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10. Git prep\2. VTPN\2. Custom\3902-30029-08; PCA, BG95. v4.4\7. BOM\"/>
    </mc:Choice>
  </mc:AlternateContent>
  <xr:revisionPtr revIDLastSave="0" documentId="13_ncr:1_{A4C029D2-06AD-479C-AEB9-F55BD37F956D}" xr6:coauthVersionLast="47" xr6:coauthVersionMax="47" xr10:uidLastSave="{00000000-0000-0000-0000-000000000000}"/>
  <bookViews>
    <workbookView xWindow="28680" yWindow="-120" windowWidth="29040" windowHeight="15720" activeTab="2" xr2:uid="{485135F6-32D7-41F5-8E45-E1B43B92B264}"/>
  </bookViews>
  <sheets>
    <sheet name="Cost Summary" sheetId="5" r:id="rId1"/>
    <sheet name="CoO Breakdown" sheetId="6" r:id="rId2"/>
    <sheet name="BOM" sheetId="1" r:id="rId3"/>
    <sheet name="ECO History" sheetId="4" r:id="rId4"/>
  </sheets>
  <externalReferences>
    <externalReference r:id="rId5"/>
  </externalReferences>
  <definedNames>
    <definedName name="_xlnm._FilterDatabase" localSheetId="2" hidden="1">BOM!$A$1:$P$4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Z4" i="1"/>
  <c r="AA4" i="1" s="1"/>
  <c r="W5" i="1"/>
  <c r="Z5" i="1"/>
  <c r="AA5" i="1" s="1"/>
  <c r="W6" i="1"/>
  <c r="Z6" i="1"/>
  <c r="AA6" i="1" s="1"/>
  <c r="W7" i="1"/>
  <c r="X7" i="1"/>
  <c r="Y7" i="1"/>
  <c r="Z7" i="1"/>
  <c r="AA7" i="1" s="1"/>
  <c r="W8" i="1"/>
  <c r="Z8" i="1"/>
  <c r="AA8" i="1" s="1"/>
  <c r="W9" i="1"/>
  <c r="X9" i="1"/>
  <c r="Y9" i="1"/>
  <c r="Z9" i="1"/>
  <c r="AA9" i="1" s="1"/>
  <c r="W10" i="1"/>
  <c r="Z10" i="1"/>
  <c r="AA10" i="1" s="1"/>
  <c r="W11" i="1"/>
  <c r="Z11" i="1"/>
  <c r="AA11" i="1" s="1"/>
  <c r="W12" i="1"/>
  <c r="Z12" i="1"/>
  <c r="AA12" i="1" s="1"/>
  <c r="W13" i="1"/>
  <c r="Z13" i="1"/>
  <c r="AA13" i="1" s="1"/>
  <c r="W14" i="1"/>
  <c r="Z14" i="1"/>
  <c r="AA14" i="1" s="1"/>
  <c r="W15" i="1"/>
  <c r="Z15" i="1"/>
  <c r="AA15" i="1" s="1"/>
  <c r="W16" i="1"/>
  <c r="Z16" i="1"/>
  <c r="AA16" i="1" s="1"/>
  <c r="W17" i="1"/>
  <c r="Z17" i="1"/>
  <c r="AA17" i="1" s="1"/>
  <c r="W18" i="1"/>
  <c r="Z18" i="1"/>
  <c r="AA18" i="1" s="1"/>
  <c r="W19" i="1"/>
  <c r="Z19" i="1"/>
  <c r="AA19" i="1" s="1"/>
  <c r="W20" i="1"/>
  <c r="Z20" i="1"/>
  <c r="AA20" i="1" s="1"/>
  <c r="W21" i="1"/>
  <c r="Z21" i="1"/>
  <c r="AA21" i="1" s="1"/>
  <c r="W22" i="1"/>
  <c r="Z22" i="1"/>
  <c r="AA22" i="1" s="1"/>
  <c r="W23" i="1"/>
  <c r="Z23" i="1"/>
  <c r="AA23" i="1" s="1"/>
  <c r="W24" i="1"/>
  <c r="Z24" i="1"/>
  <c r="AA24" i="1" s="1"/>
  <c r="W25" i="1"/>
  <c r="Z25" i="1"/>
  <c r="AA25" i="1" s="1"/>
  <c r="W26" i="1"/>
  <c r="X26" i="1"/>
  <c r="Z26" i="1"/>
  <c r="AA26" i="1" s="1"/>
  <c r="Z3" i="1"/>
  <c r="AA3" i="1" s="1"/>
  <c r="W3" i="1"/>
  <c r="Z2" i="1"/>
  <c r="AA2" i="1" s="1"/>
  <c r="W2" i="1"/>
  <c r="D42" i="5"/>
  <c r="D41" i="5"/>
  <c r="D40" i="5"/>
  <c r="D39" i="5"/>
  <c r="D35" i="5"/>
  <c r="D36" i="5" s="1"/>
  <c r="D34" i="5"/>
  <c r="D22" i="5"/>
  <c r="D21" i="5"/>
  <c r="D19" i="5"/>
  <c r="D12" i="5"/>
  <c r="G3" i="4"/>
  <c r="G4" i="4"/>
  <c r="G5" i="4"/>
  <c r="G6" i="4"/>
  <c r="G7" i="4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G2" i="4"/>
  <c r="K4" i="1" l="1"/>
  <c r="L4" i="1"/>
  <c r="M4" i="1"/>
  <c r="N4" i="1"/>
  <c r="S4" i="1"/>
  <c r="T4" i="1"/>
  <c r="U4" i="1"/>
  <c r="V4" i="1"/>
  <c r="K5" i="1"/>
  <c r="L5" i="1"/>
  <c r="M5" i="1"/>
  <c r="N5" i="1"/>
  <c r="S5" i="1"/>
  <c r="T5" i="1"/>
  <c r="U5" i="1"/>
  <c r="V5" i="1"/>
  <c r="K6" i="1"/>
  <c r="L6" i="1"/>
  <c r="M6" i="1"/>
  <c r="N6" i="1"/>
  <c r="S6" i="1"/>
  <c r="T6" i="1"/>
  <c r="U6" i="1"/>
  <c r="V6" i="1"/>
  <c r="K7" i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L9" i="1"/>
  <c r="M9" i="1"/>
  <c r="N9" i="1"/>
  <c r="S9" i="1"/>
  <c r="T9" i="1"/>
  <c r="U9" i="1"/>
  <c r="V9" i="1"/>
  <c r="K10" i="1"/>
  <c r="L10" i="1"/>
  <c r="M10" i="1"/>
  <c r="N10" i="1"/>
  <c r="S10" i="1"/>
  <c r="T10" i="1"/>
  <c r="U10" i="1"/>
  <c r="V10" i="1"/>
  <c r="K11" i="1"/>
  <c r="L11" i="1"/>
  <c r="M11" i="1"/>
  <c r="N11" i="1"/>
  <c r="S11" i="1"/>
  <c r="T11" i="1"/>
  <c r="U11" i="1"/>
  <c r="V11" i="1"/>
  <c r="K12" i="1"/>
  <c r="Q12" i="1" s="1" a="1"/>
  <c r="Q12" i="1" s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L14" i="1"/>
  <c r="M14" i="1"/>
  <c r="N14" i="1"/>
  <c r="S14" i="1"/>
  <c r="T14" i="1"/>
  <c r="U14" i="1"/>
  <c r="V14" i="1"/>
  <c r="K15" i="1"/>
  <c r="L15" i="1"/>
  <c r="M15" i="1"/>
  <c r="N15" i="1"/>
  <c r="S15" i="1"/>
  <c r="T15" i="1"/>
  <c r="U15" i="1"/>
  <c r="V15" i="1"/>
  <c r="K16" i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L18" i="1"/>
  <c r="M18" i="1"/>
  <c r="N18" i="1"/>
  <c r="S18" i="1"/>
  <c r="T18" i="1"/>
  <c r="U18" i="1"/>
  <c r="V18" i="1"/>
  <c r="K19" i="1"/>
  <c r="L19" i="1"/>
  <c r="M19" i="1"/>
  <c r="N19" i="1"/>
  <c r="S19" i="1"/>
  <c r="T19" i="1"/>
  <c r="U19" i="1"/>
  <c r="V19" i="1"/>
  <c r="K20" i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K22" i="1"/>
  <c r="L22" i="1"/>
  <c r="M22" i="1"/>
  <c r="N22" i="1"/>
  <c r="S22" i="1"/>
  <c r="T22" i="1"/>
  <c r="U22" i="1"/>
  <c r="V22" i="1"/>
  <c r="K23" i="1"/>
  <c r="Q23" i="1" s="1" a="1"/>
  <c r="Q23" i="1" s="1"/>
  <c r="L23" i="1"/>
  <c r="M23" i="1"/>
  <c r="N23" i="1"/>
  <c r="S23" i="1"/>
  <c r="T23" i="1"/>
  <c r="U23" i="1"/>
  <c r="V23" i="1"/>
  <c r="K24" i="1"/>
  <c r="L24" i="1"/>
  <c r="M24" i="1"/>
  <c r="N24" i="1"/>
  <c r="S24" i="1"/>
  <c r="T24" i="1"/>
  <c r="U24" i="1"/>
  <c r="V24" i="1"/>
  <c r="K25" i="1"/>
  <c r="L25" i="1"/>
  <c r="M25" i="1"/>
  <c r="N25" i="1"/>
  <c r="S25" i="1"/>
  <c r="T25" i="1"/>
  <c r="U25" i="1"/>
  <c r="V25" i="1"/>
  <c r="K26" i="1"/>
  <c r="L26" i="1"/>
  <c r="M26" i="1"/>
  <c r="N26" i="1"/>
  <c r="S26" i="1"/>
  <c r="T26" i="1"/>
  <c r="U26" i="1"/>
  <c r="V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T3" i="1"/>
  <c r="U3" i="1"/>
  <c r="V3" i="1"/>
  <c r="V2" i="1"/>
  <c r="U2" i="1"/>
  <c r="T2" i="1"/>
  <c r="S3" i="1"/>
  <c r="S2" i="1"/>
  <c r="R20" i="1" l="1"/>
  <c r="R15" i="1"/>
  <c r="R7" i="1"/>
  <c r="Q7" i="1" a="1"/>
  <c r="Q7" i="1" s="1"/>
  <c r="R6" i="1"/>
  <c r="R5" i="1"/>
  <c r="R25" i="1"/>
  <c r="R24" i="1"/>
  <c r="R19" i="1"/>
  <c r="R18" i="1"/>
  <c r="R16" i="1"/>
  <c r="R14" i="1"/>
  <c r="R11" i="1"/>
  <c r="Q11" i="1" a="1"/>
  <c r="Q11" i="1" s="1"/>
  <c r="R10" i="1"/>
  <c r="R9" i="1"/>
  <c r="Q9" i="1" a="1"/>
  <c r="Q9" i="1" s="1"/>
  <c r="R4" i="1"/>
  <c r="R8" i="1"/>
  <c r="R21" i="1"/>
  <c r="R12" i="1"/>
  <c r="R17" i="1"/>
  <c r="R23" i="1"/>
  <c r="R13" i="1"/>
  <c r="R22" i="1"/>
  <c r="R26" i="1"/>
  <c r="O2" i="1" l="1"/>
  <c r="O17" i="1" l="1"/>
  <c r="O26" i="1"/>
  <c r="Y26" i="1" s="1"/>
  <c r="O18" i="1"/>
  <c r="O23" i="1"/>
  <c r="O24" i="1"/>
  <c r="O21" i="1"/>
  <c r="O5" i="1"/>
  <c r="O13" i="1"/>
  <c r="O10" i="1"/>
  <c r="O12" i="1"/>
  <c r="O8" i="1"/>
  <c r="O19" i="1"/>
  <c r="O4" i="1"/>
  <c r="O6" i="1"/>
  <c r="O14" i="1"/>
  <c r="O11" i="1"/>
  <c r="O16" i="1"/>
  <c r="O25" i="1"/>
  <c r="O22" i="1"/>
  <c r="O20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26" i="1" l="1"/>
  <c r="Q26" i="1" l="1" a="1"/>
  <c r="Q26" i="1" s="1"/>
  <c r="P2" i="1" l="1"/>
  <c r="X2" i="1"/>
  <c r="Y2" i="1"/>
  <c r="Y22" i="1" l="1"/>
  <c r="Y21" i="1"/>
  <c r="Y20" i="1"/>
  <c r="Y8" i="1"/>
  <c r="Y5" i="1"/>
  <c r="Y3" i="1"/>
  <c r="Y18" i="1"/>
  <c r="Y15" i="1"/>
  <c r="X22" i="1"/>
  <c r="X21" i="1"/>
  <c r="X20" i="1"/>
  <c r="X8" i="1"/>
  <c r="X5" i="1"/>
  <c r="X4" i="1"/>
  <c r="X6" i="1"/>
  <c r="X3" i="1"/>
  <c r="X13" i="1"/>
  <c r="X14" i="1"/>
  <c r="X16" i="1"/>
  <c r="X17" i="1"/>
  <c r="X18" i="1"/>
  <c r="X19" i="1"/>
  <c r="X25" i="1"/>
  <c r="X24" i="1"/>
  <c r="X10" i="1"/>
  <c r="X15" i="1"/>
  <c r="Y11" i="1" l="1"/>
  <c r="Y12" i="1"/>
  <c r="Y23" i="1"/>
  <c r="Y19" i="1"/>
  <c r="Y13" i="1"/>
  <c r="Y17" i="1"/>
  <c r="Y4" i="1"/>
  <c r="Y10" i="1"/>
  <c r="X23" i="1"/>
  <c r="X11" i="1"/>
  <c r="X12" i="1"/>
  <c r="Y16" i="1"/>
  <c r="Y25" i="1"/>
  <c r="Y14" i="1"/>
  <c r="Y6" i="1"/>
  <c r="Y24" i="1"/>
  <c r="D6" i="5" l="1"/>
  <c r="C17" i="5"/>
  <c r="D17" i="5" s="1"/>
  <c r="D5" i="5"/>
  <c r="D4" i="5"/>
  <c r="C5" i="5"/>
  <c r="C16" i="5" s="1"/>
  <c r="C4" i="5"/>
  <c r="C11" i="5"/>
  <c r="D11" i="5" s="1"/>
  <c r="D13" i="5" s="1"/>
  <c r="D20" i="5" s="1"/>
  <c r="D7" i="5" l="1"/>
  <c r="D8" i="5" s="1"/>
  <c r="C18" i="5"/>
  <c r="D18" i="5" s="1"/>
  <c r="D16" i="5"/>
  <c r="D23" i="5" l="1"/>
  <c r="D25" i="5" s="1"/>
  <c r="D27" i="5" s="1"/>
  <c r="D29" i="5" s="1"/>
  <c r="D31" i="5" s="1"/>
  <c r="D44" i="5" s="1"/>
  <c r="D46" i="5" s="1"/>
  <c r="C15" i="6" s="1"/>
  <c r="E6" i="6" s="1"/>
  <c r="E7" i="6" l="1"/>
  <c r="E15" i="6"/>
  <c r="E8" i="6"/>
  <c r="E5" i="6"/>
  <c r="E9" i="6"/>
  <c r="E11" i="6"/>
  <c r="E10" i="6"/>
  <c r="C14" i="6"/>
  <c r="E14" i="6" l="1"/>
  <c r="P22" i="1"/>
  <c r="Q22" i="1" s="1" a="1"/>
  <c r="Q22" i="1" s="1"/>
  <c r="P21" i="1"/>
  <c r="Q21" i="1" s="1" a="1"/>
  <c r="Q21" i="1" s="1"/>
  <c r="P20" i="1"/>
  <c r="Q20" i="1" s="1" a="1"/>
  <c r="Q20" i="1" s="1"/>
  <c r="P8" i="1"/>
  <c r="Q8" i="1" s="1" a="1"/>
  <c r="Q8" i="1" s="1"/>
  <c r="P5" i="1"/>
  <c r="Q5" i="1" s="1" a="1"/>
  <c r="Q5" i="1" s="1"/>
  <c r="P3" i="1"/>
  <c r="Q3" i="1" s="1" a="1"/>
  <c r="Q3" i="1" s="1"/>
  <c r="P13" i="1"/>
  <c r="Q13" i="1" s="1" a="1"/>
  <c r="Q13" i="1" s="1"/>
  <c r="P14" i="1"/>
  <c r="Q14" i="1" s="1" a="1"/>
  <c r="Q14" i="1" s="1"/>
  <c r="P18" i="1"/>
  <c r="Q18" i="1" s="1" a="1"/>
  <c r="Q18" i="1" s="1"/>
  <c r="P15" i="1"/>
  <c r="Q15" i="1" s="1" a="1"/>
  <c r="Q15" i="1" s="1"/>
  <c r="P10" i="1" l="1"/>
  <c r="Q10" i="1" s="1" a="1"/>
  <c r="Q10" i="1" s="1"/>
  <c r="P4" i="1"/>
  <c r="Q4" i="1" s="1" a="1"/>
  <c r="Q4" i="1" s="1"/>
  <c r="P7" i="1"/>
  <c r="P25" i="1"/>
  <c r="Q25" i="1" s="1" a="1"/>
  <c r="Q25" i="1" s="1"/>
  <c r="P17" i="1"/>
  <c r="Q17" i="1" s="1" a="1"/>
  <c r="Q17" i="1" s="1"/>
  <c r="P24" i="1"/>
  <c r="Q24" i="1" s="1" a="1"/>
  <c r="Q24" i="1" s="1"/>
  <c r="P19" i="1"/>
  <c r="Q19" i="1" s="1" a="1"/>
  <c r="Q19" i="1" s="1"/>
  <c r="P9" i="1"/>
  <c r="P6" i="1"/>
  <c r="Q6" i="1" s="1" a="1"/>
  <c r="Q6" i="1" s="1"/>
  <c r="P16" i="1"/>
  <c r="Q16" i="1" s="1" a="1"/>
  <c r="Q16" i="1" s="1"/>
  <c r="P23" i="1"/>
  <c r="P12" i="1"/>
  <c r="P11" i="1"/>
  <c r="Q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<sst xmlns="http://schemas.openxmlformats.org/spreadsheetml/2006/main" count="146" uniqueCount="131">
  <si>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</si>
  <si>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</si>
  <si>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</si>
  <si>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</si>
  <si>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</si>
  <si>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</si>
  <si>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</si>
  <si>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</si>
  <si>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</si>
  <si>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</si>
  <si>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</si>
  <si>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</si>
  <si>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</si>
  <si>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</si>
  <si>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</si>
  <si>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</si>
  <si>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</si>
  <si>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</si>
  <si>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</si>
  <si>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</si>
  <si>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</si>
  <si>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</si>
  <si>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</si>
  <si>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Action</t>
  </si>
  <si>
    <t>Date</t>
  </si>
  <si>
    <t>Comment</t>
  </si>
  <si>
    <t>Initial Release</t>
  </si>
  <si>
    <t>Parent Rev</t>
  </si>
  <si>
    <t>4106-00040-00</t>
  </si>
  <si>
    <t>4106-00020-00</t>
  </si>
  <si>
    <t>4128-00100-00</t>
  </si>
  <si>
    <t>4106-00010-00</t>
  </si>
  <si>
    <t>4724-00010-00</t>
  </si>
  <si>
    <t>4530-00010-00</t>
  </si>
  <si>
    <t>4006-00160-00</t>
  </si>
  <si>
    <t>4414-00020-00</t>
  </si>
  <si>
    <t>4702-00010-00</t>
  </si>
  <si>
    <t>4006-00150-00</t>
  </si>
  <si>
    <t>4716-00010-00</t>
  </si>
  <si>
    <t>4416-00010-00</t>
  </si>
  <si>
    <t>4402-00030-00</t>
  </si>
  <si>
    <t>4006-00001-00</t>
  </si>
  <si>
    <t>4402-00020-00</t>
  </si>
  <si>
    <t>C1,C2,C3</t>
  </si>
  <si>
    <t>C9,C10</t>
  </si>
  <si>
    <t>C11,C12</t>
  </si>
  <si>
    <t>D1</t>
  </si>
  <si>
    <t>Q2</t>
  </si>
  <si>
    <t>R1</t>
  </si>
  <si>
    <t>J11</t>
  </si>
  <si>
    <t>BT1</t>
  </si>
  <si>
    <t>U2</t>
  </si>
  <si>
    <t>U1</t>
  </si>
  <si>
    <t>J12</t>
  </si>
  <si>
    <t>J3</t>
  </si>
  <si>
    <t>R4</t>
  </si>
  <si>
    <t>J2</t>
  </si>
  <si>
    <t>C13,C14</t>
  </si>
  <si>
    <t>PCB1</t>
  </si>
  <si>
    <t>• Fit "Test SIM" before starting initial Test
• Replace with "Final SIM" after passing Test</t>
  </si>
  <si>
    <t>DNP</t>
  </si>
  <si>
    <t>4200-00020-00</t>
  </si>
  <si>
    <t>4006-00000-00</t>
  </si>
  <si>
    <t>4000-00000-00</t>
  </si>
  <si>
    <t>4753-00010-00</t>
  </si>
  <si>
    <t>4500-00020-00</t>
  </si>
  <si>
    <t>C4,C7,C8</t>
  </si>
  <si>
    <t>C5,C6</t>
  </si>
  <si>
    <t>FID1,FID2,FID3,FID4</t>
  </si>
  <si>
    <t>H1</t>
  </si>
  <si>
    <t>J4,J5,J6</t>
  </si>
  <si>
    <t>Q1,Q3,Q8</t>
  </si>
  <si>
    <t>R2,R3</t>
  </si>
  <si>
    <t>TP1</t>
  </si>
  <si>
    <t>Batch Size</t>
  </si>
  <si>
    <t>Materials</t>
  </si>
  <si>
    <t>Components</t>
  </si>
  <si>
    <t>THT</t>
  </si>
  <si>
    <t>SMD</t>
  </si>
  <si>
    <t>PCB</t>
  </si>
  <si>
    <t>Handling</t>
  </si>
  <si>
    <t>Sub-Total Materials</t>
  </si>
  <si>
    <t>Setups</t>
  </si>
  <si>
    <t>Feeders</t>
  </si>
  <si>
    <t>Stencil Control &amp; Clean</t>
  </si>
  <si>
    <t>Sub-Total Setup</t>
  </si>
  <si>
    <t>Assy Costs</t>
  </si>
  <si>
    <t>SMT Placement</t>
  </si>
  <si>
    <t>THT Joints</t>
  </si>
  <si>
    <t>AOI</t>
  </si>
  <si>
    <t>PCB Seperation</t>
  </si>
  <si>
    <t>Batch Cost Amortisation</t>
  </si>
  <si>
    <t>Conformal Coating</t>
  </si>
  <si>
    <t>Pack &amp; Handling</t>
  </si>
  <si>
    <t>Sub-Total Assy</t>
  </si>
  <si>
    <t>Batch Size Premium</t>
  </si>
  <si>
    <t>Total Unit Cost</t>
  </si>
  <si>
    <t>Markup</t>
  </si>
  <si>
    <t>Unit Price</t>
  </si>
  <si>
    <t>Free Issue</t>
  </si>
  <si>
    <t>WH &amp; Handling</t>
  </si>
  <si>
    <t>Sub-Total WH &amp; H</t>
  </si>
  <si>
    <t>Overheads</t>
  </si>
  <si>
    <t>SMT Line Pgm</t>
  </si>
  <si>
    <t>AOI Pgm</t>
  </si>
  <si>
    <t>Stencil Vectorguard</t>
  </si>
  <si>
    <t>Sub-Total Overheads</t>
  </si>
  <si>
    <t>Grand Total</t>
  </si>
  <si>
    <t>Ex Factory Unit</t>
  </si>
  <si>
    <t>Placement Method</t>
  </si>
  <si>
    <t>(Multiple Items)</t>
  </si>
  <si>
    <t>(blank)</t>
  </si>
  <si>
    <t>Country Of Origin</t>
  </si>
  <si>
    <t>Sum of Per Assy.</t>
  </si>
  <si>
    <t xml:space="preserve"> Value €</t>
  </si>
  <si>
    <t>Percentage</t>
  </si>
  <si>
    <t>Percentage of Built Value</t>
  </si>
  <si>
    <t>China</t>
  </si>
  <si>
    <t>Philippines</t>
  </si>
  <si>
    <t>Taiwan</t>
  </si>
  <si>
    <t>United Kingdom</t>
  </si>
  <si>
    <t>Manufacturing, Overheads &amp; Profit (Romania)</t>
  </si>
  <si>
    <t>Ex Factory</t>
  </si>
  <si>
    <t>Pin Count</t>
  </si>
  <si>
    <t>Placement Unit Cost</t>
  </si>
  <si>
    <t>Placement Value</t>
  </si>
  <si>
    <t>El Salvador</t>
  </si>
  <si>
    <t>France</t>
  </si>
  <si>
    <t>Thailand</t>
  </si>
  <si>
    <t>3902-30029-08</t>
  </si>
  <si>
    <t>4902-30029-07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</si>
</sst>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  <numFmt numFmtId="166" formatCode="00"/>
    <numFmt numFmtId="167" formatCode="#,##0.0000_ ;[Red]\-#,##0.0000\ "/>
    <numFmt numFmtId="168" formatCode="_-* #,##0.0000_-;\-* #,##0.0000_-;_-* &quot;-&quot;????_-;_-@_-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98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49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2" fontId="7" fillId="0" borderId="0" xfId="0" applyNumberFormat="1" applyFont="1" applyAlignment="1">
      <alignment vertical="top"/>
    </xf>
    <xf numFmtId="164" fontId="7" fillId="0" borderId="0" xfId="1" applyNumberFormat="1" applyFont="1" applyAlignment="1">
      <alignment vertical="top"/>
    </xf>
    <xf numFmtId="0" fontId="11" fillId="0" borderId="0" xfId="0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5" fontId="7" fillId="0" borderId="0" xfId="1" applyNumberFormat="1" applyFont="1" applyAlignment="1">
      <alignment vertical="top"/>
    </xf>
    <xf numFmtId="165" fontId="11" fillId="0" borderId="0" xfId="1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vertical="top" wrapText="1"/>
    </xf>
    <xf numFmtId="43" fontId="7" fillId="0" borderId="0" xfId="1" applyFont="1" applyAlignment="1">
      <alignment vertical="top"/>
    </xf>
    <xf numFmtId="0" fontId="6" fillId="0" borderId="0" xfId="0" applyFont="1" applyAlignment="1">
      <alignment vertical="top"/>
    </xf>
    <xf numFmtId="0" fontId="10" fillId="2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3" fillId="3" borderId="0" xfId="0" applyFont="1" applyFill="1" applyAlignment="1">
      <alignment vertical="top"/>
    </xf>
    <xf numFmtId="0" fontId="13" fillId="3" borderId="0" xfId="0" applyFont="1" applyFill="1" applyAlignment="1">
      <alignment horizontal="center" vertical="top"/>
    </xf>
    <xf numFmtId="0" fontId="13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6" fontId="13" fillId="3" borderId="0" xfId="0" applyNumberFormat="1" applyFont="1" applyFill="1" applyAlignment="1">
      <alignment horizontal="center" vertical="top" wrapText="1"/>
    </xf>
    <xf numFmtId="166" fontId="1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66" fontId="3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3" fillId="4" borderId="0" xfId="0" applyFont="1" applyFill="1"/>
    <xf numFmtId="0" fontId="13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164" fontId="0" fillId="0" borderId="5" xfId="1" applyNumberFormat="1" applyFont="1" applyBorder="1"/>
    <xf numFmtId="0" fontId="0" fillId="0" borderId="6" xfId="0" applyBorder="1" applyAlignment="1">
      <alignment horizontal="left"/>
    </xf>
    <xf numFmtId="9" fontId="0" fillId="0" borderId="7" xfId="0" applyNumberFormat="1" applyBorder="1"/>
    <xf numFmtId="165" fontId="0" fillId="0" borderId="7" xfId="1" applyNumberFormat="1" applyFont="1" applyBorder="1"/>
    <xf numFmtId="164" fontId="0" fillId="0" borderId="8" xfId="1" applyNumberFormat="1" applyFont="1" applyBorder="1"/>
    <xf numFmtId="0" fontId="13" fillId="3" borderId="6" xfId="0" applyFont="1" applyFill="1" applyBorder="1" applyAlignment="1">
      <alignment horizontal="left" indent="1"/>
    </xf>
    <xf numFmtId="0" fontId="0" fillId="3" borderId="7" xfId="0" applyFill="1" applyBorder="1"/>
    <xf numFmtId="165" fontId="0" fillId="3" borderId="7" xfId="1" applyNumberFormat="1" applyFont="1" applyFill="1" applyBorder="1"/>
    <xf numFmtId="164" fontId="13" fillId="3" borderId="8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165" fontId="0" fillId="5" borderId="2" xfId="1" applyNumberFormat="1" applyFont="1" applyFill="1" applyBorder="1"/>
    <xf numFmtId="164" fontId="0" fillId="5" borderId="3" xfId="1" applyNumberFormat="1" applyFont="1" applyFill="1" applyBorder="1"/>
    <xf numFmtId="43" fontId="0" fillId="0" borderId="0" xfId="1" applyFont="1" applyBorder="1"/>
    <xf numFmtId="0" fontId="0" fillId="0" borderId="6" xfId="0" applyBorder="1"/>
    <xf numFmtId="43" fontId="0" fillId="0" borderId="7" xfId="1" applyFont="1" applyBorder="1"/>
    <xf numFmtId="0" fontId="13" fillId="0" borderId="0" xfId="0" applyFont="1" applyAlignment="1">
      <alignment horizontal="left" indent="1"/>
    </xf>
    <xf numFmtId="0" fontId="13" fillId="0" borderId="0" xfId="0" applyFont="1"/>
    <xf numFmtId="165" fontId="13" fillId="0" borderId="0" xfId="1" applyNumberFormat="1" applyFont="1"/>
    <xf numFmtId="165" fontId="0" fillId="0" borderId="0" xfId="1" applyNumberFormat="1" applyFont="1" applyBorder="1"/>
    <xf numFmtId="0" fontId="0" fillId="0" borderId="7" xfId="0" applyBorder="1"/>
    <xf numFmtId="9" fontId="0" fillId="0" borderId="0" xfId="0" applyNumberFormat="1"/>
    <xf numFmtId="164" fontId="13" fillId="0" borderId="0" xfId="0" applyNumberFormat="1" applyFont="1"/>
    <xf numFmtId="0" fontId="0" fillId="0" borderId="9" xfId="0" applyBorder="1"/>
    <xf numFmtId="0" fontId="0" fillId="0" borderId="10" xfId="0" applyBorder="1"/>
    <xf numFmtId="164" fontId="0" fillId="0" borderId="11" xfId="1" applyNumberFormat="1" applyFont="1" applyBorder="1"/>
    <xf numFmtId="0" fontId="13" fillId="3" borderId="1" xfId="0" applyFont="1" applyFill="1" applyBorder="1" applyAlignment="1">
      <alignment horizontal="left" indent="1"/>
    </xf>
    <xf numFmtId="0" fontId="0" fillId="3" borderId="2" xfId="0" applyFill="1" applyBorder="1"/>
    <xf numFmtId="164" fontId="13" fillId="3" borderId="3" xfId="0" applyNumberFormat="1" applyFont="1" applyFill="1" applyBorder="1"/>
    <xf numFmtId="0" fontId="13" fillId="5" borderId="9" xfId="0" applyFont="1" applyFill="1" applyBorder="1"/>
    <xf numFmtId="0" fontId="0" fillId="5" borderId="10" xfId="0" applyFill="1" applyBorder="1"/>
    <xf numFmtId="0" fontId="0" fillId="5" borderId="11" xfId="0" applyFill="1" applyBorder="1"/>
    <xf numFmtId="164" fontId="13" fillId="3" borderId="8" xfId="0" applyNumberFormat="1" applyFont="1" applyFill="1" applyBorder="1"/>
    <xf numFmtId="43" fontId="0" fillId="0" borderId="0" xfId="0" applyNumberFormat="1"/>
    <xf numFmtId="164" fontId="13" fillId="4" borderId="0" xfId="1" applyNumberFormat="1" applyFont="1" applyFill="1"/>
    <xf numFmtId="0" fontId="13" fillId="6" borderId="0" xfId="0" applyFont="1" applyFill="1" applyAlignment="1">
      <alignment horizontal="right" wrapText="1"/>
    </xf>
    <xf numFmtId="167" fontId="0" fillId="0" borderId="0" xfId="0" applyNumberFormat="1"/>
    <xf numFmtId="10" fontId="0" fillId="0" borderId="0" xfId="0" applyNumberFormat="1"/>
    <xf numFmtId="9" fontId="0" fillId="0" borderId="0" xfId="2" applyFont="1"/>
    <xf numFmtId="0" fontId="0" fillId="0" borderId="0" xfId="0" applyAlignment="1">
      <alignment horizontal="left" wrapText="1"/>
    </xf>
    <xf numFmtId="0" fontId="13" fillId="4" borderId="0" xfId="0" applyFont="1" applyFill="1" applyAlignment="1">
      <alignment horizontal="left"/>
    </xf>
    <xf numFmtId="9" fontId="13" fillId="4" borderId="0" xfId="2" applyFont="1" applyFill="1"/>
    <xf numFmtId="165" fontId="11" fillId="0" borderId="0" xfId="1" applyNumberFormat="1" applyFont="1" applyAlignment="1">
      <alignment horizontal="center" vertical="top" wrapText="1"/>
    </xf>
    <xf numFmtId="165" fontId="1" fillId="0" borderId="0" xfId="1" applyNumberFormat="1" applyFont="1" applyAlignment="1">
      <alignment horizontal="center" vertical="top"/>
    </xf>
    <xf numFmtId="164" fontId="1" fillId="0" borderId="0" xfId="1" applyNumberFormat="1" applyFont="1" applyAlignment="1">
      <alignment horizontal="center" vertical="top"/>
    </xf>
    <xf numFmtId="168" fontId="1" fillId="0" borderId="0" xfId="0" applyNumberFormat="1" applyFont="1" applyAlignment="1">
      <alignment vertical="top"/>
    </xf>
    <xf numFmtId="0" fontId="0" fillId="0" borderId="0" xfId="0" pivotButton="1"/>
    <xf numFmtId="0" fontId="1" fillId="0" borderId="0" xfId="0" applyFont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ategory Definition"/>
      <sheetName val="New VTPN Folders"/>
      <sheetName val="Rates"/>
      <sheetName val="Dropdowns"/>
      <sheetName val="Helper"/>
      <sheetName val="MFG_Packs Out"/>
      <sheetName val="Rogowski Receipts"/>
      <sheetName val="Barcode"/>
      <sheetName val="Antenna"/>
    </sheetNames>
    <sheetDataSet>
      <sheetData sheetId="0">
        <row r="1">
          <cell r="A1" t="str">
            <v>VTPN</v>
          </cell>
          <cell r="B1" t="str">
            <v>Description</v>
          </cell>
          <cell r="C1" t="str">
            <v>UoM</v>
          </cell>
          <cell r="D1" t="str">
            <v>Seq</v>
          </cell>
          <cell r="E1" t="str">
            <v>VTPN Folder</v>
          </cell>
          <cell r="F1" t="str">
            <v>BOM</v>
          </cell>
          <cell r="G1" t="str">
            <v>Footprint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Price</v>
          </cell>
          <cell r="S1" t="str">
            <v>Currency</v>
          </cell>
          <cell r="T1" t="str">
            <v>Local Unit Price (EUR)</v>
          </cell>
          <cell r="U1" t="str">
            <v>INCO Terms</v>
          </cell>
          <cell r="V1" t="str">
            <v>Freight Local Value</v>
          </cell>
          <cell r="W1" t="str">
            <v>Freight Curr</v>
          </cell>
          <cell r="X1" t="str">
            <v>Qty Shipped</v>
          </cell>
          <cell r="Y1" t="str">
            <v>Freight Local Unit</v>
          </cell>
          <cell r="Z1" t="str">
            <v>Qty per Carton</v>
          </cell>
          <cell r="AA1" t="str">
            <v>Net Weight per Carton (Kg)</v>
          </cell>
          <cell r="AB1" t="str">
            <v>Carton Width (cm)</v>
          </cell>
          <cell r="AC1" t="str">
            <v>Carton Height (cm)</v>
          </cell>
          <cell r="AD1" t="str">
            <v>Carton Depth (cm)</v>
          </cell>
          <cell r="AE1" t="str">
            <v>Volume (CBM)</v>
          </cell>
          <cell r="AF1" t="str">
            <v>MOQ Net Weight (Kg)</v>
          </cell>
          <cell r="AG1" t="str">
            <v>MOQ Volume (CBM)</v>
          </cell>
          <cell r="AH1" t="str">
            <v>Freight Unit Cost (EUR)</v>
          </cell>
          <cell r="AI1" t="str">
            <v>Freight Notes</v>
          </cell>
          <cell r="AJ1" t="str">
            <v>Landed Cost (EUR)</v>
          </cell>
          <cell r="AK1" t="str">
            <v>Lead-Time (Wks)</v>
          </cell>
          <cell r="AL1" t="str">
            <v>NRE</v>
          </cell>
          <cell r="AM1" t="str">
            <v>HS Code</v>
          </cell>
          <cell r="AN1" t="str">
            <v>Attrition</v>
          </cell>
          <cell r="AO1" t="str">
            <v>Management</v>
          </cell>
          <cell r="AP1" t="str">
            <v>Quote Date</v>
          </cell>
          <cell r="AQ1" t="str">
            <v>Where_Used</v>
          </cell>
          <cell r="AR1" t="str">
            <v>Spec Sheet ?</v>
          </cell>
          <cell r="AS1" t="str">
            <v>Footprint checked against Spec Sheet?</v>
          </cell>
          <cell r="AT1" t="str">
            <v>Keep out Areas needed ?</v>
          </cell>
          <cell r="AU1" t="str">
            <v>Pad Size checked ?</v>
          </cell>
          <cell r="AV1" t="str">
            <v>Solder Mask checked ?</v>
          </cell>
          <cell r="AW1" t="str">
            <v>3D file available ?</v>
          </cell>
          <cell r="AX1" t="str">
            <v>ECAS PN</v>
          </cell>
          <cell r="AY1" t="str">
            <v>Country of Origin</v>
          </cell>
          <cell r="AZ1" t="str">
            <v>Placement Method</v>
          </cell>
          <cell r="BA1" t="str">
            <v>Placement Cost</v>
          </cell>
          <cell r="BB1" t="str">
            <v>Pins</v>
          </cell>
          <cell r="BC1" t="str">
            <v>Pin Placement Cost</v>
          </cell>
          <cell r="BD1" t="str">
            <v>Short Description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E2" t="b">
            <v>0</v>
          </cell>
          <cell r="F2" t="b">
            <v>0</v>
          </cell>
          <cell r="H2" t="str">
            <v>Production</v>
          </cell>
          <cell r="I2" t="str">
            <v>Reference Item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P2">
            <v>1000</v>
          </cell>
          <cell r="Q2">
            <v>1000</v>
          </cell>
          <cell r="R2">
            <v>3.1</v>
          </cell>
          <cell r="S2" t="str">
            <v>EUR</v>
          </cell>
          <cell r="T2">
            <v>3.1</v>
          </cell>
          <cell r="Y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J2">
            <v>3.1</v>
          </cell>
          <cell r="AK2">
            <v>6</v>
          </cell>
          <cell r="AQ2" t="str">
            <v>Box</v>
          </cell>
          <cell r="AR2" t="b">
            <v>0</v>
          </cell>
          <cell r="AS2" t="b">
            <v>0</v>
          </cell>
          <cell r="AT2" t="b">
            <v>0</v>
          </cell>
          <cell r="AU2" t="b">
            <v>0</v>
          </cell>
          <cell r="AV2" t="b">
            <v>0</v>
          </cell>
          <cell r="AW2" t="b">
            <v>0</v>
          </cell>
          <cell r="AY2" t="str">
            <v>Romania</v>
          </cell>
          <cell r="AZ2" t="str">
            <v>Case</v>
          </cell>
          <cell r="BA2" t="str">
            <v/>
          </cell>
          <cell r="BC2">
            <v>0</v>
          </cell>
        </row>
        <row r="3">
          <cell r="A3" t="str">
            <v>1000-00020-00</v>
          </cell>
          <cell r="B3" t="str">
            <v>MLD, Scavenger Top Cover, No PEMS, Pantone7545C</v>
          </cell>
          <cell r="C3" t="str">
            <v>ea</v>
          </cell>
          <cell r="E3" t="b">
            <v>0</v>
          </cell>
          <cell r="F3" t="b">
            <v>0</v>
          </cell>
          <cell r="H3" t="str">
            <v>UnReleased</v>
          </cell>
          <cell r="I3" t="str">
            <v>Reference Item</v>
          </cell>
          <cell r="J3" t="str">
            <v>Floerke</v>
          </cell>
          <cell r="K3" t="str">
            <v>7200-1000-00020-00</v>
          </cell>
          <cell r="M3" t="str">
            <v>€180.00 premium for &lt; MOQ of 1,000</v>
          </cell>
          <cell r="N3" t="str">
            <v>Floerke</v>
          </cell>
          <cell r="P3">
            <v>1000</v>
          </cell>
          <cell r="Q3">
            <v>1000</v>
          </cell>
          <cell r="R3">
            <v>5.42225</v>
          </cell>
          <cell r="S3" t="str">
            <v>EUR</v>
          </cell>
          <cell r="T3">
            <v>5.42225</v>
          </cell>
          <cell r="Y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J3">
            <v>5.42225</v>
          </cell>
          <cell r="AK3">
            <v>6</v>
          </cell>
          <cell r="AP3">
            <v>45559</v>
          </cell>
          <cell r="AQ3" t="str">
            <v>Box</v>
          </cell>
          <cell r="AR3" t="b">
            <v>0</v>
          </cell>
          <cell r="AS3" t="b">
            <v>0</v>
          </cell>
          <cell r="AT3" t="b">
            <v>0</v>
          </cell>
          <cell r="AU3" t="b">
            <v>0</v>
          </cell>
          <cell r="AV3" t="b">
            <v>0</v>
          </cell>
          <cell r="AW3" t="b">
            <v>0</v>
          </cell>
          <cell r="AY3" t="str">
            <v>Romania</v>
          </cell>
          <cell r="AZ3" t="str">
            <v>Case</v>
          </cell>
          <cell r="BA3" t="str">
            <v/>
          </cell>
          <cell r="BC3">
            <v>0</v>
          </cell>
        </row>
        <row r="4">
          <cell r="A4" t="str">
            <v>1000-70007-00</v>
          </cell>
          <cell r="B4" t="str">
            <v>MLD, Scavenger Bottom Cover, No PEMS, RAL7024</v>
          </cell>
          <cell r="C4" t="str">
            <v>ea</v>
          </cell>
          <cell r="E4" t="b">
            <v>0</v>
          </cell>
          <cell r="F4" t="b">
            <v>0</v>
          </cell>
          <cell r="H4" t="str">
            <v>Production</v>
          </cell>
          <cell r="I4" t="str">
            <v>Buy</v>
          </cell>
          <cell r="J4" t="str">
            <v>Floerke</v>
          </cell>
          <cell r="K4" t="str">
            <v>44-02-VT-CM-BACK</v>
          </cell>
          <cell r="N4" t="str">
            <v>Floerke</v>
          </cell>
          <cell r="P4">
            <v>1000</v>
          </cell>
          <cell r="Q4">
            <v>1000</v>
          </cell>
          <cell r="R4">
            <v>1.9</v>
          </cell>
          <cell r="S4" t="str">
            <v>EUR</v>
          </cell>
          <cell r="T4">
            <v>1.9</v>
          </cell>
          <cell r="Y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J4">
            <v>1.9</v>
          </cell>
          <cell r="AK4">
            <v>6</v>
          </cell>
          <cell r="AQ4" t="str">
            <v>Box</v>
          </cell>
          <cell r="AR4" t="b">
            <v>0</v>
          </cell>
          <cell r="AS4" t="b">
            <v>0</v>
          </cell>
          <cell r="AT4" t="b">
            <v>0</v>
          </cell>
          <cell r="AU4" t="b">
            <v>0</v>
          </cell>
          <cell r="AV4" t="b">
            <v>0</v>
          </cell>
          <cell r="AW4" t="b">
            <v>0</v>
          </cell>
          <cell r="AY4" t="str">
            <v>Romania</v>
          </cell>
          <cell r="AZ4" t="str">
            <v>Case</v>
          </cell>
          <cell r="BA4" t="str">
            <v/>
          </cell>
          <cell r="BC4">
            <v>0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E5" t="b">
            <v>0</v>
          </cell>
          <cell r="F5" t="b">
            <v>0</v>
          </cell>
          <cell r="H5" t="str">
            <v>Production</v>
          </cell>
          <cell r="I5" t="str">
            <v>Buy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1000</v>
          </cell>
          <cell r="Q5">
            <v>1000</v>
          </cell>
          <cell r="R5">
            <v>0.25</v>
          </cell>
          <cell r="S5" t="str">
            <v>EUR</v>
          </cell>
          <cell r="T5">
            <v>0.25</v>
          </cell>
          <cell r="Y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J5">
            <v>0.25</v>
          </cell>
          <cell r="AQ5" t="str">
            <v>Box</v>
          </cell>
          <cell r="AR5" t="b">
            <v>0</v>
          </cell>
          <cell r="AS5" t="b">
            <v>0</v>
          </cell>
          <cell r="AT5" t="b">
            <v>0</v>
          </cell>
          <cell r="AU5" t="b">
            <v>0</v>
          </cell>
          <cell r="AV5" t="b">
            <v>0</v>
          </cell>
          <cell r="AW5" t="b">
            <v>0</v>
          </cell>
          <cell r="AY5" t="str">
            <v>Romania</v>
          </cell>
          <cell r="AZ5" t="str">
            <v>Case</v>
          </cell>
          <cell r="BA5" t="str">
            <v/>
          </cell>
          <cell r="BC5">
            <v>0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E6" t="b">
            <v>0</v>
          </cell>
          <cell r="F6" t="b">
            <v>0</v>
          </cell>
          <cell r="H6" t="str">
            <v>Production</v>
          </cell>
          <cell r="I6" t="str">
            <v>Buy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5000</v>
          </cell>
          <cell r="Q6">
            <v>5000</v>
          </cell>
          <cell r="R6">
            <v>0.23749999999999999</v>
          </cell>
          <cell r="S6" t="str">
            <v>EUR</v>
          </cell>
          <cell r="T6">
            <v>0.23749999999999999</v>
          </cell>
          <cell r="Y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J6">
            <v>0.23749999999999999</v>
          </cell>
          <cell r="AQ6" t="str">
            <v>Box</v>
          </cell>
          <cell r="AR6" t="b">
            <v>0</v>
          </cell>
          <cell r="AS6" t="b">
            <v>0</v>
          </cell>
          <cell r="AT6" t="b">
            <v>0</v>
          </cell>
          <cell r="AU6" t="b">
            <v>0</v>
          </cell>
          <cell r="AV6" t="b">
            <v>0</v>
          </cell>
          <cell r="AW6" t="b">
            <v>0</v>
          </cell>
          <cell r="AY6" t="str">
            <v>Romania</v>
          </cell>
          <cell r="AZ6" t="str">
            <v>Case</v>
          </cell>
          <cell r="BA6" t="str">
            <v/>
          </cell>
          <cell r="BC6">
            <v>0</v>
          </cell>
        </row>
        <row r="7">
          <cell r="A7" t="str">
            <v>1000-70008-00</v>
          </cell>
          <cell r="B7" t="str">
            <v>MLD, Scavenger Light Pipe, 3-LED</v>
          </cell>
          <cell r="C7" t="str">
            <v>ea</v>
          </cell>
          <cell r="E7" t="b">
            <v>0</v>
          </cell>
          <cell r="F7" t="b">
            <v>0</v>
          </cell>
          <cell r="H7" t="str">
            <v>Production</v>
          </cell>
          <cell r="I7" t="str">
            <v>Buy</v>
          </cell>
          <cell r="J7" t="str">
            <v>Floerke</v>
          </cell>
          <cell r="K7" t="str">
            <v>70008</v>
          </cell>
          <cell r="N7" t="str">
            <v>Floerke</v>
          </cell>
          <cell r="P7">
            <v>10000</v>
          </cell>
          <cell r="Q7">
            <v>10000</v>
          </cell>
          <cell r="R7">
            <v>0.22750000000000001</v>
          </cell>
          <cell r="S7" t="str">
            <v>EUR</v>
          </cell>
          <cell r="T7">
            <v>0.22750000000000001</v>
          </cell>
          <cell r="Y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J7">
            <v>0.22750000000000001</v>
          </cell>
          <cell r="AQ7" t="str">
            <v>Box</v>
          </cell>
          <cell r="AR7" t="b">
            <v>0</v>
          </cell>
          <cell r="AS7" t="b">
            <v>0</v>
          </cell>
          <cell r="AT7" t="b">
            <v>0</v>
          </cell>
          <cell r="AU7" t="b">
            <v>0</v>
          </cell>
          <cell r="AV7" t="b">
            <v>0</v>
          </cell>
          <cell r="AW7" t="b">
            <v>0</v>
          </cell>
          <cell r="AY7" t="str">
            <v>Romania</v>
          </cell>
          <cell r="AZ7" t="str">
            <v>Case</v>
          </cell>
          <cell r="BA7" t="str">
            <v/>
          </cell>
          <cell r="BC7">
            <v>0</v>
          </cell>
        </row>
        <row r="8">
          <cell r="A8" t="str">
            <v>1000-70100-00</v>
          </cell>
          <cell r="B8" t="str">
            <v>MLD, Scavenger Bottom Cover, No PEMS, Pantone7545C</v>
          </cell>
          <cell r="C8" t="str">
            <v>ea</v>
          </cell>
          <cell r="E8" t="b">
            <v>0</v>
          </cell>
          <cell r="F8" t="b">
            <v>0</v>
          </cell>
          <cell r="H8" t="str">
            <v>Production</v>
          </cell>
          <cell r="I8" t="str">
            <v>Buy</v>
          </cell>
          <cell r="J8" t="str">
            <v>Floerke</v>
          </cell>
          <cell r="M8" t="str">
            <v>€180.00 premium for &lt; MOQ of 1,000</v>
          </cell>
          <cell r="N8" t="str">
            <v>Floerke</v>
          </cell>
          <cell r="P8">
            <v>120</v>
          </cell>
          <cell r="Q8">
            <v>120</v>
          </cell>
          <cell r="R8">
            <v>3.3156500000000002</v>
          </cell>
          <cell r="S8" t="str">
            <v>EUR</v>
          </cell>
          <cell r="T8">
            <v>3.3156500000000002</v>
          </cell>
          <cell r="Y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J8">
            <v>3.3156500000000002</v>
          </cell>
          <cell r="AK8">
            <v>6</v>
          </cell>
          <cell r="AP8">
            <v>45559</v>
          </cell>
          <cell r="AQ8" t="str">
            <v>Box</v>
          </cell>
          <cell r="AR8" t="b">
            <v>0</v>
          </cell>
          <cell r="AS8" t="b">
            <v>0</v>
          </cell>
          <cell r="AT8" t="b">
            <v>0</v>
          </cell>
          <cell r="AU8" t="b">
            <v>0</v>
          </cell>
          <cell r="AV8" t="b">
            <v>0</v>
          </cell>
          <cell r="AW8" t="b">
            <v>0</v>
          </cell>
          <cell r="AY8" t="str">
            <v>Romania</v>
          </cell>
          <cell r="BA8" t="str">
            <v/>
          </cell>
          <cell r="BC8">
            <v>0</v>
          </cell>
        </row>
        <row r="9">
          <cell r="A9" t="str">
            <v>1001-00010-00</v>
          </cell>
          <cell r="B9" t="str">
            <v>MLD, 'F' Bracket PCB Retainer, 6F, 3D Print</v>
          </cell>
          <cell r="C9" t="str">
            <v>ea</v>
          </cell>
          <cell r="E9" t="b">
            <v>0</v>
          </cell>
          <cell r="F9" t="b">
            <v>0</v>
          </cell>
          <cell r="H9" t="str">
            <v>Production</v>
          </cell>
          <cell r="I9" t="str">
            <v>Buy</v>
          </cell>
          <cell r="J9" t="str">
            <v>ECAS</v>
          </cell>
          <cell r="M9" t="str">
            <v>Estimate Cost</v>
          </cell>
          <cell r="N9" t="str">
            <v>ECAS</v>
          </cell>
          <cell r="R9">
            <v>1</v>
          </cell>
          <cell r="S9" t="str">
            <v>EUR</v>
          </cell>
          <cell r="T9">
            <v>1</v>
          </cell>
          <cell r="Y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J9">
            <v>1</v>
          </cell>
          <cell r="AK9">
            <v>2</v>
          </cell>
          <cell r="AP9">
            <v>45520</v>
          </cell>
          <cell r="AQ9" t="str">
            <v>Box</v>
          </cell>
          <cell r="AR9" t="b">
            <v>0</v>
          </cell>
          <cell r="AS9" t="b">
            <v>0</v>
          </cell>
          <cell r="AT9" t="b">
            <v>0</v>
          </cell>
          <cell r="AU9" t="b">
            <v>0</v>
          </cell>
          <cell r="AV9" t="b">
            <v>0</v>
          </cell>
          <cell r="AW9" t="b">
            <v>0</v>
          </cell>
          <cell r="AY9" t="str">
            <v>Romania</v>
          </cell>
          <cell r="AZ9" t="str">
            <v>Hand</v>
          </cell>
          <cell r="BA9" t="str">
            <v/>
          </cell>
          <cell r="BC9">
            <v>0</v>
          </cell>
        </row>
        <row r="10">
          <cell r="A10" t="str">
            <v>1001-00020-00</v>
          </cell>
          <cell r="B10" t="str">
            <v>MLD, 'F' Bracket PCB Retainer, 1F, 3D Print</v>
          </cell>
          <cell r="C10" t="str">
            <v>ea</v>
          </cell>
          <cell r="E10" t="b">
            <v>0</v>
          </cell>
          <cell r="F10" t="b">
            <v>0</v>
          </cell>
          <cell r="H10" t="str">
            <v>Production</v>
          </cell>
          <cell r="I10" t="str">
            <v>Buy</v>
          </cell>
          <cell r="J10" t="str">
            <v>ECAS</v>
          </cell>
          <cell r="M10" t="str">
            <v>Estimate Cost</v>
          </cell>
          <cell r="N10" t="str">
            <v>ECAS</v>
          </cell>
          <cell r="R10">
            <v>0.5</v>
          </cell>
          <cell r="S10" t="str">
            <v>EUR</v>
          </cell>
          <cell r="T10">
            <v>0.5</v>
          </cell>
          <cell r="Y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J10">
            <v>0.5</v>
          </cell>
          <cell r="AK10">
            <v>2</v>
          </cell>
          <cell r="AP10">
            <v>45559</v>
          </cell>
          <cell r="AQ10" t="str">
            <v>Box</v>
          </cell>
          <cell r="AR10" t="b">
            <v>0</v>
          </cell>
          <cell r="AS10" t="b">
            <v>0</v>
          </cell>
          <cell r="AT10" t="b">
            <v>0</v>
          </cell>
          <cell r="AU10" t="b">
            <v>0</v>
          </cell>
          <cell r="AV10" t="b">
            <v>0</v>
          </cell>
          <cell r="AW10" t="b">
            <v>0</v>
          </cell>
          <cell r="AY10" t="str">
            <v>Romania</v>
          </cell>
          <cell r="AZ10" t="str">
            <v>Hand</v>
          </cell>
          <cell r="BA10" t="str">
            <v/>
          </cell>
          <cell r="BC10">
            <v>0</v>
          </cell>
        </row>
        <row r="11">
          <cell r="A11" t="str">
            <v>1001-00030-00</v>
          </cell>
          <cell r="B11" t="str">
            <v>MLD, 'F' Bracket PCB Retainer, 2F, 3D Print</v>
          </cell>
          <cell r="C11" t="str">
            <v>ea</v>
          </cell>
          <cell r="E11" t="b">
            <v>0</v>
          </cell>
          <cell r="F11" t="b">
            <v>0</v>
          </cell>
          <cell r="H11" t="str">
            <v>UnReleased</v>
          </cell>
          <cell r="I11" t="str">
            <v>Buy</v>
          </cell>
          <cell r="J11" t="str">
            <v>ECAS</v>
          </cell>
          <cell r="M11" t="str">
            <v>Estimate Cost</v>
          </cell>
          <cell r="N11" t="str">
            <v>ECAS</v>
          </cell>
          <cell r="R11">
            <v>1</v>
          </cell>
          <cell r="S11" t="str">
            <v>EUR</v>
          </cell>
          <cell r="T11">
            <v>1</v>
          </cell>
          <cell r="Y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J11">
            <v>1</v>
          </cell>
          <cell r="AK11">
            <v>2</v>
          </cell>
          <cell r="AP11">
            <v>45636</v>
          </cell>
          <cell r="AQ11" t="str">
            <v>Box</v>
          </cell>
          <cell r="AR11" t="b">
            <v>0</v>
          </cell>
          <cell r="AS11" t="b">
            <v>0</v>
          </cell>
          <cell r="AT11" t="b">
            <v>0</v>
          </cell>
          <cell r="AU11" t="b">
            <v>0</v>
          </cell>
          <cell r="AV11" t="b">
            <v>0</v>
          </cell>
          <cell r="AW11" t="b">
            <v>0</v>
          </cell>
          <cell r="AY11" t="str">
            <v>Romania</v>
          </cell>
          <cell r="AZ11" t="str">
            <v>Hand</v>
          </cell>
          <cell r="BA11" t="str">
            <v/>
          </cell>
          <cell r="BC11">
            <v>0</v>
          </cell>
        </row>
        <row r="12">
          <cell r="A12" t="str">
            <v>1010-70001-00</v>
          </cell>
          <cell r="B12" t="str">
            <v>MLD, Scavenger Top Cover GM-B, M19, 6F, SMA, RAL7024</v>
          </cell>
          <cell r="C12" t="str">
            <v>ea</v>
          </cell>
          <cell r="E12" t="b">
            <v>0</v>
          </cell>
          <cell r="F12" t="b">
            <v>0</v>
          </cell>
          <cell r="H12" t="str">
            <v>Obsolete</v>
          </cell>
          <cell r="I12" t="str">
            <v>Free Issue</v>
          </cell>
          <cell r="J12" t="str">
            <v>Floerke</v>
          </cell>
          <cell r="K12" t="str">
            <v>7200-1010-70001-00</v>
          </cell>
          <cell r="N12" t="str">
            <v>Floerke</v>
          </cell>
          <cell r="R12">
            <v>3.1</v>
          </cell>
          <cell r="S12" t="str">
            <v>EUR</v>
          </cell>
          <cell r="T12">
            <v>3.1</v>
          </cell>
          <cell r="Y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J12">
            <v>3.1</v>
          </cell>
          <cell r="AQ12" t="str">
            <v>Box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Y12" t="str">
            <v>Romania</v>
          </cell>
          <cell r="BA12" t="str">
            <v/>
          </cell>
          <cell r="BC12">
            <v>0</v>
          </cell>
        </row>
        <row r="13">
          <cell r="A13" t="str">
            <v>1010-70001-01</v>
          </cell>
          <cell r="B13" t="str">
            <v>MLD, Scavenger Top Cover GM-B, M19, 6F, SMA, RAL7024, M4*12mm PEMs</v>
          </cell>
          <cell r="C13" t="str">
            <v>ea</v>
          </cell>
          <cell r="E13" t="b">
            <v>0</v>
          </cell>
          <cell r="F13" t="b">
            <v>0</v>
          </cell>
          <cell r="H13" t="str">
            <v>Production</v>
          </cell>
          <cell r="I13" t="str">
            <v>Free Issue</v>
          </cell>
          <cell r="J13" t="str">
            <v>Floerke</v>
          </cell>
          <cell r="K13" t="str">
            <v>7200-1010-70001-01</v>
          </cell>
          <cell r="M13" t="str">
            <v>€180.00 premium for &lt; MOQ of 1,000</v>
          </cell>
          <cell r="N13" t="str">
            <v>Floerke</v>
          </cell>
          <cell r="O13" t="str">
            <v>BOM Roll</v>
          </cell>
          <cell r="S13" t="str">
            <v>EUR</v>
          </cell>
          <cell r="T13">
            <v>0</v>
          </cell>
          <cell r="Y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J13">
            <v>0</v>
          </cell>
          <cell r="AQ13" t="str">
            <v>Box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Y13" t="str">
            <v>Romania</v>
          </cell>
          <cell r="BA13" t="str">
            <v/>
          </cell>
          <cell r="BC13">
            <v>0</v>
          </cell>
        </row>
        <row r="14">
          <cell r="A14" t="str">
            <v>1010-70002-00</v>
          </cell>
          <cell r="B14" t="str">
            <v>MLD, Scavenger Top Cover GM-A, M19, 6F, RAL7024</v>
          </cell>
          <cell r="C14" t="str">
            <v>ea</v>
          </cell>
          <cell r="E14" t="b">
            <v>0</v>
          </cell>
          <cell r="F14" t="b">
            <v>0</v>
          </cell>
          <cell r="H14" t="str">
            <v>Obsolete</v>
          </cell>
          <cell r="I14" t="str">
            <v>Free Issue</v>
          </cell>
          <cell r="J14" t="str">
            <v>Floerke</v>
          </cell>
          <cell r="K14" t="str">
            <v>7200-1010-70002-00</v>
          </cell>
          <cell r="N14" t="str">
            <v>Floerke</v>
          </cell>
          <cell r="R14">
            <v>3.1</v>
          </cell>
          <cell r="S14" t="str">
            <v>EUR</v>
          </cell>
          <cell r="T14">
            <v>3.1</v>
          </cell>
          <cell r="Y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J14">
            <v>3.1</v>
          </cell>
          <cell r="AQ14" t="str">
            <v>Box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Y14" t="str">
            <v>Romania</v>
          </cell>
          <cell r="BA14" t="str">
            <v/>
          </cell>
          <cell r="BC14">
            <v>0</v>
          </cell>
        </row>
        <row r="15">
          <cell r="A15" t="str">
            <v>1010-70002-01</v>
          </cell>
          <cell r="B15" t="str">
            <v>MLD, Scavenger Top Cover GM-A, M19, 6F, RS485, RAL7024, M4*12mm PEMs</v>
          </cell>
          <cell r="C15" t="str">
            <v>ea</v>
          </cell>
          <cell r="E15" t="b">
            <v>0</v>
          </cell>
          <cell r="F15" t="b">
            <v>0</v>
          </cell>
          <cell r="H15" t="str">
            <v>Production</v>
          </cell>
          <cell r="I15" t="str">
            <v>Free Issue</v>
          </cell>
          <cell r="J15" t="str">
            <v>Floerke</v>
          </cell>
          <cell r="K15" t="str">
            <v>7200-1010-70002-01</v>
          </cell>
          <cell r="M15" t="str">
            <v>€180.00 premium for &lt; MOQ of 1,000</v>
          </cell>
          <cell r="N15" t="str">
            <v>Floerke</v>
          </cell>
          <cell r="O15" t="str">
            <v>BOM Roll</v>
          </cell>
          <cell r="S15" t="str">
            <v>EUR</v>
          </cell>
          <cell r="T15">
            <v>0</v>
          </cell>
          <cell r="Y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J15">
            <v>0</v>
          </cell>
          <cell r="AQ15" t="str">
            <v>Box</v>
          </cell>
          <cell r="AR15" t="b">
            <v>0</v>
          </cell>
          <cell r="AS15" t="b">
            <v>0</v>
          </cell>
          <cell r="AT15" t="b">
            <v>0</v>
          </cell>
          <cell r="AU15" t="b">
            <v>0</v>
          </cell>
          <cell r="AV15" t="b">
            <v>0</v>
          </cell>
          <cell r="AW15" t="b">
            <v>0</v>
          </cell>
          <cell r="AY15" t="str">
            <v>Romania</v>
          </cell>
          <cell r="BA15" t="str">
            <v/>
          </cell>
          <cell r="BC15">
            <v>0</v>
          </cell>
        </row>
        <row r="16">
          <cell r="A16" t="str">
            <v>1010-70003-00</v>
          </cell>
          <cell r="B16" t="str">
            <v>MLD, Scavenger Top Cover PM-A, M25, 1F, RAL7024</v>
          </cell>
          <cell r="C16" t="str">
            <v>ea</v>
          </cell>
          <cell r="E16" t="b">
            <v>0</v>
          </cell>
          <cell r="F16" t="b">
            <v>0</v>
          </cell>
          <cell r="H16" t="str">
            <v>Obsolete</v>
          </cell>
          <cell r="I16" t="str">
            <v>Free Issue</v>
          </cell>
          <cell r="J16" t="str">
            <v>Floerke</v>
          </cell>
          <cell r="K16" t="str">
            <v>7200-1010-70003-00</v>
          </cell>
          <cell r="N16" t="str">
            <v>Floerke</v>
          </cell>
          <cell r="R16">
            <v>3.1</v>
          </cell>
          <cell r="S16" t="str">
            <v>EUR</v>
          </cell>
          <cell r="T16">
            <v>3.1</v>
          </cell>
          <cell r="Y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J16">
            <v>3.1</v>
          </cell>
          <cell r="AQ16" t="str">
            <v>Box</v>
          </cell>
          <cell r="AR16" t="b">
            <v>0</v>
          </cell>
          <cell r="AS16" t="b">
            <v>0</v>
          </cell>
          <cell r="AT16" t="b">
            <v>0</v>
          </cell>
          <cell r="AU16" t="b">
            <v>0</v>
          </cell>
          <cell r="AV16" t="b">
            <v>0</v>
          </cell>
          <cell r="AW16" t="b">
            <v>0</v>
          </cell>
          <cell r="AY16" t="str">
            <v>Romania</v>
          </cell>
          <cell r="BA16" t="str">
            <v/>
          </cell>
          <cell r="BC16">
            <v>0</v>
          </cell>
        </row>
        <row r="17">
          <cell r="A17" t="str">
            <v>1010-70003-01</v>
          </cell>
          <cell r="B17" t="str">
            <v>MLD, Scavenger Top Cover PM-A, M25, 1F, RAL7024, M4*12mm PEMs</v>
          </cell>
          <cell r="C17" t="str">
            <v>ea</v>
          </cell>
          <cell r="E17" t="b">
            <v>0</v>
          </cell>
          <cell r="F17" t="b">
            <v>0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7200-1010-70003-01</v>
          </cell>
          <cell r="M17" t="str">
            <v>€180.00 premium for &lt; MOQ of 1,000</v>
          </cell>
          <cell r="N17" t="str">
            <v>Floerke</v>
          </cell>
          <cell r="O17" t="str">
            <v>BOM Roll</v>
          </cell>
          <cell r="S17" t="str">
            <v>EUR</v>
          </cell>
          <cell r="T17">
            <v>0</v>
          </cell>
          <cell r="Y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J17">
            <v>0</v>
          </cell>
          <cell r="AQ17" t="str">
            <v>Box</v>
          </cell>
          <cell r="AR17" t="b">
            <v>0</v>
          </cell>
          <cell r="AS17" t="b">
            <v>0</v>
          </cell>
          <cell r="AT17" t="b">
            <v>0</v>
          </cell>
          <cell r="AU17" t="b">
            <v>0</v>
          </cell>
          <cell r="AV17" t="b">
            <v>0</v>
          </cell>
          <cell r="AW17" t="b">
            <v>0</v>
          </cell>
          <cell r="AY17" t="str">
            <v>Romania</v>
          </cell>
          <cell r="BA17" t="str">
            <v/>
          </cell>
          <cell r="BC17">
            <v>0</v>
          </cell>
        </row>
        <row r="18">
          <cell r="A18" t="str">
            <v>1010-70004-00</v>
          </cell>
          <cell r="B18" t="str">
            <v>MLD, Scavenger Top Cover PM-B, Hart, 1F, RAL7024</v>
          </cell>
          <cell r="C18" t="str">
            <v>ea</v>
          </cell>
          <cell r="E18" t="b">
            <v>0</v>
          </cell>
          <cell r="F18" t="b">
            <v>0</v>
          </cell>
          <cell r="H18" t="str">
            <v>Production</v>
          </cell>
          <cell r="I18" t="str">
            <v>Free Issue</v>
          </cell>
          <cell r="J18" t="str">
            <v>Floerke</v>
          </cell>
          <cell r="K18" t="str">
            <v>7200-70004-00</v>
          </cell>
          <cell r="N18" t="str">
            <v>Floerke</v>
          </cell>
          <cell r="R18">
            <v>3.1</v>
          </cell>
          <cell r="S18" t="str">
            <v>EUR</v>
          </cell>
          <cell r="T18">
            <v>3.1</v>
          </cell>
          <cell r="Y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J18">
            <v>3.1</v>
          </cell>
          <cell r="AQ18" t="str">
            <v>Box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Y18" t="str">
            <v>Romania</v>
          </cell>
          <cell r="BA18" t="str">
            <v/>
          </cell>
          <cell r="BC18">
            <v>0</v>
          </cell>
        </row>
        <row r="19">
          <cell r="A19" t="str">
            <v>1010-70005-00</v>
          </cell>
          <cell r="B19" t="str">
            <v>MLD, Scavenger Top Cover PM-C, M25, 2F, RAL7024</v>
          </cell>
          <cell r="C19" t="str">
            <v>ea</v>
          </cell>
          <cell r="E19" t="b">
            <v>0</v>
          </cell>
          <cell r="F19" t="b">
            <v>0</v>
          </cell>
          <cell r="H19" t="str">
            <v>Obsolete</v>
          </cell>
          <cell r="I19" t="str">
            <v>Free Issue</v>
          </cell>
          <cell r="J19" t="str">
            <v>Floerke</v>
          </cell>
          <cell r="K19" t="str">
            <v>7200-1010-70005-00</v>
          </cell>
          <cell r="N19" t="str">
            <v>Floerke</v>
          </cell>
          <cell r="R19">
            <v>3.1</v>
          </cell>
          <cell r="S19" t="str">
            <v>EUR</v>
          </cell>
          <cell r="T19">
            <v>3.1</v>
          </cell>
          <cell r="Y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J19">
            <v>3.1</v>
          </cell>
          <cell r="AQ19" t="str">
            <v>Box</v>
          </cell>
          <cell r="AR19" t="b">
            <v>0</v>
          </cell>
          <cell r="AS19" t="b">
            <v>0</v>
          </cell>
          <cell r="AT19" t="b">
            <v>0</v>
          </cell>
          <cell r="AU19" t="b">
            <v>0</v>
          </cell>
          <cell r="AV19" t="b">
            <v>0</v>
          </cell>
          <cell r="AW19" t="b">
            <v>0</v>
          </cell>
          <cell r="AY19" t="str">
            <v>Romania</v>
          </cell>
          <cell r="BA19" t="str">
            <v/>
          </cell>
          <cell r="BC19">
            <v>0</v>
          </cell>
        </row>
        <row r="20">
          <cell r="A20" t="str">
            <v>1010-70005-01</v>
          </cell>
          <cell r="B20" t="str">
            <v>MLD, Scavenger Top Cover PM-C, M25, 2F, RAL7024, M4*12mm PEMs</v>
          </cell>
          <cell r="C20" t="str">
            <v>ea</v>
          </cell>
          <cell r="E20" t="b">
            <v>0</v>
          </cell>
          <cell r="F20" t="b">
            <v>0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7200-1010-70005-01</v>
          </cell>
          <cell r="M20" t="str">
            <v>€180.00 premium for &lt; MOQ of 1,000</v>
          </cell>
          <cell r="N20" t="str">
            <v>Floerke</v>
          </cell>
          <cell r="O20" t="str">
            <v>BOM Roll</v>
          </cell>
          <cell r="S20" t="str">
            <v>EUR</v>
          </cell>
          <cell r="T20">
            <v>0</v>
          </cell>
          <cell r="Y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J20">
            <v>0</v>
          </cell>
          <cell r="AQ20" t="str">
            <v>Box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Y20" t="str">
            <v>Romania</v>
          </cell>
          <cell r="BA20" t="str">
            <v/>
          </cell>
          <cell r="BC20">
            <v>0</v>
          </cell>
        </row>
        <row r="21">
          <cell r="A21" t="str">
            <v>1010-70006-00</v>
          </cell>
          <cell r="B21" t="str">
            <v>MLD, Scavenger Top Cover PM-D, Hart, 2F, RAL7024</v>
          </cell>
          <cell r="C21" t="str">
            <v>ea</v>
          </cell>
          <cell r="E21" t="b">
            <v>0</v>
          </cell>
          <cell r="F21" t="b">
            <v>0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7200-70006-00</v>
          </cell>
          <cell r="N21" t="str">
            <v>Floerke</v>
          </cell>
          <cell r="R21">
            <v>3.1</v>
          </cell>
          <cell r="S21" t="str">
            <v>EUR</v>
          </cell>
          <cell r="T21">
            <v>3.1</v>
          </cell>
          <cell r="Y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J21">
            <v>3.1</v>
          </cell>
          <cell r="AQ21" t="str">
            <v>Box</v>
          </cell>
          <cell r="AR21" t="b">
            <v>0</v>
          </cell>
          <cell r="AS21" t="b">
            <v>0</v>
          </cell>
          <cell r="AT21" t="b">
            <v>0</v>
          </cell>
          <cell r="AU21" t="b">
            <v>0</v>
          </cell>
          <cell r="AV21" t="b">
            <v>0</v>
          </cell>
          <cell r="AW21" t="b">
            <v>0</v>
          </cell>
          <cell r="AY21" t="str">
            <v>Romania</v>
          </cell>
          <cell r="BA21" t="str">
            <v/>
          </cell>
          <cell r="BC21">
            <v>0</v>
          </cell>
        </row>
        <row r="22">
          <cell r="A22" t="str">
            <v>1010-70007-00</v>
          </cell>
          <cell r="B22" t="str">
            <v>MLD, Scavenger Bottom Cover, RAL7024, M6*6mm PEMs</v>
          </cell>
          <cell r="C22" t="str">
            <v>ea</v>
          </cell>
          <cell r="E22" t="b">
            <v>1</v>
          </cell>
          <cell r="F22" t="b">
            <v>1</v>
          </cell>
          <cell r="H22" t="str">
            <v>Production</v>
          </cell>
          <cell r="I22" t="str">
            <v>Free Issue</v>
          </cell>
          <cell r="J22" t="str">
            <v>Floerke</v>
          </cell>
          <cell r="K22" t="str">
            <v>7200-70007-00</v>
          </cell>
          <cell r="M22" t="str">
            <v>€180.00 premium for &lt; MOQ of 1,000</v>
          </cell>
          <cell r="N22" t="str">
            <v>Floerke</v>
          </cell>
          <cell r="O22" t="str">
            <v>BOM Roll</v>
          </cell>
          <cell r="R22">
            <v>2.6</v>
          </cell>
          <cell r="S22" t="str">
            <v>EUR</v>
          </cell>
          <cell r="T22">
            <v>2.6</v>
          </cell>
          <cell r="Y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J22">
            <v>2.6</v>
          </cell>
          <cell r="AQ22" t="str">
            <v>Box</v>
          </cell>
          <cell r="AR22" t="b">
            <v>0</v>
          </cell>
          <cell r="AS22" t="b">
            <v>0</v>
          </cell>
          <cell r="AT22" t="b">
            <v>0</v>
          </cell>
          <cell r="AU22" t="b">
            <v>0</v>
          </cell>
          <cell r="AV22" t="b">
            <v>0</v>
          </cell>
          <cell r="AW22" t="b">
            <v>0</v>
          </cell>
          <cell r="AY22" t="str">
            <v>Romania</v>
          </cell>
          <cell r="AZ22" t="str">
            <v>Case</v>
          </cell>
          <cell r="BA22" t="str">
            <v/>
          </cell>
          <cell r="BC22">
            <v>0</v>
          </cell>
        </row>
        <row r="23">
          <cell r="A23" t="str">
            <v>1010-70008-00</v>
          </cell>
          <cell r="B23" t="str">
            <v>MLD, Scavenger Top Cover GM-C, M19, 1F, SMA, RS485, RAL7024, No VT Logo</v>
          </cell>
          <cell r="C23" t="str">
            <v>ea</v>
          </cell>
          <cell r="E23" t="b">
            <v>0</v>
          </cell>
          <cell r="F23" t="b">
            <v>0</v>
          </cell>
          <cell r="H23" t="str">
            <v>Obsolete</v>
          </cell>
          <cell r="I23" t="str">
            <v>Free Issue</v>
          </cell>
          <cell r="J23" t="str">
            <v>Floerke</v>
          </cell>
          <cell r="K23" t="str">
            <v>7200-70008-00</v>
          </cell>
          <cell r="N23" t="str">
            <v>Floerke</v>
          </cell>
          <cell r="R23">
            <v>3.1</v>
          </cell>
          <cell r="S23" t="str">
            <v>EUR</v>
          </cell>
          <cell r="T23">
            <v>3.1</v>
          </cell>
          <cell r="Y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J23">
            <v>3.1</v>
          </cell>
          <cell r="AQ23" t="str">
            <v>Box</v>
          </cell>
          <cell r="AR23" t="b">
            <v>0</v>
          </cell>
          <cell r="AS23" t="b">
            <v>0</v>
          </cell>
          <cell r="AT23" t="b">
            <v>0</v>
          </cell>
          <cell r="AU23" t="b">
            <v>0</v>
          </cell>
          <cell r="AV23" t="b">
            <v>0</v>
          </cell>
          <cell r="AW23" t="b">
            <v>0</v>
          </cell>
          <cell r="AY23" t="str">
            <v>Romania</v>
          </cell>
          <cell r="BA23" t="str">
            <v/>
          </cell>
          <cell r="BC23">
            <v>0</v>
          </cell>
        </row>
        <row r="24">
          <cell r="A24" t="str">
            <v>1010-70008-01</v>
          </cell>
          <cell r="B24" t="str">
            <v>MLD, Scavenger Top Cover GM-C, M19, 1F, SMA, RS485, RAL7024, M4*12mm PEMs, No VT Logo</v>
          </cell>
          <cell r="C24" t="str">
            <v>ea</v>
          </cell>
          <cell r="E24" t="b">
            <v>0</v>
          </cell>
          <cell r="F24" t="b">
            <v>0</v>
          </cell>
          <cell r="H24" t="str">
            <v>Production</v>
          </cell>
          <cell r="I24" t="str">
            <v>Free Issue</v>
          </cell>
          <cell r="J24" t="str">
            <v>Floerke</v>
          </cell>
          <cell r="K24" t="str">
            <v>7200-70008-00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  <cell r="Y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J24">
            <v>0</v>
          </cell>
          <cell r="AQ24" t="str">
            <v>Box</v>
          </cell>
          <cell r="AR24" t="b">
            <v>0</v>
          </cell>
          <cell r="AS24" t="b">
            <v>0</v>
          </cell>
          <cell r="AT24" t="b">
            <v>0</v>
          </cell>
          <cell r="AU24" t="b">
            <v>0</v>
          </cell>
          <cell r="AV24" t="b">
            <v>0</v>
          </cell>
          <cell r="AW24" t="b">
            <v>0</v>
          </cell>
          <cell r="AY24" t="str">
            <v>Romania</v>
          </cell>
          <cell r="BA24" t="str">
            <v/>
          </cell>
          <cell r="BC24">
            <v>0</v>
          </cell>
        </row>
        <row r="25">
          <cell r="A25" t="str">
            <v>1010-70009-01</v>
          </cell>
          <cell r="B25" t="str">
            <v>MLD, Scavenger Top Cover GM-D, M19, 1F, SMA, RS485, RAL7024, M4*12mm PEMs</v>
          </cell>
          <cell r="C25" t="str">
            <v>ea</v>
          </cell>
          <cell r="E25" t="b">
            <v>0</v>
          </cell>
          <cell r="F25" t="b">
            <v>0</v>
          </cell>
          <cell r="H25" t="str">
            <v>Production</v>
          </cell>
          <cell r="I25" t="str">
            <v>Free Issue</v>
          </cell>
          <cell r="J25" t="str">
            <v>Floerke</v>
          </cell>
          <cell r="K25" t="str">
            <v>7200-70009-00</v>
          </cell>
          <cell r="N25" t="str">
            <v>Floerke</v>
          </cell>
          <cell r="O25" t="str">
            <v>BOM Roll</v>
          </cell>
          <cell r="S25" t="str">
            <v>EUR</v>
          </cell>
          <cell r="T25">
            <v>0</v>
          </cell>
          <cell r="Y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J25">
            <v>0</v>
          </cell>
          <cell r="AQ25" t="str">
            <v>Box</v>
          </cell>
          <cell r="AR25" t="b">
            <v>0</v>
          </cell>
          <cell r="AS25" t="b">
            <v>0</v>
          </cell>
          <cell r="AT25" t="b">
            <v>0</v>
          </cell>
          <cell r="AU25" t="b">
            <v>0</v>
          </cell>
          <cell r="AV25" t="b">
            <v>0</v>
          </cell>
          <cell r="AW25" t="b">
            <v>0</v>
          </cell>
          <cell r="AY25" t="str">
            <v>Romania</v>
          </cell>
          <cell r="BA25" t="str">
            <v/>
          </cell>
          <cell r="BC25">
            <v>0</v>
          </cell>
        </row>
        <row r="26">
          <cell r="A26" t="str">
            <v>1010-70010-01</v>
          </cell>
          <cell r="B26" t="str">
            <v>MLD, Scavenger Top Cover GM-E, M19, 2F, RS485, RAL7024, M4*12mm PEMs, No VT Logo</v>
          </cell>
          <cell r="C26" t="str">
            <v>ea</v>
          </cell>
          <cell r="E26" t="b">
            <v>0</v>
          </cell>
          <cell r="F26" t="b">
            <v>0</v>
          </cell>
          <cell r="H26" t="str">
            <v>Obsolete</v>
          </cell>
          <cell r="I26" t="str">
            <v>Buy</v>
          </cell>
          <cell r="J26" t="str">
            <v>Floerke</v>
          </cell>
          <cell r="K26" t="str">
            <v>7200-70010-00</v>
          </cell>
          <cell r="N26" t="str">
            <v>Floerke</v>
          </cell>
          <cell r="O26" t="str">
            <v>BOM Roll</v>
          </cell>
          <cell r="S26" t="str">
            <v>EUR</v>
          </cell>
          <cell r="T26">
            <v>0</v>
          </cell>
          <cell r="Y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J26">
            <v>0</v>
          </cell>
          <cell r="AP26">
            <v>45440</v>
          </cell>
          <cell r="AQ26" t="str">
            <v>Box</v>
          </cell>
          <cell r="AR26" t="b">
            <v>0</v>
          </cell>
          <cell r="AS26" t="b">
            <v>0</v>
          </cell>
          <cell r="AT26" t="b">
            <v>0</v>
          </cell>
          <cell r="AU26" t="b">
            <v>0</v>
          </cell>
          <cell r="AV26" t="b">
            <v>0</v>
          </cell>
          <cell r="AW26" t="b">
            <v>0</v>
          </cell>
          <cell r="AY26" t="str">
            <v>Romania</v>
          </cell>
          <cell r="AZ26" t="str">
            <v>Hand</v>
          </cell>
          <cell r="BA26" t="str">
            <v/>
          </cell>
          <cell r="BC26">
            <v>0</v>
          </cell>
        </row>
        <row r="27">
          <cell r="A27" t="str">
            <v>1010-70010-02</v>
          </cell>
          <cell r="B27" t="str">
            <v>MLD, Scavenger Top Cover GM-E, M19, 2F, RS485, RAL7024, M4*12mm PEMs, No VT Logo</v>
          </cell>
          <cell r="C27" t="str">
            <v>ea</v>
          </cell>
          <cell r="E27" t="b">
            <v>0</v>
          </cell>
          <cell r="F27" t="b">
            <v>0</v>
          </cell>
          <cell r="H27" t="str">
            <v>Obsolete</v>
          </cell>
          <cell r="I27" t="str">
            <v>Buy</v>
          </cell>
          <cell r="J27" t="str">
            <v>Floerke</v>
          </cell>
          <cell r="K27" t="str">
            <v>7200-70010-00</v>
          </cell>
          <cell r="N27" t="str">
            <v>Floerke</v>
          </cell>
          <cell r="O27" t="str">
            <v>BOM Roll</v>
          </cell>
          <cell r="S27" t="str">
            <v>EUR</v>
          </cell>
          <cell r="T27">
            <v>0</v>
          </cell>
          <cell r="Y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J27">
            <v>0</v>
          </cell>
          <cell r="AP27">
            <v>45440</v>
          </cell>
          <cell r="AQ27" t="str">
            <v>Box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Y27" t="str">
            <v>Romania</v>
          </cell>
          <cell r="AZ27" t="str">
            <v>Hand</v>
          </cell>
          <cell r="BA27" t="str">
            <v/>
          </cell>
          <cell r="BC27">
            <v>0</v>
          </cell>
        </row>
        <row r="28">
          <cell r="A28" t="str">
            <v>1010-70010-03</v>
          </cell>
          <cell r="B28" t="str">
            <v>MLD, Scavenger Top Cover GM-E, M19, 2F, RS485, RAL7024, M4*12mm PEMs, No VT Logo</v>
          </cell>
          <cell r="C28" t="str">
            <v>ea</v>
          </cell>
          <cell r="E28" t="b">
            <v>1</v>
          </cell>
          <cell r="F28" t="b">
            <v>1</v>
          </cell>
          <cell r="H28" t="str">
            <v>Production</v>
          </cell>
          <cell r="I28" t="str">
            <v>Buy</v>
          </cell>
          <cell r="J28" t="str">
            <v>Floerke</v>
          </cell>
          <cell r="K28" t="str">
            <v>7200-70010-00</v>
          </cell>
          <cell r="N28" t="str">
            <v>Floerke</v>
          </cell>
          <cell r="O28" t="str">
            <v>BOM Roll</v>
          </cell>
          <cell r="R28">
            <v>3.8</v>
          </cell>
          <cell r="S28" t="str">
            <v>EUR</v>
          </cell>
          <cell r="T28">
            <v>3.8</v>
          </cell>
          <cell r="U28" t="str">
            <v>EXW</v>
          </cell>
          <cell r="Y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J28">
            <v>3.8</v>
          </cell>
          <cell r="AK28">
            <v>5</v>
          </cell>
          <cell r="AP28">
            <v>45448</v>
          </cell>
          <cell r="AQ28" t="str">
            <v>Box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Y28" t="str">
            <v>Romania</v>
          </cell>
          <cell r="AZ28" t="str">
            <v>Hand</v>
          </cell>
          <cell r="BA28" t="str">
            <v/>
          </cell>
          <cell r="BC28">
            <v>0</v>
          </cell>
        </row>
        <row r="29">
          <cell r="A29" t="str">
            <v>1010-70011-00</v>
          </cell>
          <cell r="B29" t="str">
            <v>MLD, Scavenger Top Cover GM-B, M19, 6F, N-Type, RAL7024, M4*12mm PEMs</v>
          </cell>
          <cell r="C29" t="str">
            <v>ea</v>
          </cell>
          <cell r="E29" t="b">
            <v>0</v>
          </cell>
          <cell r="F29" t="b">
            <v>0</v>
          </cell>
          <cell r="H29" t="str">
            <v>R&amp;D</v>
          </cell>
          <cell r="I29" t="str">
            <v>Buy</v>
          </cell>
          <cell r="J29" t="str">
            <v>Floerke</v>
          </cell>
          <cell r="O29" t="str">
            <v>BOM Roll</v>
          </cell>
          <cell r="S29" t="str">
            <v>EUR</v>
          </cell>
          <cell r="T29">
            <v>0</v>
          </cell>
          <cell r="Y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J29">
            <v>0</v>
          </cell>
          <cell r="AP29">
            <v>45589</v>
          </cell>
          <cell r="AQ29" t="str">
            <v>Box</v>
          </cell>
          <cell r="AR29" t="b">
            <v>0</v>
          </cell>
          <cell r="AS29" t="b">
            <v>0</v>
          </cell>
          <cell r="AT29" t="b">
            <v>0</v>
          </cell>
          <cell r="AU29" t="b">
            <v>0</v>
          </cell>
          <cell r="AV29" t="b">
            <v>0</v>
          </cell>
          <cell r="AW29" t="b">
            <v>0</v>
          </cell>
          <cell r="AY29" t="str">
            <v>Romania</v>
          </cell>
          <cell r="AZ29" t="str">
            <v>Hand</v>
          </cell>
          <cell r="BA29" t="str">
            <v/>
          </cell>
          <cell r="BC29">
            <v>0</v>
          </cell>
        </row>
        <row r="30">
          <cell r="A30" t="str">
            <v>1010-70100-00</v>
          </cell>
          <cell r="B30" t="str">
            <v>MLD, Scavenger Bottom Cover, Pantone7545C, M6*6mm PEMs</v>
          </cell>
          <cell r="C30" t="str">
            <v>ea</v>
          </cell>
          <cell r="E30" t="b">
            <v>0</v>
          </cell>
          <cell r="F30" t="b">
            <v>0</v>
          </cell>
          <cell r="H30" t="str">
            <v>UnReleased</v>
          </cell>
          <cell r="I30" t="str">
            <v>Buy</v>
          </cell>
          <cell r="J30" t="str">
            <v>Floerke</v>
          </cell>
          <cell r="K30" t="str">
            <v>1010-70100-00</v>
          </cell>
          <cell r="N30" t="str">
            <v>Floerke</v>
          </cell>
          <cell r="O30" t="str">
            <v>BOM Roll</v>
          </cell>
          <cell r="S30" t="str">
            <v>EUR</v>
          </cell>
          <cell r="T30">
            <v>0</v>
          </cell>
          <cell r="Y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J30">
            <v>0</v>
          </cell>
          <cell r="AP30">
            <v>45559</v>
          </cell>
          <cell r="AQ30" t="str">
            <v>Box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Y30" t="str">
            <v>Romania</v>
          </cell>
          <cell r="AZ30" t="str">
            <v>Hand</v>
          </cell>
          <cell r="BA30" t="str">
            <v/>
          </cell>
          <cell r="BC30">
            <v>0</v>
          </cell>
        </row>
        <row r="31">
          <cell r="A31" t="str">
            <v>1010-70110-00</v>
          </cell>
          <cell r="B31" t="str">
            <v>MLD, Scavenger Top Cover GM-E, M19, 2F, RS485, Pantone7545C, M4*12mm PEMs, No VT Logo</v>
          </cell>
          <cell r="C31" t="str">
            <v>ea</v>
          </cell>
          <cell r="E31" t="b">
            <v>0</v>
          </cell>
          <cell r="F31" t="b">
            <v>0</v>
          </cell>
          <cell r="H31" t="str">
            <v>UnReleased</v>
          </cell>
          <cell r="I31" t="str">
            <v>Buy</v>
          </cell>
          <cell r="J31" t="str">
            <v>Floerke</v>
          </cell>
          <cell r="T31" t="e">
            <v>#N/A</v>
          </cell>
          <cell r="Y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J31" t="e">
            <v>#N/A</v>
          </cell>
          <cell r="AR31" t="b">
            <v>0</v>
          </cell>
          <cell r="AS31" t="b">
            <v>0</v>
          </cell>
          <cell r="AT31" t="b">
            <v>0</v>
          </cell>
          <cell r="AU31" t="b">
            <v>0</v>
          </cell>
          <cell r="AV31" t="b">
            <v>0</v>
          </cell>
          <cell r="AW31" t="b">
            <v>0</v>
          </cell>
          <cell r="AY31" t="str">
            <v>Romania</v>
          </cell>
          <cell r="AZ31" t="str">
            <v>Hand</v>
          </cell>
          <cell r="BA31" t="str">
            <v/>
          </cell>
          <cell r="BC31">
            <v>0</v>
          </cell>
        </row>
        <row r="32">
          <cell r="A32" t="str">
            <v>1050-00010-00</v>
          </cell>
          <cell r="B32" t="str">
            <v>MLD, Breathable Vent, Black Body, Blue O-ring, with Nut, &gt;1000 ml/min@70mbar, IP68, M12</v>
          </cell>
          <cell r="C32" t="str">
            <v>ea</v>
          </cell>
          <cell r="E32" t="b">
            <v>0</v>
          </cell>
          <cell r="F32" t="b">
            <v>0</v>
          </cell>
          <cell r="H32" t="str">
            <v>Production</v>
          </cell>
          <cell r="I32" t="str">
            <v>Buy</v>
          </cell>
          <cell r="J32" t="str">
            <v>Amphenol LTW</v>
          </cell>
          <cell r="K32" t="str">
            <v>VENT-PS1YBK-N8001</v>
          </cell>
          <cell r="M32" t="str">
            <v>Torque 6.0~8.0 Kgf/cm</v>
          </cell>
          <cell r="N32" t="str">
            <v>Avnet Abacus</v>
          </cell>
          <cell r="O32">
            <v>3915880673</v>
          </cell>
          <cell r="P32">
            <v>100</v>
          </cell>
          <cell r="R32">
            <v>0.91100000000000003</v>
          </cell>
          <cell r="S32" t="str">
            <v>EUR</v>
          </cell>
          <cell r="T32">
            <v>0.91100000000000003</v>
          </cell>
          <cell r="U32" t="str">
            <v>DDP</v>
          </cell>
          <cell r="Y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J32">
            <v>0.91100000000000003</v>
          </cell>
          <cell r="AK32">
            <v>20</v>
          </cell>
          <cell r="AM32" t="str">
            <v>39235090000</v>
          </cell>
          <cell r="AP32">
            <v>45138</v>
          </cell>
          <cell r="AQ32" t="str">
            <v>Box</v>
          </cell>
          <cell r="AR32" t="b">
            <v>0</v>
          </cell>
          <cell r="AS32" t="b">
            <v>0</v>
          </cell>
          <cell r="AT32" t="b">
            <v>0</v>
          </cell>
          <cell r="AU32" t="b">
            <v>0</v>
          </cell>
          <cell r="AV32" t="b">
            <v>0</v>
          </cell>
          <cell r="AW32" t="b">
            <v>0</v>
          </cell>
          <cell r="AY32" t="str">
            <v>China</v>
          </cell>
          <cell r="AZ32" t="str">
            <v>Hand</v>
          </cell>
          <cell r="BA32" t="str">
            <v/>
          </cell>
          <cell r="BC32">
            <v>0</v>
          </cell>
        </row>
        <row r="33">
          <cell r="A33" t="str">
            <v>1050-00010-00</v>
          </cell>
          <cell r="B33" t="str">
            <v>MLD, Breathable Vent, Black Body, Blue O-ring, with Nut, &gt;1000 ml/min@70mbar, IP68, M12</v>
          </cell>
          <cell r="C33" t="str">
            <v>ea</v>
          </cell>
          <cell r="E33" t="b">
            <v>0</v>
          </cell>
          <cell r="F33" t="b">
            <v>0</v>
          </cell>
          <cell r="H33" t="str">
            <v>Production</v>
          </cell>
          <cell r="I33" t="str">
            <v>Buy</v>
          </cell>
          <cell r="J33" t="str">
            <v>Amphenol LTW</v>
          </cell>
          <cell r="K33" t="str">
            <v>VENT-PS1YBK-N8001</v>
          </cell>
          <cell r="M33" t="str">
            <v>Torque 6.0~8.0 Kgf/cm</v>
          </cell>
          <cell r="N33" t="str">
            <v>Avnet Abacus</v>
          </cell>
          <cell r="O33">
            <v>3915880673</v>
          </cell>
          <cell r="P33">
            <v>1000</v>
          </cell>
          <cell r="R33">
            <v>0.79300000000000004</v>
          </cell>
          <cell r="S33" t="str">
            <v>EUR</v>
          </cell>
          <cell r="T33">
            <v>0.79300000000000004</v>
          </cell>
          <cell r="U33" t="str">
            <v>DDP</v>
          </cell>
          <cell r="Y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J33">
            <v>0.79300000000000004</v>
          </cell>
          <cell r="AK33">
            <v>20</v>
          </cell>
          <cell r="AM33" t="str">
            <v>39235090000</v>
          </cell>
          <cell r="AP33">
            <v>45138</v>
          </cell>
          <cell r="AQ33" t="str">
            <v>Box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Y33" t="str">
            <v>China</v>
          </cell>
          <cell r="AZ33" t="str">
            <v>Hand</v>
          </cell>
          <cell r="BA33" t="str">
            <v/>
          </cell>
          <cell r="BC33">
            <v>0</v>
          </cell>
        </row>
        <row r="34">
          <cell r="A34" t="str">
            <v>1050-00010-00</v>
          </cell>
          <cell r="B34" t="str">
            <v>MLD, Breathable Vent, Black Body, Blue O-ring, with Nut, &gt;1000 ml/min@70mbar, IP68, M12</v>
          </cell>
          <cell r="C34" t="str">
            <v>ea</v>
          </cell>
          <cell r="E34" t="b">
            <v>0</v>
          </cell>
          <cell r="F34" t="b">
            <v>0</v>
          </cell>
          <cell r="H34" t="str">
            <v>Production</v>
          </cell>
          <cell r="I34" t="str">
            <v>Buy</v>
          </cell>
          <cell r="J34" t="str">
            <v>Amphenol LTW</v>
          </cell>
          <cell r="K34" t="str">
            <v>VENT-PS1YBK-N8001</v>
          </cell>
          <cell r="M34" t="str">
            <v>Torque 6.0~8.0 Kgf/cm</v>
          </cell>
          <cell r="N34" t="str">
            <v>Avnet Abacus</v>
          </cell>
          <cell r="O34">
            <v>3915880673</v>
          </cell>
          <cell r="P34">
            <v>5000</v>
          </cell>
          <cell r="R34">
            <v>0.79300000000000004</v>
          </cell>
          <cell r="S34" t="str">
            <v>EUR</v>
          </cell>
          <cell r="T34">
            <v>0.79300000000000004</v>
          </cell>
          <cell r="U34" t="str">
            <v>DDP</v>
          </cell>
          <cell r="Y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J34">
            <v>0.79300000000000004</v>
          </cell>
          <cell r="AK34">
            <v>20</v>
          </cell>
          <cell r="AM34" t="str">
            <v>39235090000</v>
          </cell>
          <cell r="AP34">
            <v>45138</v>
          </cell>
          <cell r="AQ34" t="str">
            <v>Box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Y34" t="str">
            <v>China</v>
          </cell>
          <cell r="AZ34" t="str">
            <v>Hand</v>
          </cell>
          <cell r="BA34" t="str">
            <v/>
          </cell>
          <cell r="BC34">
            <v>0</v>
          </cell>
        </row>
        <row r="35">
          <cell r="A35" t="str">
            <v>1050-10010-00</v>
          </cell>
          <cell r="B35" t="str">
            <v>MLD, Plastic Enclosure, Wall Mount, 200 mm, 123 mm, 112 mm, 4 Module, IP65</v>
          </cell>
          <cell r="C35" t="str">
            <v>ea</v>
          </cell>
          <cell r="E35" t="b">
            <v>0</v>
          </cell>
          <cell r="F35" t="b">
            <v>0</v>
          </cell>
          <cell r="H35" t="str">
            <v>Production</v>
          </cell>
          <cell r="I35" t="str">
            <v>Buy</v>
          </cell>
          <cell r="J35" t="str">
            <v>Schneider</v>
          </cell>
          <cell r="K35" t="str">
            <v>13441</v>
          </cell>
          <cell r="N35" t="str">
            <v>Smart Electronics</v>
          </cell>
          <cell r="P35">
            <v>30</v>
          </cell>
          <cell r="Q35">
            <v>1</v>
          </cell>
          <cell r="R35">
            <v>14.19</v>
          </cell>
          <cell r="S35" t="str">
            <v>EUR</v>
          </cell>
          <cell r="T35">
            <v>14.19</v>
          </cell>
          <cell r="Y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J35">
            <v>14.19</v>
          </cell>
          <cell r="AP35">
            <v>45428</v>
          </cell>
          <cell r="AQ35" t="str">
            <v>Box</v>
          </cell>
          <cell r="AR35" t="b">
            <v>0</v>
          </cell>
          <cell r="AS35" t="b">
            <v>0</v>
          </cell>
          <cell r="AT35" t="b">
            <v>0</v>
          </cell>
          <cell r="AU35" t="b">
            <v>0</v>
          </cell>
          <cell r="AV35" t="b">
            <v>0</v>
          </cell>
          <cell r="AW35" t="b">
            <v>0</v>
          </cell>
          <cell r="AY35" t="str">
            <v>TBA</v>
          </cell>
          <cell r="AZ35" t="str">
            <v>Hand</v>
          </cell>
          <cell r="BA35" t="str">
            <v/>
          </cell>
          <cell r="BC35">
            <v>0</v>
          </cell>
        </row>
        <row r="36">
          <cell r="A36" t="str">
            <v>1050-10010-00</v>
          </cell>
          <cell r="B36" t="str">
            <v>MLD, Plastic Enclosure, Wall Mount, 200 mm, 123 mm, 112 mm, 4 Module, IP65</v>
          </cell>
          <cell r="C36" t="str">
            <v>ea</v>
          </cell>
          <cell r="E36" t="b">
            <v>0</v>
          </cell>
          <cell r="F36" t="b">
            <v>0</v>
          </cell>
          <cell r="H36" t="str">
            <v>Production</v>
          </cell>
          <cell r="I36" t="str">
            <v>Buy</v>
          </cell>
          <cell r="J36" t="str">
            <v>Schneider</v>
          </cell>
          <cell r="K36" t="str">
            <v>13441</v>
          </cell>
          <cell r="N36" t="str">
            <v>Demesne Electrical</v>
          </cell>
          <cell r="P36">
            <v>30</v>
          </cell>
          <cell r="Q36">
            <v>1</v>
          </cell>
          <cell r="R36">
            <v>12.963999999999999</v>
          </cell>
          <cell r="S36" t="str">
            <v>EUR</v>
          </cell>
          <cell r="T36">
            <v>12.963999999999999</v>
          </cell>
          <cell r="Y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J36">
            <v>12.963999999999999</v>
          </cell>
          <cell r="AP36">
            <v>45428</v>
          </cell>
          <cell r="AQ36" t="str">
            <v>Box</v>
          </cell>
          <cell r="AR36" t="b">
            <v>0</v>
          </cell>
          <cell r="AS36" t="b">
            <v>0</v>
          </cell>
          <cell r="AT36" t="b">
            <v>0</v>
          </cell>
          <cell r="AU36" t="b">
            <v>0</v>
          </cell>
          <cell r="AV36" t="b">
            <v>0</v>
          </cell>
          <cell r="AW36" t="b">
            <v>0</v>
          </cell>
          <cell r="AY36" t="str">
            <v>TBA</v>
          </cell>
          <cell r="AZ36" t="str">
            <v>Hand</v>
          </cell>
          <cell r="BA36" t="str">
            <v/>
          </cell>
          <cell r="BC36">
            <v>0</v>
          </cell>
          <cell r="BD36" t="str">
            <v>MLD, 4-Mod DIN Case, IP65</v>
          </cell>
        </row>
        <row r="37">
          <cell r="A37" t="str">
            <v>1100-70016-00</v>
          </cell>
          <cell r="B37" t="str">
            <v>GSK, Scavenger Housing Gasket</v>
          </cell>
          <cell r="C37" t="str">
            <v>ea</v>
          </cell>
          <cell r="E37" t="b">
            <v>0</v>
          </cell>
          <cell r="F37" t="b">
            <v>0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44-vt-cm-gasket-02 (TOC9014)</v>
          </cell>
          <cell r="M37" t="str">
            <v>[24/01/24] NRE €245</v>
          </cell>
          <cell r="N37" t="str">
            <v>Tocana</v>
          </cell>
          <cell r="O37" t="str">
            <v>Email Chris McEvatt</v>
          </cell>
          <cell r="P37">
            <v>50</v>
          </cell>
          <cell r="R37">
            <v>3.05</v>
          </cell>
          <cell r="S37" t="str">
            <v>EUR</v>
          </cell>
          <cell r="T37">
            <v>3.05</v>
          </cell>
          <cell r="U37" t="str">
            <v>EXW</v>
          </cell>
          <cell r="Y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J37">
            <v>3.05</v>
          </cell>
          <cell r="AK37">
            <v>2</v>
          </cell>
          <cell r="AL37">
            <v>245</v>
          </cell>
          <cell r="AP37">
            <v>45315</v>
          </cell>
          <cell r="AQ37" t="str">
            <v>Box</v>
          </cell>
          <cell r="AR37" t="b">
            <v>0</v>
          </cell>
          <cell r="AS37" t="b">
            <v>0</v>
          </cell>
          <cell r="AT37" t="b">
            <v>0</v>
          </cell>
          <cell r="AU37" t="b">
            <v>0</v>
          </cell>
          <cell r="AV37" t="b">
            <v>0</v>
          </cell>
          <cell r="AW37" t="b">
            <v>0</v>
          </cell>
          <cell r="AY37" t="str">
            <v>Romania</v>
          </cell>
          <cell r="AZ37" t="str">
            <v>Hand</v>
          </cell>
          <cell r="BA37" t="str">
            <v/>
          </cell>
          <cell r="BC37">
            <v>0</v>
          </cell>
        </row>
        <row r="38">
          <cell r="A38" t="str">
            <v>1100-70016-00</v>
          </cell>
          <cell r="B38" t="str">
            <v>GSK, Scavenger Housing Gasket</v>
          </cell>
          <cell r="C38" t="str">
            <v>ea</v>
          </cell>
          <cell r="E38" t="b">
            <v>0</v>
          </cell>
          <cell r="F38" t="b">
            <v>0</v>
          </cell>
          <cell r="H38" t="str">
            <v>Production</v>
          </cell>
          <cell r="I38" t="str">
            <v>Free Issue</v>
          </cell>
          <cell r="J38" t="str">
            <v>Tocana</v>
          </cell>
          <cell r="K38" t="str">
            <v>44-vt-cm-gasket-02 (TOC9014)</v>
          </cell>
          <cell r="M38" t="str">
            <v>[24/01/24] NRE €245</v>
          </cell>
          <cell r="N38" t="str">
            <v>Tocana</v>
          </cell>
          <cell r="O38" t="str">
            <v>Email Chris McEvatt</v>
          </cell>
          <cell r="P38">
            <v>250</v>
          </cell>
          <cell r="R38">
            <v>2.5</v>
          </cell>
          <cell r="S38" t="str">
            <v>EUR</v>
          </cell>
          <cell r="T38">
            <v>2.5</v>
          </cell>
          <cell r="U38" t="str">
            <v>EXW</v>
          </cell>
          <cell r="Y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J38">
            <v>2.5</v>
          </cell>
          <cell r="AK38">
            <v>2</v>
          </cell>
          <cell r="AL38">
            <v>245</v>
          </cell>
          <cell r="AP38">
            <v>45315</v>
          </cell>
          <cell r="AQ38" t="str">
            <v>Box</v>
          </cell>
          <cell r="AR38" t="b">
            <v>0</v>
          </cell>
          <cell r="AS38" t="b">
            <v>0</v>
          </cell>
          <cell r="AT38" t="b">
            <v>0</v>
          </cell>
          <cell r="AU38" t="b">
            <v>0</v>
          </cell>
          <cell r="AV38" t="b">
            <v>0</v>
          </cell>
          <cell r="AW38" t="b">
            <v>0</v>
          </cell>
          <cell r="AY38" t="str">
            <v>Romania</v>
          </cell>
          <cell r="AZ38" t="str">
            <v>Hand</v>
          </cell>
          <cell r="BA38" t="str">
            <v/>
          </cell>
          <cell r="BC38">
            <v>0</v>
          </cell>
        </row>
        <row r="39">
          <cell r="A39" t="str">
            <v>1100-70016-00</v>
          </cell>
          <cell r="B39" t="str">
            <v>GSK, Scavenger Housing Gasket</v>
          </cell>
          <cell r="C39" t="str">
            <v>ea</v>
          </cell>
          <cell r="E39" t="b">
            <v>0</v>
          </cell>
          <cell r="F39" t="b">
            <v>0</v>
          </cell>
          <cell r="H39" t="str">
            <v>Production</v>
          </cell>
          <cell r="I39" t="str">
            <v>Free Issue</v>
          </cell>
          <cell r="J39" t="str">
            <v>Tocana</v>
          </cell>
          <cell r="K39" t="str">
            <v>44-vt-cm-gasket-02 (TOC9014)</v>
          </cell>
          <cell r="M39" t="str">
            <v>[24/01/24] NRE €245</v>
          </cell>
          <cell r="N39" t="str">
            <v>Tocana</v>
          </cell>
          <cell r="O39" t="str">
            <v>Email Chris McEvatt</v>
          </cell>
          <cell r="P39">
            <v>500</v>
          </cell>
          <cell r="R39">
            <v>2.2799999999999998</v>
          </cell>
          <cell r="S39" t="str">
            <v>EUR</v>
          </cell>
          <cell r="T39">
            <v>2.2799999999999998</v>
          </cell>
          <cell r="U39" t="str">
            <v>EXW</v>
          </cell>
          <cell r="Y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J39">
            <v>2.2799999999999998</v>
          </cell>
          <cell r="AK39">
            <v>2</v>
          </cell>
          <cell r="AL39">
            <v>245</v>
          </cell>
          <cell r="AP39">
            <v>45315</v>
          </cell>
          <cell r="AQ39" t="str">
            <v>Box</v>
          </cell>
          <cell r="AR39" t="b">
            <v>0</v>
          </cell>
          <cell r="AS39" t="b">
            <v>0</v>
          </cell>
          <cell r="AT39" t="b">
            <v>0</v>
          </cell>
          <cell r="AU39" t="b">
            <v>0</v>
          </cell>
          <cell r="AV39" t="b">
            <v>0</v>
          </cell>
          <cell r="AW39" t="b">
            <v>0</v>
          </cell>
          <cell r="AY39" t="str">
            <v>Romania</v>
          </cell>
          <cell r="AZ39" t="str">
            <v>Hand</v>
          </cell>
          <cell r="BA39" t="str">
            <v/>
          </cell>
          <cell r="BC39">
            <v>0</v>
          </cell>
        </row>
        <row r="40">
          <cell r="A40" t="str">
            <v>1100-70016-00</v>
          </cell>
          <cell r="B40" t="str">
            <v>GSK, Scavenger Housing Gasket</v>
          </cell>
          <cell r="C40" t="str">
            <v>ea</v>
          </cell>
          <cell r="E40" t="b">
            <v>0</v>
          </cell>
          <cell r="F40" t="b">
            <v>0</v>
          </cell>
          <cell r="H40" t="str">
            <v>Production</v>
          </cell>
          <cell r="I40" t="str">
            <v>Free Issue</v>
          </cell>
          <cell r="J40" t="str">
            <v>Tocana</v>
          </cell>
          <cell r="K40" t="str">
            <v>44-vt-cm-gasket-02 (TOC9014)</v>
          </cell>
          <cell r="M40" t="str">
            <v>[24/01/24] NRE €245</v>
          </cell>
          <cell r="N40" t="str">
            <v>Tocana</v>
          </cell>
          <cell r="O40" t="str">
            <v>Email Chris McEvatt</v>
          </cell>
          <cell r="P40">
            <v>1000</v>
          </cell>
          <cell r="R40">
            <v>2.04</v>
          </cell>
          <cell r="S40" t="str">
            <v>EUR</v>
          </cell>
          <cell r="T40">
            <v>2.04</v>
          </cell>
          <cell r="U40" t="str">
            <v>EXW</v>
          </cell>
          <cell r="Y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J40">
            <v>2.04</v>
          </cell>
          <cell r="AK40">
            <v>2</v>
          </cell>
          <cell r="AL40">
            <v>245</v>
          </cell>
          <cell r="AP40">
            <v>45315</v>
          </cell>
          <cell r="AQ40" t="str">
            <v>Box</v>
          </cell>
          <cell r="AR40" t="b">
            <v>0</v>
          </cell>
          <cell r="AS40" t="b">
            <v>0</v>
          </cell>
          <cell r="AT40" t="b">
            <v>0</v>
          </cell>
          <cell r="AU40" t="b">
            <v>0</v>
          </cell>
          <cell r="AV40" t="b">
            <v>0</v>
          </cell>
          <cell r="AW40" t="b">
            <v>0</v>
          </cell>
          <cell r="AY40" t="str">
            <v>Romania</v>
          </cell>
          <cell r="AZ40" t="str">
            <v>Hand</v>
          </cell>
          <cell r="BA40" t="str">
            <v/>
          </cell>
          <cell r="BC40">
            <v>0</v>
          </cell>
        </row>
        <row r="41">
          <cell r="A41" t="str">
            <v>1100-70017-00</v>
          </cell>
          <cell r="B41" t="str">
            <v>GSK, Scavenger Housing Gasket</v>
          </cell>
          <cell r="C41" t="str">
            <v>ea</v>
          </cell>
          <cell r="E41" t="b">
            <v>0</v>
          </cell>
          <cell r="F41" t="b">
            <v>0</v>
          </cell>
          <cell r="H41" t="str">
            <v>Production</v>
          </cell>
          <cell r="I41" t="str">
            <v>Buy</v>
          </cell>
          <cell r="J41" t="str">
            <v>ECAS</v>
          </cell>
          <cell r="P41">
            <v>100</v>
          </cell>
          <cell r="Q41">
            <v>100</v>
          </cell>
          <cell r="R41">
            <v>2.1</v>
          </cell>
          <cell r="S41" t="str">
            <v>EUR</v>
          </cell>
          <cell r="T41">
            <v>2.1</v>
          </cell>
          <cell r="U41" t="str">
            <v>DDP</v>
          </cell>
          <cell r="Y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J41">
            <v>2.1</v>
          </cell>
          <cell r="AK41">
            <v>2</v>
          </cell>
          <cell r="AP41">
            <v>45525</v>
          </cell>
          <cell r="AQ41" t="str">
            <v>Box</v>
          </cell>
          <cell r="AR41" t="b">
            <v>0</v>
          </cell>
          <cell r="AS41" t="b">
            <v>0</v>
          </cell>
          <cell r="AT41" t="b">
            <v>0</v>
          </cell>
          <cell r="AU41" t="b">
            <v>0</v>
          </cell>
          <cell r="AV41" t="b">
            <v>0</v>
          </cell>
          <cell r="AW41" t="b">
            <v>0</v>
          </cell>
          <cell r="AY41" t="str">
            <v>Romania</v>
          </cell>
          <cell r="AZ41" t="str">
            <v>Hand</v>
          </cell>
          <cell r="BA41" t="str">
            <v/>
          </cell>
          <cell r="BC41">
            <v>0</v>
          </cell>
        </row>
        <row r="42">
          <cell r="A42" t="str">
            <v>1100-70028-00</v>
          </cell>
          <cell r="B42" t="str">
            <v>GSK, O-Ring ID=10.50mm Ø1.00mm, FKM, Black</v>
          </cell>
          <cell r="C42" t="str">
            <v>ea</v>
          </cell>
          <cell r="E42" t="b">
            <v>0</v>
          </cell>
          <cell r="F42" t="b">
            <v>0</v>
          </cell>
          <cell r="H42" t="str">
            <v>Production</v>
          </cell>
          <cell r="I42" t="str">
            <v>Buy</v>
          </cell>
          <cell r="J42" t="str">
            <v>Radionics</v>
          </cell>
          <cell r="K42" t="str">
            <v>196-5625</v>
          </cell>
          <cell r="M42" t="str">
            <v>Confirm MFG &amp; MPN</v>
          </cell>
          <cell r="N42" t="str">
            <v>ECAS</v>
          </cell>
          <cell r="P42">
            <v>625</v>
          </cell>
          <cell r="Q42">
            <v>25</v>
          </cell>
          <cell r="R42">
            <v>7.0000000000000007E-2</v>
          </cell>
          <cell r="S42" t="str">
            <v>EUR</v>
          </cell>
          <cell r="T42">
            <v>7.0000000000000007E-2</v>
          </cell>
          <cell r="U42" t="str">
            <v>EXW</v>
          </cell>
          <cell r="Y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J42">
            <v>7.0000000000000007E-2</v>
          </cell>
          <cell r="AK42" t="str">
            <v>TBA</v>
          </cell>
          <cell r="AQ42" t="str">
            <v>Box</v>
          </cell>
          <cell r="AR42" t="b">
            <v>0</v>
          </cell>
          <cell r="AS42" t="b">
            <v>0</v>
          </cell>
          <cell r="AT42" t="b">
            <v>0</v>
          </cell>
          <cell r="AU42" t="b">
            <v>0</v>
          </cell>
          <cell r="AV42" t="b">
            <v>0</v>
          </cell>
          <cell r="AW42" t="b">
            <v>0</v>
          </cell>
          <cell r="AY42" t="str">
            <v>Romania</v>
          </cell>
          <cell r="AZ42" t="str">
            <v>Hand</v>
          </cell>
          <cell r="BA42" t="str">
            <v/>
          </cell>
          <cell r="BC42">
            <v>0</v>
          </cell>
        </row>
        <row r="43">
          <cell r="A43" t="str">
            <v>1100-70036-00</v>
          </cell>
          <cell r="B43" t="str">
            <v>GSK, D-Ring M25, ID=27.00mm OD=34.00mm H=3.00mm, Silicone, Black</v>
          </cell>
          <cell r="C43" t="str">
            <v>ea</v>
          </cell>
          <cell r="E43" t="b">
            <v>0</v>
          </cell>
          <cell r="F43" t="b">
            <v>0</v>
          </cell>
          <cell r="H43" t="str">
            <v>Production</v>
          </cell>
          <cell r="I43" t="str">
            <v>Free Issue</v>
          </cell>
          <cell r="J43" t="str">
            <v>Tocana</v>
          </cell>
          <cell r="K43" t="str">
            <v>m25_push_lock_4pin_gasket-vt (TOC8499)</v>
          </cell>
          <cell r="M43" t="str">
            <v>[24/01/24] NRE €144</v>
          </cell>
          <cell r="N43" t="str">
            <v>Tocana</v>
          </cell>
          <cell r="O43" t="str">
            <v>Email Chris McEvatt</v>
          </cell>
          <cell r="P43">
            <v>50</v>
          </cell>
          <cell r="Q43">
            <v>1</v>
          </cell>
          <cell r="R43">
            <v>2.67</v>
          </cell>
          <cell r="S43" t="str">
            <v>EUR</v>
          </cell>
          <cell r="T43">
            <v>2.67</v>
          </cell>
          <cell r="U43" t="str">
            <v>EXW</v>
          </cell>
          <cell r="Y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J43">
            <v>2.67</v>
          </cell>
          <cell r="AK43">
            <v>2</v>
          </cell>
          <cell r="AL43">
            <v>144</v>
          </cell>
          <cell r="AP43">
            <v>45315</v>
          </cell>
          <cell r="AQ43" t="str">
            <v>Box</v>
          </cell>
          <cell r="AR43" t="b">
            <v>0</v>
          </cell>
          <cell r="AS43" t="b">
            <v>0</v>
          </cell>
          <cell r="AT43" t="b">
            <v>0</v>
          </cell>
          <cell r="AU43" t="b">
            <v>0</v>
          </cell>
          <cell r="AV43" t="b">
            <v>0</v>
          </cell>
          <cell r="AW43" t="b">
            <v>0</v>
          </cell>
          <cell r="AY43" t="str">
            <v>Romania</v>
          </cell>
          <cell r="BA43" t="str">
            <v/>
          </cell>
          <cell r="BC43">
            <v>0</v>
          </cell>
        </row>
        <row r="44">
          <cell r="A44" t="str">
            <v>1100-70036-00</v>
          </cell>
          <cell r="B44" t="str">
            <v>GSK, D-Ring M25, ID=27.00mm OD=34.00mm H=3.00mm, Silicone, Black</v>
          </cell>
          <cell r="C44" t="str">
            <v>ea</v>
          </cell>
          <cell r="E44" t="b">
            <v>0</v>
          </cell>
          <cell r="F44" t="b">
            <v>0</v>
          </cell>
          <cell r="H44" t="str">
            <v>Production</v>
          </cell>
          <cell r="I44" t="str">
            <v>Free Issue</v>
          </cell>
          <cell r="J44" t="str">
            <v>Tocana</v>
          </cell>
          <cell r="K44" t="str">
            <v>m25_push_lock_4pin_gasket-vt (TOC8499)</v>
          </cell>
          <cell r="M44" t="str">
            <v>[24/01/24] NRE €144</v>
          </cell>
          <cell r="N44" t="str">
            <v>Tocana</v>
          </cell>
          <cell r="O44" t="str">
            <v>Email Chris McEvatt</v>
          </cell>
          <cell r="P44">
            <v>250</v>
          </cell>
          <cell r="Q44">
            <v>1</v>
          </cell>
          <cell r="R44">
            <v>1.8</v>
          </cell>
          <cell r="S44" t="str">
            <v>EUR</v>
          </cell>
          <cell r="T44">
            <v>1.8</v>
          </cell>
          <cell r="U44" t="str">
            <v>EXW</v>
          </cell>
          <cell r="Y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J44">
            <v>1.8</v>
          </cell>
          <cell r="AK44">
            <v>2</v>
          </cell>
          <cell r="AL44">
            <v>144</v>
          </cell>
          <cell r="AP44">
            <v>45315</v>
          </cell>
          <cell r="AQ44" t="str">
            <v>Box</v>
          </cell>
          <cell r="AR44" t="b">
            <v>0</v>
          </cell>
          <cell r="AS44" t="b">
            <v>0</v>
          </cell>
          <cell r="AT44" t="b">
            <v>0</v>
          </cell>
          <cell r="AU44" t="b">
            <v>0</v>
          </cell>
          <cell r="AV44" t="b">
            <v>0</v>
          </cell>
          <cell r="AW44" t="b">
            <v>0</v>
          </cell>
          <cell r="AY44" t="str">
            <v>Romania</v>
          </cell>
          <cell r="BA44" t="str">
            <v/>
          </cell>
          <cell r="BC44">
            <v>0</v>
          </cell>
        </row>
        <row r="45">
          <cell r="A45" t="str">
            <v>1100-70036-00</v>
          </cell>
          <cell r="B45" t="str">
            <v>GSK, D-Ring M25, ID=27.00mm OD=34.00mm H=3.00mm, Silicone, Black</v>
          </cell>
          <cell r="C45" t="str">
            <v>ea</v>
          </cell>
          <cell r="E45" t="b">
            <v>0</v>
          </cell>
          <cell r="F45" t="b">
            <v>0</v>
          </cell>
          <cell r="H45" t="str">
            <v>Production</v>
          </cell>
          <cell r="I45" t="str">
            <v>Free Issue</v>
          </cell>
          <cell r="J45" t="str">
            <v>Tocana</v>
          </cell>
          <cell r="K45" t="str">
            <v>m25_push_lock_4pin_gasket-vt (TOC8499)</v>
          </cell>
          <cell r="M45" t="str">
            <v>[24/01/24] NRE €144</v>
          </cell>
          <cell r="N45" t="str">
            <v>Tocana</v>
          </cell>
          <cell r="O45" t="str">
            <v>Email Chris McEvatt</v>
          </cell>
          <cell r="P45">
            <v>500</v>
          </cell>
          <cell r="Q45">
            <v>1</v>
          </cell>
          <cell r="R45">
            <v>1.6</v>
          </cell>
          <cell r="S45" t="str">
            <v>EUR</v>
          </cell>
          <cell r="T45">
            <v>1.6</v>
          </cell>
          <cell r="U45" t="str">
            <v>EXW</v>
          </cell>
          <cell r="Y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J45">
            <v>1.6</v>
          </cell>
          <cell r="AK45">
            <v>2</v>
          </cell>
          <cell r="AL45">
            <v>144</v>
          </cell>
          <cell r="AP45">
            <v>45315</v>
          </cell>
          <cell r="AQ45" t="str">
            <v>Box</v>
          </cell>
          <cell r="AR45" t="b">
            <v>0</v>
          </cell>
          <cell r="AS45" t="b">
            <v>0</v>
          </cell>
          <cell r="AT45" t="b">
            <v>0</v>
          </cell>
          <cell r="AU45" t="b">
            <v>0</v>
          </cell>
          <cell r="AV45" t="b">
            <v>0</v>
          </cell>
          <cell r="AW45" t="b">
            <v>0</v>
          </cell>
          <cell r="AY45" t="str">
            <v>Romania</v>
          </cell>
          <cell r="BA45" t="str">
            <v/>
          </cell>
          <cell r="BC45">
            <v>0</v>
          </cell>
        </row>
        <row r="46">
          <cell r="A46" t="str">
            <v>1100-70036-00</v>
          </cell>
          <cell r="B46" t="str">
            <v>GSK, D-Ring M25, ID=27.00mm OD=34.00mm H=3.00mm, Silicone, Black</v>
          </cell>
          <cell r="C46" t="str">
            <v>ea</v>
          </cell>
          <cell r="E46" t="b">
            <v>0</v>
          </cell>
          <cell r="F46" t="b">
            <v>0</v>
          </cell>
          <cell r="H46" t="str">
            <v>Production</v>
          </cell>
          <cell r="I46" t="str">
            <v>Free Issue</v>
          </cell>
          <cell r="J46" t="str">
            <v>Tocana</v>
          </cell>
          <cell r="K46" t="str">
            <v>m25_push_lock_4pin_gasket-vt (TOC8499)</v>
          </cell>
          <cell r="M46" t="str">
            <v>[24/01/24] NRE €144</v>
          </cell>
          <cell r="N46" t="str">
            <v>Tocana</v>
          </cell>
          <cell r="O46" t="str">
            <v>Email Chris McEvatt</v>
          </cell>
          <cell r="P46">
            <v>1000</v>
          </cell>
          <cell r="Q46">
            <v>1</v>
          </cell>
          <cell r="R46">
            <v>1</v>
          </cell>
          <cell r="S46" t="str">
            <v>EUR</v>
          </cell>
          <cell r="T46">
            <v>1</v>
          </cell>
          <cell r="U46" t="str">
            <v>EXW</v>
          </cell>
          <cell r="Y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J46">
            <v>1</v>
          </cell>
          <cell r="AK46">
            <v>2</v>
          </cell>
          <cell r="AL46">
            <v>144</v>
          </cell>
          <cell r="AP46">
            <v>45315</v>
          </cell>
          <cell r="AQ46" t="str">
            <v>Box</v>
          </cell>
          <cell r="AR46" t="b">
            <v>0</v>
          </cell>
          <cell r="AS46" t="b">
            <v>0</v>
          </cell>
          <cell r="AT46" t="b">
            <v>0</v>
          </cell>
          <cell r="AU46" t="b">
            <v>0</v>
          </cell>
          <cell r="AV46" t="b">
            <v>0</v>
          </cell>
          <cell r="AW46" t="b">
            <v>0</v>
          </cell>
          <cell r="AY46" t="str">
            <v>Romania</v>
          </cell>
          <cell r="BA46" t="str">
            <v/>
          </cell>
          <cell r="BC46">
            <v>0</v>
          </cell>
        </row>
        <row r="47">
          <cell r="A47" t="str">
            <v>1200-00010-00</v>
          </cell>
          <cell r="B47" t="str">
            <v>RSN, Liquid Resin, Black</v>
          </cell>
          <cell r="C47" t="str">
            <v>gr</v>
          </cell>
          <cell r="E47" t="b">
            <v>0</v>
          </cell>
          <cell r="F47" t="b">
            <v>0</v>
          </cell>
          <cell r="H47" t="str">
            <v>Obsolete</v>
          </cell>
          <cell r="I47" t="str">
            <v>Reference Item</v>
          </cell>
          <cell r="J47" t="str">
            <v>TBA</v>
          </cell>
          <cell r="K47" t="str">
            <v>TBA</v>
          </cell>
          <cell r="S47" t="str">
            <v>EUR</v>
          </cell>
          <cell r="T47">
            <v>0</v>
          </cell>
          <cell r="Y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J47">
            <v>0</v>
          </cell>
          <cell r="AQ47" t="str">
            <v>Box</v>
          </cell>
          <cell r="AR47" t="b">
            <v>0</v>
          </cell>
          <cell r="AS47" t="b">
            <v>0</v>
          </cell>
          <cell r="AT47" t="b">
            <v>0</v>
          </cell>
          <cell r="AU47" t="b">
            <v>0</v>
          </cell>
          <cell r="AV47" t="b">
            <v>0</v>
          </cell>
          <cell r="AW47" t="b">
            <v>0</v>
          </cell>
          <cell r="AY47" t="str">
            <v>Romania</v>
          </cell>
          <cell r="BA47" t="str">
            <v/>
          </cell>
          <cell r="BC47">
            <v>0</v>
          </cell>
        </row>
        <row r="48">
          <cell r="A48" t="str">
            <v>1300-70014-00</v>
          </cell>
          <cell r="B48" t="str">
            <v>MTL, Mounting Bracket, Pole, L=500mm, 2.00mm Galvanised Mild Steel, RAL 7024</v>
          </cell>
          <cell r="C48" t="str">
            <v>ea</v>
          </cell>
          <cell r="E48" t="b">
            <v>0</v>
          </cell>
          <cell r="F48" t="b">
            <v>0</v>
          </cell>
          <cell r="H48" t="str">
            <v>Obsolete</v>
          </cell>
          <cell r="I48" t="str">
            <v>Buy</v>
          </cell>
          <cell r="J48" t="str">
            <v>Meath Metals</v>
          </cell>
          <cell r="K48" t="str">
            <v>44-vt-cm-pole-bracket-02-rev01</v>
          </cell>
          <cell r="L48" t="str">
            <v>1300-70014-01</v>
          </cell>
          <cell r="N48" t="str">
            <v>Meath Metals</v>
          </cell>
          <cell r="P48">
            <v>50</v>
          </cell>
          <cell r="Q48">
            <v>1</v>
          </cell>
          <cell r="R48">
            <v>12.07</v>
          </cell>
          <cell r="S48" t="str">
            <v>EUR</v>
          </cell>
          <cell r="T48">
            <v>12.07</v>
          </cell>
          <cell r="U48" t="str">
            <v>EXW</v>
          </cell>
          <cell r="Y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J48">
            <v>12.07</v>
          </cell>
          <cell r="AK48">
            <v>4</v>
          </cell>
          <cell r="AQ48" t="str">
            <v>Kit</v>
          </cell>
          <cell r="AR48" t="b">
            <v>0</v>
          </cell>
          <cell r="AS48" t="b">
            <v>0</v>
          </cell>
          <cell r="AT48" t="b">
            <v>0</v>
          </cell>
          <cell r="AU48" t="b">
            <v>0</v>
          </cell>
          <cell r="AV48" t="b">
            <v>0</v>
          </cell>
          <cell r="AW48" t="b">
            <v>0</v>
          </cell>
          <cell r="AY48" t="str">
            <v>Ireland</v>
          </cell>
          <cell r="BA48" t="str">
            <v/>
          </cell>
          <cell r="BC48">
            <v>0</v>
          </cell>
        </row>
        <row r="49">
          <cell r="A49" t="str">
            <v>1300-70014-01</v>
          </cell>
          <cell r="B49" t="str">
            <v>MTL, Mounting Bracket, Pole, L=445mm, 2.00mm Galvanised Mild Steel, RAL 7024</v>
          </cell>
          <cell r="C49" t="str">
            <v>ea</v>
          </cell>
          <cell r="E49" t="b">
            <v>0</v>
          </cell>
          <cell r="F49" t="b">
            <v>0</v>
          </cell>
          <cell r="H49" t="str">
            <v>UnReleased</v>
          </cell>
          <cell r="I49" t="str">
            <v>Buy</v>
          </cell>
          <cell r="J49" t="str">
            <v>Meath Metals</v>
          </cell>
          <cell r="K49" t="str">
            <v>7200-1300-70014-01</v>
          </cell>
          <cell r="N49" t="str">
            <v>Meath Metals</v>
          </cell>
          <cell r="S49" t="str">
            <v>EUR</v>
          </cell>
          <cell r="T49">
            <v>0</v>
          </cell>
          <cell r="Y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J49">
            <v>0</v>
          </cell>
          <cell r="AQ49" t="str">
            <v>Kit</v>
          </cell>
          <cell r="AR49" t="b">
            <v>0</v>
          </cell>
          <cell r="AS49" t="b">
            <v>0</v>
          </cell>
          <cell r="AT49" t="b">
            <v>0</v>
          </cell>
          <cell r="AU49" t="b">
            <v>0</v>
          </cell>
          <cell r="AV49" t="b">
            <v>0</v>
          </cell>
          <cell r="AW49" t="b">
            <v>0</v>
          </cell>
          <cell r="AY49" t="str">
            <v>Ireland</v>
          </cell>
          <cell r="BA49" t="str">
            <v/>
          </cell>
          <cell r="BC49">
            <v>0</v>
          </cell>
        </row>
        <row r="50">
          <cell r="A50" t="str">
            <v>1300-70015-04</v>
          </cell>
          <cell r="B50" t="str">
            <v>MTL, Mounting Bracket, Ground, L=300mm, 2.00mm Galvanised Mild Steel, RAL 7024</v>
          </cell>
          <cell r="C50" t="str">
            <v>ea</v>
          </cell>
          <cell r="E50" t="b">
            <v>0</v>
          </cell>
          <cell r="F50" t="b">
            <v>0</v>
          </cell>
          <cell r="H50" t="str">
            <v>Obsolete</v>
          </cell>
          <cell r="I50" t="str">
            <v>Buy</v>
          </cell>
          <cell r="J50" t="str">
            <v>Meath Metals</v>
          </cell>
          <cell r="K50" t="str">
            <v>44-vt-cm-ground-bracket-01-rev04</v>
          </cell>
          <cell r="L50" t="str">
            <v>1300-70015-05</v>
          </cell>
          <cell r="N50" t="str">
            <v>Meath Metals</v>
          </cell>
          <cell r="P50">
            <v>50</v>
          </cell>
          <cell r="Q50">
            <v>1</v>
          </cell>
          <cell r="R50">
            <v>10.07</v>
          </cell>
          <cell r="S50" t="str">
            <v>EUR</v>
          </cell>
          <cell r="T50">
            <v>10.07</v>
          </cell>
          <cell r="U50" t="str">
            <v>EXW</v>
          </cell>
          <cell r="Y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J50">
            <v>10.07</v>
          </cell>
          <cell r="AK50">
            <v>4</v>
          </cell>
          <cell r="AQ50" t="str">
            <v>Kit</v>
          </cell>
          <cell r="AR50" t="b">
            <v>0</v>
          </cell>
          <cell r="AS50" t="b">
            <v>0</v>
          </cell>
          <cell r="AT50" t="b">
            <v>0</v>
          </cell>
          <cell r="AU50" t="b">
            <v>0</v>
          </cell>
          <cell r="AV50" t="b">
            <v>0</v>
          </cell>
          <cell r="AW50" t="b">
            <v>0</v>
          </cell>
          <cell r="AY50" t="str">
            <v>Ireland</v>
          </cell>
          <cell r="BA50" t="str">
            <v/>
          </cell>
          <cell r="BC50">
            <v>0</v>
          </cell>
        </row>
        <row r="51">
          <cell r="A51" t="str">
            <v>1300-70015-05</v>
          </cell>
          <cell r="B51" t="str">
            <v>MTL, Mounting Bracket, Ground, L=300mm, 2.00mm Galvanised Mild Steel, RAL 7024</v>
          </cell>
          <cell r="C51" t="str">
            <v>ea</v>
          </cell>
          <cell r="E51" t="b">
            <v>0</v>
          </cell>
          <cell r="F51" t="b">
            <v>0</v>
          </cell>
          <cell r="H51" t="str">
            <v>UnReleased</v>
          </cell>
          <cell r="I51" t="str">
            <v>Buy</v>
          </cell>
          <cell r="J51" t="str">
            <v>Meath Metals</v>
          </cell>
          <cell r="K51" t="str">
            <v>7200-1300-70015-00</v>
          </cell>
          <cell r="N51" t="str">
            <v>Meath Metals</v>
          </cell>
          <cell r="S51" t="str">
            <v>EUR</v>
          </cell>
          <cell r="T51">
            <v>0</v>
          </cell>
          <cell r="Y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J51">
            <v>0</v>
          </cell>
          <cell r="AQ51" t="str">
            <v>Kit</v>
          </cell>
          <cell r="AR51" t="b">
            <v>0</v>
          </cell>
          <cell r="AS51" t="b">
            <v>0</v>
          </cell>
          <cell r="AT51" t="b">
            <v>0</v>
          </cell>
          <cell r="AU51" t="b">
            <v>0</v>
          </cell>
          <cell r="AV51" t="b">
            <v>0</v>
          </cell>
          <cell r="AW51" t="b">
            <v>0</v>
          </cell>
          <cell r="AY51" t="str">
            <v>Ireland</v>
          </cell>
          <cell r="BA51" t="str">
            <v/>
          </cell>
          <cell r="BC51">
            <v>0</v>
          </cell>
        </row>
        <row r="52">
          <cell r="A52" t="str">
            <v>1300-70016-01</v>
          </cell>
          <cell r="B52" t="str">
            <v>MTL, Mounting Bracket, Ground, L=350mm, 2.00mm Galvanised Mild Steel, RAL 7024</v>
          </cell>
          <cell r="C52" t="str">
            <v>ea</v>
          </cell>
          <cell r="E52" t="b">
            <v>0</v>
          </cell>
          <cell r="F52" t="b">
            <v>0</v>
          </cell>
          <cell r="H52" t="str">
            <v>UnReleased</v>
          </cell>
          <cell r="I52" t="str">
            <v>Reference Item</v>
          </cell>
          <cell r="J52" t="str">
            <v>Meath Metals</v>
          </cell>
          <cell r="K52" t="str">
            <v>7200-1300-70016-01</v>
          </cell>
          <cell r="M52" t="str">
            <v>[14/02/24] Bracket only, see 3700-00030-00 for kit cost</v>
          </cell>
          <cell r="N52" t="str">
            <v>Meath Metals</v>
          </cell>
          <cell r="O52" t="str">
            <v>Ger quote 14/02/24</v>
          </cell>
          <cell r="P52">
            <v>100</v>
          </cell>
          <cell r="Q52">
            <v>1</v>
          </cell>
          <cell r="R52">
            <v>9.56</v>
          </cell>
          <cell r="S52" t="str">
            <v>EUR</v>
          </cell>
          <cell r="T52">
            <v>9.56</v>
          </cell>
          <cell r="Y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J52">
            <v>9.56</v>
          </cell>
          <cell r="AK52">
            <v>6</v>
          </cell>
          <cell r="AP52">
            <v>45336</v>
          </cell>
          <cell r="AQ52" t="str">
            <v>Kit</v>
          </cell>
          <cell r="AR52" t="b">
            <v>0</v>
          </cell>
          <cell r="AS52" t="b">
            <v>0</v>
          </cell>
          <cell r="AT52" t="b">
            <v>0</v>
          </cell>
          <cell r="AU52" t="b">
            <v>0</v>
          </cell>
          <cell r="AV52" t="b">
            <v>0</v>
          </cell>
          <cell r="AW52" t="b">
            <v>0</v>
          </cell>
          <cell r="AY52" t="str">
            <v>Ireland</v>
          </cell>
          <cell r="BA52" t="str">
            <v/>
          </cell>
          <cell r="BC52">
            <v>0</v>
          </cell>
        </row>
        <row r="53">
          <cell r="A53" t="str">
            <v>1300-70016-01</v>
          </cell>
          <cell r="B53" t="str">
            <v>MTL, Mounting Bracket, Ground, L=350mm, 2.00mm Galvanised Mild Steel, RAL 7024</v>
          </cell>
          <cell r="C53" t="str">
            <v>ea</v>
          </cell>
          <cell r="E53" t="b">
            <v>0</v>
          </cell>
          <cell r="F53" t="b">
            <v>0</v>
          </cell>
          <cell r="H53" t="str">
            <v>UnReleased</v>
          </cell>
          <cell r="I53" t="str">
            <v>Reference Item</v>
          </cell>
          <cell r="J53" t="str">
            <v>Meath Metals</v>
          </cell>
          <cell r="K53" t="str">
            <v>7200-1300-70016-01</v>
          </cell>
          <cell r="M53" t="str">
            <v>[14/02/24] Bracket only, see 3700-00030-00 for kit cost</v>
          </cell>
          <cell r="N53" t="str">
            <v>Meath Metals</v>
          </cell>
          <cell r="O53" t="str">
            <v>Ger quote 14/02/24</v>
          </cell>
          <cell r="P53">
            <v>200</v>
          </cell>
          <cell r="Q53">
            <v>1</v>
          </cell>
          <cell r="R53">
            <v>9.0500000000000007</v>
          </cell>
          <cell r="S53" t="str">
            <v>EUR</v>
          </cell>
          <cell r="T53">
            <v>9.0500000000000007</v>
          </cell>
          <cell r="Y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J53">
            <v>9.0500000000000007</v>
          </cell>
          <cell r="AK53">
            <v>6</v>
          </cell>
          <cell r="AP53">
            <v>45336</v>
          </cell>
          <cell r="AQ53" t="str">
            <v>Kit</v>
          </cell>
          <cell r="AR53" t="b">
            <v>0</v>
          </cell>
          <cell r="AS53" t="b">
            <v>0</v>
          </cell>
          <cell r="AT53" t="b">
            <v>0</v>
          </cell>
          <cell r="AU53" t="b">
            <v>0</v>
          </cell>
          <cell r="AV53" t="b">
            <v>0</v>
          </cell>
          <cell r="AW53" t="b">
            <v>0</v>
          </cell>
          <cell r="AY53" t="str">
            <v>Ireland</v>
          </cell>
          <cell r="BA53" t="str">
            <v/>
          </cell>
          <cell r="BC53">
            <v>0</v>
          </cell>
        </row>
        <row r="54">
          <cell r="A54" t="str">
            <v>1300-70016-01</v>
          </cell>
          <cell r="B54" t="str">
            <v>MTL, Mounting Bracket, Ground, L=350mm, 2.00mm Galvanised Mild Steel, RAL 7024</v>
          </cell>
          <cell r="C54" t="str">
            <v>ea</v>
          </cell>
          <cell r="E54" t="b">
            <v>0</v>
          </cell>
          <cell r="F54" t="b">
            <v>0</v>
          </cell>
          <cell r="H54" t="str">
            <v>UnReleased</v>
          </cell>
          <cell r="I54" t="str">
            <v>Reference Item</v>
          </cell>
          <cell r="J54" t="str">
            <v>Meath Metals</v>
          </cell>
          <cell r="K54" t="str">
            <v>7200-1300-70016-01</v>
          </cell>
          <cell r="M54" t="str">
            <v>[14/02/24] Bracket only, see 3700-00030-00 for kit cost</v>
          </cell>
          <cell r="N54" t="str">
            <v>Meath Metals</v>
          </cell>
          <cell r="O54" t="str">
            <v>Ger quote 14/02/24</v>
          </cell>
          <cell r="P54">
            <v>500</v>
          </cell>
          <cell r="Q54">
            <v>1</v>
          </cell>
          <cell r="R54">
            <v>8.61</v>
          </cell>
          <cell r="S54" t="str">
            <v>EUR</v>
          </cell>
          <cell r="T54">
            <v>8.61</v>
          </cell>
          <cell r="Y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J54">
            <v>8.61</v>
          </cell>
          <cell r="AK54">
            <v>6</v>
          </cell>
          <cell r="AP54">
            <v>45336</v>
          </cell>
          <cell r="AQ54" t="str">
            <v>Kit</v>
          </cell>
          <cell r="AR54" t="b">
            <v>0</v>
          </cell>
          <cell r="AS54" t="b">
            <v>0</v>
          </cell>
          <cell r="AT54" t="b">
            <v>0</v>
          </cell>
          <cell r="AU54" t="b">
            <v>0</v>
          </cell>
          <cell r="AV54" t="b">
            <v>0</v>
          </cell>
          <cell r="AW54" t="b">
            <v>0</v>
          </cell>
          <cell r="AY54" t="str">
            <v>Ireland</v>
          </cell>
          <cell r="BA54" t="str">
            <v/>
          </cell>
          <cell r="BC54">
            <v>0</v>
          </cell>
        </row>
        <row r="55">
          <cell r="A55" t="str">
            <v>1300-70016-01</v>
          </cell>
          <cell r="B55" t="str">
            <v>MTL, Mounting Bracket, Ground, L=350mm, 2.00mm Galvanised Mild Steel, RAL 7024</v>
          </cell>
          <cell r="C55" t="str">
            <v>ea</v>
          </cell>
          <cell r="E55" t="b">
            <v>0</v>
          </cell>
          <cell r="F55" t="b">
            <v>0</v>
          </cell>
          <cell r="H55" t="str">
            <v>UnReleased</v>
          </cell>
          <cell r="I55" t="str">
            <v>Reference Item</v>
          </cell>
          <cell r="J55" t="str">
            <v>Meath Metals</v>
          </cell>
          <cell r="K55" t="str">
            <v>7200-1300-70016-01</v>
          </cell>
          <cell r="M55" t="str">
            <v>[14/02/24] Bracket only, see 3700-00030-00 for kit cost</v>
          </cell>
          <cell r="N55" t="str">
            <v>Meath Metals</v>
          </cell>
          <cell r="O55" t="str">
            <v>Ger quote 14/02/24</v>
          </cell>
          <cell r="P55">
            <v>1000</v>
          </cell>
          <cell r="Q55">
            <v>1</v>
          </cell>
          <cell r="R55">
            <v>8.5500000000000007</v>
          </cell>
          <cell r="S55" t="str">
            <v>EUR</v>
          </cell>
          <cell r="T55">
            <v>8.5500000000000007</v>
          </cell>
          <cell r="Y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J55">
            <v>8.5500000000000007</v>
          </cell>
          <cell r="AK55">
            <v>6</v>
          </cell>
          <cell r="AP55">
            <v>45336</v>
          </cell>
          <cell r="AQ55" t="str">
            <v>Kit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Y55" t="str">
            <v>Ireland</v>
          </cell>
          <cell r="BA55" t="str">
            <v/>
          </cell>
          <cell r="BC55">
            <v>0</v>
          </cell>
        </row>
        <row r="56">
          <cell r="A56" t="str">
            <v>1300-70017-00</v>
          </cell>
          <cell r="B56" t="str">
            <v>MTL, Mounting Bracket, Extension, L=235/150mm, 2.00mm Galvanised Mild Steel, RAL 7024</v>
          </cell>
          <cell r="C56" t="str">
            <v>ea</v>
          </cell>
          <cell r="E56" t="b">
            <v>0</v>
          </cell>
          <cell r="F56" t="b">
            <v>0</v>
          </cell>
          <cell r="H56" t="str">
            <v>Production</v>
          </cell>
          <cell r="I56" t="str">
            <v>Buy</v>
          </cell>
          <cell r="J56" t="str">
            <v>Meath Metals</v>
          </cell>
          <cell r="K56" t="str">
            <v>See VTPN</v>
          </cell>
          <cell r="N56" t="str">
            <v>Meath Metals</v>
          </cell>
          <cell r="O56" t="str">
            <v>Ger quote 08/02/24</v>
          </cell>
          <cell r="P56">
            <v>100</v>
          </cell>
          <cell r="Q56">
            <v>1</v>
          </cell>
          <cell r="R56">
            <v>4.74</v>
          </cell>
          <cell r="S56" t="str">
            <v>EUR</v>
          </cell>
          <cell r="T56">
            <v>4.74</v>
          </cell>
          <cell r="Y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J56">
            <v>4.74</v>
          </cell>
          <cell r="AK56">
            <v>6</v>
          </cell>
          <cell r="AP56">
            <v>45330</v>
          </cell>
          <cell r="AQ56" t="str">
            <v>Kit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Y56" t="str">
            <v>Ireland</v>
          </cell>
          <cell r="BA56" t="str">
            <v/>
          </cell>
          <cell r="BC56">
            <v>0</v>
          </cell>
        </row>
        <row r="57">
          <cell r="A57" t="str">
            <v>1800-70037-00</v>
          </cell>
          <cell r="B57" t="str">
            <v>ANT, Wide Band Flex Antenna 700MHz to 2700MHz, 180mm 1.37-IPEX MHFHT, 67.0 x 85.0 x 0.2mm</v>
          </cell>
          <cell r="C57" t="str">
            <v>ea</v>
          </cell>
          <cell r="E57" t="b">
            <v>0</v>
          </cell>
          <cell r="F57" t="b">
            <v>0</v>
          </cell>
          <cell r="H57" t="str">
            <v>Production</v>
          </cell>
          <cell r="I57" t="str">
            <v>Buy</v>
          </cell>
          <cell r="J57" t="str">
            <v>Taoglas</v>
          </cell>
          <cell r="K57" t="str">
            <v>FXUB65.07.0180C</v>
          </cell>
          <cell r="M57" t="str">
            <v>[01/08/2023] VT Purchased 1,000pcs @ $2.00</v>
          </cell>
          <cell r="N57" t="str">
            <v>Taoglas</v>
          </cell>
          <cell r="P57">
            <v>1000</v>
          </cell>
          <cell r="Q57">
            <v>1000</v>
          </cell>
          <cell r="R57">
            <v>2</v>
          </cell>
          <cell r="S57" t="str">
            <v>USD</v>
          </cell>
          <cell r="T57">
            <v>1.8935807612194659</v>
          </cell>
          <cell r="U57" t="str">
            <v>EXW Taiwan</v>
          </cell>
          <cell r="Y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J57">
            <v>1.8935807612194659</v>
          </cell>
          <cell r="AK57">
            <v>8</v>
          </cell>
          <cell r="AP57">
            <v>45138</v>
          </cell>
          <cell r="AQ57" t="str">
            <v>Box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Y57" t="str">
            <v>Taiwan</v>
          </cell>
          <cell r="AZ57" t="str">
            <v>Hand</v>
          </cell>
          <cell r="BA57" t="str">
            <v/>
          </cell>
          <cell r="BC57">
            <v>0</v>
          </cell>
        </row>
        <row r="58">
          <cell r="A58" t="str">
            <v>1801-00010-00</v>
          </cell>
          <cell r="B58" t="str">
            <v>ANT, SMA(F) Bulkhead Straight Jack to 95mm of Ø0.81mm IPEX MHFIII</v>
          </cell>
          <cell r="C58" t="str">
            <v>ea</v>
          </cell>
          <cell r="E58" t="b">
            <v>0</v>
          </cell>
          <cell r="F58" t="b">
            <v>0</v>
          </cell>
          <cell r="H58" t="str">
            <v>UnReleased</v>
          </cell>
          <cell r="I58" t="str">
            <v>Buy</v>
          </cell>
          <cell r="J58" t="str">
            <v>Taoglas</v>
          </cell>
          <cell r="K58" t="str">
            <v>CAB.A02</v>
          </cell>
          <cell r="M58" t="str">
            <v>Confirm MFG &amp; MPN</v>
          </cell>
          <cell r="N58" t="str">
            <v>Digikey</v>
          </cell>
          <cell r="P58">
            <v>100</v>
          </cell>
          <cell r="Q58">
            <v>100</v>
          </cell>
          <cell r="R58">
            <v>5.6548999999999996</v>
          </cell>
          <cell r="S58" t="str">
            <v>EUR</v>
          </cell>
          <cell r="T58">
            <v>5.6548999999999996</v>
          </cell>
          <cell r="U58" t="str">
            <v>DDP</v>
          </cell>
          <cell r="Y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J58">
            <v>5.6548999999999996</v>
          </cell>
          <cell r="AK58">
            <v>11</v>
          </cell>
          <cell r="AM58" t="str">
            <v>8544.20.0000</v>
          </cell>
          <cell r="AQ58" t="str">
            <v>Box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Y58" t="str">
            <v>Taiwan</v>
          </cell>
          <cell r="AZ58" t="str">
            <v>Hand</v>
          </cell>
          <cell r="BA58" t="str">
            <v/>
          </cell>
          <cell r="BC58">
            <v>0</v>
          </cell>
        </row>
        <row r="59">
          <cell r="A59" t="str">
            <v>1801-00020-00</v>
          </cell>
          <cell r="B59" t="str">
            <v>ANT, SMA(F) Bulkhead Straight Jack to 120mm of Ø0.81mm IPEX MHFIII</v>
          </cell>
          <cell r="C59" t="str">
            <v>ea</v>
          </cell>
          <cell r="E59" t="b">
            <v>0</v>
          </cell>
          <cell r="F59" t="b">
            <v>0</v>
          </cell>
          <cell r="H59" t="str">
            <v>UnReleased</v>
          </cell>
          <cell r="I59" t="str">
            <v>Buy</v>
          </cell>
          <cell r="J59" t="str">
            <v>Taoglas</v>
          </cell>
          <cell r="K59" t="str">
            <v>CCD214137279D000120</v>
          </cell>
          <cell r="M59" t="str">
            <v>[13/09/23] Waiting Spec Sheet</v>
          </cell>
          <cell r="N59" t="str">
            <v>Taoglas</v>
          </cell>
          <cell r="O59" t="str">
            <v>34695</v>
          </cell>
          <cell r="P59">
            <v>1000</v>
          </cell>
          <cell r="Q59">
            <v>1000</v>
          </cell>
          <cell r="R59">
            <v>1.1200000000000001</v>
          </cell>
          <cell r="S59" t="str">
            <v>USD</v>
          </cell>
          <cell r="T59">
            <v>1.0604052262829011</v>
          </cell>
          <cell r="U59" t="str">
            <v>EXW Taiwan</v>
          </cell>
          <cell r="Y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J59">
            <v>1.0604052262829011</v>
          </cell>
          <cell r="AK59">
            <v>12</v>
          </cell>
          <cell r="AQ59" t="str">
            <v>Box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Y59" t="str">
            <v>Taiwan</v>
          </cell>
          <cell r="AZ59" t="str">
            <v>Hand</v>
          </cell>
          <cell r="BA59" t="str">
            <v/>
          </cell>
          <cell r="BC59">
            <v>0</v>
          </cell>
        </row>
        <row r="60">
          <cell r="A60" t="str">
            <v>1801-00030-00</v>
          </cell>
          <cell r="B60" t="str">
            <v>ANT, SMA(F) Bulkhead Straight Jack to 150mm of Ø1.13mm IPEX MHFIII</v>
          </cell>
          <cell r="C60" t="str">
            <v>ea</v>
          </cell>
          <cell r="E60" t="b">
            <v>0</v>
          </cell>
          <cell r="F60" t="b">
            <v>0</v>
          </cell>
          <cell r="H60" t="str">
            <v>Production</v>
          </cell>
          <cell r="I60" t="str">
            <v>Buy</v>
          </cell>
          <cell r="J60" t="str">
            <v>Siretta Ltd</v>
          </cell>
          <cell r="K60" t="str">
            <v>ASMG015X113S17</v>
          </cell>
          <cell r="M60" t="str">
            <v>[13/09/23] Waiting Spec Sheet for Taoglas alternative; 1k @ $1.12</v>
          </cell>
          <cell r="N60" t="str">
            <v>Taoglas</v>
          </cell>
          <cell r="O60" t="str">
            <v>34695</v>
          </cell>
          <cell r="P60">
            <v>1000</v>
          </cell>
          <cell r="Q60">
            <v>1000</v>
          </cell>
          <cell r="R60">
            <v>1.1200000000000001</v>
          </cell>
          <cell r="S60" t="str">
            <v>USD</v>
          </cell>
          <cell r="T60">
            <v>1.0604052262829011</v>
          </cell>
          <cell r="U60" t="str">
            <v>EXW Taiwan</v>
          </cell>
          <cell r="Y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J60">
            <v>1.0604052262829011</v>
          </cell>
          <cell r="AK60">
            <v>12</v>
          </cell>
          <cell r="AQ60" t="str">
            <v>Box</v>
          </cell>
          <cell r="AR60" t="b">
            <v>0</v>
          </cell>
          <cell r="AS60" t="b">
            <v>0</v>
          </cell>
          <cell r="AT60" t="b">
            <v>0</v>
          </cell>
          <cell r="AU60" t="b">
            <v>0</v>
          </cell>
          <cell r="AV60" t="b">
            <v>0</v>
          </cell>
          <cell r="AW60" t="b">
            <v>0</v>
          </cell>
          <cell r="AY60" t="str">
            <v>Taiwan</v>
          </cell>
          <cell r="AZ60" t="str">
            <v>Hand</v>
          </cell>
          <cell r="BA60" t="str">
            <v/>
          </cell>
          <cell r="BC60">
            <v>0</v>
          </cell>
        </row>
        <row r="61">
          <cell r="A61" t="str">
            <v>1801-01010-00</v>
          </cell>
          <cell r="B61" t="str">
            <v>ANT, N-Type(F) Bulkhead to 150mm, RG178 Ø1.80mm IPEX</v>
          </cell>
          <cell r="C61" t="str">
            <v>ea</v>
          </cell>
          <cell r="D61" t="str">
            <v>1</v>
          </cell>
          <cell r="E61" t="b">
            <v>1</v>
          </cell>
          <cell r="F61" t="b">
            <v>0</v>
          </cell>
          <cell r="H61" t="str">
            <v>Production</v>
          </cell>
          <cell r="I61" t="str">
            <v>Buy</v>
          </cell>
          <cell r="J61" t="str">
            <v>Gradconn</v>
          </cell>
          <cell r="K61" t="str">
            <v>Cable 329 RF-150</v>
          </cell>
          <cell r="N61" t="str">
            <v>Gradconn</v>
          </cell>
          <cell r="O61" t="str">
            <v>00006771</v>
          </cell>
          <cell r="P61">
            <v>100</v>
          </cell>
          <cell r="Q61">
            <v>100</v>
          </cell>
          <cell r="R61">
            <v>9.6999999999999993</v>
          </cell>
          <cell r="S61" t="str">
            <v>USD</v>
          </cell>
          <cell r="T61">
            <v>9.1838666919144085</v>
          </cell>
          <cell r="U61" t="str">
            <v>EXW Taiwan</v>
          </cell>
          <cell r="Y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J61">
            <v>9.1838666919144085</v>
          </cell>
          <cell r="AK61">
            <v>6</v>
          </cell>
          <cell r="AM61" t="str">
            <v>8544.20.0000</v>
          </cell>
          <cell r="AP61">
            <v>45434</v>
          </cell>
          <cell r="AQ61" t="str">
            <v>Box</v>
          </cell>
          <cell r="AR61" t="b">
            <v>0</v>
          </cell>
          <cell r="AS61" t="b">
            <v>0</v>
          </cell>
          <cell r="AT61" t="b">
            <v>0</v>
          </cell>
          <cell r="AU61" t="b">
            <v>0</v>
          </cell>
          <cell r="AV61" t="b">
            <v>0</v>
          </cell>
          <cell r="AW61" t="b">
            <v>0</v>
          </cell>
          <cell r="AY61" t="str">
            <v>Taiwan</v>
          </cell>
          <cell r="AZ61" t="str">
            <v>Hand</v>
          </cell>
          <cell r="BA61" t="str">
            <v/>
          </cell>
          <cell r="BC61">
            <v>0</v>
          </cell>
        </row>
        <row r="62">
          <cell r="A62" t="str">
            <v>1801-01010-00</v>
          </cell>
          <cell r="B62" t="str">
            <v>ANT, N-Type(F) Bulkhead to 150mm, RG178 Ø1.80mm IPEX</v>
          </cell>
          <cell r="C62" t="str">
            <v>ea</v>
          </cell>
          <cell r="D62" t="str">
            <v>2</v>
          </cell>
          <cell r="E62" t="b">
            <v>0</v>
          </cell>
          <cell r="F62" t="b">
            <v>0</v>
          </cell>
          <cell r="H62" t="str">
            <v>Production</v>
          </cell>
          <cell r="I62" t="str">
            <v>Buy</v>
          </cell>
          <cell r="J62" t="str">
            <v>Gradconn</v>
          </cell>
          <cell r="K62" t="str">
            <v>Cable 329 RF-150</v>
          </cell>
          <cell r="N62" t="str">
            <v>Gradconn</v>
          </cell>
          <cell r="O62" t="str">
            <v>00006771</v>
          </cell>
          <cell r="P62">
            <v>250</v>
          </cell>
          <cell r="Q62">
            <v>250</v>
          </cell>
          <cell r="R62">
            <v>9.2799999999999994</v>
          </cell>
          <cell r="S62" t="str">
            <v>USD</v>
          </cell>
          <cell r="T62">
            <v>8.7862147320583208</v>
          </cell>
          <cell r="U62" t="str">
            <v>EXW Taiwan</v>
          </cell>
          <cell r="Y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J62">
            <v>8.7862147320583208</v>
          </cell>
          <cell r="AK62">
            <v>6</v>
          </cell>
          <cell r="AM62" t="str">
            <v>8544.20.0000</v>
          </cell>
          <cell r="AP62">
            <v>45434</v>
          </cell>
          <cell r="AQ62" t="str">
            <v>Box</v>
          </cell>
          <cell r="AR62" t="b">
            <v>0</v>
          </cell>
          <cell r="AS62" t="b">
            <v>0</v>
          </cell>
          <cell r="AT62" t="b">
            <v>0</v>
          </cell>
          <cell r="AU62" t="b">
            <v>0</v>
          </cell>
          <cell r="AV62" t="b">
            <v>0</v>
          </cell>
          <cell r="AW62" t="b">
            <v>0</v>
          </cell>
          <cell r="AY62" t="str">
            <v>Taiwan</v>
          </cell>
          <cell r="AZ62" t="str">
            <v>Hand</v>
          </cell>
          <cell r="BA62" t="str">
            <v/>
          </cell>
          <cell r="BC62">
            <v>0</v>
          </cell>
        </row>
        <row r="63">
          <cell r="A63" t="str">
            <v>1801-01010-00</v>
          </cell>
          <cell r="B63" t="str">
            <v>ANT, N-Type(F) Bulkhead to 150mm, RG178 Ø1.80mm IPEX</v>
          </cell>
          <cell r="C63" t="str">
            <v>ea</v>
          </cell>
          <cell r="D63" t="str">
            <v>3</v>
          </cell>
          <cell r="E63" t="b">
            <v>0</v>
          </cell>
          <cell r="F63" t="b">
            <v>0</v>
          </cell>
          <cell r="H63" t="str">
            <v>Production</v>
          </cell>
          <cell r="I63" t="str">
            <v>Buy</v>
          </cell>
          <cell r="J63" t="str">
            <v>Gradconn</v>
          </cell>
          <cell r="K63" t="str">
            <v>Cable 329 RF-150</v>
          </cell>
          <cell r="N63" t="str">
            <v>Gradconn</v>
          </cell>
          <cell r="O63" t="str">
            <v>00006771</v>
          </cell>
          <cell r="P63">
            <v>500</v>
          </cell>
          <cell r="Q63">
            <v>500</v>
          </cell>
          <cell r="R63">
            <v>8.7200000000000006</v>
          </cell>
          <cell r="S63" t="str">
            <v>USD</v>
          </cell>
          <cell r="T63">
            <v>8.2560121189168729</v>
          </cell>
          <cell r="U63" t="str">
            <v>EXW Taiwan</v>
          </cell>
          <cell r="Y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J63">
            <v>8.2560121189168729</v>
          </cell>
          <cell r="AK63">
            <v>6</v>
          </cell>
          <cell r="AM63" t="str">
            <v>8544.20.0000</v>
          </cell>
          <cell r="AP63">
            <v>45434</v>
          </cell>
          <cell r="AQ63" t="str">
            <v>Box</v>
          </cell>
          <cell r="AR63" t="b">
            <v>0</v>
          </cell>
          <cell r="AS63" t="b">
            <v>0</v>
          </cell>
          <cell r="AT63" t="b">
            <v>0</v>
          </cell>
          <cell r="AU63" t="b">
            <v>0</v>
          </cell>
          <cell r="AV63" t="b">
            <v>0</v>
          </cell>
          <cell r="AW63" t="b">
            <v>0</v>
          </cell>
          <cell r="AY63" t="str">
            <v>Taiwan</v>
          </cell>
          <cell r="AZ63" t="str">
            <v>Hand</v>
          </cell>
          <cell r="BA63" t="str">
            <v/>
          </cell>
          <cell r="BC63">
            <v>0</v>
          </cell>
          <cell r="BD63" t="str">
            <v>ANT, N-Type(F) to IPEX, 150mm</v>
          </cell>
        </row>
        <row r="64">
          <cell r="A64" t="str">
            <v>1801-01020-00</v>
          </cell>
          <cell r="B64" t="str">
            <v>ANT, N-Type(F) Bulkhead to 150mm, RG178 Øx.xxmm IPEX</v>
          </cell>
          <cell r="C64" t="str">
            <v>ea</v>
          </cell>
          <cell r="E64" t="b">
            <v>0</v>
          </cell>
          <cell r="F64" t="b">
            <v>0</v>
          </cell>
          <cell r="H64" t="str">
            <v>Production</v>
          </cell>
          <cell r="I64" t="str">
            <v>Buy</v>
          </cell>
          <cell r="J64" t="str">
            <v>ECAS Supplier</v>
          </cell>
          <cell r="K64" t="str">
            <v>TBA</v>
          </cell>
          <cell r="N64" t="str">
            <v>ECAS Supplier</v>
          </cell>
          <cell r="R64">
            <v>2.2200000000000002</v>
          </cell>
          <cell r="S64" t="str">
            <v>EUR</v>
          </cell>
          <cell r="T64">
            <v>2.2200000000000002</v>
          </cell>
          <cell r="U64" t="str">
            <v>DDP</v>
          </cell>
          <cell r="Y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J64">
            <v>2.2200000000000002</v>
          </cell>
          <cell r="AK64" t="str">
            <v>TBA</v>
          </cell>
          <cell r="AM64" t="str">
            <v>8544.20.0000</v>
          </cell>
          <cell r="AP64">
            <v>45637</v>
          </cell>
          <cell r="AQ64" t="str">
            <v>Box</v>
          </cell>
          <cell r="AR64" t="b">
            <v>0</v>
          </cell>
          <cell r="AS64" t="b">
            <v>0</v>
          </cell>
          <cell r="AT64" t="b">
            <v>0</v>
          </cell>
          <cell r="AU64" t="b">
            <v>0</v>
          </cell>
          <cell r="AV64" t="b">
            <v>0</v>
          </cell>
          <cell r="AW64" t="b">
            <v>0</v>
          </cell>
          <cell r="AY64" t="str">
            <v>China</v>
          </cell>
          <cell r="AZ64" t="str">
            <v>Hand</v>
          </cell>
          <cell r="BA64" t="str">
            <v/>
          </cell>
          <cell r="BC64">
            <v>0</v>
          </cell>
        </row>
        <row r="65">
          <cell r="A65" t="str">
            <v>1801-10000-00</v>
          </cell>
          <cell r="B65" t="str">
            <v>ANT, N-Type (M) to SMA (F) Adapter, Straight, 50R</v>
          </cell>
          <cell r="C65" t="str">
            <v>ea</v>
          </cell>
          <cell r="E65" t="b">
            <v>0</v>
          </cell>
          <cell r="F65" t="b">
            <v>0</v>
          </cell>
          <cell r="H65" t="str">
            <v>Production</v>
          </cell>
          <cell r="I65" t="str">
            <v>Buy</v>
          </cell>
          <cell r="J65" t="str">
            <v>Cinch Connectivity</v>
          </cell>
          <cell r="K65" t="str">
            <v>29-3840 (CPAD810)</v>
          </cell>
          <cell r="M65" t="str">
            <v>ECAS to get Siretta volume quote</v>
          </cell>
          <cell r="N65" t="str">
            <v>Digikey</v>
          </cell>
          <cell r="P65">
            <v>10</v>
          </cell>
          <cell r="Q65">
            <v>10</v>
          </cell>
          <cell r="R65">
            <v>6.9740000000000002</v>
          </cell>
          <cell r="S65" t="str">
            <v>EUR</v>
          </cell>
          <cell r="T65">
            <v>6.9740000000000002</v>
          </cell>
          <cell r="U65" t="str">
            <v>DDP</v>
          </cell>
          <cell r="Y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J65">
            <v>6.9740000000000002</v>
          </cell>
          <cell r="AM65" t="str">
            <v>8536.69.4010</v>
          </cell>
          <cell r="AP65">
            <v>45483</v>
          </cell>
          <cell r="AQ65" t="str">
            <v>Kit</v>
          </cell>
          <cell r="AR65" t="b">
            <v>0</v>
          </cell>
          <cell r="AS65" t="b">
            <v>0</v>
          </cell>
          <cell r="AT65" t="b">
            <v>0</v>
          </cell>
          <cell r="AU65" t="b">
            <v>0</v>
          </cell>
          <cell r="AV65" t="b">
            <v>0</v>
          </cell>
          <cell r="AW65" t="b">
            <v>0</v>
          </cell>
          <cell r="AZ65" t="str">
            <v>Hand</v>
          </cell>
          <cell r="BA65" t="str">
            <v/>
          </cell>
          <cell r="BC65">
            <v>0</v>
          </cell>
          <cell r="BD65" t="str">
            <v>ANT, N(M) to SMA(F), Straight</v>
          </cell>
        </row>
        <row r="66">
          <cell r="A66" t="str">
            <v>1801-10010-00</v>
          </cell>
          <cell r="B66" t="str">
            <v>ANT, N-Type (M) to N-Type (F) Adapter, R/A, 50R</v>
          </cell>
          <cell r="C66" t="str">
            <v>ea</v>
          </cell>
          <cell r="E66" t="b">
            <v>0</v>
          </cell>
          <cell r="F66" t="b">
            <v>0</v>
          </cell>
          <cell r="H66" t="str">
            <v>UnReleased</v>
          </cell>
          <cell r="I66" t="str">
            <v>Buy</v>
          </cell>
          <cell r="J66" t="str">
            <v>Cinch Connectivity</v>
          </cell>
          <cell r="K66" t="str">
            <v>26-8012 (CPAD803)</v>
          </cell>
          <cell r="N66" t="str">
            <v>Digikey</v>
          </cell>
          <cell r="P66">
            <v>100</v>
          </cell>
          <cell r="Q66">
            <v>100</v>
          </cell>
          <cell r="R66">
            <v>6.8895999999999997</v>
          </cell>
          <cell r="S66" t="str">
            <v>EUR</v>
          </cell>
          <cell r="T66">
            <v>6.8895999999999997</v>
          </cell>
          <cell r="U66" t="str">
            <v>DDP</v>
          </cell>
          <cell r="Y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J66">
            <v>6.8895999999999997</v>
          </cell>
          <cell r="AM66" t="str">
            <v>8536.69.4010</v>
          </cell>
          <cell r="AP66">
            <v>45687</v>
          </cell>
          <cell r="AQ66" t="str">
            <v>Kit</v>
          </cell>
          <cell r="AR66" t="b">
            <v>0</v>
          </cell>
          <cell r="AT66" t="b">
            <v>0</v>
          </cell>
          <cell r="AU66" t="b">
            <v>0</v>
          </cell>
          <cell r="AV66" t="b">
            <v>0</v>
          </cell>
          <cell r="AW66" t="b">
            <v>0</v>
          </cell>
          <cell r="AY66" t="b">
            <v>0</v>
          </cell>
          <cell r="AZ66" t="str">
            <v>Hand</v>
          </cell>
          <cell r="BA66" t="str">
            <v/>
          </cell>
          <cell r="BC66">
            <v>0</v>
          </cell>
          <cell r="BD66" t="str">
            <v>ANT, N(M) to N(F), RA</v>
          </cell>
        </row>
        <row r="67">
          <cell r="A67" t="str">
            <v>1802-70020-00</v>
          </cell>
          <cell r="B67" t="str">
            <v>ANT, PUK Antenna 433MHz, 10m TGC-200 SMA(M), Dia=49mm H=29mm</v>
          </cell>
          <cell r="C67" t="str">
            <v>ea</v>
          </cell>
          <cell r="E67" t="b">
            <v>0</v>
          </cell>
          <cell r="F67" t="b">
            <v>0</v>
          </cell>
          <cell r="H67" t="str">
            <v>Production</v>
          </cell>
          <cell r="I67" t="str">
            <v>Buy</v>
          </cell>
          <cell r="J67" t="str">
            <v>Taoglas</v>
          </cell>
          <cell r="K67" t="str">
            <v>TBA</v>
          </cell>
          <cell r="N67" t="str">
            <v>Taoglas</v>
          </cell>
          <cell r="S67" t="str">
            <v>EUR</v>
          </cell>
          <cell r="T67">
            <v>0</v>
          </cell>
          <cell r="Y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J67">
            <v>0</v>
          </cell>
          <cell r="AQ67" t="str">
            <v>Kit</v>
          </cell>
          <cell r="AR67" t="b">
            <v>0</v>
          </cell>
          <cell r="AS67" t="b">
            <v>0</v>
          </cell>
          <cell r="AT67" t="b">
            <v>0</v>
          </cell>
          <cell r="AU67" t="b">
            <v>0</v>
          </cell>
          <cell r="AV67" t="b">
            <v>0</v>
          </cell>
          <cell r="AW67" t="b">
            <v>0</v>
          </cell>
          <cell r="AY67" t="str">
            <v>Taiwan</v>
          </cell>
          <cell r="AZ67" t="str">
            <v>Kit</v>
          </cell>
          <cell r="BA67" t="str">
            <v/>
          </cell>
          <cell r="BC67">
            <v>0</v>
          </cell>
        </row>
        <row r="68">
          <cell r="A68" t="str">
            <v>1802-70021-00</v>
          </cell>
          <cell r="B68" t="str">
            <v>ANT, PUK Antenna 433MHz, 3m TGC-200 SMA(M), Dia=49mm H=29mm</v>
          </cell>
          <cell r="C68" t="str">
            <v>ea</v>
          </cell>
          <cell r="E68" t="b">
            <v>0</v>
          </cell>
          <cell r="F68" t="b">
            <v>0</v>
          </cell>
          <cell r="H68" t="str">
            <v>Production</v>
          </cell>
          <cell r="I68" t="str">
            <v>Buy</v>
          </cell>
          <cell r="J68" t="str">
            <v>Taoglas</v>
          </cell>
          <cell r="K68" t="str">
            <v>IS.01.B.305111</v>
          </cell>
          <cell r="N68" t="str">
            <v>Taoglas</v>
          </cell>
          <cell r="S68" t="str">
            <v>EUR</v>
          </cell>
          <cell r="T68">
            <v>0</v>
          </cell>
          <cell r="Y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J68">
            <v>0</v>
          </cell>
          <cell r="AQ68" t="str">
            <v>Kit</v>
          </cell>
          <cell r="AR68" t="b">
            <v>0</v>
          </cell>
          <cell r="AS68" t="b">
            <v>0</v>
          </cell>
          <cell r="AT68" t="b">
            <v>0</v>
          </cell>
          <cell r="AU68" t="b">
            <v>0</v>
          </cell>
          <cell r="AV68" t="b">
            <v>0</v>
          </cell>
          <cell r="AW68" t="b">
            <v>0</v>
          </cell>
          <cell r="AY68" t="str">
            <v>Taiwan</v>
          </cell>
          <cell r="AZ68" t="str">
            <v>Kit</v>
          </cell>
          <cell r="BA68" t="str">
            <v/>
          </cell>
          <cell r="BC68">
            <v>0</v>
          </cell>
        </row>
        <row r="69">
          <cell r="A69" t="str">
            <v>1802-70038-00</v>
          </cell>
          <cell r="B69" t="str">
            <v>ANT, 5G/4G Terminal Mount Monopole Antenna, 90Deg Hinged SMA(M)</v>
          </cell>
          <cell r="C69" t="str">
            <v>ea</v>
          </cell>
          <cell r="E69" t="b">
            <v>0</v>
          </cell>
          <cell r="F69" t="b">
            <v>0</v>
          </cell>
          <cell r="H69" t="str">
            <v>Production</v>
          </cell>
          <cell r="I69" t="str">
            <v>Buy</v>
          </cell>
          <cell r="J69" t="str">
            <v>Taoglas</v>
          </cell>
          <cell r="K69" t="str">
            <v>TG.55.8113</v>
          </cell>
          <cell r="N69" t="str">
            <v>Taoglas</v>
          </cell>
          <cell r="O69" t="str">
            <v>41963-5</v>
          </cell>
          <cell r="P69">
            <v>100</v>
          </cell>
          <cell r="Q69">
            <v>100</v>
          </cell>
          <cell r="R69">
            <v>1.91</v>
          </cell>
          <cell r="S69" t="str">
            <v>USD</v>
          </cell>
          <cell r="T69">
            <v>1.8083696269645899</v>
          </cell>
          <cell r="U69" t="str">
            <v>EXW Taiwan</v>
          </cell>
          <cell r="Y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J69">
            <v>1.8083696269645899</v>
          </cell>
          <cell r="AK69">
            <v>12</v>
          </cell>
          <cell r="AP69">
            <v>45338</v>
          </cell>
          <cell r="AQ69" t="str">
            <v>Kit</v>
          </cell>
          <cell r="AR69" t="b">
            <v>0</v>
          </cell>
          <cell r="AS69" t="b">
            <v>0</v>
          </cell>
          <cell r="AT69" t="b">
            <v>0</v>
          </cell>
          <cell r="AU69" t="b">
            <v>0</v>
          </cell>
          <cell r="AV69" t="b">
            <v>0</v>
          </cell>
          <cell r="AW69" t="b">
            <v>0</v>
          </cell>
          <cell r="AY69" t="str">
            <v>Taiwan</v>
          </cell>
          <cell r="AZ69" t="str">
            <v>Kit</v>
          </cell>
          <cell r="BA69" t="str">
            <v/>
          </cell>
          <cell r="BC69">
            <v>0</v>
          </cell>
        </row>
        <row r="70">
          <cell r="A70" t="str">
            <v>1802-70038-00</v>
          </cell>
          <cell r="B70" t="str">
            <v>ANT, 5G/4G Terminal Mount Monopole Antenna, 90Deg Hinged SMA(M)</v>
          </cell>
          <cell r="C70" t="str">
            <v>ea</v>
          </cell>
          <cell r="E70" t="b">
            <v>0</v>
          </cell>
          <cell r="F70" t="b">
            <v>0</v>
          </cell>
          <cell r="H70" t="str">
            <v>Production</v>
          </cell>
          <cell r="I70" t="str">
            <v>Buy</v>
          </cell>
          <cell r="J70" t="str">
            <v>Taoglas</v>
          </cell>
          <cell r="K70" t="str">
            <v>TG.55.8113</v>
          </cell>
          <cell r="N70" t="str">
            <v>Taoglas</v>
          </cell>
          <cell r="O70" t="str">
            <v>41963-5</v>
          </cell>
          <cell r="P70">
            <v>500</v>
          </cell>
          <cell r="Q70">
            <v>500</v>
          </cell>
          <cell r="R70">
            <v>1.9</v>
          </cell>
          <cell r="S70" t="str">
            <v>USD</v>
          </cell>
          <cell r="T70">
            <v>1.7989017231584925</v>
          </cell>
          <cell r="U70" t="str">
            <v>EXW Taiwan</v>
          </cell>
          <cell r="Y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J70">
            <v>1.7989017231584925</v>
          </cell>
          <cell r="AK70">
            <v>12</v>
          </cell>
          <cell r="AP70">
            <v>45338</v>
          </cell>
          <cell r="AQ70" t="str">
            <v>Kit</v>
          </cell>
          <cell r="AR70" t="b">
            <v>0</v>
          </cell>
          <cell r="AS70" t="b">
            <v>0</v>
          </cell>
          <cell r="AT70" t="b">
            <v>0</v>
          </cell>
          <cell r="AU70" t="b">
            <v>0</v>
          </cell>
          <cell r="AV70" t="b">
            <v>0</v>
          </cell>
          <cell r="AW70" t="b">
            <v>0</v>
          </cell>
          <cell r="AY70" t="str">
            <v>Taiwan</v>
          </cell>
          <cell r="AZ70" t="str">
            <v>Kit</v>
          </cell>
          <cell r="BA70" t="str">
            <v/>
          </cell>
          <cell r="BC70">
            <v>0</v>
          </cell>
        </row>
        <row r="71">
          <cell r="A71" t="str">
            <v>1802-70038-00</v>
          </cell>
          <cell r="B71" t="str">
            <v>ANT, 5G/4G Terminal Mount Monopole Antenna, 90Deg Hinged SMA(M)</v>
          </cell>
          <cell r="C71" t="str">
            <v>ea</v>
          </cell>
          <cell r="E71" t="b">
            <v>0</v>
          </cell>
          <cell r="F71" t="b">
            <v>0</v>
          </cell>
          <cell r="H71" t="str">
            <v>Production</v>
          </cell>
          <cell r="I71" t="str">
            <v>Buy</v>
          </cell>
          <cell r="J71" t="str">
            <v>Taoglas</v>
          </cell>
          <cell r="K71" t="str">
            <v>TG.55.8113</v>
          </cell>
          <cell r="N71" t="str">
            <v>Taoglas</v>
          </cell>
          <cell r="O71" t="str">
            <v>41963-5</v>
          </cell>
          <cell r="P71">
            <v>1000</v>
          </cell>
          <cell r="Q71">
            <v>1000</v>
          </cell>
          <cell r="R71">
            <v>1.89</v>
          </cell>
          <cell r="S71" t="str">
            <v>USD</v>
          </cell>
          <cell r="T71">
            <v>1.7894338193523953</v>
          </cell>
          <cell r="U71" t="str">
            <v>EXW Taiwan</v>
          </cell>
          <cell r="Y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J71">
            <v>1.7894338193523953</v>
          </cell>
          <cell r="AK71">
            <v>12</v>
          </cell>
          <cell r="AP71">
            <v>45338</v>
          </cell>
          <cell r="AQ71" t="str">
            <v>Kit</v>
          </cell>
          <cell r="AR71" t="b">
            <v>0</v>
          </cell>
          <cell r="AS71" t="b">
            <v>0</v>
          </cell>
          <cell r="AT71" t="b">
            <v>0</v>
          </cell>
          <cell r="AU71" t="b">
            <v>0</v>
          </cell>
          <cell r="AV71" t="b">
            <v>0</v>
          </cell>
          <cell r="AW71" t="b">
            <v>0</v>
          </cell>
          <cell r="AY71" t="str">
            <v>Taiwan</v>
          </cell>
          <cell r="AZ71" t="str">
            <v>Kit</v>
          </cell>
          <cell r="BA71" t="str">
            <v/>
          </cell>
          <cell r="BC71">
            <v>0</v>
          </cell>
        </row>
        <row r="72">
          <cell r="A72" t="str">
            <v>1802-70039-00</v>
          </cell>
          <cell r="B72" t="str">
            <v>ANT, Ultima II G35 LTE Permanent Mount Antenna, 3000mm TGC-200, SMA(M)</v>
          </cell>
          <cell r="C72" t="str">
            <v>ea</v>
          </cell>
          <cell r="E72" t="b">
            <v>0</v>
          </cell>
          <cell r="F72" t="b">
            <v>0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G35.A.305111</v>
          </cell>
          <cell r="N72" t="str">
            <v>Taoglas</v>
          </cell>
          <cell r="O72" t="str">
            <v>34695</v>
          </cell>
          <cell r="P72">
            <v>100</v>
          </cell>
          <cell r="Q72">
            <v>100</v>
          </cell>
          <cell r="R72">
            <v>33.94</v>
          </cell>
          <cell r="S72" t="str">
            <v>USD</v>
          </cell>
          <cell r="T72">
            <v>32.134065517894335</v>
          </cell>
          <cell r="U72" t="str">
            <v>EXW Taiwan</v>
          </cell>
          <cell r="Y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J72">
            <v>32.134065517894335</v>
          </cell>
          <cell r="AK72">
            <v>12</v>
          </cell>
          <cell r="AQ72" t="str">
            <v>Kit</v>
          </cell>
          <cell r="AR72" t="b">
            <v>0</v>
          </cell>
          <cell r="AS72" t="b">
            <v>0</v>
          </cell>
          <cell r="AT72" t="b">
            <v>0</v>
          </cell>
          <cell r="AU72" t="b">
            <v>0</v>
          </cell>
          <cell r="AV72" t="b">
            <v>0</v>
          </cell>
          <cell r="AW72" t="b">
            <v>0</v>
          </cell>
          <cell r="AY72" t="str">
            <v>Taiwan</v>
          </cell>
          <cell r="AZ72" t="str">
            <v>Kit</v>
          </cell>
          <cell r="BA72" t="str">
            <v/>
          </cell>
          <cell r="BC72">
            <v>0</v>
          </cell>
        </row>
        <row r="73">
          <cell r="A73" t="str">
            <v>1802-70039-00</v>
          </cell>
          <cell r="B73" t="str">
            <v>ANT, Ultima II G35 LTE Permanent Mount Antenna, 3000mm TGC-200, SMA(M)</v>
          </cell>
          <cell r="C73" t="str">
            <v>ea</v>
          </cell>
          <cell r="E73" t="b">
            <v>0</v>
          </cell>
          <cell r="F73" t="b">
            <v>0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G35.A.305111</v>
          </cell>
          <cell r="N73" t="str">
            <v>Taoglas</v>
          </cell>
          <cell r="O73" t="str">
            <v>34695</v>
          </cell>
          <cell r="P73">
            <v>500</v>
          </cell>
          <cell r="Q73">
            <v>500</v>
          </cell>
          <cell r="R73">
            <v>20.18</v>
          </cell>
          <cell r="S73" t="str">
            <v>USD</v>
          </cell>
          <cell r="T73">
            <v>19.106229880704412</v>
          </cell>
          <cell r="U73" t="str">
            <v>EXW Taiwan</v>
          </cell>
          <cell r="Y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J73">
            <v>19.106229880704412</v>
          </cell>
          <cell r="AK73">
            <v>12</v>
          </cell>
          <cell r="AQ73" t="str">
            <v>Kit</v>
          </cell>
          <cell r="AR73" t="b">
            <v>0</v>
          </cell>
          <cell r="AS73" t="b">
            <v>0</v>
          </cell>
          <cell r="AT73" t="b">
            <v>0</v>
          </cell>
          <cell r="AU73" t="b">
            <v>0</v>
          </cell>
          <cell r="AV73" t="b">
            <v>0</v>
          </cell>
          <cell r="AW73" t="b">
            <v>0</v>
          </cell>
          <cell r="AY73" t="str">
            <v>Taiwan</v>
          </cell>
          <cell r="AZ73" t="str">
            <v>Kit</v>
          </cell>
          <cell r="BA73" t="str">
            <v/>
          </cell>
          <cell r="BC73">
            <v>0</v>
          </cell>
        </row>
        <row r="74">
          <cell r="A74" t="str">
            <v>1802-70039-00</v>
          </cell>
          <cell r="B74" t="str">
            <v>ANT, Ultima II G35 LTE Permanent Mount Antenna, 3000mm TGC-200, SMA(M)</v>
          </cell>
          <cell r="C74" t="str">
            <v>ea</v>
          </cell>
          <cell r="E74" t="b">
            <v>0</v>
          </cell>
          <cell r="F74" t="b">
            <v>0</v>
          </cell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G35.A.305111</v>
          </cell>
          <cell r="N74" t="str">
            <v>Taoglas</v>
          </cell>
          <cell r="O74" t="str">
            <v>34695</v>
          </cell>
          <cell r="P74">
            <v>1000</v>
          </cell>
          <cell r="Q74">
            <v>1000</v>
          </cell>
          <cell r="R74">
            <v>18.82</v>
          </cell>
          <cell r="S74" t="str">
            <v>USD</v>
          </cell>
          <cell r="T74">
            <v>17.818594963075174</v>
          </cell>
          <cell r="U74" t="str">
            <v>EXW Taiwan</v>
          </cell>
          <cell r="Y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J74">
            <v>17.818594963075174</v>
          </cell>
          <cell r="AK74">
            <v>12</v>
          </cell>
          <cell r="AQ74" t="str">
            <v>Kit</v>
          </cell>
          <cell r="AR74" t="b">
            <v>0</v>
          </cell>
          <cell r="AS74" t="b">
            <v>0</v>
          </cell>
          <cell r="AT74" t="b">
            <v>0</v>
          </cell>
          <cell r="AU74" t="b">
            <v>0</v>
          </cell>
          <cell r="AV74" t="b">
            <v>0</v>
          </cell>
          <cell r="AW74" t="b">
            <v>0</v>
          </cell>
          <cell r="AY74" t="str">
            <v>Taiwan</v>
          </cell>
          <cell r="AZ74" t="str">
            <v>Kit</v>
          </cell>
          <cell r="BA74" t="str">
            <v/>
          </cell>
          <cell r="BC74">
            <v>0</v>
          </cell>
        </row>
        <row r="75">
          <cell r="A75" t="str">
            <v>1802-70040-00</v>
          </cell>
          <cell r="B75" t="str">
            <v>ANT, Ultima II G35 LTE Permanent Mount Antenna, 10000mm TGC-200, SMA(M)</v>
          </cell>
          <cell r="C75" t="str">
            <v>ea</v>
          </cell>
          <cell r="E75" t="b">
            <v>0</v>
          </cell>
          <cell r="F75" t="b">
            <v>0</v>
          </cell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G35.A.1005111</v>
          </cell>
          <cell r="N75" t="str">
            <v>Taoglas</v>
          </cell>
          <cell r="O75" t="str">
            <v>34695</v>
          </cell>
          <cell r="P75">
            <v>100</v>
          </cell>
          <cell r="Q75">
            <v>100</v>
          </cell>
          <cell r="R75">
            <v>63.66</v>
          </cell>
          <cell r="S75" t="str">
            <v>USD</v>
          </cell>
          <cell r="T75">
            <v>60.272675629615598</v>
          </cell>
          <cell r="U75" t="str">
            <v>EXW Taiwan</v>
          </cell>
          <cell r="Y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J75">
            <v>60.272675629615598</v>
          </cell>
          <cell r="AK75">
            <v>12</v>
          </cell>
          <cell r="AQ75" t="str">
            <v>Kit</v>
          </cell>
          <cell r="AR75" t="b">
            <v>0</v>
          </cell>
          <cell r="AS75" t="b">
            <v>0</v>
          </cell>
          <cell r="AT75" t="b">
            <v>0</v>
          </cell>
          <cell r="AU75" t="b">
            <v>0</v>
          </cell>
          <cell r="AV75" t="b">
            <v>0</v>
          </cell>
          <cell r="AW75" t="b">
            <v>0</v>
          </cell>
          <cell r="AY75" t="str">
            <v>Taiwan</v>
          </cell>
          <cell r="AZ75" t="str">
            <v>Kit</v>
          </cell>
          <cell r="BA75" t="str">
            <v/>
          </cell>
          <cell r="BC75">
            <v>0</v>
          </cell>
        </row>
        <row r="76">
          <cell r="A76" t="str">
            <v>1802-70040-00</v>
          </cell>
          <cell r="B76" t="str">
            <v>ANT, Ultima II G35 LTE Permanent Mount Antenna, 10000mm TGC-200, SMA(M)</v>
          </cell>
          <cell r="C76" t="str">
            <v>ea</v>
          </cell>
          <cell r="E76" t="b">
            <v>0</v>
          </cell>
          <cell r="F76" t="b">
            <v>0</v>
          </cell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G35.A.1005111</v>
          </cell>
          <cell r="N76" t="str">
            <v>Taoglas</v>
          </cell>
          <cell r="O76" t="str">
            <v>34695</v>
          </cell>
          <cell r="P76">
            <v>500</v>
          </cell>
          <cell r="Q76">
            <v>500</v>
          </cell>
          <cell r="R76">
            <v>38.22</v>
          </cell>
          <cell r="S76" t="str">
            <v>USD</v>
          </cell>
          <cell r="T76">
            <v>36.186328346903991</v>
          </cell>
          <cell r="U76" t="str">
            <v>EXW Taiwan</v>
          </cell>
          <cell r="Y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J76">
            <v>36.186328346903991</v>
          </cell>
          <cell r="AK76">
            <v>12</v>
          </cell>
          <cell r="AQ76" t="str">
            <v>Kit</v>
          </cell>
          <cell r="AR76" t="b">
            <v>0</v>
          </cell>
          <cell r="AS76" t="b">
            <v>0</v>
          </cell>
          <cell r="AT76" t="b">
            <v>0</v>
          </cell>
          <cell r="AU76" t="b">
            <v>0</v>
          </cell>
          <cell r="AV76" t="b">
            <v>0</v>
          </cell>
          <cell r="AW76" t="b">
            <v>0</v>
          </cell>
          <cell r="AY76" t="str">
            <v>Taiwan</v>
          </cell>
          <cell r="AZ76" t="str">
            <v>Kit</v>
          </cell>
          <cell r="BA76" t="str">
            <v/>
          </cell>
          <cell r="BC76">
            <v>0</v>
          </cell>
        </row>
        <row r="77">
          <cell r="A77" t="str">
            <v>1802-70040-00</v>
          </cell>
          <cell r="B77" t="str">
            <v>ANT, Ultima II G35 LTE Permanent Mount Antenna, 10000mm TGC-200, SMA(M)</v>
          </cell>
          <cell r="C77" t="str">
            <v>ea</v>
          </cell>
          <cell r="E77" t="b">
            <v>0</v>
          </cell>
          <cell r="F77" t="b">
            <v>0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G35.A.1005111</v>
          </cell>
          <cell r="N77" t="str">
            <v>Taoglas</v>
          </cell>
          <cell r="O77" t="str">
            <v>34695</v>
          </cell>
          <cell r="P77">
            <v>1000</v>
          </cell>
          <cell r="Q77">
            <v>1000</v>
          </cell>
          <cell r="R77">
            <v>36</v>
          </cell>
          <cell r="S77" t="str">
            <v>USD</v>
          </cell>
          <cell r="T77">
            <v>34.084453701950387</v>
          </cell>
          <cell r="U77" t="str">
            <v>EXW Taiwan</v>
          </cell>
          <cell r="Y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J77">
            <v>34.084453701950387</v>
          </cell>
          <cell r="AK77">
            <v>12</v>
          </cell>
          <cell r="AQ77" t="str">
            <v>Kit</v>
          </cell>
          <cell r="AR77" t="b">
            <v>0</v>
          </cell>
          <cell r="AS77" t="b">
            <v>0</v>
          </cell>
          <cell r="AT77" t="b">
            <v>0</v>
          </cell>
          <cell r="AU77" t="b">
            <v>0</v>
          </cell>
          <cell r="AV77" t="b">
            <v>0</v>
          </cell>
          <cell r="AW77" t="b">
            <v>0</v>
          </cell>
          <cell r="AY77" t="str">
            <v>Taiwan</v>
          </cell>
          <cell r="AZ77" t="str">
            <v>Kit</v>
          </cell>
          <cell r="BA77" t="str">
            <v/>
          </cell>
          <cell r="BC77">
            <v>0</v>
          </cell>
        </row>
        <row r="78">
          <cell r="A78" t="str">
            <v>1802-70041-00</v>
          </cell>
          <cell r="B78" t="str">
            <v>ANT, Olympian II G45 600-6000MHz Permanent Mount Antenna, RG-174 [3000mm] &amp; SMA PLUG GOLD (Male Pin)</v>
          </cell>
          <cell r="C78" t="str">
            <v>ea</v>
          </cell>
          <cell r="E78" t="b">
            <v>0</v>
          </cell>
          <cell r="F78" t="b">
            <v>0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G45.A.301111</v>
          </cell>
          <cell r="N78" t="str">
            <v>Taoglas</v>
          </cell>
          <cell r="O78" t="str">
            <v>34695</v>
          </cell>
          <cell r="P78">
            <v>100</v>
          </cell>
          <cell r="Q78">
            <v>100</v>
          </cell>
          <cell r="R78">
            <v>28.54</v>
          </cell>
          <cell r="S78" t="str">
            <v>USD</v>
          </cell>
          <cell r="T78">
            <v>27.021397462601779</v>
          </cell>
          <cell r="U78" t="str">
            <v>EXW Taiwan</v>
          </cell>
          <cell r="Y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J78">
            <v>27.021397462601779</v>
          </cell>
          <cell r="AK78">
            <v>12</v>
          </cell>
          <cell r="AQ78" t="str">
            <v>Kit</v>
          </cell>
          <cell r="AR78" t="b">
            <v>0</v>
          </cell>
          <cell r="AS78" t="b">
            <v>0</v>
          </cell>
          <cell r="AT78" t="b">
            <v>0</v>
          </cell>
          <cell r="AU78" t="b">
            <v>0</v>
          </cell>
          <cell r="AV78" t="b">
            <v>0</v>
          </cell>
          <cell r="AW78" t="b">
            <v>0</v>
          </cell>
          <cell r="AY78" t="str">
            <v>Taiwan</v>
          </cell>
          <cell r="AZ78" t="str">
            <v>Kit</v>
          </cell>
          <cell r="BA78" t="str">
            <v/>
          </cell>
          <cell r="BC78">
            <v>0</v>
          </cell>
        </row>
        <row r="79">
          <cell r="A79" t="str">
            <v>1802-70041-00</v>
          </cell>
          <cell r="B79" t="str">
            <v>ANT, Olympian II G45 600-6000MHz Permanent Mount Antenna, RG-174 [3000mm] &amp; SMA PLUG GOLD (Male Pin)</v>
          </cell>
          <cell r="C79" t="str">
            <v>ea</v>
          </cell>
          <cell r="E79" t="b">
            <v>0</v>
          </cell>
          <cell r="F79" t="b">
            <v>0</v>
          </cell>
          <cell r="H79" t="str">
            <v>UnReleased</v>
          </cell>
          <cell r="I79" t="str">
            <v>Buy</v>
          </cell>
          <cell r="J79" t="str">
            <v>Taoglas</v>
          </cell>
          <cell r="K79" t="str">
            <v>G45.A.301111</v>
          </cell>
          <cell r="N79" t="str">
            <v>Taoglas</v>
          </cell>
          <cell r="O79" t="str">
            <v>34695</v>
          </cell>
          <cell r="P79">
            <v>500</v>
          </cell>
          <cell r="Q79">
            <v>500</v>
          </cell>
          <cell r="R79">
            <v>20.58</v>
          </cell>
          <cell r="S79" t="str">
            <v>USD</v>
          </cell>
          <cell r="T79">
            <v>19.484946032948304</v>
          </cell>
          <cell r="U79" t="str">
            <v>EXW Taiwan</v>
          </cell>
          <cell r="Y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J79">
            <v>19.484946032948304</v>
          </cell>
          <cell r="AK79">
            <v>12</v>
          </cell>
          <cell r="AQ79" t="str">
            <v>Kit</v>
          </cell>
          <cell r="AR79" t="b">
            <v>0</v>
          </cell>
          <cell r="AS79" t="b">
            <v>0</v>
          </cell>
          <cell r="AT79" t="b">
            <v>0</v>
          </cell>
          <cell r="AU79" t="b">
            <v>0</v>
          </cell>
          <cell r="AV79" t="b">
            <v>0</v>
          </cell>
          <cell r="AW79" t="b">
            <v>0</v>
          </cell>
          <cell r="AY79" t="str">
            <v>Taiwan</v>
          </cell>
          <cell r="AZ79" t="str">
            <v>Kit</v>
          </cell>
          <cell r="BA79" t="str">
            <v/>
          </cell>
          <cell r="BC79">
            <v>0</v>
          </cell>
        </row>
        <row r="80">
          <cell r="A80" t="str">
            <v>1802-70041-00</v>
          </cell>
          <cell r="B80" t="str">
            <v>ANT, Olympian II G45 600-6000MHz Permanent Mount Antenna, RG-174 [3000mm] &amp; SMA PLUG GOLD (Male Pin)</v>
          </cell>
          <cell r="C80" t="str">
            <v>ea</v>
          </cell>
          <cell r="E80" t="b">
            <v>0</v>
          </cell>
          <cell r="F80" t="b">
            <v>0</v>
          </cell>
          <cell r="H80" t="str">
            <v>UnReleased</v>
          </cell>
          <cell r="I80" t="str">
            <v>Buy</v>
          </cell>
          <cell r="J80" t="str">
            <v>Taoglas</v>
          </cell>
          <cell r="K80" t="str">
            <v>G45.A.301111</v>
          </cell>
          <cell r="N80" t="str">
            <v>Taoglas</v>
          </cell>
          <cell r="O80" t="str">
            <v>34695</v>
          </cell>
          <cell r="P80">
            <v>1000</v>
          </cell>
          <cell r="Q80">
            <v>1000</v>
          </cell>
          <cell r="R80">
            <v>18.43</v>
          </cell>
          <cell r="S80" t="str">
            <v>USD</v>
          </cell>
          <cell r="T80">
            <v>17.449346714637379</v>
          </cell>
          <cell r="U80" t="str">
            <v>EXW Taiwan</v>
          </cell>
          <cell r="Y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J80">
            <v>17.449346714637379</v>
          </cell>
          <cell r="AK80">
            <v>12</v>
          </cell>
          <cell r="AQ80" t="str">
            <v>Kit</v>
          </cell>
          <cell r="AR80" t="b">
            <v>0</v>
          </cell>
          <cell r="AS80" t="b">
            <v>0</v>
          </cell>
          <cell r="AT80" t="b">
            <v>0</v>
          </cell>
          <cell r="AU80" t="b">
            <v>0</v>
          </cell>
          <cell r="AV80" t="b">
            <v>0</v>
          </cell>
          <cell r="AW80" t="b">
            <v>0</v>
          </cell>
          <cell r="AY80" t="str">
            <v>Taiwan</v>
          </cell>
          <cell r="AZ80" t="str">
            <v>Kit</v>
          </cell>
          <cell r="BA80" t="str">
            <v/>
          </cell>
          <cell r="BC80">
            <v>0</v>
          </cell>
        </row>
        <row r="81">
          <cell r="A81" t="str">
            <v>1802-70042-00</v>
          </cell>
          <cell r="B81" t="str">
            <v>ANT, Olympian II G45 600-6000MHz Permanent Mount Antenna, RG-174 [10000mm] &amp; SMA PLUG GOLD (Male Pin)</v>
          </cell>
          <cell r="C81" t="str">
            <v>ea</v>
          </cell>
          <cell r="E81" t="b">
            <v>0</v>
          </cell>
          <cell r="F81" t="b">
            <v>0</v>
          </cell>
          <cell r="H81" t="str">
            <v>UnReleased</v>
          </cell>
          <cell r="I81" t="str">
            <v>Buy</v>
          </cell>
          <cell r="J81" t="str">
            <v>Taoglas</v>
          </cell>
          <cell r="K81" t="str">
            <v>G45.A.1001111</v>
          </cell>
          <cell r="N81" t="str">
            <v>Taoglas</v>
          </cell>
          <cell r="O81" t="str">
            <v>34695</v>
          </cell>
          <cell r="P81">
            <v>100</v>
          </cell>
          <cell r="Q81">
            <v>100</v>
          </cell>
          <cell r="R81">
            <v>32.090000000000003</v>
          </cell>
          <cell r="S81" t="str">
            <v>USD</v>
          </cell>
          <cell r="T81">
            <v>30.382503313766335</v>
          </cell>
          <cell r="U81" t="str">
            <v>EXW Taiwan</v>
          </cell>
          <cell r="Y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J81">
            <v>30.382503313766335</v>
          </cell>
          <cell r="AK81">
            <v>12</v>
          </cell>
          <cell r="AQ81" t="str">
            <v>Kit</v>
          </cell>
          <cell r="AR81" t="b">
            <v>0</v>
          </cell>
          <cell r="AS81" t="b">
            <v>0</v>
          </cell>
          <cell r="AT81" t="b">
            <v>0</v>
          </cell>
          <cell r="AU81" t="b">
            <v>0</v>
          </cell>
          <cell r="AV81" t="b">
            <v>0</v>
          </cell>
          <cell r="AW81" t="b">
            <v>0</v>
          </cell>
          <cell r="AY81" t="str">
            <v>Taiwan</v>
          </cell>
          <cell r="AZ81" t="str">
            <v>Kit</v>
          </cell>
          <cell r="BA81" t="str">
            <v/>
          </cell>
          <cell r="BC81">
            <v>0</v>
          </cell>
        </row>
        <row r="82">
          <cell r="A82" t="str">
            <v>1802-70042-00</v>
          </cell>
          <cell r="B82" t="str">
            <v>ANT, Olympian II G45 600-6000MHz Permanent Mount Antenna, RG-174 [10000mm] &amp; SMA PLUG GOLD (Male Pin)</v>
          </cell>
          <cell r="C82" t="str">
            <v>ea</v>
          </cell>
          <cell r="E82" t="b">
            <v>0</v>
          </cell>
          <cell r="F82" t="b">
            <v>0</v>
          </cell>
          <cell r="H82" t="str">
            <v>UnReleased</v>
          </cell>
          <cell r="I82" t="str">
            <v>Buy</v>
          </cell>
          <cell r="J82" t="str">
            <v>Taoglas</v>
          </cell>
          <cell r="K82" t="str">
            <v>G45.A.1001111</v>
          </cell>
          <cell r="N82" t="str">
            <v>Taoglas</v>
          </cell>
          <cell r="O82" t="str">
            <v>34695</v>
          </cell>
          <cell r="P82">
            <v>500</v>
          </cell>
          <cell r="Q82">
            <v>500</v>
          </cell>
          <cell r="R82">
            <v>23.18</v>
          </cell>
          <cell r="S82" t="str">
            <v>USD</v>
          </cell>
          <cell r="T82">
            <v>21.94660102253361</v>
          </cell>
          <cell r="U82" t="str">
            <v>EXW Taiwan</v>
          </cell>
          <cell r="Y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J82">
            <v>21.94660102253361</v>
          </cell>
          <cell r="AK82">
            <v>12</v>
          </cell>
          <cell r="AQ82" t="str">
            <v>Kit</v>
          </cell>
          <cell r="AR82" t="b">
            <v>0</v>
          </cell>
          <cell r="AS82" t="b">
            <v>0</v>
          </cell>
          <cell r="AT82" t="b">
            <v>0</v>
          </cell>
          <cell r="AU82" t="b">
            <v>0</v>
          </cell>
          <cell r="AV82" t="b">
            <v>0</v>
          </cell>
          <cell r="AW82" t="b">
            <v>0</v>
          </cell>
          <cell r="AY82" t="str">
            <v>Taiwan</v>
          </cell>
          <cell r="AZ82" t="str">
            <v>Kit</v>
          </cell>
          <cell r="BA82" t="str">
            <v/>
          </cell>
          <cell r="BC82">
            <v>0</v>
          </cell>
        </row>
        <row r="83">
          <cell r="A83" t="str">
            <v>1802-70042-00</v>
          </cell>
          <cell r="B83" t="str">
            <v>ANT, Olympian II G45 600-6000MHz Permanent Mount Antenna, RG-174 [10000mm] &amp; SMA PLUG GOLD (Male Pin)</v>
          </cell>
          <cell r="C83" t="str">
            <v>ea</v>
          </cell>
          <cell r="E83" t="b">
            <v>0</v>
          </cell>
          <cell r="F83" t="b">
            <v>0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G45.A.1001111</v>
          </cell>
          <cell r="N83" t="str">
            <v>Taoglas</v>
          </cell>
          <cell r="O83" t="str">
            <v>34695</v>
          </cell>
          <cell r="P83">
            <v>1000</v>
          </cell>
          <cell r="Q83">
            <v>1000</v>
          </cell>
          <cell r="R83">
            <v>20.81</v>
          </cell>
          <cell r="S83" t="str">
            <v>USD</v>
          </cell>
          <cell r="T83">
            <v>19.702707820488541</v>
          </cell>
          <cell r="U83" t="str">
            <v>EXW Taiwan</v>
          </cell>
          <cell r="Y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J83">
            <v>19.702707820488541</v>
          </cell>
          <cell r="AK83">
            <v>12</v>
          </cell>
          <cell r="AQ83" t="str">
            <v>Kit</v>
          </cell>
          <cell r="AR83" t="b">
            <v>0</v>
          </cell>
          <cell r="AS83" t="b">
            <v>0</v>
          </cell>
          <cell r="AT83" t="b">
            <v>0</v>
          </cell>
          <cell r="AU83" t="b">
            <v>0</v>
          </cell>
          <cell r="AV83" t="b">
            <v>0</v>
          </cell>
          <cell r="AW83" t="b">
            <v>0</v>
          </cell>
          <cell r="AY83" t="str">
            <v>Taiwan</v>
          </cell>
          <cell r="AZ83" t="str">
            <v>Kit</v>
          </cell>
          <cell r="BA83" t="str">
            <v/>
          </cell>
          <cell r="BC83">
            <v>0</v>
          </cell>
        </row>
        <row r="84">
          <cell r="A84" t="str">
            <v>1802-70043-00</v>
          </cell>
          <cell r="B84" t="str">
            <v>ANT, PUK Ultima G24 850/900/1800/1900/2100MHz Permanent Mount Antenna, 3000mm NFC-200, SMA(M)</v>
          </cell>
          <cell r="C84" t="str">
            <v>ea</v>
          </cell>
          <cell r="D84" t="str">
            <v>1</v>
          </cell>
          <cell r="E84" t="b">
            <v>0</v>
          </cell>
          <cell r="F84" t="b">
            <v>0</v>
          </cell>
          <cell r="H84" t="str">
            <v>Production</v>
          </cell>
          <cell r="I84" t="str">
            <v>Buy</v>
          </cell>
          <cell r="J84" t="str">
            <v>Taoglas</v>
          </cell>
          <cell r="K84" t="str">
            <v>G24.A.305111</v>
          </cell>
          <cell r="M84" t="str">
            <v>[23/11/2023] Taoglas requoted $26.03 to $30.07
[16/02/2024] Requote $26.03</v>
          </cell>
          <cell r="N84" t="str">
            <v>Taoglas</v>
          </cell>
          <cell r="O84" t="str">
            <v>36815-3</v>
          </cell>
          <cell r="P84">
            <v>100</v>
          </cell>
          <cell r="Q84">
            <v>100</v>
          </cell>
          <cell r="R84">
            <v>26.03</v>
          </cell>
          <cell r="S84" t="str">
            <v>USD</v>
          </cell>
          <cell r="T84">
            <v>24.644953607271351</v>
          </cell>
          <cell r="U84" t="str">
            <v>EXW Taiwan</v>
          </cell>
          <cell r="Y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J84">
            <v>24.644953607271351</v>
          </cell>
          <cell r="AK84">
            <v>12</v>
          </cell>
          <cell r="AP84">
            <v>45338</v>
          </cell>
          <cell r="AQ84" t="str">
            <v>Kit</v>
          </cell>
          <cell r="AR84" t="b">
            <v>0</v>
          </cell>
          <cell r="AS84" t="b">
            <v>0</v>
          </cell>
          <cell r="AT84" t="b">
            <v>0</v>
          </cell>
          <cell r="AU84" t="b">
            <v>0</v>
          </cell>
          <cell r="AV84" t="b">
            <v>0</v>
          </cell>
          <cell r="AW84" t="b">
            <v>0</v>
          </cell>
          <cell r="AY84" t="str">
            <v>Taiwan</v>
          </cell>
          <cell r="AZ84" t="str">
            <v>Kit</v>
          </cell>
          <cell r="BA84" t="str">
            <v/>
          </cell>
          <cell r="BC84">
            <v>0</v>
          </cell>
        </row>
        <row r="85">
          <cell r="A85" t="str">
            <v>1802-70043-00</v>
          </cell>
          <cell r="B85" t="str">
            <v>ANT, PUK Ultima G24 850/900/1800/1900/2100MHz Permanent Mount Antenna, 3000mm NFC-200, SMA(M)</v>
          </cell>
          <cell r="C85" t="str">
            <v>ea</v>
          </cell>
          <cell r="D85" t="str">
            <v>2</v>
          </cell>
          <cell r="E85" t="b">
            <v>0</v>
          </cell>
          <cell r="F85" t="b">
            <v>0</v>
          </cell>
          <cell r="H85" t="str">
            <v>Production</v>
          </cell>
          <cell r="I85" t="str">
            <v>Buy</v>
          </cell>
          <cell r="J85" t="str">
            <v>Taoglas</v>
          </cell>
          <cell r="K85" t="str">
            <v>G24.A.305111</v>
          </cell>
          <cell r="M85" t="str">
            <v>[23/11/2023] Taoglas requoted $24.23 to $28.07
[16/02/2024] Requote $24.23</v>
          </cell>
          <cell r="N85" t="str">
            <v>Taoglas</v>
          </cell>
          <cell r="O85" t="str">
            <v>36815-3</v>
          </cell>
          <cell r="P85">
            <v>500</v>
          </cell>
          <cell r="Q85">
            <v>500</v>
          </cell>
          <cell r="R85">
            <v>24.23</v>
          </cell>
          <cell r="S85" t="str">
            <v>USD</v>
          </cell>
          <cell r="T85">
            <v>22.940730922173831</v>
          </cell>
          <cell r="U85" t="str">
            <v>EXW Taiwan</v>
          </cell>
          <cell r="Y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J85">
            <v>22.940730922173831</v>
          </cell>
          <cell r="AK85">
            <v>12</v>
          </cell>
          <cell r="AP85">
            <v>45338</v>
          </cell>
          <cell r="AQ85" t="str">
            <v>Kit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Y85" t="str">
            <v>Taiwan</v>
          </cell>
          <cell r="AZ85" t="str">
            <v>Kit</v>
          </cell>
          <cell r="BA85" t="str">
            <v/>
          </cell>
          <cell r="BC85">
            <v>0</v>
          </cell>
        </row>
        <row r="86">
          <cell r="A86" t="str">
            <v>1802-70043-00</v>
          </cell>
          <cell r="B86" t="str">
            <v>ANT, PUK Ultima G24 850/900/1800/1900/2100MHz Permanent Mount Antenna, 3000mm NFC-200, SMA(M)</v>
          </cell>
          <cell r="C86" t="str">
            <v>ea</v>
          </cell>
          <cell r="D86" t="str">
            <v>3</v>
          </cell>
          <cell r="E86" t="b">
            <v>0</v>
          </cell>
          <cell r="F86" t="b">
            <v>0</v>
          </cell>
          <cell r="H86" t="str">
            <v>Production</v>
          </cell>
          <cell r="I86" t="str">
            <v>Buy</v>
          </cell>
          <cell r="J86" t="str">
            <v>Taoglas</v>
          </cell>
          <cell r="K86" t="str">
            <v>G24.A.305111</v>
          </cell>
          <cell r="M86" t="str">
            <v>[23/11/2023] Taoglas requoted $22.60 to $26.26
[16/02/2024] Requote $22.60</v>
          </cell>
          <cell r="N86" t="str">
            <v>Taoglas</v>
          </cell>
          <cell r="O86" t="str">
            <v>36815-3</v>
          </cell>
          <cell r="P86">
            <v>1000</v>
          </cell>
          <cell r="Q86">
            <v>1000</v>
          </cell>
          <cell r="R86">
            <v>22.6</v>
          </cell>
          <cell r="S86" t="str">
            <v>USD</v>
          </cell>
          <cell r="T86">
            <v>21.397462601779967</v>
          </cell>
          <cell r="U86" t="str">
            <v>EXW Taiwan</v>
          </cell>
          <cell r="Y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J86">
            <v>21.397462601779967</v>
          </cell>
          <cell r="AK86">
            <v>12</v>
          </cell>
          <cell r="AP86">
            <v>45338</v>
          </cell>
          <cell r="AQ86" t="str">
            <v>Kit</v>
          </cell>
          <cell r="AR86" t="b">
            <v>0</v>
          </cell>
          <cell r="AS86" t="b">
            <v>0</v>
          </cell>
          <cell r="AT86" t="b">
            <v>0</v>
          </cell>
          <cell r="AU86" t="b">
            <v>0</v>
          </cell>
          <cell r="AV86" t="b">
            <v>0</v>
          </cell>
          <cell r="AW86" t="b">
            <v>0</v>
          </cell>
          <cell r="AY86" t="str">
            <v>Taiwan</v>
          </cell>
          <cell r="AZ86" t="str">
            <v>Kit</v>
          </cell>
          <cell r="BA86" t="str">
            <v/>
          </cell>
          <cell r="BC86">
            <v>0</v>
          </cell>
        </row>
        <row r="87">
          <cell r="A87" t="str">
            <v>1802-70044-00</v>
          </cell>
          <cell r="B87" t="str">
            <v>ANT, PUK Ultima G24 850/900/1800/1900/2100MHz Permanent Mount Antenna, 10000mm TGC-200, SMA(M)</v>
          </cell>
          <cell r="C87" t="str">
            <v>ea</v>
          </cell>
          <cell r="E87" t="b">
            <v>0</v>
          </cell>
          <cell r="F87" t="b">
            <v>0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G24.A.1005111</v>
          </cell>
          <cell r="M87" t="str">
            <v>[16/02/2024] Taoglas Requote $45.02 to $99.64 (G24.A.1005111 to G24.K.100L111.fg) - Query in to Zara</v>
          </cell>
          <cell r="N87" t="str">
            <v>Taoglas</v>
          </cell>
          <cell r="O87" t="str">
            <v>34695</v>
          </cell>
          <cell r="P87">
            <v>100</v>
          </cell>
          <cell r="Q87">
            <v>100</v>
          </cell>
          <cell r="R87">
            <v>45.02</v>
          </cell>
          <cell r="S87" t="str">
            <v>USD</v>
          </cell>
          <cell r="T87">
            <v>42.624502935050181</v>
          </cell>
          <cell r="U87" t="str">
            <v>EXW Taiwan</v>
          </cell>
          <cell r="Y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J87">
            <v>42.624502935050181</v>
          </cell>
          <cell r="AK87">
            <v>12</v>
          </cell>
          <cell r="AQ87" t="str">
            <v>Kit</v>
          </cell>
          <cell r="AR87" t="b">
            <v>0</v>
          </cell>
          <cell r="AS87" t="b">
            <v>0</v>
          </cell>
          <cell r="AT87" t="b">
            <v>0</v>
          </cell>
          <cell r="AU87" t="b">
            <v>0</v>
          </cell>
          <cell r="AV87" t="b">
            <v>0</v>
          </cell>
          <cell r="AW87" t="b">
            <v>0</v>
          </cell>
          <cell r="AY87" t="str">
            <v>Taiwan</v>
          </cell>
          <cell r="AZ87" t="str">
            <v>Kit</v>
          </cell>
          <cell r="BA87" t="str">
            <v/>
          </cell>
          <cell r="BC87">
            <v>0</v>
          </cell>
        </row>
        <row r="88">
          <cell r="A88" t="str">
            <v>1802-70044-00</v>
          </cell>
          <cell r="B88" t="str">
            <v>ANT, PUK Ultima G24 850/900/1800/1900/2100MHz Permanent Mount Antenna, 10000mm TGC-200, SMA(M)</v>
          </cell>
          <cell r="C88" t="str">
            <v>ea</v>
          </cell>
          <cell r="E88" t="b">
            <v>0</v>
          </cell>
          <cell r="F88" t="b">
            <v>0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G24.A.1005111</v>
          </cell>
          <cell r="M88" t="str">
            <v>[16/02/2024] Taoglas Requote $43.27 to $94.15 (G24.A.1005111 to G24.K.100L111.fg) - Query in to Zara</v>
          </cell>
          <cell r="N88" t="str">
            <v>Taoglas</v>
          </cell>
          <cell r="O88" t="str">
            <v>34695</v>
          </cell>
          <cell r="P88">
            <v>500</v>
          </cell>
          <cell r="Q88">
            <v>500</v>
          </cell>
          <cell r="R88">
            <v>42.27</v>
          </cell>
          <cell r="S88" t="str">
            <v>USD</v>
          </cell>
          <cell r="T88">
            <v>40.020829388373414</v>
          </cell>
          <cell r="U88" t="str">
            <v>EXW Taiwan</v>
          </cell>
          <cell r="Y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J88">
            <v>40.020829388373414</v>
          </cell>
          <cell r="AK88">
            <v>12</v>
          </cell>
          <cell r="AQ88" t="str">
            <v>Kit</v>
          </cell>
          <cell r="AR88" t="b">
            <v>0</v>
          </cell>
          <cell r="AS88" t="b">
            <v>0</v>
          </cell>
          <cell r="AT88" t="b">
            <v>0</v>
          </cell>
          <cell r="AU88" t="b">
            <v>0</v>
          </cell>
          <cell r="AV88" t="b">
            <v>0</v>
          </cell>
          <cell r="AW88" t="b">
            <v>0</v>
          </cell>
          <cell r="AY88" t="str">
            <v>Taiwan</v>
          </cell>
          <cell r="AZ88" t="str">
            <v>Kit</v>
          </cell>
          <cell r="BA88" t="str">
            <v/>
          </cell>
          <cell r="BC88">
            <v>0</v>
          </cell>
        </row>
        <row r="89">
          <cell r="A89" t="str">
            <v>1802-70044-00</v>
          </cell>
          <cell r="B89" t="str">
            <v>ANT, PUK Ultima G24 850/900/1800/1900/2100MHz Permanent Mount Antenna, 10000mm TGC-200, SMA(M)</v>
          </cell>
          <cell r="C89" t="str">
            <v>ea</v>
          </cell>
          <cell r="E89" t="b">
            <v>0</v>
          </cell>
          <cell r="F89" t="b">
            <v>0</v>
          </cell>
          <cell r="H89" t="str">
            <v>UnReleased</v>
          </cell>
          <cell r="I89" t="str">
            <v>Buy</v>
          </cell>
          <cell r="J89" t="str">
            <v>Taoglas</v>
          </cell>
          <cell r="K89" t="str">
            <v>G24.A.1005111</v>
          </cell>
          <cell r="M89" t="str">
            <v>[16/02/2024] Taoglas Requote $39.79 to $85.06 (G24.A.1005111 to G24.K.100L111.fg) - Query in to Zara</v>
          </cell>
          <cell r="N89" t="str">
            <v>Taoglas</v>
          </cell>
          <cell r="O89" t="str">
            <v>34695</v>
          </cell>
          <cell r="P89">
            <v>1000</v>
          </cell>
          <cell r="Q89">
            <v>1000</v>
          </cell>
          <cell r="R89">
            <v>39.79</v>
          </cell>
          <cell r="S89" t="str">
            <v>USD</v>
          </cell>
          <cell r="T89">
            <v>37.672789244461278</v>
          </cell>
          <cell r="U89" t="str">
            <v>EXW Taiwan</v>
          </cell>
          <cell r="Y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J89">
            <v>37.672789244461278</v>
          </cell>
          <cell r="AK89">
            <v>12</v>
          </cell>
          <cell r="AQ89" t="str">
            <v>Kit</v>
          </cell>
          <cell r="AR89" t="b">
            <v>0</v>
          </cell>
          <cell r="AS89" t="b">
            <v>0</v>
          </cell>
          <cell r="AT89" t="b">
            <v>0</v>
          </cell>
          <cell r="AU89" t="b">
            <v>0</v>
          </cell>
          <cell r="AV89" t="b">
            <v>0</v>
          </cell>
          <cell r="AW89" t="b">
            <v>0</v>
          </cell>
          <cell r="AY89" t="str">
            <v>Taiwan</v>
          </cell>
          <cell r="AZ89" t="str">
            <v>Kit</v>
          </cell>
          <cell r="BA89" t="str">
            <v/>
          </cell>
          <cell r="BC89">
            <v>0</v>
          </cell>
        </row>
        <row r="90">
          <cell r="A90" t="str">
            <v>1802-70045-00</v>
          </cell>
          <cell r="B90" t="str">
            <v>ANT, Hercules G21 850/900/1800/1900/2100MHz Permanent Mount Antenna, 3000mm RG-174, SMA(M)</v>
          </cell>
          <cell r="C90" t="str">
            <v>ea</v>
          </cell>
          <cell r="E90" t="b">
            <v>0</v>
          </cell>
          <cell r="F90" t="b">
            <v>0</v>
          </cell>
          <cell r="H90" t="str">
            <v>UnReleased</v>
          </cell>
          <cell r="I90" t="str">
            <v>Buy</v>
          </cell>
          <cell r="J90" t="str">
            <v>Taoglas</v>
          </cell>
          <cell r="K90" t="str">
            <v>G21.B.301111</v>
          </cell>
          <cell r="N90" t="str">
            <v>Taoglas</v>
          </cell>
          <cell r="O90" t="str">
            <v>34695</v>
          </cell>
          <cell r="P90">
            <v>100</v>
          </cell>
          <cell r="Q90">
            <v>100</v>
          </cell>
          <cell r="R90">
            <v>30.09</v>
          </cell>
          <cell r="S90" t="str">
            <v>USD</v>
          </cell>
          <cell r="T90">
            <v>28.488922552546864</v>
          </cell>
          <cell r="U90" t="str">
            <v>EXW Taiwan</v>
          </cell>
          <cell r="Y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J90">
            <v>28.488922552546864</v>
          </cell>
          <cell r="AK90">
            <v>12</v>
          </cell>
          <cell r="AQ90" t="str">
            <v>Kit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Y90" t="str">
            <v>Taiwan</v>
          </cell>
          <cell r="AZ90" t="str">
            <v>Kit</v>
          </cell>
          <cell r="BA90" t="str">
            <v/>
          </cell>
          <cell r="BC90">
            <v>0</v>
          </cell>
        </row>
        <row r="91">
          <cell r="A91" t="str">
            <v>1802-70045-00</v>
          </cell>
          <cell r="B91" t="str">
            <v>ANT, Hercules G21 850/900/1800/1900/2100MHz Permanent Mount Antenna, 3000mm RG-174, SMA(M)</v>
          </cell>
          <cell r="C91" t="str">
            <v>ea</v>
          </cell>
          <cell r="E91" t="b">
            <v>0</v>
          </cell>
          <cell r="F91" t="b">
            <v>0</v>
          </cell>
          <cell r="H91" t="str">
            <v>UnReleased</v>
          </cell>
          <cell r="I91" t="str">
            <v>Buy</v>
          </cell>
          <cell r="J91" t="str">
            <v>Taoglas</v>
          </cell>
          <cell r="K91" t="str">
            <v>G21.B.301111</v>
          </cell>
          <cell r="N91" t="str">
            <v>Taoglas</v>
          </cell>
          <cell r="O91" t="str">
            <v>34695</v>
          </cell>
          <cell r="P91">
            <v>500</v>
          </cell>
          <cell r="Q91">
            <v>500</v>
          </cell>
          <cell r="R91">
            <v>27.86</v>
          </cell>
          <cell r="S91" t="str">
            <v>USD</v>
          </cell>
          <cell r="T91">
            <v>26.377580003787159</v>
          </cell>
          <cell r="U91" t="str">
            <v>EXW Taiwan</v>
          </cell>
          <cell r="Y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J91">
            <v>26.377580003787159</v>
          </cell>
          <cell r="AK91">
            <v>12</v>
          </cell>
          <cell r="AQ91" t="str">
            <v>Kit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Y91" t="str">
            <v>Taiwan</v>
          </cell>
          <cell r="AZ91" t="str">
            <v>Kit</v>
          </cell>
          <cell r="BA91" t="str">
            <v/>
          </cell>
          <cell r="BC91">
            <v>0</v>
          </cell>
        </row>
        <row r="92">
          <cell r="A92" t="str">
            <v>1802-70045-00</v>
          </cell>
          <cell r="B92" t="str">
            <v>ANT, Hercules G21 850/900/1800/1900/2100MHz Permanent Mount Antenna, 3000mm RG-174, SMA(M)</v>
          </cell>
          <cell r="C92" t="str">
            <v>ea</v>
          </cell>
          <cell r="E92" t="b">
            <v>0</v>
          </cell>
          <cell r="F92" t="b">
            <v>0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G21.B.301111</v>
          </cell>
          <cell r="N92" t="str">
            <v>Taoglas</v>
          </cell>
          <cell r="O92" t="str">
            <v>34695</v>
          </cell>
          <cell r="P92">
            <v>1000</v>
          </cell>
          <cell r="Q92">
            <v>1000</v>
          </cell>
          <cell r="R92">
            <v>24.52</v>
          </cell>
          <cell r="S92" t="str">
            <v>USD</v>
          </cell>
          <cell r="T92">
            <v>23.215300132550652</v>
          </cell>
          <cell r="U92" t="str">
            <v>EXW Taiwan</v>
          </cell>
          <cell r="Y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J92">
            <v>23.215300132550652</v>
          </cell>
          <cell r="AK92">
            <v>12</v>
          </cell>
          <cell r="AQ92" t="str">
            <v>Kit</v>
          </cell>
          <cell r="AR92" t="b">
            <v>0</v>
          </cell>
          <cell r="AS92" t="b">
            <v>0</v>
          </cell>
          <cell r="AT92" t="b">
            <v>0</v>
          </cell>
          <cell r="AU92" t="b">
            <v>0</v>
          </cell>
          <cell r="AV92" t="b">
            <v>0</v>
          </cell>
          <cell r="AW92" t="b">
            <v>0</v>
          </cell>
          <cell r="AY92" t="str">
            <v>Taiwan</v>
          </cell>
          <cell r="AZ92" t="str">
            <v>Kit</v>
          </cell>
          <cell r="BA92" t="str">
            <v/>
          </cell>
          <cell r="BC92">
            <v>0</v>
          </cell>
        </row>
        <row r="93">
          <cell r="A93" t="str">
            <v>1802-70046-00</v>
          </cell>
          <cell r="B93" t="str">
            <v>ANT, Hercules G21 850/900/1800/1900/2100MHz Permanent Mount Antenna, 10000mm RG-174, SMA(M)</v>
          </cell>
          <cell r="C93" t="str">
            <v>ea</v>
          </cell>
          <cell r="E93" t="b">
            <v>0</v>
          </cell>
          <cell r="F93" t="b">
            <v>0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G21.B.1001111</v>
          </cell>
          <cell r="N93" t="str">
            <v>Taoglas</v>
          </cell>
          <cell r="O93" t="str">
            <v>34695</v>
          </cell>
          <cell r="P93">
            <v>100</v>
          </cell>
          <cell r="Q93">
            <v>100</v>
          </cell>
          <cell r="R93">
            <v>35.770000000000003</v>
          </cell>
          <cell r="S93" t="str">
            <v>USD</v>
          </cell>
          <cell r="T93">
            <v>33.866691914410154</v>
          </cell>
          <cell r="U93" t="str">
            <v>EXW Taiwan</v>
          </cell>
          <cell r="Y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J93">
            <v>33.866691914410154</v>
          </cell>
          <cell r="AK93">
            <v>12</v>
          </cell>
          <cell r="AQ93" t="str">
            <v>Kit</v>
          </cell>
          <cell r="AR93" t="b">
            <v>0</v>
          </cell>
          <cell r="AS93" t="b">
            <v>0</v>
          </cell>
          <cell r="AT93" t="b">
            <v>0</v>
          </cell>
          <cell r="AU93" t="b">
            <v>0</v>
          </cell>
          <cell r="AV93" t="b">
            <v>0</v>
          </cell>
          <cell r="AW93" t="b">
            <v>0</v>
          </cell>
          <cell r="AY93" t="str">
            <v>Taiwan</v>
          </cell>
          <cell r="AZ93" t="str">
            <v>Kit</v>
          </cell>
          <cell r="BA93" t="str">
            <v/>
          </cell>
          <cell r="BC93">
            <v>0</v>
          </cell>
        </row>
        <row r="94">
          <cell r="A94" t="str">
            <v>1802-70046-00</v>
          </cell>
          <cell r="B94" t="str">
            <v>ANT, Hercules G21 850/900/1800/1900/2100MHz Permanent Mount Antenna, 10000mm RG-174, SMA(M)</v>
          </cell>
          <cell r="C94" t="str">
            <v>ea</v>
          </cell>
          <cell r="E94" t="b">
            <v>0</v>
          </cell>
          <cell r="F94" t="b">
            <v>0</v>
          </cell>
          <cell r="H94" t="str">
            <v>UnReleased</v>
          </cell>
          <cell r="I94" t="str">
            <v>Buy</v>
          </cell>
          <cell r="J94" t="str">
            <v>Taoglas</v>
          </cell>
          <cell r="K94" t="str">
            <v>G21.B.1001111</v>
          </cell>
          <cell r="N94" t="str">
            <v>Taoglas</v>
          </cell>
          <cell r="O94" t="str">
            <v>34695</v>
          </cell>
          <cell r="P94">
            <v>500</v>
          </cell>
          <cell r="Q94">
            <v>500</v>
          </cell>
          <cell r="R94">
            <v>33.229999999999997</v>
          </cell>
          <cell r="S94" t="str">
            <v>USD</v>
          </cell>
          <cell r="T94">
            <v>31.461844347661422</v>
          </cell>
          <cell r="U94" t="str">
            <v>EXW Taiwan</v>
          </cell>
          <cell r="Y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J94">
            <v>31.461844347661422</v>
          </cell>
          <cell r="AK94">
            <v>12</v>
          </cell>
          <cell r="AQ94" t="str">
            <v>Kit</v>
          </cell>
          <cell r="AR94" t="b">
            <v>0</v>
          </cell>
          <cell r="AS94" t="b">
            <v>0</v>
          </cell>
          <cell r="AT94" t="b">
            <v>0</v>
          </cell>
          <cell r="AU94" t="b">
            <v>0</v>
          </cell>
          <cell r="AV94" t="b">
            <v>0</v>
          </cell>
          <cell r="AW94" t="b">
            <v>0</v>
          </cell>
          <cell r="AY94" t="str">
            <v>Taiwan</v>
          </cell>
          <cell r="AZ94" t="str">
            <v>Kit</v>
          </cell>
          <cell r="BA94" t="str">
            <v/>
          </cell>
          <cell r="BC94">
            <v>0</v>
          </cell>
        </row>
        <row r="95">
          <cell r="A95" t="str">
            <v>1802-70046-00</v>
          </cell>
          <cell r="B95" t="str">
            <v>ANT, Hercules G21 850/900/1800/1900/2100MHz Permanent Mount Antenna, 10000mm RG-174, SMA(M)</v>
          </cell>
          <cell r="C95" t="str">
            <v>ea</v>
          </cell>
          <cell r="E95" t="b">
            <v>0</v>
          </cell>
          <cell r="F95" t="b">
            <v>0</v>
          </cell>
          <cell r="H95" t="str">
            <v>UnReleased</v>
          </cell>
          <cell r="I95" t="str">
            <v>Buy</v>
          </cell>
          <cell r="J95" t="str">
            <v>Taoglas</v>
          </cell>
          <cell r="K95" t="str">
            <v>G21.B.1001111</v>
          </cell>
          <cell r="N95" t="str">
            <v>Taoglas</v>
          </cell>
          <cell r="O95" t="str">
            <v>34695</v>
          </cell>
          <cell r="P95">
            <v>1000</v>
          </cell>
          <cell r="Q95">
            <v>1000</v>
          </cell>
          <cell r="R95">
            <v>29.34</v>
          </cell>
          <cell r="S95" t="str">
            <v>USD</v>
          </cell>
          <cell r="T95">
            <v>27.778829767089565</v>
          </cell>
          <cell r="U95" t="str">
            <v>EXW Taiwan</v>
          </cell>
          <cell r="Y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J95">
            <v>27.778829767089565</v>
          </cell>
          <cell r="AK95">
            <v>12</v>
          </cell>
          <cell r="AQ95" t="str">
            <v>Kit</v>
          </cell>
          <cell r="AR95" t="b">
            <v>0</v>
          </cell>
          <cell r="AS95" t="b">
            <v>0</v>
          </cell>
          <cell r="AT95" t="b">
            <v>0</v>
          </cell>
          <cell r="AU95" t="b">
            <v>0</v>
          </cell>
          <cell r="AV95" t="b">
            <v>0</v>
          </cell>
          <cell r="AW95" t="b">
            <v>0</v>
          </cell>
          <cell r="AY95" t="str">
            <v>Taiwan</v>
          </cell>
          <cell r="AZ95" t="str">
            <v>Kit</v>
          </cell>
          <cell r="BA95" t="str">
            <v/>
          </cell>
          <cell r="BC95">
            <v>0</v>
          </cell>
        </row>
        <row r="96">
          <cell r="A96" t="str">
            <v>1802-70047-00</v>
          </cell>
          <cell r="B96" t="str">
            <v>ANT, Ultima G24 850/900/1800/1900/2100MHz Permanent Mount Antenna, 1000mm TGC-200, SMA(M)</v>
          </cell>
          <cell r="C96" t="str">
            <v>ea</v>
          </cell>
          <cell r="E96" t="b">
            <v>0</v>
          </cell>
          <cell r="F96" t="b">
            <v>0</v>
          </cell>
          <cell r="H96" t="str">
            <v>UnReleased</v>
          </cell>
          <cell r="I96" t="str">
            <v>Buy</v>
          </cell>
          <cell r="J96" t="str">
            <v>Taoglas</v>
          </cell>
          <cell r="K96" t="str">
            <v>G24.A.105111</v>
          </cell>
          <cell r="N96" t="str">
            <v>Taoglas</v>
          </cell>
          <cell r="O96" t="str">
            <v>34695-7</v>
          </cell>
          <cell r="P96">
            <v>100</v>
          </cell>
          <cell r="Q96">
            <v>100</v>
          </cell>
          <cell r="R96">
            <v>25.8</v>
          </cell>
          <cell r="S96" t="str">
            <v>USD</v>
          </cell>
          <cell r="T96">
            <v>24.42719181973111</v>
          </cell>
          <cell r="U96" t="str">
            <v>EXW Taiwan</v>
          </cell>
          <cell r="Y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J96">
            <v>24.42719181973111</v>
          </cell>
          <cell r="AK96">
            <v>12</v>
          </cell>
          <cell r="AQ96" t="str">
            <v>Kit</v>
          </cell>
          <cell r="AR96" t="b">
            <v>0</v>
          </cell>
          <cell r="AS96" t="b">
            <v>0</v>
          </cell>
          <cell r="AT96" t="b">
            <v>0</v>
          </cell>
          <cell r="AU96" t="b">
            <v>0</v>
          </cell>
          <cell r="AV96" t="b">
            <v>0</v>
          </cell>
          <cell r="AW96" t="b">
            <v>0</v>
          </cell>
          <cell r="AY96" t="str">
            <v>Taiwan</v>
          </cell>
          <cell r="AZ96" t="str">
            <v>Kit</v>
          </cell>
          <cell r="BA96" t="str">
            <v/>
          </cell>
          <cell r="BC96">
            <v>0</v>
          </cell>
        </row>
        <row r="97">
          <cell r="A97" t="str">
            <v>1802-70047-00</v>
          </cell>
          <cell r="B97" t="str">
            <v>ANT, Ultima G24 850/900/1800/1900/2100MHz Permanent Mount Antenna, 1000mm TGC-200, SMA(M)</v>
          </cell>
          <cell r="C97" t="str">
            <v>ea</v>
          </cell>
          <cell r="E97" t="b">
            <v>0</v>
          </cell>
          <cell r="F97" t="b">
            <v>0</v>
          </cell>
          <cell r="H97" t="str">
            <v>UnReleased</v>
          </cell>
          <cell r="I97" t="str">
            <v>Buy</v>
          </cell>
          <cell r="J97" t="str">
            <v>Taoglas</v>
          </cell>
          <cell r="K97" t="str">
            <v>G24.A.105111</v>
          </cell>
          <cell r="N97" t="str">
            <v>Taoglas</v>
          </cell>
          <cell r="O97" t="str">
            <v>34695-7</v>
          </cell>
          <cell r="P97">
            <v>500</v>
          </cell>
          <cell r="Q97">
            <v>500</v>
          </cell>
          <cell r="R97">
            <v>24.01</v>
          </cell>
          <cell r="S97" t="str">
            <v>USD</v>
          </cell>
          <cell r="T97">
            <v>22.732437038439691</v>
          </cell>
          <cell r="U97" t="str">
            <v>EXW Taiwan</v>
          </cell>
          <cell r="Y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J97">
            <v>22.732437038439691</v>
          </cell>
          <cell r="AK97">
            <v>12</v>
          </cell>
          <cell r="AQ97" t="str">
            <v>Kit</v>
          </cell>
          <cell r="AR97" t="b">
            <v>0</v>
          </cell>
          <cell r="AS97" t="b">
            <v>0</v>
          </cell>
          <cell r="AT97" t="b">
            <v>0</v>
          </cell>
          <cell r="AU97" t="b">
            <v>0</v>
          </cell>
          <cell r="AV97" t="b">
            <v>0</v>
          </cell>
          <cell r="AW97" t="b">
            <v>0</v>
          </cell>
          <cell r="AY97" t="str">
            <v>Taiwan</v>
          </cell>
          <cell r="AZ97" t="str">
            <v>Kit</v>
          </cell>
          <cell r="BA97" t="str">
            <v/>
          </cell>
          <cell r="BC97">
            <v>0</v>
          </cell>
        </row>
        <row r="98">
          <cell r="A98" t="str">
            <v>1802-70047-00</v>
          </cell>
          <cell r="B98" t="str">
            <v>ANT, Ultima G24 850/900/1800/1900/2100MHz Permanent Mount Antenna, 1000mm TGC-200, SMA(M)</v>
          </cell>
          <cell r="C98" t="str">
            <v>ea</v>
          </cell>
          <cell r="E98" t="b">
            <v>0</v>
          </cell>
          <cell r="F98" t="b">
            <v>0</v>
          </cell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G24.A.105111</v>
          </cell>
          <cell r="N98" t="str">
            <v>Taoglas</v>
          </cell>
          <cell r="O98" t="str">
            <v>34695-7</v>
          </cell>
          <cell r="P98">
            <v>1000</v>
          </cell>
          <cell r="Q98">
            <v>1000</v>
          </cell>
          <cell r="R98">
            <v>22.4</v>
          </cell>
          <cell r="S98" t="str">
            <v>USD</v>
          </cell>
          <cell r="T98">
            <v>21.208104525658019</v>
          </cell>
          <cell r="U98" t="str">
            <v>EXW Taiwan</v>
          </cell>
          <cell r="Y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J98">
            <v>21.208104525658019</v>
          </cell>
          <cell r="AK98">
            <v>12</v>
          </cell>
          <cell r="AQ98" t="str">
            <v>Kit</v>
          </cell>
          <cell r="AR98" t="b">
            <v>0</v>
          </cell>
          <cell r="AS98" t="b">
            <v>0</v>
          </cell>
          <cell r="AT98" t="b">
            <v>0</v>
          </cell>
          <cell r="AU98" t="b">
            <v>0</v>
          </cell>
          <cell r="AV98" t="b">
            <v>0</v>
          </cell>
          <cell r="AW98" t="b">
            <v>0</v>
          </cell>
          <cell r="AY98" t="str">
            <v>Taiwan</v>
          </cell>
          <cell r="AZ98" t="str">
            <v>Kit</v>
          </cell>
          <cell r="BA98" t="str">
            <v/>
          </cell>
          <cell r="BC98">
            <v>0</v>
          </cell>
        </row>
        <row r="99">
          <cell r="A99" t="str">
            <v>1802-70048-00</v>
          </cell>
          <cell r="B99" t="str">
            <v>ANT, 5G/4G 600MHx ~ 6GHz Terminal Mount Antenna, Straight(no Tilt or Swivel), N-Type (M)</v>
          </cell>
          <cell r="C99" t="str">
            <v>ea</v>
          </cell>
          <cell r="E99" t="b">
            <v>0</v>
          </cell>
          <cell r="F99" t="b">
            <v>0</v>
          </cell>
          <cell r="H99" t="str">
            <v>Production</v>
          </cell>
          <cell r="I99" t="str">
            <v>Buy</v>
          </cell>
          <cell r="J99" t="str">
            <v>Taoglas</v>
          </cell>
          <cell r="K99" t="str">
            <v>TD.66.AH31</v>
          </cell>
          <cell r="N99" t="str">
            <v>Taoglas</v>
          </cell>
          <cell r="O99" t="str">
            <v>38992-1</v>
          </cell>
          <cell r="P99">
            <v>100</v>
          </cell>
          <cell r="Q99">
            <v>100</v>
          </cell>
          <cell r="R99">
            <v>10</v>
          </cell>
          <cell r="S99" t="str">
            <v>USD</v>
          </cell>
          <cell r="T99">
            <v>9.4679038060973291</v>
          </cell>
          <cell r="U99" t="str">
            <v>EXW Taiwan</v>
          </cell>
          <cell r="Y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J99">
            <v>9.4679038060973291</v>
          </cell>
          <cell r="AK99">
            <v>10</v>
          </cell>
          <cell r="AM99" t="str">
            <v>8517.71.0000</v>
          </cell>
          <cell r="AP99">
            <v>45482</v>
          </cell>
          <cell r="AQ99" t="str">
            <v>Kit</v>
          </cell>
          <cell r="AR99" t="b">
            <v>0</v>
          </cell>
          <cell r="AS99" t="b">
            <v>0</v>
          </cell>
          <cell r="AT99" t="b">
            <v>0</v>
          </cell>
          <cell r="AU99" t="b">
            <v>0</v>
          </cell>
          <cell r="AV99" t="b">
            <v>0</v>
          </cell>
          <cell r="AW99" t="b">
            <v>0</v>
          </cell>
          <cell r="AY99" t="str">
            <v>Taiwan</v>
          </cell>
          <cell r="AZ99" t="str">
            <v>Kit</v>
          </cell>
          <cell r="BA99" t="str">
            <v/>
          </cell>
          <cell r="BC99">
            <v>0</v>
          </cell>
        </row>
        <row r="100">
          <cell r="A100" t="str">
            <v>1802-70048-00</v>
          </cell>
          <cell r="B100" t="str">
            <v>ANT, 5G/4G 600MHx ~ 6GHz Terminal Mount Antenna, Straight(no Tilt or Swivel), N-Type (M)</v>
          </cell>
          <cell r="C100" t="str">
            <v>ea</v>
          </cell>
          <cell r="E100" t="b">
            <v>0</v>
          </cell>
          <cell r="F100" t="b">
            <v>0</v>
          </cell>
          <cell r="H100" t="str">
            <v>Production</v>
          </cell>
          <cell r="I100" t="str">
            <v>Buy</v>
          </cell>
          <cell r="J100" t="str">
            <v>Taoglas</v>
          </cell>
          <cell r="K100" t="str">
            <v>TD.66.AH31</v>
          </cell>
          <cell r="N100" t="str">
            <v>Taoglas</v>
          </cell>
          <cell r="O100" t="str">
            <v>38992-1</v>
          </cell>
          <cell r="P100">
            <v>500</v>
          </cell>
          <cell r="Q100">
            <v>500</v>
          </cell>
          <cell r="R100">
            <v>9.6199999999999992</v>
          </cell>
          <cell r="S100" t="str">
            <v>USD</v>
          </cell>
          <cell r="T100">
            <v>9.108123461465631</v>
          </cell>
          <cell r="U100" t="str">
            <v>EXW Taiwan</v>
          </cell>
          <cell r="Y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J100">
            <v>9.108123461465631</v>
          </cell>
          <cell r="AK100">
            <v>10</v>
          </cell>
          <cell r="AM100" t="str">
            <v>8517.71.0000</v>
          </cell>
          <cell r="AP100">
            <v>45482</v>
          </cell>
          <cell r="AQ100" t="str">
            <v>Kit</v>
          </cell>
          <cell r="AR100" t="b">
            <v>0</v>
          </cell>
          <cell r="AS100" t="b">
            <v>0</v>
          </cell>
          <cell r="AT100" t="b">
            <v>0</v>
          </cell>
          <cell r="AU100" t="b">
            <v>0</v>
          </cell>
          <cell r="AV100" t="b">
            <v>0</v>
          </cell>
          <cell r="AW100" t="b">
            <v>0</v>
          </cell>
          <cell r="AY100" t="str">
            <v>Taiwan</v>
          </cell>
          <cell r="AZ100" t="str">
            <v>Kit</v>
          </cell>
          <cell r="BA100" t="str">
            <v/>
          </cell>
          <cell r="BC100">
            <v>0</v>
          </cell>
        </row>
        <row r="101">
          <cell r="A101" t="str">
            <v>1802-70048-00</v>
          </cell>
          <cell r="B101" t="str">
            <v>ANT, 5G/4G 600MHx ~ 6GHz Terminal Mount Antenna, Straight(no Tilt or Swivel), N-Type (M)</v>
          </cell>
          <cell r="C101" t="str">
            <v>ea</v>
          </cell>
          <cell r="E101" t="b">
            <v>0</v>
          </cell>
          <cell r="F101" t="b">
            <v>0</v>
          </cell>
          <cell r="H101" t="str">
            <v>Production</v>
          </cell>
          <cell r="I101" t="str">
            <v>Buy</v>
          </cell>
          <cell r="J101" t="str">
            <v>Taoglas</v>
          </cell>
          <cell r="K101" t="str">
            <v>TD.66.AH31</v>
          </cell>
          <cell r="N101" t="str">
            <v>Taoglas</v>
          </cell>
          <cell r="O101" t="str">
            <v>38992-1</v>
          </cell>
          <cell r="P101">
            <v>1000</v>
          </cell>
          <cell r="Q101">
            <v>1000</v>
          </cell>
          <cell r="R101">
            <v>8.2100000000000009</v>
          </cell>
          <cell r="S101" t="str">
            <v>USD</v>
          </cell>
          <cell r="T101">
            <v>7.7731490248059085</v>
          </cell>
          <cell r="U101" t="str">
            <v>EXW Taiwan</v>
          </cell>
          <cell r="Y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J101">
            <v>7.7731490248059085</v>
          </cell>
          <cell r="AK101">
            <v>10</v>
          </cell>
          <cell r="AM101" t="str">
            <v>8517.71.0000</v>
          </cell>
          <cell r="AP101">
            <v>45482</v>
          </cell>
          <cell r="AQ101" t="str">
            <v>Kit</v>
          </cell>
          <cell r="AR101" t="b">
            <v>0</v>
          </cell>
          <cell r="AS101" t="b">
            <v>0</v>
          </cell>
          <cell r="AT101" t="b">
            <v>0</v>
          </cell>
          <cell r="AU101" t="b">
            <v>0</v>
          </cell>
          <cell r="AV101" t="b">
            <v>0</v>
          </cell>
          <cell r="AW101" t="b">
            <v>0</v>
          </cell>
          <cell r="AY101" t="str">
            <v>Taiwan</v>
          </cell>
          <cell r="AZ101" t="str">
            <v>Kit</v>
          </cell>
          <cell r="BA101" t="str">
            <v/>
          </cell>
          <cell r="BC101">
            <v>0</v>
          </cell>
        </row>
        <row r="102">
          <cell r="A102" t="str">
            <v>1802-70060-00</v>
          </cell>
          <cell r="B102" t="str">
            <v>ANT, 5G 600 ~ 6GHz Terminal Mount Antenna, Straight(with Tilt or Swivel), 55x233mm, IP66, N-Type (M)</v>
          </cell>
          <cell r="C102" t="str">
            <v>ea</v>
          </cell>
          <cell r="E102" t="b">
            <v>0</v>
          </cell>
          <cell r="F102" t="b">
            <v>0</v>
          </cell>
          <cell r="H102" t="str">
            <v>UnReleased</v>
          </cell>
          <cell r="I102" t="str">
            <v>Buy</v>
          </cell>
          <cell r="J102" t="str">
            <v>Quectel</v>
          </cell>
          <cell r="K102" t="str">
            <v>YECT103W7AH</v>
          </cell>
          <cell r="N102" t="str">
            <v>FMG</v>
          </cell>
          <cell r="O102" t="str">
            <v>Email Gerry 06/06/24</v>
          </cell>
          <cell r="P102">
            <v>1000</v>
          </cell>
          <cell r="Q102">
            <v>1000</v>
          </cell>
          <cell r="R102">
            <v>5.7</v>
          </cell>
          <cell r="S102" t="str">
            <v>USD</v>
          </cell>
          <cell r="T102">
            <v>5.396705169475478</v>
          </cell>
          <cell r="U102" t="str">
            <v>DDP</v>
          </cell>
          <cell r="Y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J102">
            <v>5.396705169475478</v>
          </cell>
          <cell r="AK102">
            <v>10</v>
          </cell>
          <cell r="AP102">
            <v>45681</v>
          </cell>
          <cell r="AQ102" t="str">
            <v>Kit</v>
          </cell>
          <cell r="AR102" t="b">
            <v>0</v>
          </cell>
          <cell r="AS102" t="b">
            <v>0</v>
          </cell>
          <cell r="AT102" t="b">
            <v>0</v>
          </cell>
          <cell r="AU102" t="b">
            <v>0</v>
          </cell>
          <cell r="AV102" t="b">
            <v>0</v>
          </cell>
          <cell r="AW102" t="b">
            <v>0</v>
          </cell>
          <cell r="AY102" t="str">
            <v>China</v>
          </cell>
          <cell r="AZ102" t="str">
            <v>Kit</v>
          </cell>
          <cell r="BA102" t="str">
            <v/>
          </cell>
          <cell r="BC102">
            <v>0</v>
          </cell>
          <cell r="BD102" t="str">
            <v>ANT, 5G, T+S, N-Type (M)</v>
          </cell>
        </row>
        <row r="103">
          <cell r="A103" t="str">
            <v>1802-70065-00</v>
          </cell>
          <cell r="E103" t="b">
            <v>0</v>
          </cell>
          <cell r="F103" t="b">
            <v>0</v>
          </cell>
          <cell r="T103" t="e">
            <v>#N/A</v>
          </cell>
          <cell r="Y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J103" t="e">
            <v>#N/A</v>
          </cell>
          <cell r="AR103" t="b">
            <v>0</v>
          </cell>
          <cell r="AS103" t="b">
            <v>0</v>
          </cell>
          <cell r="AT103" t="b">
            <v>0</v>
          </cell>
          <cell r="AU103" t="b">
            <v>0</v>
          </cell>
          <cell r="AV103" t="b">
            <v>0</v>
          </cell>
          <cell r="AW103" t="b">
            <v>0</v>
          </cell>
          <cell r="AY103" t="b">
            <v>0</v>
          </cell>
          <cell r="BA103" t="str">
            <v/>
          </cell>
          <cell r="BC103">
            <v>0</v>
          </cell>
        </row>
        <row r="104">
          <cell r="A104" t="str">
            <v>1802-70070-00</v>
          </cell>
          <cell r="B104" t="str">
            <v>ANT, 5G 600 ~ 6GHz Terminal Mount Antenna, Straight(no Tilt or Swivel), Ø30mm x 222mm, IP67, N-Type (M)</v>
          </cell>
          <cell r="C104" t="str">
            <v>ea</v>
          </cell>
          <cell r="E104" t="b">
            <v>0</v>
          </cell>
          <cell r="F104" t="b">
            <v>0</v>
          </cell>
          <cell r="H104" t="str">
            <v>UnReleased</v>
          </cell>
          <cell r="I104" t="str">
            <v>Buy</v>
          </cell>
          <cell r="J104" t="str">
            <v>Quectel</v>
          </cell>
          <cell r="K104" t="str">
            <v>YECT104WAAM</v>
          </cell>
          <cell r="N104" t="str">
            <v>FMG</v>
          </cell>
          <cell r="O104" t="str">
            <v>VT_27/01/2025_RFQ</v>
          </cell>
          <cell r="P104">
            <v>1000</v>
          </cell>
          <cell r="Q104">
            <v>1</v>
          </cell>
          <cell r="R104">
            <v>3</v>
          </cell>
          <cell r="S104" t="str">
            <v>USD</v>
          </cell>
          <cell r="T104">
            <v>2.8403711418291988</v>
          </cell>
          <cell r="U104" t="str">
            <v>DDP</v>
          </cell>
          <cell r="Y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J104">
            <v>2.8403711418291988</v>
          </cell>
          <cell r="AK104">
            <v>7</v>
          </cell>
          <cell r="AP104">
            <v>45684</v>
          </cell>
          <cell r="AQ104" t="str">
            <v>Kit</v>
          </cell>
          <cell r="AR104" t="b">
            <v>0</v>
          </cell>
          <cell r="AS104" t="b">
            <v>0</v>
          </cell>
          <cell r="AT104" t="b">
            <v>0</v>
          </cell>
          <cell r="AU104" t="b">
            <v>0</v>
          </cell>
          <cell r="AV104" t="b">
            <v>0</v>
          </cell>
          <cell r="AW104" t="b">
            <v>0</v>
          </cell>
          <cell r="AY104" t="str">
            <v>China</v>
          </cell>
          <cell r="AZ104" t="str">
            <v>Kit</v>
          </cell>
          <cell r="BA104" t="str">
            <v/>
          </cell>
          <cell r="BC104">
            <v>0</v>
          </cell>
          <cell r="BD104" t="str">
            <v>ANT, 5G, Straight, N-Type (M)</v>
          </cell>
        </row>
        <row r="105">
          <cell r="A105" t="str">
            <v>1802-70143-00</v>
          </cell>
          <cell r="B105" t="str">
            <v>ANT, PUK Ultima G24 850/900/1800/1900/2100MHz Permanent Mount Antenna, 3000mm TGC-200, N-Type(M)</v>
          </cell>
          <cell r="C105" t="str">
            <v>ea</v>
          </cell>
          <cell r="E105" t="b">
            <v>1</v>
          </cell>
          <cell r="F105" t="b">
            <v>0</v>
          </cell>
          <cell r="H105" t="str">
            <v>Production</v>
          </cell>
          <cell r="I105" t="str">
            <v>Buy</v>
          </cell>
          <cell r="J105" t="str">
            <v>Taoglas</v>
          </cell>
          <cell r="K105" t="str">
            <v>G24.A.305H11</v>
          </cell>
          <cell r="N105" t="str">
            <v>Taoglas</v>
          </cell>
          <cell r="O105" t="str">
            <v>41963-5</v>
          </cell>
          <cell r="P105">
            <v>100</v>
          </cell>
          <cell r="Q105">
            <v>100</v>
          </cell>
          <cell r="R105">
            <v>22.95</v>
          </cell>
          <cell r="S105" t="str">
            <v>USD</v>
          </cell>
          <cell r="T105">
            <v>21.728839234993373</v>
          </cell>
          <cell r="U105" t="str">
            <v>EXW Taiwan</v>
          </cell>
          <cell r="Y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J105">
            <v>21.728839234993373</v>
          </cell>
          <cell r="AK105">
            <v>12</v>
          </cell>
          <cell r="AP105">
            <v>45673</v>
          </cell>
          <cell r="AQ105" t="str">
            <v>Kit</v>
          </cell>
          <cell r="AR105" t="b">
            <v>1</v>
          </cell>
          <cell r="AS105" t="b">
            <v>0</v>
          </cell>
          <cell r="AT105" t="b">
            <v>0</v>
          </cell>
          <cell r="AU105" t="b">
            <v>0</v>
          </cell>
          <cell r="AV105" t="b">
            <v>0</v>
          </cell>
          <cell r="AW105" t="b">
            <v>0</v>
          </cell>
          <cell r="AY105" t="str">
            <v>Taiwan</v>
          </cell>
          <cell r="AZ105" t="str">
            <v>Kit</v>
          </cell>
          <cell r="BA105" t="str">
            <v/>
          </cell>
          <cell r="BC105">
            <v>0</v>
          </cell>
          <cell r="BD105" t="str">
            <v>ANT, PUK, 3m N-Type (M)</v>
          </cell>
        </row>
        <row r="106">
          <cell r="A106" t="str">
            <v>1802-70143-00</v>
          </cell>
          <cell r="B106" t="str">
            <v>ANT, PUK Ultima G24 850/900/1800/1900/2100MHz Permanent Mount Antenna, 3000mm TGC-200, N-Type(M)</v>
          </cell>
          <cell r="C106" t="str">
            <v>ea</v>
          </cell>
          <cell r="E106" t="b">
            <v>0</v>
          </cell>
          <cell r="F106" t="b">
            <v>0</v>
          </cell>
          <cell r="H106" t="str">
            <v>Production</v>
          </cell>
          <cell r="I106" t="str">
            <v>Buy</v>
          </cell>
          <cell r="J106" t="str">
            <v>Taoglas</v>
          </cell>
          <cell r="K106" t="str">
            <v>G24.A.305H11</v>
          </cell>
          <cell r="N106" t="str">
            <v>Taoglas</v>
          </cell>
          <cell r="O106" t="str">
            <v>41963-5</v>
          </cell>
          <cell r="P106">
            <v>500</v>
          </cell>
          <cell r="Q106">
            <v>500</v>
          </cell>
          <cell r="R106">
            <v>22.5</v>
          </cell>
          <cell r="S106" t="str">
            <v>USD</v>
          </cell>
          <cell r="T106">
            <v>21.302783563718993</v>
          </cell>
          <cell r="U106" t="str">
            <v>EXW Taiwan</v>
          </cell>
          <cell r="Y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J106">
            <v>21.302783563718993</v>
          </cell>
          <cell r="AK106">
            <v>12</v>
          </cell>
          <cell r="AP106">
            <v>45673</v>
          </cell>
          <cell r="AQ106" t="str">
            <v>Kit</v>
          </cell>
          <cell r="AR106" t="b">
            <v>1</v>
          </cell>
          <cell r="AS106" t="b">
            <v>0</v>
          </cell>
          <cell r="AT106" t="b">
            <v>0</v>
          </cell>
          <cell r="AU106" t="b">
            <v>0</v>
          </cell>
          <cell r="AV106" t="b">
            <v>0</v>
          </cell>
          <cell r="AW106" t="b">
            <v>0</v>
          </cell>
          <cell r="AY106" t="str">
            <v>Taiwan</v>
          </cell>
          <cell r="AZ106" t="str">
            <v>Kit</v>
          </cell>
          <cell r="BA106" t="str">
            <v/>
          </cell>
          <cell r="BC106">
            <v>0</v>
          </cell>
        </row>
        <row r="107">
          <cell r="A107" t="str">
            <v>1802-70143-00</v>
          </cell>
          <cell r="B107" t="str">
            <v>ANT, PUK Ultima G24 850/900/1800/1900/2100MHz Permanent Mount Antenna, 3000mm TGC-200, N-Type(M)</v>
          </cell>
          <cell r="C107" t="str">
            <v>ea</v>
          </cell>
          <cell r="E107" t="b">
            <v>0</v>
          </cell>
          <cell r="F107" t="b">
            <v>0</v>
          </cell>
          <cell r="H107" t="str">
            <v>Production</v>
          </cell>
          <cell r="I107" t="str">
            <v>Buy</v>
          </cell>
          <cell r="J107" t="str">
            <v>Taoglas</v>
          </cell>
          <cell r="K107" t="str">
            <v>G24.A.305H11</v>
          </cell>
          <cell r="N107" t="str">
            <v>Taoglas</v>
          </cell>
          <cell r="O107" t="str">
            <v>41963-5</v>
          </cell>
          <cell r="P107">
            <v>1000</v>
          </cell>
          <cell r="Q107">
            <v>1000</v>
          </cell>
          <cell r="R107">
            <v>22</v>
          </cell>
          <cell r="S107" t="str">
            <v>USD</v>
          </cell>
          <cell r="T107">
            <v>20.829388373414126</v>
          </cell>
          <cell r="U107" t="str">
            <v>EXW Taiwan</v>
          </cell>
          <cell r="Y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J107">
            <v>20.829388373414126</v>
          </cell>
          <cell r="AK107">
            <v>12</v>
          </cell>
          <cell r="AP107">
            <v>45673</v>
          </cell>
          <cell r="AQ107" t="str">
            <v>Kit</v>
          </cell>
          <cell r="AR107" t="b">
            <v>1</v>
          </cell>
          <cell r="AS107" t="b">
            <v>0</v>
          </cell>
          <cell r="AT107" t="b">
            <v>0</v>
          </cell>
          <cell r="AU107" t="b">
            <v>0</v>
          </cell>
          <cell r="AV107" t="b">
            <v>0</v>
          </cell>
          <cell r="AW107" t="b">
            <v>0</v>
          </cell>
          <cell r="AY107" t="str">
            <v>Taiwan</v>
          </cell>
          <cell r="AZ107" t="str">
            <v>Kit</v>
          </cell>
          <cell r="BA107" t="str">
            <v/>
          </cell>
          <cell r="BC107">
            <v>0</v>
          </cell>
        </row>
        <row r="108">
          <cell r="A108" t="str">
            <v>1803-10010-00</v>
          </cell>
          <cell r="B108" t="str">
            <v>ANT, Cable SMA(M) to SMA (F), TGC-200/LMR-200/CFD-200, 7m</v>
          </cell>
          <cell r="C108" t="str">
            <v>ea</v>
          </cell>
          <cell r="E108" t="b">
            <v>0</v>
          </cell>
          <cell r="F108" t="b">
            <v>0</v>
          </cell>
          <cell r="H108" t="str">
            <v>UnReleased</v>
          </cell>
          <cell r="I108" t="str">
            <v>Buy</v>
          </cell>
          <cell r="J108" t="str">
            <v>Taoglas</v>
          </cell>
          <cell r="K108" t="str">
            <v>CAB.01436 / CCD01120T397D007000</v>
          </cell>
          <cell r="M108" t="str">
            <v>[16/02/2024] Query to Zara; performance with 3m PUK; Protective Boot</v>
          </cell>
          <cell r="N108" t="str">
            <v>Taoglas</v>
          </cell>
          <cell r="O108" t="str">
            <v>36815-3</v>
          </cell>
          <cell r="P108">
            <v>100</v>
          </cell>
          <cell r="Q108">
            <v>100</v>
          </cell>
          <cell r="R108">
            <v>18.43</v>
          </cell>
          <cell r="S108" t="str">
            <v>USD</v>
          </cell>
          <cell r="T108">
            <v>17.449346714637379</v>
          </cell>
          <cell r="U108" t="str">
            <v>EXW Taiwan</v>
          </cell>
          <cell r="Y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J108">
            <v>17.449346714637379</v>
          </cell>
          <cell r="AK108">
            <v>12</v>
          </cell>
          <cell r="AP108">
            <v>45338</v>
          </cell>
          <cell r="AQ108" t="str">
            <v>Kit</v>
          </cell>
          <cell r="AR108" t="b">
            <v>1</v>
          </cell>
          <cell r="AS108" t="b">
            <v>0</v>
          </cell>
          <cell r="AT108" t="b">
            <v>0</v>
          </cell>
          <cell r="AU108" t="b">
            <v>0</v>
          </cell>
          <cell r="AV108" t="b">
            <v>0</v>
          </cell>
          <cell r="AW108" t="b">
            <v>0</v>
          </cell>
          <cell r="AY108" t="str">
            <v>Taiwan</v>
          </cell>
          <cell r="AZ108" t="str">
            <v>Kit</v>
          </cell>
          <cell r="BA108" t="str">
            <v/>
          </cell>
          <cell r="BC108">
            <v>0</v>
          </cell>
        </row>
        <row r="109">
          <cell r="A109" t="str">
            <v>1803-10010-00</v>
          </cell>
          <cell r="B109" t="str">
            <v>ANT, Cable SMA(M) to SMA (F), TGC-200/LMR-200/CFD-200, 7m</v>
          </cell>
          <cell r="C109" t="str">
            <v>ea</v>
          </cell>
          <cell r="E109" t="b">
            <v>0</v>
          </cell>
          <cell r="F109" t="b">
            <v>0</v>
          </cell>
          <cell r="H109" t="str">
            <v>UnReleased</v>
          </cell>
          <cell r="I109" t="str">
            <v>Buy</v>
          </cell>
          <cell r="J109" t="str">
            <v>Taoglas</v>
          </cell>
          <cell r="K109" t="str">
            <v>CAB.01436 / CCD01120T397D007000</v>
          </cell>
          <cell r="N109" t="str">
            <v>Taoglas</v>
          </cell>
          <cell r="O109" t="str">
            <v>36815-3</v>
          </cell>
          <cell r="P109">
            <v>500</v>
          </cell>
          <cell r="Q109">
            <v>500</v>
          </cell>
          <cell r="R109">
            <v>16.579999999999998</v>
          </cell>
          <cell r="S109" t="str">
            <v>USD</v>
          </cell>
          <cell r="T109">
            <v>15.697784510509372</v>
          </cell>
          <cell r="U109" t="str">
            <v>EXW Taiwan</v>
          </cell>
          <cell r="Y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J109">
            <v>15.697784510509372</v>
          </cell>
          <cell r="AK109">
            <v>12</v>
          </cell>
          <cell r="AP109">
            <v>45338</v>
          </cell>
          <cell r="AQ109" t="str">
            <v>Kit</v>
          </cell>
          <cell r="AR109" t="b">
            <v>1</v>
          </cell>
          <cell r="AS109" t="b">
            <v>0</v>
          </cell>
          <cell r="AT109" t="b">
            <v>0</v>
          </cell>
          <cell r="AU109" t="b">
            <v>0</v>
          </cell>
          <cell r="AV109" t="b">
            <v>0</v>
          </cell>
          <cell r="AW109" t="b">
            <v>0</v>
          </cell>
          <cell r="AY109" t="str">
            <v>Taiwan</v>
          </cell>
          <cell r="AZ109" t="str">
            <v>Kit</v>
          </cell>
          <cell r="BA109" t="str">
            <v/>
          </cell>
          <cell r="BC109">
            <v>0</v>
          </cell>
        </row>
        <row r="110">
          <cell r="A110" t="str">
            <v>1803-10010-00</v>
          </cell>
          <cell r="B110" t="str">
            <v>ANT, Cable SMA(M) to SMA (F), TGC-200/LMR-200/CFD-200, 7m</v>
          </cell>
          <cell r="C110" t="str">
            <v>ea</v>
          </cell>
          <cell r="E110" t="b">
            <v>0</v>
          </cell>
          <cell r="F110" t="b">
            <v>0</v>
          </cell>
          <cell r="H110" t="str">
            <v>UnReleased</v>
          </cell>
          <cell r="I110" t="str">
            <v>Buy</v>
          </cell>
          <cell r="J110" t="str">
            <v>Taoglas</v>
          </cell>
          <cell r="K110" t="str">
            <v>CAB.01436 / CCD01120T397D007000</v>
          </cell>
          <cell r="N110" t="str">
            <v>Taoglas</v>
          </cell>
          <cell r="O110" t="str">
            <v>36815-3</v>
          </cell>
          <cell r="P110">
            <v>1000</v>
          </cell>
          <cell r="Q110">
            <v>1000</v>
          </cell>
          <cell r="R110">
            <v>7.27</v>
          </cell>
          <cell r="S110" t="str">
            <v>USD</v>
          </cell>
          <cell r="T110">
            <v>6.8831660670327581</v>
          </cell>
          <cell r="U110" t="str">
            <v>EXW Taiwan</v>
          </cell>
          <cell r="Y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J110">
            <v>6.8831660670327581</v>
          </cell>
          <cell r="AK110">
            <v>12</v>
          </cell>
          <cell r="AP110">
            <v>45338</v>
          </cell>
          <cell r="AQ110" t="str">
            <v>Kit</v>
          </cell>
          <cell r="AR110" t="b">
            <v>1</v>
          </cell>
          <cell r="AS110" t="b">
            <v>0</v>
          </cell>
          <cell r="AT110" t="b">
            <v>0</v>
          </cell>
          <cell r="AU110" t="b">
            <v>0</v>
          </cell>
          <cell r="AV110" t="b">
            <v>0</v>
          </cell>
          <cell r="AW110" t="b">
            <v>0</v>
          </cell>
          <cell r="AY110" t="str">
            <v>Taiwan</v>
          </cell>
          <cell r="AZ110" t="str">
            <v>Kit</v>
          </cell>
          <cell r="BA110" t="str">
            <v/>
          </cell>
          <cell r="BC110">
            <v>0</v>
          </cell>
        </row>
        <row r="111">
          <cell r="A111" t="str">
            <v>1803-10020-00</v>
          </cell>
          <cell r="B111" t="str">
            <v>ANT, Cable N-Type(M) to N-Type (F), TGC-200/LMR-200/CFD-200, 7m</v>
          </cell>
          <cell r="C111" t="str">
            <v>ea</v>
          </cell>
          <cell r="E111" t="b">
            <v>1</v>
          </cell>
          <cell r="F111" t="b">
            <v>0</v>
          </cell>
          <cell r="H111" t="str">
            <v>Production</v>
          </cell>
          <cell r="I111" t="str">
            <v>Buy</v>
          </cell>
          <cell r="J111" t="str">
            <v>Taoglas</v>
          </cell>
          <cell r="K111" t="str">
            <v>CCD08020T081D007000</v>
          </cell>
          <cell r="N111" t="str">
            <v>Taoglas</v>
          </cell>
          <cell r="O111" t="str">
            <v>41963-5</v>
          </cell>
          <cell r="P111">
            <v>100</v>
          </cell>
          <cell r="Q111">
            <v>100</v>
          </cell>
          <cell r="R111">
            <v>20.6</v>
          </cell>
          <cell r="S111" t="str">
            <v>USD</v>
          </cell>
          <cell r="T111">
            <v>19.503881840560499</v>
          </cell>
          <cell r="U111" t="str">
            <v>EXW Taiwan</v>
          </cell>
          <cell r="Y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J111">
            <v>19.503881840560499</v>
          </cell>
          <cell r="AK111">
            <v>12</v>
          </cell>
          <cell r="AP111">
            <v>45673</v>
          </cell>
          <cell r="AQ111" t="str">
            <v>Kit</v>
          </cell>
          <cell r="AR111" t="b">
            <v>0</v>
          </cell>
          <cell r="AS111" t="b">
            <v>0</v>
          </cell>
          <cell r="AT111" t="b">
            <v>0</v>
          </cell>
          <cell r="AU111" t="b">
            <v>0</v>
          </cell>
          <cell r="AV111" t="b">
            <v>0</v>
          </cell>
          <cell r="AW111" t="b">
            <v>0</v>
          </cell>
          <cell r="AY111" t="str">
            <v>TBA</v>
          </cell>
          <cell r="AZ111" t="str">
            <v>Kit</v>
          </cell>
          <cell r="BA111" t="str">
            <v/>
          </cell>
          <cell r="BC111">
            <v>0</v>
          </cell>
          <cell r="BD111" t="str">
            <v>ANT, Ext Cbl, N(F)-N(M),TGC200, 7m</v>
          </cell>
        </row>
        <row r="112">
          <cell r="A112" t="str">
            <v>1803-10020-00</v>
          </cell>
          <cell r="B112" t="str">
            <v>ANT, Cable N-Type(M) to N-Type (F), TGC-200/LMR-200/CFD-200, 7m</v>
          </cell>
          <cell r="C112" t="str">
            <v>ea</v>
          </cell>
          <cell r="E112" t="b">
            <v>0</v>
          </cell>
          <cell r="F112" t="b">
            <v>0</v>
          </cell>
          <cell r="H112" t="str">
            <v>Production</v>
          </cell>
          <cell r="I112" t="str">
            <v>Buy</v>
          </cell>
          <cell r="J112" t="str">
            <v>Taoglas</v>
          </cell>
          <cell r="K112" t="str">
            <v>CCD08020T081D007000</v>
          </cell>
          <cell r="N112" t="str">
            <v>Taoglas</v>
          </cell>
          <cell r="O112" t="str">
            <v>41963-5</v>
          </cell>
          <cell r="P112">
            <v>500</v>
          </cell>
          <cell r="Q112">
            <v>500</v>
          </cell>
          <cell r="R112">
            <v>20.48</v>
          </cell>
          <cell r="S112" t="str">
            <v>USD</v>
          </cell>
          <cell r="T112">
            <v>19.39026699488733</v>
          </cell>
          <cell r="U112" t="str">
            <v>EXW Taiwan</v>
          </cell>
          <cell r="Y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J112">
            <v>19.39026699488733</v>
          </cell>
          <cell r="AK112">
            <v>12</v>
          </cell>
          <cell r="AP112">
            <v>45673</v>
          </cell>
          <cell r="AQ112" t="str">
            <v>Kit</v>
          </cell>
          <cell r="AR112" t="b">
            <v>0</v>
          </cell>
          <cell r="AS112" t="b">
            <v>0</v>
          </cell>
          <cell r="AT112" t="b">
            <v>0</v>
          </cell>
          <cell r="AU112" t="b">
            <v>0</v>
          </cell>
          <cell r="AV112" t="b">
            <v>0</v>
          </cell>
          <cell r="AW112" t="b">
            <v>0</v>
          </cell>
          <cell r="AY112" t="b">
            <v>0</v>
          </cell>
          <cell r="BA112" t="str">
            <v/>
          </cell>
          <cell r="BC112">
            <v>0</v>
          </cell>
        </row>
        <row r="113">
          <cell r="A113" t="str">
            <v>1803-10020-00</v>
          </cell>
          <cell r="B113" t="str">
            <v>ANT, Cable N-Type(M) to N-Type (F), TGC-200/LMR-200/CFD-200, 7m</v>
          </cell>
          <cell r="C113" t="str">
            <v>ea</v>
          </cell>
          <cell r="E113" t="b">
            <v>0</v>
          </cell>
          <cell r="F113" t="b">
            <v>0</v>
          </cell>
          <cell r="H113" t="str">
            <v>Production</v>
          </cell>
          <cell r="I113" t="str">
            <v>Buy</v>
          </cell>
          <cell r="J113" t="str">
            <v>Taoglas</v>
          </cell>
          <cell r="K113" t="str">
            <v>CCD08020T081D007000</v>
          </cell>
          <cell r="N113" t="str">
            <v>Taoglas</v>
          </cell>
          <cell r="O113" t="str">
            <v>41963-5</v>
          </cell>
          <cell r="P113">
            <v>1000</v>
          </cell>
          <cell r="Q113">
            <v>1000</v>
          </cell>
          <cell r="R113">
            <v>11.5</v>
          </cell>
          <cell r="S113" t="str">
            <v>USD</v>
          </cell>
          <cell r="T113">
            <v>10.88808937701193</v>
          </cell>
          <cell r="U113" t="str">
            <v>EXW Taiwan</v>
          </cell>
          <cell r="Y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J113">
            <v>10.88808937701193</v>
          </cell>
          <cell r="AK113">
            <v>12</v>
          </cell>
          <cell r="AP113">
            <v>45673</v>
          </cell>
          <cell r="AQ113" t="str">
            <v>Kit</v>
          </cell>
          <cell r="AR113" t="b">
            <v>0</v>
          </cell>
          <cell r="AS113" t="b">
            <v>0</v>
          </cell>
          <cell r="AT113" t="b">
            <v>0</v>
          </cell>
          <cell r="AU113" t="b">
            <v>0</v>
          </cell>
          <cell r="AV113" t="b">
            <v>0</v>
          </cell>
          <cell r="AW113" t="b">
            <v>0</v>
          </cell>
          <cell r="AY113" t="b">
            <v>0</v>
          </cell>
          <cell r="BA113" t="str">
            <v/>
          </cell>
          <cell r="BC113">
            <v>0</v>
          </cell>
        </row>
        <row r="114">
          <cell r="A114" t="str">
            <v>1899-00010-00</v>
          </cell>
          <cell r="B114" t="str">
            <v>ANT, Mounting Bracket, Universal, R/A</v>
          </cell>
          <cell r="C114" t="str">
            <v>ea</v>
          </cell>
          <cell r="E114" t="b">
            <v>0</v>
          </cell>
          <cell r="F114" t="b">
            <v>0</v>
          </cell>
          <cell r="H114" t="str">
            <v>UnReleased</v>
          </cell>
          <cell r="I114" t="str">
            <v>Buy</v>
          </cell>
          <cell r="J114" t="str">
            <v>Taoglas</v>
          </cell>
          <cell r="K114" t="str">
            <v>UMB.ALL.A</v>
          </cell>
          <cell r="N114" t="str">
            <v>Taoglas</v>
          </cell>
          <cell r="O114" t="str">
            <v>36815-3</v>
          </cell>
          <cell r="P114">
            <v>100</v>
          </cell>
          <cell r="Q114">
            <v>100</v>
          </cell>
          <cell r="R114">
            <v>15.25</v>
          </cell>
          <cell r="S114" t="str">
            <v>USD</v>
          </cell>
          <cell r="T114">
            <v>14.438553304298427</v>
          </cell>
          <cell r="U114" t="str">
            <v>EXW Taiwan</v>
          </cell>
          <cell r="Y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J114">
            <v>14.438553304298427</v>
          </cell>
          <cell r="AK114">
            <v>12</v>
          </cell>
          <cell r="AP114">
            <v>45337</v>
          </cell>
          <cell r="AQ114" t="str">
            <v>Kit</v>
          </cell>
          <cell r="AR114" t="b">
            <v>0</v>
          </cell>
          <cell r="AS114" t="b">
            <v>0</v>
          </cell>
          <cell r="AT114" t="b">
            <v>0</v>
          </cell>
          <cell r="AU114" t="b">
            <v>0</v>
          </cell>
          <cell r="AV114" t="b">
            <v>0</v>
          </cell>
          <cell r="AW114" t="b">
            <v>0</v>
          </cell>
          <cell r="AY114" t="str">
            <v>Taiwan</v>
          </cell>
          <cell r="AZ114" t="str">
            <v>Kit</v>
          </cell>
          <cell r="BA114" t="str">
            <v/>
          </cell>
          <cell r="BC114">
            <v>0</v>
          </cell>
        </row>
        <row r="115">
          <cell r="A115" t="str">
            <v>1899-00010-00</v>
          </cell>
          <cell r="B115" t="str">
            <v>ANT, Mounting Bracket, Universal, R/A</v>
          </cell>
          <cell r="C115" t="str">
            <v>ea</v>
          </cell>
          <cell r="E115" t="b">
            <v>0</v>
          </cell>
          <cell r="F115" t="b">
            <v>0</v>
          </cell>
          <cell r="H115" t="str">
            <v>UnReleased</v>
          </cell>
          <cell r="I115" t="str">
            <v>Buy</v>
          </cell>
          <cell r="J115" t="str">
            <v>Taoglas</v>
          </cell>
          <cell r="K115" t="str">
            <v>UMB.ALL.A</v>
          </cell>
          <cell r="N115" t="str">
            <v>Taoglas</v>
          </cell>
          <cell r="O115" t="str">
            <v>36815-3</v>
          </cell>
          <cell r="P115">
            <v>500</v>
          </cell>
          <cell r="Q115">
            <v>500</v>
          </cell>
          <cell r="R115">
            <v>15</v>
          </cell>
          <cell r="S115" t="str">
            <v>USD</v>
          </cell>
          <cell r="T115">
            <v>14.201855709145995</v>
          </cell>
          <cell r="U115" t="str">
            <v>EXW Taiwan</v>
          </cell>
          <cell r="Y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J115">
            <v>14.201855709145995</v>
          </cell>
          <cell r="AK115">
            <v>12</v>
          </cell>
          <cell r="AP115">
            <v>45337</v>
          </cell>
          <cell r="AQ115" t="str">
            <v>Kit</v>
          </cell>
          <cell r="AR115" t="b">
            <v>0</v>
          </cell>
          <cell r="AS115" t="b">
            <v>0</v>
          </cell>
          <cell r="AT115" t="b">
            <v>0</v>
          </cell>
          <cell r="AU115" t="b">
            <v>0</v>
          </cell>
          <cell r="AV115" t="b">
            <v>0</v>
          </cell>
          <cell r="AW115" t="b">
            <v>0</v>
          </cell>
          <cell r="AY115" t="str">
            <v>Taiwan</v>
          </cell>
          <cell r="AZ115" t="str">
            <v>Kit</v>
          </cell>
          <cell r="BA115" t="str">
            <v/>
          </cell>
          <cell r="BC115">
            <v>0</v>
          </cell>
        </row>
        <row r="116">
          <cell r="A116" t="str">
            <v>1899-00010-00</v>
          </cell>
          <cell r="B116" t="str">
            <v>ANT, Mounting Bracket, Universal, R/A</v>
          </cell>
          <cell r="C116" t="str">
            <v>ea</v>
          </cell>
          <cell r="E116" t="b">
            <v>0</v>
          </cell>
          <cell r="F116" t="b">
            <v>0</v>
          </cell>
          <cell r="H116" t="str">
            <v>UnReleased</v>
          </cell>
          <cell r="I116" t="str">
            <v>Buy</v>
          </cell>
          <cell r="J116" t="str">
            <v>Taoglas</v>
          </cell>
          <cell r="K116" t="str">
            <v>UMB.ALL.A</v>
          </cell>
          <cell r="N116" t="str">
            <v>Taoglas</v>
          </cell>
          <cell r="O116" t="str">
            <v>36815-3</v>
          </cell>
          <cell r="P116">
            <v>1000</v>
          </cell>
          <cell r="Q116">
            <v>1000</v>
          </cell>
          <cell r="R116">
            <v>14.85</v>
          </cell>
          <cell r="S116" t="str">
            <v>USD</v>
          </cell>
          <cell r="T116">
            <v>14.059837152054534</v>
          </cell>
          <cell r="U116" t="str">
            <v>EXW Taiwan</v>
          </cell>
          <cell r="Y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J116">
            <v>14.059837152054534</v>
          </cell>
          <cell r="AK116">
            <v>12</v>
          </cell>
          <cell r="AP116">
            <v>45337</v>
          </cell>
          <cell r="AQ116" t="str">
            <v>Kit</v>
          </cell>
          <cell r="AR116" t="b">
            <v>0</v>
          </cell>
          <cell r="AS116" t="b">
            <v>0</v>
          </cell>
          <cell r="AT116" t="b">
            <v>0</v>
          </cell>
          <cell r="AU116" t="b">
            <v>0</v>
          </cell>
          <cell r="AV116" t="b">
            <v>0</v>
          </cell>
          <cell r="AW116" t="b">
            <v>0</v>
          </cell>
          <cell r="AY116" t="str">
            <v>Taiwan</v>
          </cell>
          <cell r="AZ116" t="str">
            <v>Kit</v>
          </cell>
          <cell r="BA116" t="str">
            <v/>
          </cell>
          <cell r="BC116">
            <v>0</v>
          </cell>
        </row>
        <row r="117">
          <cell r="A117" t="str">
            <v>1899-00020-00</v>
          </cell>
          <cell r="B117" t="str">
            <v>ANT, Mounting Bracket, Wall, R/A</v>
          </cell>
          <cell r="C117" t="str">
            <v>ea</v>
          </cell>
          <cell r="E117" t="b">
            <v>0</v>
          </cell>
          <cell r="F117" t="b">
            <v>0</v>
          </cell>
          <cell r="H117" t="str">
            <v>UnReleased</v>
          </cell>
          <cell r="I117" t="str">
            <v>Buy</v>
          </cell>
          <cell r="J117" t="str">
            <v>Taoglas</v>
          </cell>
          <cell r="K117" t="str">
            <v>WMB.L.SPA.31</v>
          </cell>
          <cell r="S117" t="str">
            <v>USD</v>
          </cell>
          <cell r="T117">
            <v>0</v>
          </cell>
          <cell r="Y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J117">
            <v>0</v>
          </cell>
          <cell r="AQ117" t="str">
            <v>Kit</v>
          </cell>
          <cell r="AR117" t="b">
            <v>0</v>
          </cell>
          <cell r="AS117" t="b">
            <v>0</v>
          </cell>
          <cell r="AT117" t="b">
            <v>0</v>
          </cell>
          <cell r="AU117" t="b">
            <v>0</v>
          </cell>
          <cell r="AV117" t="b">
            <v>0</v>
          </cell>
          <cell r="AW117" t="b">
            <v>0</v>
          </cell>
          <cell r="AY117" t="str">
            <v>Taiwan</v>
          </cell>
          <cell r="AZ117" t="str">
            <v>Kit</v>
          </cell>
          <cell r="BA117" t="str">
            <v/>
          </cell>
          <cell r="BC117">
            <v>0</v>
          </cell>
        </row>
        <row r="118">
          <cell r="A118" t="str">
            <v>1899-00030-00</v>
          </cell>
          <cell r="B118" t="str">
            <v>ANT, Mounting Bracket, Wall, R/A, 50x100mm, pre-Galvanised &amp; Painted</v>
          </cell>
          <cell r="C118" t="str">
            <v>ea</v>
          </cell>
          <cell r="E118" t="b">
            <v>0</v>
          </cell>
          <cell r="F118" t="b">
            <v>0</v>
          </cell>
          <cell r="H118" t="str">
            <v>R&amp;D</v>
          </cell>
          <cell r="I118" t="str">
            <v>Buy</v>
          </cell>
          <cell r="J118" t="str">
            <v>TBA</v>
          </cell>
          <cell r="K118" t="str">
            <v>1899-00030-00</v>
          </cell>
          <cell r="N118" t="str">
            <v>Meath Metals</v>
          </cell>
          <cell r="P118">
            <v>100</v>
          </cell>
          <cell r="Q118">
            <v>100</v>
          </cell>
          <cell r="R118">
            <v>3.44</v>
          </cell>
          <cell r="S118" t="str">
            <v>EUR</v>
          </cell>
          <cell r="T118">
            <v>3.44</v>
          </cell>
          <cell r="U118" t="str">
            <v>EXW</v>
          </cell>
          <cell r="Y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J118">
            <v>3.44</v>
          </cell>
          <cell r="AK118">
            <v>6</v>
          </cell>
          <cell r="AP118">
            <v>45348</v>
          </cell>
          <cell r="AQ118" t="str">
            <v>Kit</v>
          </cell>
          <cell r="AR118" t="b">
            <v>0</v>
          </cell>
          <cell r="AS118" t="b">
            <v>0</v>
          </cell>
          <cell r="AT118" t="b">
            <v>0</v>
          </cell>
          <cell r="AU118" t="b">
            <v>0</v>
          </cell>
          <cell r="AV118" t="b">
            <v>0</v>
          </cell>
          <cell r="AW118" t="b">
            <v>0</v>
          </cell>
          <cell r="AY118" t="str">
            <v>Ireland</v>
          </cell>
          <cell r="AZ118" t="str">
            <v>Kit</v>
          </cell>
          <cell r="BA118" t="str">
            <v/>
          </cell>
          <cell r="BC118">
            <v>0</v>
          </cell>
        </row>
        <row r="119">
          <cell r="A119" t="str">
            <v>1899-00030-00</v>
          </cell>
          <cell r="B119" t="str">
            <v>ANT, Mounting Bracket, Wall, R/A, 50x100mm, pre-Galvanised &amp; Painted</v>
          </cell>
          <cell r="C119" t="str">
            <v>ea</v>
          </cell>
          <cell r="E119" t="b">
            <v>0</v>
          </cell>
          <cell r="F119" t="b">
            <v>0</v>
          </cell>
          <cell r="H119" t="str">
            <v>R&amp;D</v>
          </cell>
          <cell r="I119" t="str">
            <v>Buy</v>
          </cell>
          <cell r="J119" t="str">
            <v>TBA</v>
          </cell>
          <cell r="K119" t="str">
            <v>1899-00030-00</v>
          </cell>
          <cell r="N119" t="str">
            <v>Meath Metals</v>
          </cell>
          <cell r="P119">
            <v>250</v>
          </cell>
          <cell r="Q119">
            <v>250</v>
          </cell>
          <cell r="R119">
            <v>2.75</v>
          </cell>
          <cell r="S119" t="str">
            <v>EUR</v>
          </cell>
          <cell r="T119">
            <v>2.75</v>
          </cell>
          <cell r="U119" t="str">
            <v>EXW</v>
          </cell>
          <cell r="Y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J119">
            <v>2.75</v>
          </cell>
          <cell r="AK119">
            <v>6</v>
          </cell>
          <cell r="AP119">
            <v>45348</v>
          </cell>
          <cell r="AQ119" t="str">
            <v>Kit</v>
          </cell>
          <cell r="AR119" t="b">
            <v>0</v>
          </cell>
          <cell r="AS119" t="b">
            <v>0</v>
          </cell>
          <cell r="AT119" t="b">
            <v>0</v>
          </cell>
          <cell r="AU119" t="b">
            <v>0</v>
          </cell>
          <cell r="AV119" t="b">
            <v>0</v>
          </cell>
          <cell r="AW119" t="b">
            <v>0</v>
          </cell>
          <cell r="AY119" t="str">
            <v>Ireland</v>
          </cell>
          <cell r="AZ119" t="str">
            <v>Kit</v>
          </cell>
          <cell r="BA119" t="str">
            <v/>
          </cell>
          <cell r="BC119">
            <v>0</v>
          </cell>
        </row>
        <row r="120">
          <cell r="A120" t="str">
            <v>1899-00030-00</v>
          </cell>
          <cell r="B120" t="str">
            <v>ANT, Mounting Bracket, Wall, R/A, 50x100mm, pre-Galvanised &amp; Painted</v>
          </cell>
          <cell r="C120" t="str">
            <v>ea</v>
          </cell>
          <cell r="E120" t="b">
            <v>0</v>
          </cell>
          <cell r="F120" t="b">
            <v>0</v>
          </cell>
          <cell r="H120" t="str">
            <v>R&amp;D</v>
          </cell>
          <cell r="I120" t="str">
            <v>Buy</v>
          </cell>
          <cell r="J120" t="str">
            <v>TBA</v>
          </cell>
          <cell r="K120" t="str">
            <v>1899-00030-00</v>
          </cell>
          <cell r="N120" t="str">
            <v>Meath Metals</v>
          </cell>
          <cell r="P120">
            <v>500</v>
          </cell>
          <cell r="Q120">
            <v>500</v>
          </cell>
          <cell r="R120">
            <v>2.54</v>
          </cell>
          <cell r="S120" t="str">
            <v>EUR</v>
          </cell>
          <cell r="T120">
            <v>2.54</v>
          </cell>
          <cell r="U120" t="str">
            <v>EXW</v>
          </cell>
          <cell r="Y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J120">
            <v>2.54</v>
          </cell>
          <cell r="AK120">
            <v>6</v>
          </cell>
          <cell r="AP120">
            <v>45348</v>
          </cell>
          <cell r="AQ120" t="str">
            <v>Kit</v>
          </cell>
          <cell r="AR120" t="b">
            <v>0</v>
          </cell>
          <cell r="AS120" t="b">
            <v>0</v>
          </cell>
          <cell r="AT120" t="b">
            <v>0</v>
          </cell>
          <cell r="AU120" t="b">
            <v>0</v>
          </cell>
          <cell r="AV120" t="b">
            <v>0</v>
          </cell>
          <cell r="AW120" t="b">
            <v>0</v>
          </cell>
          <cell r="AY120" t="str">
            <v>Ireland</v>
          </cell>
          <cell r="AZ120" t="str">
            <v>Kit</v>
          </cell>
          <cell r="BA120" t="str">
            <v/>
          </cell>
          <cell r="BC120">
            <v>0</v>
          </cell>
        </row>
        <row r="121">
          <cell r="A121" t="str">
            <v>1899-00031-00</v>
          </cell>
          <cell r="B121" t="str">
            <v>ANT, Mounting Bracket, Wall, R/A, 50x100mm, SS</v>
          </cell>
          <cell r="C121" t="str">
            <v>ea</v>
          </cell>
          <cell r="E121" t="b">
            <v>0</v>
          </cell>
          <cell r="F121" t="b">
            <v>0</v>
          </cell>
          <cell r="H121" t="str">
            <v>Production</v>
          </cell>
          <cell r="I121" t="str">
            <v>Buy</v>
          </cell>
          <cell r="J121" t="str">
            <v>TBA</v>
          </cell>
          <cell r="K121" t="str">
            <v>7200-1899-00030-00</v>
          </cell>
          <cell r="N121" t="str">
            <v>Meath Metals</v>
          </cell>
          <cell r="P121">
            <v>100</v>
          </cell>
          <cell r="Q121">
            <v>100</v>
          </cell>
          <cell r="R121">
            <v>4.2</v>
          </cell>
          <cell r="S121" t="str">
            <v>EUR</v>
          </cell>
          <cell r="T121">
            <v>4.2</v>
          </cell>
          <cell r="U121" t="str">
            <v>EXW</v>
          </cell>
          <cell r="Y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J121">
            <v>4.2</v>
          </cell>
          <cell r="AK121">
            <v>6</v>
          </cell>
          <cell r="AP121">
            <v>45348</v>
          </cell>
          <cell r="AQ121" t="str">
            <v>Kit</v>
          </cell>
          <cell r="AR121" t="b">
            <v>0</v>
          </cell>
          <cell r="AS121" t="b">
            <v>0</v>
          </cell>
          <cell r="AT121" t="b">
            <v>0</v>
          </cell>
          <cell r="AU121" t="b">
            <v>0</v>
          </cell>
          <cell r="AV121" t="b">
            <v>0</v>
          </cell>
          <cell r="AW121" t="b">
            <v>0</v>
          </cell>
          <cell r="AY121" t="str">
            <v>Ireland</v>
          </cell>
          <cell r="AZ121" t="str">
            <v>Kit</v>
          </cell>
          <cell r="BA121" t="str">
            <v/>
          </cell>
          <cell r="BC121">
            <v>0</v>
          </cell>
        </row>
        <row r="122">
          <cell r="A122" t="str">
            <v>1899-00031-00</v>
          </cell>
          <cell r="B122" t="str">
            <v>ANT, Mounting Bracket, Wall, R/A, 50x100mm, SS</v>
          </cell>
          <cell r="C122" t="str">
            <v>ea</v>
          </cell>
          <cell r="E122" t="b">
            <v>0</v>
          </cell>
          <cell r="F122" t="b">
            <v>0</v>
          </cell>
          <cell r="H122" t="str">
            <v>Production</v>
          </cell>
          <cell r="I122" t="str">
            <v>Buy</v>
          </cell>
          <cell r="J122" t="str">
            <v>TBA</v>
          </cell>
          <cell r="K122" t="str">
            <v>7200-1899-00030-00</v>
          </cell>
          <cell r="N122" t="str">
            <v>Meath Metals</v>
          </cell>
          <cell r="P122">
            <v>250</v>
          </cell>
          <cell r="Q122">
            <v>250</v>
          </cell>
          <cell r="R122">
            <v>1.92</v>
          </cell>
          <cell r="S122" t="str">
            <v>EUR</v>
          </cell>
          <cell r="T122">
            <v>1.92</v>
          </cell>
          <cell r="U122" t="str">
            <v>EXW</v>
          </cell>
          <cell r="Y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J122">
            <v>1.92</v>
          </cell>
          <cell r="AK122">
            <v>6</v>
          </cell>
          <cell r="AP122">
            <v>45348</v>
          </cell>
          <cell r="AQ122" t="str">
            <v>Kit</v>
          </cell>
          <cell r="AR122" t="b">
            <v>0</v>
          </cell>
          <cell r="AS122" t="b">
            <v>0</v>
          </cell>
          <cell r="AT122" t="b">
            <v>0</v>
          </cell>
          <cell r="AU122" t="b">
            <v>0</v>
          </cell>
          <cell r="AV122" t="b">
            <v>0</v>
          </cell>
          <cell r="AW122" t="b">
            <v>0</v>
          </cell>
          <cell r="AY122" t="str">
            <v>Ireland</v>
          </cell>
          <cell r="AZ122" t="str">
            <v>Kit</v>
          </cell>
          <cell r="BA122" t="str">
            <v/>
          </cell>
          <cell r="BC122">
            <v>0</v>
          </cell>
        </row>
        <row r="123">
          <cell r="A123" t="str">
            <v>1899-00031-00</v>
          </cell>
          <cell r="B123" t="str">
            <v>ANT, Mounting Bracket, Wall, R/A, 50x100mm, SS</v>
          </cell>
          <cell r="C123" t="str">
            <v>ea</v>
          </cell>
          <cell r="E123" t="b">
            <v>0</v>
          </cell>
          <cell r="F123" t="b">
            <v>0</v>
          </cell>
          <cell r="H123" t="str">
            <v>Production</v>
          </cell>
          <cell r="I123" t="str">
            <v>Buy</v>
          </cell>
          <cell r="J123" t="str">
            <v>TBA</v>
          </cell>
          <cell r="K123" t="str">
            <v>7200-1899-00030-00</v>
          </cell>
          <cell r="N123" t="str">
            <v>Meath Metals</v>
          </cell>
          <cell r="P123">
            <v>500</v>
          </cell>
          <cell r="Q123">
            <v>500</v>
          </cell>
          <cell r="R123">
            <v>1.92</v>
          </cell>
          <cell r="S123" t="str">
            <v>EUR</v>
          </cell>
          <cell r="T123">
            <v>1.92</v>
          </cell>
          <cell r="U123" t="str">
            <v>EXW</v>
          </cell>
          <cell r="Y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J123">
            <v>1.92</v>
          </cell>
          <cell r="AK123">
            <v>6</v>
          </cell>
          <cell r="AP123">
            <v>45348</v>
          </cell>
          <cell r="AQ123" t="str">
            <v>Kit</v>
          </cell>
          <cell r="AR123" t="b">
            <v>0</v>
          </cell>
          <cell r="AS123" t="b">
            <v>0</v>
          </cell>
          <cell r="AT123" t="b">
            <v>0</v>
          </cell>
          <cell r="AU123" t="b">
            <v>0</v>
          </cell>
          <cell r="AV123" t="b">
            <v>0</v>
          </cell>
          <cell r="AW123" t="b">
            <v>0</v>
          </cell>
          <cell r="AY123" t="str">
            <v>Ireland</v>
          </cell>
          <cell r="AZ123" t="str">
            <v>Kit</v>
          </cell>
          <cell r="BA123" t="str">
            <v/>
          </cell>
          <cell r="BC123">
            <v>0</v>
          </cell>
        </row>
        <row r="124">
          <cell r="A124" t="str">
            <v>1899-10010-00</v>
          </cell>
          <cell r="B124" t="str">
            <v>ANT, Mounting Bracket, Internal, Formed, 121.39x44.70mm</v>
          </cell>
          <cell r="C124" t="str">
            <v>ea</v>
          </cell>
          <cell r="E124" t="b">
            <v>0</v>
          </cell>
          <cell r="F124" t="b">
            <v>0</v>
          </cell>
          <cell r="H124" t="str">
            <v>R&amp;D</v>
          </cell>
          <cell r="I124" t="str">
            <v>Buy</v>
          </cell>
          <cell r="J124" t="str">
            <v>TBA</v>
          </cell>
          <cell r="K124" t="str">
            <v>7200-1899-10010-00</v>
          </cell>
          <cell r="T124" t="e">
            <v>#N/A</v>
          </cell>
          <cell r="Y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J124" t="e">
            <v>#N/A</v>
          </cell>
          <cell r="AQ124" t="str">
            <v>Kit</v>
          </cell>
          <cell r="AR124" t="b">
            <v>0</v>
          </cell>
          <cell r="AS124" t="b">
            <v>0</v>
          </cell>
          <cell r="AT124" t="b">
            <v>0</v>
          </cell>
          <cell r="AU124" t="b">
            <v>0</v>
          </cell>
          <cell r="AV124" t="b">
            <v>0</v>
          </cell>
          <cell r="AW124" t="b">
            <v>0</v>
          </cell>
          <cell r="AY124" t="str">
            <v>Ireland</v>
          </cell>
          <cell r="AZ124" t="str">
            <v>Kit</v>
          </cell>
          <cell r="BA124" t="str">
            <v/>
          </cell>
          <cell r="BC124">
            <v>0</v>
          </cell>
        </row>
        <row r="125">
          <cell r="A125" t="str">
            <v>2000-00010-00</v>
          </cell>
          <cell r="B125" t="str">
            <v>LBL, Blank Label, 50mm x 75mm, White</v>
          </cell>
          <cell r="C125" t="str">
            <v>ea</v>
          </cell>
          <cell r="E125" t="b">
            <v>0</v>
          </cell>
          <cell r="F125" t="b">
            <v>0</v>
          </cell>
          <cell r="H125" t="str">
            <v>Production</v>
          </cell>
          <cell r="I125" t="str">
            <v>Buy</v>
          </cell>
          <cell r="J125" t="str">
            <v>TBA</v>
          </cell>
          <cell r="K125" t="str">
            <v>TBA</v>
          </cell>
          <cell r="N125" t="str">
            <v>Estimate</v>
          </cell>
          <cell r="P125">
            <v>1000</v>
          </cell>
          <cell r="Q125">
            <v>1000</v>
          </cell>
          <cell r="R125">
            <v>0.05</v>
          </cell>
          <cell r="S125" t="str">
            <v>EUR</v>
          </cell>
          <cell r="T125">
            <v>0.05</v>
          </cell>
          <cell r="Y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J125">
            <v>0.05</v>
          </cell>
          <cell r="AQ125" t="str">
            <v>Kit</v>
          </cell>
          <cell r="AR125" t="b">
            <v>0</v>
          </cell>
          <cell r="AS125" t="b">
            <v>0</v>
          </cell>
          <cell r="AT125" t="b">
            <v>0</v>
          </cell>
          <cell r="AU125" t="b">
            <v>0</v>
          </cell>
          <cell r="AV125" t="b">
            <v>0</v>
          </cell>
          <cell r="AW125" t="b">
            <v>0</v>
          </cell>
          <cell r="AY125" t="str">
            <v>Romania</v>
          </cell>
          <cell r="BA125" t="str">
            <v/>
          </cell>
          <cell r="BC125">
            <v>0</v>
          </cell>
        </row>
        <row r="126">
          <cell r="A126" t="str">
            <v>2000-00020-00</v>
          </cell>
          <cell r="B126" t="str">
            <v>LBL, Blank Label, 99.10 x 38.10mm, White</v>
          </cell>
          <cell r="C126" t="str">
            <v>ea</v>
          </cell>
          <cell r="E126" t="b">
            <v>0</v>
          </cell>
          <cell r="F126" t="b">
            <v>0</v>
          </cell>
          <cell r="H126" t="str">
            <v>Production</v>
          </cell>
          <cell r="I126" t="str">
            <v>Buy</v>
          </cell>
          <cell r="J126" t="str">
            <v>Q-Connect</v>
          </cell>
          <cell r="K126" t="str">
            <v>KF26054</v>
          </cell>
          <cell r="N126" t="str">
            <v>Estimate</v>
          </cell>
          <cell r="P126">
            <v>1000</v>
          </cell>
          <cell r="Q126">
            <v>1000</v>
          </cell>
          <cell r="R126">
            <v>0.05</v>
          </cell>
          <cell r="S126" t="str">
            <v>EUR</v>
          </cell>
          <cell r="T126">
            <v>0.05</v>
          </cell>
          <cell r="Y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J126">
            <v>0.05</v>
          </cell>
          <cell r="AQ126" t="str">
            <v>Kit</v>
          </cell>
          <cell r="AR126" t="b">
            <v>0</v>
          </cell>
          <cell r="AS126" t="b">
            <v>0</v>
          </cell>
          <cell r="AT126" t="b">
            <v>0</v>
          </cell>
          <cell r="AU126" t="b">
            <v>0</v>
          </cell>
          <cell r="AV126" t="b">
            <v>0</v>
          </cell>
          <cell r="AW126" t="b">
            <v>0</v>
          </cell>
          <cell r="AY126" t="str">
            <v>Romania</v>
          </cell>
          <cell r="BA126" t="str">
            <v/>
          </cell>
          <cell r="BC126">
            <v>0</v>
          </cell>
        </row>
        <row r="127">
          <cell r="A127" t="str">
            <v>2010-00010-00</v>
          </cell>
          <cell r="B127" t="str">
            <v>LBL, Size = 50x80mm, Text="M25 (F) to IPC, 3P+N, 2m, Qty =1"</v>
          </cell>
          <cell r="C127" t="str">
            <v>ea</v>
          </cell>
          <cell r="E127" t="b">
            <v>0</v>
          </cell>
          <cell r="F127" t="b">
            <v>0</v>
          </cell>
          <cell r="H127" t="str">
            <v>UnReleased</v>
          </cell>
          <cell r="I127" t="str">
            <v>Make</v>
          </cell>
          <cell r="J127" t="str">
            <v>Vendor</v>
          </cell>
          <cell r="K127" t="str">
            <v>TBA</v>
          </cell>
          <cell r="S127" t="str">
            <v>EUR</v>
          </cell>
          <cell r="T127">
            <v>0</v>
          </cell>
          <cell r="Y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J127">
            <v>0</v>
          </cell>
          <cell r="AQ127" t="str">
            <v>Kit</v>
          </cell>
          <cell r="AR127" t="b">
            <v>0</v>
          </cell>
          <cell r="AS127" t="b">
            <v>0</v>
          </cell>
          <cell r="AT127" t="b">
            <v>0</v>
          </cell>
          <cell r="AU127" t="b">
            <v>0</v>
          </cell>
          <cell r="AV127" t="b">
            <v>0</v>
          </cell>
          <cell r="AW127" t="b">
            <v>0</v>
          </cell>
          <cell r="AY127" t="str">
            <v>Romania</v>
          </cell>
          <cell r="BA127" t="str">
            <v/>
          </cell>
          <cell r="BC127">
            <v>0</v>
          </cell>
        </row>
        <row r="128">
          <cell r="A128" t="str">
            <v>2010-00020-00</v>
          </cell>
          <cell r="B128" t="str">
            <v>LBL, Size = 50x80mm, Text="M25 (F) to IPC, 1P+N, 2m, Qty =1"</v>
          </cell>
          <cell r="C128" t="str">
            <v>ea</v>
          </cell>
          <cell r="E128" t="b">
            <v>0</v>
          </cell>
          <cell r="F128" t="b">
            <v>0</v>
          </cell>
          <cell r="H128" t="str">
            <v>UnReleased</v>
          </cell>
          <cell r="I128" t="str">
            <v>Make</v>
          </cell>
          <cell r="J128" t="str">
            <v>Vendor</v>
          </cell>
          <cell r="K128" t="str">
            <v>TBA</v>
          </cell>
          <cell r="S128" t="str">
            <v>EUR</v>
          </cell>
          <cell r="T128">
            <v>0</v>
          </cell>
          <cell r="Y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J128">
            <v>0</v>
          </cell>
          <cell r="AQ128" t="str">
            <v>Kit</v>
          </cell>
          <cell r="AR128" t="b">
            <v>0</v>
          </cell>
          <cell r="AS128" t="b">
            <v>0</v>
          </cell>
          <cell r="AT128" t="b">
            <v>0</v>
          </cell>
          <cell r="AU128" t="b">
            <v>0</v>
          </cell>
          <cell r="AV128" t="b">
            <v>0</v>
          </cell>
          <cell r="AW128" t="b">
            <v>0</v>
          </cell>
          <cell r="AY128" t="str">
            <v>Romania</v>
          </cell>
          <cell r="BA128" t="str">
            <v/>
          </cell>
          <cell r="BC128">
            <v>0</v>
          </cell>
        </row>
        <row r="129">
          <cell r="A129" t="str">
            <v>2010-00030-00</v>
          </cell>
          <cell r="B129" t="str">
            <v>LBL, Size = 50x80mm, Text="M19 (F) to 4mm Plug, 3P+N, 6m, Qty =1"</v>
          </cell>
          <cell r="C129" t="str">
            <v>ea</v>
          </cell>
          <cell r="E129" t="b">
            <v>0</v>
          </cell>
          <cell r="F129" t="b">
            <v>0</v>
          </cell>
          <cell r="H129" t="str">
            <v>UnReleased</v>
          </cell>
          <cell r="I129" t="str">
            <v>Make</v>
          </cell>
          <cell r="J129" t="str">
            <v>Vendor</v>
          </cell>
          <cell r="K129" t="str">
            <v>TBA</v>
          </cell>
          <cell r="S129" t="str">
            <v>EUR</v>
          </cell>
          <cell r="T129">
            <v>0</v>
          </cell>
          <cell r="Y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J129">
            <v>0</v>
          </cell>
          <cell r="AQ129" t="str">
            <v>Kit</v>
          </cell>
          <cell r="AR129" t="b">
            <v>0</v>
          </cell>
          <cell r="AS129" t="b">
            <v>0</v>
          </cell>
          <cell r="AT129" t="b">
            <v>0</v>
          </cell>
          <cell r="AU129" t="b">
            <v>0</v>
          </cell>
          <cell r="AV129" t="b">
            <v>0</v>
          </cell>
          <cell r="AW129" t="b">
            <v>0</v>
          </cell>
          <cell r="AY129" t="str">
            <v>Romania</v>
          </cell>
          <cell r="BA129" t="str">
            <v/>
          </cell>
          <cell r="BC129">
            <v>0</v>
          </cell>
        </row>
        <row r="130">
          <cell r="A130" t="str">
            <v>2010-00040-00</v>
          </cell>
          <cell r="B130" t="str">
            <v>LBL, Size = 50x80mm, Text="3100-70017-00; 4x Drummond G-Clamps; 3x 1A Fused (Brown, Black &amp; Grey), 1x Unfused (Blue)"</v>
          </cell>
          <cell r="C130" t="str">
            <v>ea</v>
          </cell>
          <cell r="E130" t="b">
            <v>0</v>
          </cell>
          <cell r="F130" t="b">
            <v>0</v>
          </cell>
          <cell r="H130" t="str">
            <v>UnReleased</v>
          </cell>
          <cell r="I130" t="str">
            <v>Make</v>
          </cell>
          <cell r="J130" t="str">
            <v>EMS</v>
          </cell>
          <cell r="K130" t="str">
            <v>2010-00040-00</v>
          </cell>
          <cell r="N130" t="str">
            <v>EMS</v>
          </cell>
          <cell r="R130">
            <v>0.05</v>
          </cell>
          <cell r="S130" t="str">
            <v>EUR</v>
          </cell>
          <cell r="T130">
            <v>0.05</v>
          </cell>
          <cell r="Y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J130">
            <v>0.05</v>
          </cell>
          <cell r="AK130">
            <v>1</v>
          </cell>
          <cell r="AQ130" t="str">
            <v>Kit</v>
          </cell>
          <cell r="AR130" t="b">
            <v>0</v>
          </cell>
          <cell r="AS130" t="b">
            <v>0</v>
          </cell>
          <cell r="AT130" t="b">
            <v>0</v>
          </cell>
          <cell r="AU130" t="b">
            <v>0</v>
          </cell>
          <cell r="AV130" t="b">
            <v>0</v>
          </cell>
          <cell r="AW130" t="b">
            <v>0</v>
          </cell>
          <cell r="AY130" t="str">
            <v>Romania</v>
          </cell>
          <cell r="BA130" t="str">
            <v/>
          </cell>
          <cell r="BC130">
            <v>0</v>
          </cell>
        </row>
        <row r="131">
          <cell r="A131" t="str">
            <v>2010-00041-00</v>
          </cell>
          <cell r="B131" t="str">
            <v>LBL, Size = 50x80mm, Text="3300-70018-00; 2x Drummond G-Clamps; 1x 1A Fused (Brown), 1x Unfused (Blue)"</v>
          </cell>
          <cell r="C131" t="str">
            <v>ea</v>
          </cell>
          <cell r="E131" t="b">
            <v>0</v>
          </cell>
          <cell r="F131" t="b">
            <v>0</v>
          </cell>
          <cell r="H131" t="str">
            <v>UnReleased</v>
          </cell>
          <cell r="I131" t="str">
            <v>Make</v>
          </cell>
          <cell r="J131" t="str">
            <v>EMS</v>
          </cell>
          <cell r="K131" t="str">
            <v>2010-00041-00</v>
          </cell>
          <cell r="N131" t="str">
            <v>EMS</v>
          </cell>
          <cell r="R131">
            <v>0.05</v>
          </cell>
          <cell r="S131" t="str">
            <v>EUR</v>
          </cell>
          <cell r="T131">
            <v>0.05</v>
          </cell>
          <cell r="Y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J131">
            <v>0.05</v>
          </cell>
          <cell r="AK131">
            <v>1</v>
          </cell>
          <cell r="AQ131" t="str">
            <v>Kit</v>
          </cell>
          <cell r="AR131" t="b">
            <v>0</v>
          </cell>
          <cell r="AS131" t="b">
            <v>0</v>
          </cell>
          <cell r="AT131" t="b">
            <v>0</v>
          </cell>
          <cell r="AU131" t="b">
            <v>0</v>
          </cell>
          <cell r="AV131" t="b">
            <v>0</v>
          </cell>
          <cell r="AW131" t="b">
            <v>0</v>
          </cell>
          <cell r="AY131" t="str">
            <v>Romania</v>
          </cell>
          <cell r="BA131" t="str">
            <v/>
          </cell>
          <cell r="BC131">
            <v>0</v>
          </cell>
        </row>
        <row r="132">
          <cell r="A132" t="str">
            <v>2010-00050-00</v>
          </cell>
          <cell r="B132" t="str">
            <v>LBL, Size=10x70mm, Text="N  U  V  W"</v>
          </cell>
          <cell r="C132" t="str">
            <v>ea</v>
          </cell>
          <cell r="E132" t="b">
            <v>0</v>
          </cell>
          <cell r="F132" t="b">
            <v>0</v>
          </cell>
          <cell r="H132" t="str">
            <v>Production</v>
          </cell>
          <cell r="I132" t="str">
            <v>Cost</v>
          </cell>
          <cell r="J132" t="str">
            <v>EMS</v>
          </cell>
          <cell r="M132" t="str">
            <v>Source cheaper before next build</v>
          </cell>
          <cell r="N132" t="str">
            <v>Smart Electronics</v>
          </cell>
          <cell r="R132">
            <v>0.1</v>
          </cell>
          <cell r="S132" t="str">
            <v>EUR</v>
          </cell>
          <cell r="T132">
            <v>0.1</v>
          </cell>
          <cell r="Y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J132">
            <v>0.1</v>
          </cell>
          <cell r="AK132">
            <v>1</v>
          </cell>
          <cell r="AP132">
            <v>45428</v>
          </cell>
          <cell r="AQ132" t="str">
            <v>Kit</v>
          </cell>
          <cell r="AR132" t="b">
            <v>0</v>
          </cell>
          <cell r="AS132" t="b">
            <v>0</v>
          </cell>
          <cell r="AT132" t="b">
            <v>0</v>
          </cell>
          <cell r="AU132" t="b">
            <v>0</v>
          </cell>
          <cell r="AV132" t="b">
            <v>0</v>
          </cell>
          <cell r="AW132" t="b">
            <v>0</v>
          </cell>
          <cell r="AY132" t="str">
            <v>Romania</v>
          </cell>
          <cell r="BA132" t="str">
            <v/>
          </cell>
          <cell r="BC132">
            <v>0</v>
          </cell>
        </row>
        <row r="133">
          <cell r="A133" t="str">
            <v>2010-00060-00</v>
          </cell>
          <cell r="B133" t="str">
            <v>LBL, 5x15mm, Heat Resistant, PCA Serial Number</v>
          </cell>
          <cell r="C133" t="str">
            <v>ea</v>
          </cell>
          <cell r="E133" t="b">
            <v>0</v>
          </cell>
          <cell r="F133" t="b">
            <v>0</v>
          </cell>
          <cell r="H133" t="str">
            <v>Production</v>
          </cell>
          <cell r="I133" t="str">
            <v>Buy</v>
          </cell>
          <cell r="J133" t="str">
            <v>EMS</v>
          </cell>
          <cell r="K133" t="str">
            <v>TBA</v>
          </cell>
          <cell r="N133" t="str">
            <v>LTHD</v>
          </cell>
          <cell r="P133">
            <v>100</v>
          </cell>
          <cell r="Q133">
            <v>100</v>
          </cell>
          <cell r="R133">
            <v>0.05</v>
          </cell>
          <cell r="S133" t="str">
            <v>EUR</v>
          </cell>
          <cell r="T133">
            <v>0.05</v>
          </cell>
          <cell r="U133" t="str">
            <v>DDP</v>
          </cell>
          <cell r="Y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J133">
            <v>0.05</v>
          </cell>
          <cell r="AK133">
            <v>1</v>
          </cell>
          <cell r="AP133">
            <v>45689</v>
          </cell>
          <cell r="AQ133" t="str">
            <v>PCA</v>
          </cell>
          <cell r="AR133" t="b">
            <v>0</v>
          </cell>
          <cell r="AS133" t="b">
            <v>0</v>
          </cell>
          <cell r="AT133" t="b">
            <v>0</v>
          </cell>
          <cell r="AU133" t="b">
            <v>0</v>
          </cell>
          <cell r="AV133" t="b">
            <v>0</v>
          </cell>
          <cell r="AW133" t="b">
            <v>0</v>
          </cell>
          <cell r="AY133" t="str">
            <v>Romania</v>
          </cell>
          <cell r="AZ133" t="str">
            <v>Hand</v>
          </cell>
          <cell r="BA133" t="str">
            <v/>
          </cell>
          <cell r="BC133">
            <v>0</v>
          </cell>
        </row>
        <row r="134">
          <cell r="A134" t="str">
            <v>2010-10010-00</v>
          </cell>
          <cell r="B134" t="str">
            <v>LBL, Carton Label 99.10 x38.10mm, Text="5010-30000-05 - FGS, Scavenger GM-B, M19, 6F"</v>
          </cell>
          <cell r="C134" t="str">
            <v>ea</v>
          </cell>
          <cell r="E134" t="b">
            <v>0</v>
          </cell>
          <cell r="F134" t="b">
            <v>0</v>
          </cell>
          <cell r="H134" t="str">
            <v>Obsolete</v>
          </cell>
          <cell r="I134" t="str">
            <v>Make</v>
          </cell>
          <cell r="J134" t="str">
            <v>Q-Connect</v>
          </cell>
          <cell r="K134" t="str">
            <v>KF26054</v>
          </cell>
          <cell r="M134" t="str">
            <v>Print in-house</v>
          </cell>
          <cell r="N134" t="str">
            <v>Hunt Office</v>
          </cell>
          <cell r="O134" t="str">
            <v>WWW</v>
          </cell>
          <cell r="P134">
            <v>1400</v>
          </cell>
          <cell r="Q134">
            <v>1400</v>
          </cell>
          <cell r="R134">
            <v>1.3564285714285713E-2</v>
          </cell>
          <cell r="S134" t="str">
            <v>EUR</v>
          </cell>
          <cell r="T134">
            <v>1.3564285714285713E-2</v>
          </cell>
          <cell r="Y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J134">
            <v>1.3564285714285713E-2</v>
          </cell>
          <cell r="AK134">
            <v>1</v>
          </cell>
          <cell r="AQ134" t="str">
            <v>Box</v>
          </cell>
          <cell r="AR134" t="b">
            <v>0</v>
          </cell>
          <cell r="AS134" t="b">
            <v>0</v>
          </cell>
          <cell r="AT134" t="b">
            <v>0</v>
          </cell>
          <cell r="AU134" t="b">
            <v>0</v>
          </cell>
          <cell r="AV134" t="b">
            <v>0</v>
          </cell>
          <cell r="AW134" t="b">
            <v>0</v>
          </cell>
          <cell r="AY134" t="str">
            <v>Romania</v>
          </cell>
          <cell r="BA134" t="str">
            <v/>
          </cell>
          <cell r="BC134">
            <v>0</v>
          </cell>
        </row>
        <row r="135">
          <cell r="A135" t="str">
            <v>2010-10010-01</v>
          </cell>
          <cell r="B135" t="str">
            <v>LBL, Carton Label 99.10 x38.10mm, Text="VTPN, Description, Device ID, QR Code"</v>
          </cell>
          <cell r="C135" t="str">
            <v>ea</v>
          </cell>
          <cell r="E135" t="b">
            <v>0</v>
          </cell>
          <cell r="F135" t="b">
            <v>0</v>
          </cell>
          <cell r="H135" t="str">
            <v>Production</v>
          </cell>
          <cell r="I135" t="str">
            <v>Cost</v>
          </cell>
          <cell r="J135" t="str">
            <v>EMS</v>
          </cell>
          <cell r="K135" t="str">
            <v>7100-10010-00</v>
          </cell>
          <cell r="M135" t="str">
            <v>Print in-house</v>
          </cell>
          <cell r="R135">
            <v>0.1</v>
          </cell>
          <cell r="S135" t="str">
            <v>EUR</v>
          </cell>
          <cell r="T135">
            <v>0.1</v>
          </cell>
          <cell r="Y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J135">
            <v>0.1</v>
          </cell>
          <cell r="AK135">
            <v>1</v>
          </cell>
          <cell r="AP135">
            <v>45397</v>
          </cell>
          <cell r="AQ135" t="str">
            <v>Box</v>
          </cell>
          <cell r="AR135" t="b">
            <v>0</v>
          </cell>
          <cell r="AS135" t="b">
            <v>0</v>
          </cell>
          <cell r="AT135" t="b">
            <v>0</v>
          </cell>
          <cell r="AU135" t="b">
            <v>0</v>
          </cell>
          <cell r="AV135" t="b">
            <v>0</v>
          </cell>
          <cell r="AW135" t="b">
            <v>0</v>
          </cell>
          <cell r="AY135" t="str">
            <v>Romania</v>
          </cell>
          <cell r="AZ135" t="str">
            <v>Hand</v>
          </cell>
          <cell r="BA135" t="str">
            <v/>
          </cell>
          <cell r="BC135">
            <v>0</v>
          </cell>
        </row>
        <row r="136">
          <cell r="A136" t="str">
            <v>2010-10020-00</v>
          </cell>
          <cell r="B136" t="str">
            <v>LBL, Carton Label 99.10 x38.10mm, Text="5021-30000-00 - FGS, Scavenger PM-C, M25, 2F"</v>
          </cell>
          <cell r="C136" t="str">
            <v>ea</v>
          </cell>
          <cell r="E136" t="b">
            <v>0</v>
          </cell>
          <cell r="F136" t="b">
            <v>0</v>
          </cell>
          <cell r="H136" t="str">
            <v>Obsolete</v>
          </cell>
          <cell r="I136" t="str">
            <v>Make</v>
          </cell>
          <cell r="J136" t="str">
            <v>Q-Connect</v>
          </cell>
          <cell r="K136" t="str">
            <v>KF26054</v>
          </cell>
          <cell r="M136" t="str">
            <v>Print in-house</v>
          </cell>
          <cell r="N136" t="str">
            <v>Hunt Office</v>
          </cell>
          <cell r="O136" t="str">
            <v>WWW</v>
          </cell>
          <cell r="P136">
            <v>1400</v>
          </cell>
          <cell r="Q136">
            <v>1400</v>
          </cell>
          <cell r="R136">
            <v>1.3564285714285713E-2</v>
          </cell>
          <cell r="S136" t="str">
            <v>EUR</v>
          </cell>
          <cell r="T136">
            <v>1.3564285714285713E-2</v>
          </cell>
          <cell r="Y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J136">
            <v>1.3564285714285713E-2</v>
          </cell>
          <cell r="AK136">
            <v>1</v>
          </cell>
          <cell r="AQ136" t="str">
            <v>Box</v>
          </cell>
          <cell r="AR136" t="b">
            <v>0</v>
          </cell>
          <cell r="AS136" t="b">
            <v>0</v>
          </cell>
          <cell r="AT136" t="b">
            <v>0</v>
          </cell>
          <cell r="AU136" t="b">
            <v>0</v>
          </cell>
          <cell r="AV136" t="b">
            <v>0</v>
          </cell>
          <cell r="AW136" t="b">
            <v>0</v>
          </cell>
          <cell r="AY136" t="str">
            <v>Romania</v>
          </cell>
          <cell r="AZ136" t="str">
            <v>Hand</v>
          </cell>
          <cell r="BA136" t="str">
            <v/>
          </cell>
          <cell r="BC136">
            <v>0</v>
          </cell>
        </row>
        <row r="137">
          <cell r="A137" t="str">
            <v>2010-10020-01</v>
          </cell>
          <cell r="B137" t="str">
            <v>LBL, Carton Label 99.10 x38.10mm, Text="5021-30000-01 - FGS, Scavenger PM-C, M25, 2F"</v>
          </cell>
          <cell r="C137" t="str">
            <v>ea</v>
          </cell>
          <cell r="E137" t="b">
            <v>0</v>
          </cell>
          <cell r="F137" t="b">
            <v>0</v>
          </cell>
          <cell r="H137" t="str">
            <v>Production</v>
          </cell>
          <cell r="I137" t="str">
            <v>Make</v>
          </cell>
          <cell r="J137" t="str">
            <v>Q-Connect</v>
          </cell>
          <cell r="K137" t="str">
            <v>KF26054</v>
          </cell>
          <cell r="M137" t="str">
            <v>Print in-house</v>
          </cell>
          <cell r="N137" t="str">
            <v>Hunt Office</v>
          </cell>
          <cell r="O137" t="str">
            <v>WWW</v>
          </cell>
          <cell r="P137">
            <v>1400</v>
          </cell>
          <cell r="Q137">
            <v>1400</v>
          </cell>
          <cell r="R137">
            <v>1.3564285714285713E-2</v>
          </cell>
          <cell r="S137" t="str">
            <v>EUR</v>
          </cell>
          <cell r="T137">
            <v>1.3564285714285713E-2</v>
          </cell>
          <cell r="Y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J137">
            <v>1.3564285714285713E-2</v>
          </cell>
          <cell r="AK137">
            <v>1</v>
          </cell>
          <cell r="AQ137" t="str">
            <v>Box</v>
          </cell>
          <cell r="AR137" t="b">
            <v>0</v>
          </cell>
          <cell r="AS137" t="b">
            <v>0</v>
          </cell>
          <cell r="AT137" t="b">
            <v>0</v>
          </cell>
          <cell r="AU137" t="b">
            <v>0</v>
          </cell>
          <cell r="AV137" t="b">
            <v>0</v>
          </cell>
          <cell r="AW137" t="b">
            <v>0</v>
          </cell>
          <cell r="AY137" t="str">
            <v>Romania</v>
          </cell>
          <cell r="AZ137" t="str">
            <v>Hand</v>
          </cell>
          <cell r="BA137" t="str">
            <v/>
          </cell>
          <cell r="BC137">
            <v>0</v>
          </cell>
        </row>
        <row r="138">
          <cell r="A138" t="str">
            <v>2010-10030-00</v>
          </cell>
          <cell r="B138" t="str">
            <v>LBL, Carton Label 99.10 x38.10mm, Text="5020-60000-00 - FGS, Scavenger PM-A, M25, 1F"</v>
          </cell>
          <cell r="C138" t="str">
            <v>ea</v>
          </cell>
          <cell r="E138" t="b">
            <v>0</v>
          </cell>
          <cell r="F138" t="b">
            <v>0</v>
          </cell>
          <cell r="H138" t="str">
            <v>Obsolete</v>
          </cell>
          <cell r="I138" t="str">
            <v>Make</v>
          </cell>
          <cell r="J138" t="str">
            <v>Q-Connect</v>
          </cell>
          <cell r="K138" t="str">
            <v>KF26054</v>
          </cell>
          <cell r="M138" t="str">
            <v>Print in-house</v>
          </cell>
          <cell r="N138" t="str">
            <v>Hunt Office</v>
          </cell>
          <cell r="O138" t="str">
            <v>WWW</v>
          </cell>
          <cell r="P138">
            <v>1400</v>
          </cell>
          <cell r="Q138">
            <v>1400</v>
          </cell>
          <cell r="R138">
            <v>1.3564285714285713E-2</v>
          </cell>
          <cell r="S138" t="str">
            <v>EUR</v>
          </cell>
          <cell r="T138">
            <v>1.3564285714285713E-2</v>
          </cell>
          <cell r="Y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J138">
            <v>1.3564285714285713E-2</v>
          </cell>
          <cell r="AK138">
            <v>1</v>
          </cell>
          <cell r="AQ138" t="str">
            <v>Box</v>
          </cell>
          <cell r="AR138" t="b">
            <v>0</v>
          </cell>
          <cell r="AS138" t="b">
            <v>0</v>
          </cell>
          <cell r="AT138" t="b">
            <v>0</v>
          </cell>
          <cell r="AU138" t="b">
            <v>0</v>
          </cell>
          <cell r="AV138" t="b">
            <v>0</v>
          </cell>
          <cell r="AW138" t="b">
            <v>0</v>
          </cell>
          <cell r="AY138" t="str">
            <v>Romania</v>
          </cell>
          <cell r="AZ138" t="str">
            <v>Hand</v>
          </cell>
          <cell r="BA138" t="str">
            <v/>
          </cell>
          <cell r="BC138">
            <v>0</v>
          </cell>
        </row>
        <row r="139">
          <cell r="A139" t="str">
            <v>2010-10030-01</v>
          </cell>
          <cell r="B139" t="str">
            <v>LBL, Carton Label 99.10 x38.10mm, Text="5020-60000-01 - FGS, Scavenger PM-A, M25, 1F"</v>
          </cell>
          <cell r="C139" t="str">
            <v>ea</v>
          </cell>
          <cell r="E139" t="b">
            <v>0</v>
          </cell>
          <cell r="F139" t="b">
            <v>0</v>
          </cell>
          <cell r="H139" t="str">
            <v>Production</v>
          </cell>
          <cell r="I139" t="str">
            <v>Make</v>
          </cell>
          <cell r="J139" t="str">
            <v>Q-Connect</v>
          </cell>
          <cell r="K139" t="str">
            <v>KF26054</v>
          </cell>
          <cell r="M139" t="str">
            <v>Print in-house</v>
          </cell>
          <cell r="N139" t="str">
            <v>Hunt Office</v>
          </cell>
          <cell r="O139" t="str">
            <v>WWW</v>
          </cell>
          <cell r="P139">
            <v>1400</v>
          </cell>
          <cell r="Q139">
            <v>1400</v>
          </cell>
          <cell r="R139">
            <v>1.3564285714285713E-2</v>
          </cell>
          <cell r="S139" t="str">
            <v>EUR</v>
          </cell>
          <cell r="T139">
            <v>1.3564285714285713E-2</v>
          </cell>
          <cell r="Y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J139">
            <v>1.3564285714285713E-2</v>
          </cell>
          <cell r="AK139">
            <v>1</v>
          </cell>
          <cell r="AQ139" t="str">
            <v>Box</v>
          </cell>
          <cell r="AR139" t="b">
            <v>0</v>
          </cell>
          <cell r="AS139" t="b">
            <v>0</v>
          </cell>
          <cell r="AT139" t="b">
            <v>0</v>
          </cell>
          <cell r="AU139" t="b">
            <v>0</v>
          </cell>
          <cell r="AV139" t="b">
            <v>0</v>
          </cell>
          <cell r="AW139" t="b">
            <v>0</v>
          </cell>
          <cell r="AY139" t="str">
            <v>Romania</v>
          </cell>
          <cell r="AZ139" t="str">
            <v>Hand</v>
          </cell>
          <cell r="BA139" t="str">
            <v/>
          </cell>
          <cell r="BC139">
            <v>0</v>
          </cell>
        </row>
        <row r="140">
          <cell r="A140" t="str">
            <v>2010-20010-00</v>
          </cell>
          <cell r="B140" t="str">
            <v>LBL, ESB Kit Contents Label 280 x 120mm</v>
          </cell>
          <cell r="C140" t="str">
            <v>ea</v>
          </cell>
          <cell r="E140" t="b">
            <v>0</v>
          </cell>
          <cell r="F140" t="b">
            <v>0</v>
          </cell>
          <cell r="H140" t="str">
            <v>UnReleased</v>
          </cell>
          <cell r="I140" t="str">
            <v>Buy</v>
          </cell>
          <cell r="J140" t="str">
            <v>VTElectron</v>
          </cell>
          <cell r="K140" t="str">
            <v>2010-20010-00</v>
          </cell>
          <cell r="N140" t="str">
            <v>Estimate</v>
          </cell>
          <cell r="P140">
            <v>1000</v>
          </cell>
          <cell r="Q140">
            <v>1000</v>
          </cell>
          <cell r="R140">
            <v>0.25</v>
          </cell>
          <cell r="S140" t="str">
            <v>EUR</v>
          </cell>
          <cell r="T140">
            <v>0.25</v>
          </cell>
          <cell r="Y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J140">
            <v>0.25</v>
          </cell>
          <cell r="AK140">
            <v>2</v>
          </cell>
          <cell r="AP140">
            <v>45524</v>
          </cell>
          <cell r="AQ140" t="str">
            <v>Box</v>
          </cell>
          <cell r="AR140" t="b">
            <v>0</v>
          </cell>
          <cell r="AS140" t="b">
            <v>0</v>
          </cell>
          <cell r="AT140" t="b">
            <v>0</v>
          </cell>
          <cell r="AU140" t="b">
            <v>0</v>
          </cell>
          <cell r="AV140" t="b">
            <v>0</v>
          </cell>
          <cell r="AW140" t="b">
            <v>0</v>
          </cell>
          <cell r="AY140" t="str">
            <v>Ireland</v>
          </cell>
          <cell r="AZ140" t="str">
            <v>Hand</v>
          </cell>
          <cell r="BA140" t="str">
            <v/>
          </cell>
          <cell r="BC140">
            <v>0</v>
          </cell>
        </row>
        <row r="141">
          <cell r="A141" t="str">
            <v>2030-70000-00</v>
          </cell>
          <cell r="B141" t="str">
            <v>LBL, Drawing, Acrylic label 100.90 x 105.40mm, with Diecut</v>
          </cell>
          <cell r="C141" t="str">
            <v>ea</v>
          </cell>
          <cell r="E141" t="b">
            <v>0</v>
          </cell>
          <cell r="F141" t="b">
            <v>0</v>
          </cell>
          <cell r="H141" t="str">
            <v>Obsolete</v>
          </cell>
          <cell r="I141" t="str">
            <v>Reference Item</v>
          </cell>
          <cell r="R141">
            <v>0</v>
          </cell>
          <cell r="S141" t="str">
            <v>EUR</v>
          </cell>
          <cell r="T141">
            <v>0</v>
          </cell>
          <cell r="Y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J141">
            <v>0</v>
          </cell>
          <cell r="AP141">
            <v>45593</v>
          </cell>
          <cell r="AQ141" t="str">
            <v>Drawing</v>
          </cell>
          <cell r="AR141" t="b">
            <v>0</v>
          </cell>
          <cell r="AS141" t="b">
            <v>0</v>
          </cell>
          <cell r="AT141" t="b">
            <v>0</v>
          </cell>
          <cell r="AU141" t="b">
            <v>0</v>
          </cell>
          <cell r="AV141" t="b">
            <v>0</v>
          </cell>
          <cell r="AW141" t="b">
            <v>0</v>
          </cell>
          <cell r="AY141" t="str">
            <v>Romania</v>
          </cell>
          <cell r="BA141" t="str">
            <v/>
          </cell>
          <cell r="BC141">
            <v>0</v>
          </cell>
        </row>
        <row r="142">
          <cell r="A142" t="str">
            <v>2030-70019-00</v>
          </cell>
          <cell r="B142" t="str">
            <v>LBL, Scavenger Acrylic label 100.90 x 105.40mm, VT Electron</v>
          </cell>
          <cell r="C142" t="str">
            <v>ea</v>
          </cell>
          <cell r="E142" t="b">
            <v>0</v>
          </cell>
          <cell r="F142" t="b">
            <v>0</v>
          </cell>
          <cell r="H142" t="str">
            <v>Obsolete</v>
          </cell>
          <cell r="I142" t="str">
            <v>Buy</v>
          </cell>
          <cell r="J142" t="str">
            <v>LTHD</v>
          </cell>
          <cell r="K142" t="str">
            <v>DCZ-PCDA-X105410 09-PC025-001</v>
          </cell>
          <cell r="N142" t="str">
            <v>LTHD</v>
          </cell>
          <cell r="O142" t="str">
            <v>OC16126</v>
          </cell>
          <cell r="P142">
            <v>50</v>
          </cell>
          <cell r="Q142">
            <v>50</v>
          </cell>
          <cell r="R142">
            <v>7</v>
          </cell>
          <cell r="S142" t="str">
            <v>EUR</v>
          </cell>
          <cell r="T142">
            <v>7</v>
          </cell>
          <cell r="U142" t="str">
            <v>DAP Bucharest</v>
          </cell>
          <cell r="Y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J142">
            <v>7</v>
          </cell>
          <cell r="AK142">
            <v>2</v>
          </cell>
          <cell r="AQ142" t="str">
            <v>Box</v>
          </cell>
          <cell r="AR142" t="b">
            <v>0</v>
          </cell>
          <cell r="AS142" t="b">
            <v>0</v>
          </cell>
          <cell r="AT142" t="b">
            <v>0</v>
          </cell>
          <cell r="AU142" t="b">
            <v>0</v>
          </cell>
          <cell r="AV142" t="b">
            <v>0</v>
          </cell>
          <cell r="AW142" t="b">
            <v>0</v>
          </cell>
          <cell r="AY142" t="str">
            <v>Romania</v>
          </cell>
          <cell r="BA142" t="str">
            <v/>
          </cell>
          <cell r="BC142">
            <v>0</v>
          </cell>
        </row>
        <row r="143">
          <cell r="A143" t="str">
            <v>2030-70019-00</v>
          </cell>
          <cell r="B143" t="str">
            <v>LBL, Scavenger Acrylic label 100.90 x 105.40mm, VT Electron</v>
          </cell>
          <cell r="C143" t="str">
            <v>ea</v>
          </cell>
          <cell r="E143" t="b">
            <v>0</v>
          </cell>
          <cell r="F143" t="b">
            <v>0</v>
          </cell>
          <cell r="H143" t="str">
            <v>Obsolete</v>
          </cell>
          <cell r="I143" t="str">
            <v>Buy</v>
          </cell>
          <cell r="J143" t="str">
            <v>LTHD</v>
          </cell>
          <cell r="K143" t="str">
            <v>DCZ-PCDA-X105410 09-PC025-001</v>
          </cell>
          <cell r="N143" t="str">
            <v>LTHD</v>
          </cell>
          <cell r="O143" t="str">
            <v>OC16126</v>
          </cell>
          <cell r="P143">
            <v>500</v>
          </cell>
          <cell r="Q143">
            <v>500</v>
          </cell>
          <cell r="R143">
            <v>3.5</v>
          </cell>
          <cell r="S143" t="str">
            <v>EUR</v>
          </cell>
          <cell r="T143">
            <v>3.5</v>
          </cell>
          <cell r="U143" t="str">
            <v>DAP Bucharest</v>
          </cell>
          <cell r="Y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J143">
            <v>3.5</v>
          </cell>
          <cell r="AK143">
            <v>2</v>
          </cell>
          <cell r="AQ143" t="str">
            <v>Box</v>
          </cell>
          <cell r="AR143" t="b">
            <v>0</v>
          </cell>
          <cell r="AS143" t="b">
            <v>0</v>
          </cell>
          <cell r="AT143" t="b">
            <v>0</v>
          </cell>
          <cell r="AU143" t="b">
            <v>0</v>
          </cell>
          <cell r="AV143" t="b">
            <v>0</v>
          </cell>
          <cell r="AW143" t="b">
            <v>0</v>
          </cell>
          <cell r="AY143" t="str">
            <v>Romania</v>
          </cell>
          <cell r="BA143" t="str">
            <v/>
          </cell>
          <cell r="BC143">
            <v>0</v>
          </cell>
        </row>
        <row r="144">
          <cell r="A144" t="str">
            <v>2030-70019-00</v>
          </cell>
          <cell r="B144" t="str">
            <v>LBL, Scavenger Acrylic label 100.90 x 105.40mm, VT Electron</v>
          </cell>
          <cell r="C144" t="str">
            <v>ea</v>
          </cell>
          <cell r="E144" t="b">
            <v>0</v>
          </cell>
          <cell r="F144" t="b">
            <v>0</v>
          </cell>
          <cell r="H144" t="str">
            <v>Obsolete</v>
          </cell>
          <cell r="I144" t="str">
            <v>Buy</v>
          </cell>
          <cell r="J144" t="str">
            <v>LTHD</v>
          </cell>
          <cell r="K144" t="str">
            <v>DCZ-PCDA-X105410 09-PC025-001</v>
          </cell>
          <cell r="N144" t="str">
            <v>LTHD</v>
          </cell>
          <cell r="O144" t="str">
            <v>OC16126</v>
          </cell>
          <cell r="P144">
            <v>1000</v>
          </cell>
          <cell r="Q144">
            <v>1000</v>
          </cell>
          <cell r="R144">
            <v>2.52</v>
          </cell>
          <cell r="S144" t="str">
            <v>EUR</v>
          </cell>
          <cell r="T144">
            <v>2.52</v>
          </cell>
          <cell r="U144" t="str">
            <v>DAP Bucharest</v>
          </cell>
          <cell r="Y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J144">
            <v>2.52</v>
          </cell>
          <cell r="AK144">
            <v>2</v>
          </cell>
          <cell r="AQ144" t="str">
            <v>Box</v>
          </cell>
          <cell r="AR144" t="b">
            <v>0</v>
          </cell>
          <cell r="AS144" t="b">
            <v>0</v>
          </cell>
          <cell r="AT144" t="b">
            <v>0</v>
          </cell>
          <cell r="AU144" t="b">
            <v>0</v>
          </cell>
          <cell r="AV144" t="b">
            <v>0</v>
          </cell>
          <cell r="AW144" t="b">
            <v>0</v>
          </cell>
          <cell r="AY144" t="str">
            <v>Romania</v>
          </cell>
          <cell r="BA144" t="str">
            <v/>
          </cell>
          <cell r="BC144">
            <v>0</v>
          </cell>
        </row>
        <row r="145">
          <cell r="A145" t="str">
            <v>2030-70019-01</v>
          </cell>
          <cell r="B145" t="str">
            <v>LBL, Scavenger Acrylic label 100.90 x 105.40mm, Device ID Cutout, VT Electron</v>
          </cell>
          <cell r="C145" t="str">
            <v>ea</v>
          </cell>
          <cell r="E145" t="b">
            <v>0</v>
          </cell>
          <cell r="F145" t="b">
            <v>0</v>
          </cell>
          <cell r="H145" t="str">
            <v>Obsolete</v>
          </cell>
          <cell r="I145" t="str">
            <v>Free Issue</v>
          </cell>
          <cell r="J145" t="str">
            <v>LTHD</v>
          </cell>
          <cell r="K145" t="str">
            <v>DCZ-PCDA-X105410 09-PC025-002</v>
          </cell>
          <cell r="N145" t="str">
            <v>LTHD</v>
          </cell>
          <cell r="O145" t="str">
            <v>OC16170</v>
          </cell>
          <cell r="P145">
            <v>50</v>
          </cell>
          <cell r="Q145">
            <v>50</v>
          </cell>
          <cell r="R145">
            <v>7</v>
          </cell>
          <cell r="S145" t="str">
            <v>EUR</v>
          </cell>
          <cell r="T145">
            <v>7</v>
          </cell>
          <cell r="U145" t="str">
            <v>DAP Bucharest</v>
          </cell>
          <cell r="Y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J145">
            <v>7</v>
          </cell>
          <cell r="AK145">
            <v>2</v>
          </cell>
          <cell r="AQ145" t="str">
            <v>Box</v>
          </cell>
          <cell r="AR145" t="b">
            <v>0</v>
          </cell>
          <cell r="AS145" t="b">
            <v>0</v>
          </cell>
          <cell r="AT145" t="b">
            <v>0</v>
          </cell>
          <cell r="AU145" t="b">
            <v>0</v>
          </cell>
          <cell r="AV145" t="b">
            <v>0</v>
          </cell>
          <cell r="AW145" t="b">
            <v>0</v>
          </cell>
          <cell r="AY145" t="str">
            <v>Romania</v>
          </cell>
          <cell r="BA145" t="str">
            <v/>
          </cell>
          <cell r="BC145">
            <v>0</v>
          </cell>
        </row>
        <row r="146">
          <cell r="A146" t="str">
            <v>2030-70019-01</v>
          </cell>
          <cell r="B146" t="str">
            <v>LBL, Scavenger Acrylic label 100.90 x 105.40mm, Device ID Cutout, VT Electron</v>
          </cell>
          <cell r="C146" t="str">
            <v>ea</v>
          </cell>
          <cell r="E146" t="b">
            <v>0</v>
          </cell>
          <cell r="F146" t="b">
            <v>0</v>
          </cell>
          <cell r="H146" t="str">
            <v>Obsolete</v>
          </cell>
          <cell r="I146" t="str">
            <v>Free Issue</v>
          </cell>
          <cell r="J146" t="str">
            <v>LTHD</v>
          </cell>
          <cell r="K146" t="str">
            <v>DCZ-PCDA-X105410 09-PC025-002</v>
          </cell>
          <cell r="N146" t="str">
            <v>LTHD</v>
          </cell>
          <cell r="O146" t="str">
            <v>OC16170</v>
          </cell>
          <cell r="P146">
            <v>500</v>
          </cell>
          <cell r="Q146">
            <v>500</v>
          </cell>
          <cell r="R146">
            <v>3.5</v>
          </cell>
          <cell r="S146" t="str">
            <v>EUR</v>
          </cell>
          <cell r="T146">
            <v>3.5</v>
          </cell>
          <cell r="U146" t="str">
            <v>DAP Bucharest</v>
          </cell>
          <cell r="Y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J146">
            <v>3.5</v>
          </cell>
          <cell r="AK146">
            <v>2</v>
          </cell>
          <cell r="AQ146" t="str">
            <v>Box</v>
          </cell>
          <cell r="AR146" t="b">
            <v>0</v>
          </cell>
          <cell r="AS146" t="b">
            <v>0</v>
          </cell>
          <cell r="AT146" t="b">
            <v>0</v>
          </cell>
          <cell r="AU146" t="b">
            <v>0</v>
          </cell>
          <cell r="AV146" t="b">
            <v>0</v>
          </cell>
          <cell r="AW146" t="b">
            <v>0</v>
          </cell>
          <cell r="AY146" t="str">
            <v>Romania</v>
          </cell>
          <cell r="BA146" t="str">
            <v/>
          </cell>
          <cell r="BC146">
            <v>0</v>
          </cell>
        </row>
        <row r="147">
          <cell r="A147" t="str">
            <v>2030-70019-01</v>
          </cell>
          <cell r="B147" t="str">
            <v>LBL, Scavenger Acrylic label 100.90 x 105.40mm, Device ID Cutout, VT Electron</v>
          </cell>
          <cell r="C147" t="str">
            <v>ea</v>
          </cell>
          <cell r="E147" t="b">
            <v>0</v>
          </cell>
          <cell r="F147" t="b">
            <v>0</v>
          </cell>
          <cell r="H147" t="str">
            <v>Obsolete</v>
          </cell>
          <cell r="I147" t="str">
            <v>Free Issue</v>
          </cell>
          <cell r="J147" t="str">
            <v>LTHD</v>
          </cell>
          <cell r="K147" t="str">
            <v>DCZ-PCDA-X105410 09-PC025-002</v>
          </cell>
          <cell r="N147" t="str">
            <v>LTHD</v>
          </cell>
          <cell r="O147" t="str">
            <v>OC16170</v>
          </cell>
          <cell r="P147">
            <v>1000</v>
          </cell>
          <cell r="Q147">
            <v>1000</v>
          </cell>
          <cell r="R147">
            <v>2.52</v>
          </cell>
          <cell r="S147" t="str">
            <v>EUR</v>
          </cell>
          <cell r="T147">
            <v>2.52</v>
          </cell>
          <cell r="U147" t="str">
            <v>DAP Bucharest</v>
          </cell>
          <cell r="Y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J147">
            <v>2.52</v>
          </cell>
          <cell r="AK147">
            <v>2</v>
          </cell>
          <cell r="AQ147" t="str">
            <v>Box</v>
          </cell>
          <cell r="AR147" t="b">
            <v>0</v>
          </cell>
          <cell r="AS147" t="b">
            <v>0</v>
          </cell>
          <cell r="AT147" t="b">
            <v>0</v>
          </cell>
          <cell r="AU147" t="b">
            <v>0</v>
          </cell>
          <cell r="AV147" t="b">
            <v>0</v>
          </cell>
          <cell r="AW147" t="b">
            <v>0</v>
          </cell>
          <cell r="AY147" t="str">
            <v>Romania</v>
          </cell>
          <cell r="BA147" t="str">
            <v/>
          </cell>
          <cell r="BC147">
            <v>0</v>
          </cell>
        </row>
        <row r="148">
          <cell r="A148" t="str">
            <v>2030-70019-02</v>
          </cell>
          <cell r="B148" t="str">
            <v>LBL, Scavenger Acrylic label 100.40 x 104.90mm, Integrated Device ID, VT Electron</v>
          </cell>
          <cell r="C148" t="str">
            <v>ea</v>
          </cell>
          <cell r="E148" t="b">
            <v>1</v>
          </cell>
          <cell r="F148" t="str">
            <v>None</v>
          </cell>
          <cell r="H148" t="str">
            <v>Obsolete</v>
          </cell>
          <cell r="I148" t="str">
            <v>Buy</v>
          </cell>
          <cell r="J148" t="str">
            <v>LTHD</v>
          </cell>
          <cell r="K148" t="str">
            <v>DCZ-PCPESADA-X10491004-PC025-002</v>
          </cell>
          <cell r="N148" t="str">
            <v>LTHD</v>
          </cell>
          <cell r="O148" t="str">
            <v>OC17344</v>
          </cell>
          <cell r="P148">
            <v>100</v>
          </cell>
          <cell r="Q148">
            <v>100</v>
          </cell>
          <cell r="R148">
            <v>8.5</v>
          </cell>
          <cell r="S148" t="str">
            <v>EUR</v>
          </cell>
          <cell r="T148">
            <v>8.5</v>
          </cell>
          <cell r="U148" t="str">
            <v>DAP Bucharest</v>
          </cell>
          <cell r="Y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J148">
            <v>8.5</v>
          </cell>
          <cell r="AK148">
            <v>2</v>
          </cell>
          <cell r="AP148">
            <v>45621</v>
          </cell>
          <cell r="AQ148" t="str">
            <v>Box</v>
          </cell>
          <cell r="AR148" t="b">
            <v>1</v>
          </cell>
          <cell r="AS148" t="b">
            <v>0</v>
          </cell>
          <cell r="AT148" t="b">
            <v>0</v>
          </cell>
          <cell r="AU148" t="b">
            <v>0</v>
          </cell>
          <cell r="AV148" t="b">
            <v>0</v>
          </cell>
          <cell r="AW148" t="b">
            <v>0</v>
          </cell>
          <cell r="AY148" t="str">
            <v>Romania</v>
          </cell>
          <cell r="AZ148" t="str">
            <v>Hand</v>
          </cell>
          <cell r="BA148" t="str">
            <v/>
          </cell>
          <cell r="BC148">
            <v>0</v>
          </cell>
        </row>
        <row r="149">
          <cell r="A149" t="str">
            <v>2030-70019-02</v>
          </cell>
          <cell r="B149" t="str">
            <v>LBL, Scavenger Acrylic label 100.40 x 104.90mm, Integrated Device ID, VT Electron</v>
          </cell>
          <cell r="C149" t="str">
            <v>ea</v>
          </cell>
          <cell r="E149" t="b">
            <v>1</v>
          </cell>
          <cell r="F149" t="str">
            <v>None</v>
          </cell>
          <cell r="H149" t="str">
            <v>Obsolete</v>
          </cell>
          <cell r="I149" t="str">
            <v>Buy</v>
          </cell>
          <cell r="J149" t="str">
            <v>LTHD</v>
          </cell>
          <cell r="K149" t="str">
            <v>DCZ-PCPESADA-X10491004-PC025-002</v>
          </cell>
          <cell r="N149" t="str">
            <v>LTHD</v>
          </cell>
          <cell r="O149" t="str">
            <v>OC17344</v>
          </cell>
          <cell r="P149">
            <v>500</v>
          </cell>
          <cell r="Q149">
            <v>500</v>
          </cell>
          <cell r="R149">
            <v>4.7</v>
          </cell>
          <cell r="S149" t="str">
            <v>EUR</v>
          </cell>
          <cell r="T149">
            <v>4.7</v>
          </cell>
          <cell r="U149" t="str">
            <v>DAP Bucharest</v>
          </cell>
          <cell r="Y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J149">
            <v>4.7</v>
          </cell>
          <cell r="AK149">
            <v>2</v>
          </cell>
          <cell r="AP149">
            <v>45621</v>
          </cell>
          <cell r="AQ149" t="str">
            <v>Box</v>
          </cell>
          <cell r="AR149" t="b">
            <v>1</v>
          </cell>
          <cell r="AS149" t="b">
            <v>0</v>
          </cell>
          <cell r="AT149" t="b">
            <v>0</v>
          </cell>
          <cell r="AU149" t="b">
            <v>0</v>
          </cell>
          <cell r="AV149" t="b">
            <v>0</v>
          </cell>
          <cell r="AW149" t="b">
            <v>0</v>
          </cell>
          <cell r="AY149" t="str">
            <v>Romania</v>
          </cell>
          <cell r="AZ149" t="str">
            <v>Hand</v>
          </cell>
          <cell r="BA149" t="str">
            <v/>
          </cell>
          <cell r="BC149">
            <v>0</v>
          </cell>
        </row>
        <row r="150">
          <cell r="A150" t="str">
            <v>2030-70019-02</v>
          </cell>
          <cell r="B150" t="str">
            <v>LBL, Scavenger Acrylic label 100.40 x 104.90mm, Integrated Device ID, VT Electron</v>
          </cell>
          <cell r="C150" t="str">
            <v>ea</v>
          </cell>
          <cell r="E150" t="b">
            <v>1</v>
          </cell>
          <cell r="F150" t="str">
            <v>None</v>
          </cell>
          <cell r="H150" t="str">
            <v>Obsolete</v>
          </cell>
          <cell r="I150" t="str">
            <v>Buy</v>
          </cell>
          <cell r="J150" t="str">
            <v>LTHD</v>
          </cell>
          <cell r="K150" t="str">
            <v>DCZ-PCPESADA-X10491004-PC025-002</v>
          </cell>
          <cell r="N150" t="str">
            <v>LTHD</v>
          </cell>
          <cell r="O150" t="str">
            <v>OC17344</v>
          </cell>
          <cell r="P150">
            <v>1000</v>
          </cell>
          <cell r="Q150">
            <v>1000</v>
          </cell>
          <cell r="R150">
            <v>3.9</v>
          </cell>
          <cell r="S150" t="str">
            <v>EUR</v>
          </cell>
          <cell r="T150">
            <v>3.9</v>
          </cell>
          <cell r="U150" t="str">
            <v>DAP Bucharest</v>
          </cell>
          <cell r="Y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J150">
            <v>3.9</v>
          </cell>
          <cell r="AK150">
            <v>2</v>
          </cell>
          <cell r="AP150">
            <v>45621</v>
          </cell>
          <cell r="AQ150" t="str">
            <v>Box</v>
          </cell>
          <cell r="AR150" t="b">
            <v>1</v>
          </cell>
          <cell r="AS150" t="b">
            <v>0</v>
          </cell>
          <cell r="AT150" t="b">
            <v>0</v>
          </cell>
          <cell r="AU150" t="b">
            <v>0</v>
          </cell>
          <cell r="AV150" t="b">
            <v>0</v>
          </cell>
          <cell r="AW150" t="b">
            <v>0</v>
          </cell>
          <cell r="AY150" t="str">
            <v>Romania</v>
          </cell>
          <cell r="AZ150" t="str">
            <v>Hand</v>
          </cell>
          <cell r="BA150" t="str">
            <v/>
          </cell>
          <cell r="BC150">
            <v>0</v>
          </cell>
        </row>
        <row r="151">
          <cell r="A151" t="str">
            <v>2030-70019-03</v>
          </cell>
          <cell r="B151" t="str">
            <v>LBL, Scavenger Acrylic label 100.40 x 104.90mm, incl Black on White QR, VT Electron</v>
          </cell>
          <cell r="C151" t="str">
            <v>ea</v>
          </cell>
          <cell r="D151" t="str">
            <v>1</v>
          </cell>
          <cell r="E151" t="b">
            <v>1</v>
          </cell>
          <cell r="F151" t="str">
            <v>None</v>
          </cell>
          <cell r="H151" t="str">
            <v>Production</v>
          </cell>
          <cell r="I151" t="str">
            <v>Buy</v>
          </cell>
          <cell r="J151" t="str">
            <v>LTHD</v>
          </cell>
          <cell r="K151" t="str">
            <v>DCZ-PCPESADA-X10491004-PC025-003</v>
          </cell>
          <cell r="N151" t="str">
            <v>LTHD</v>
          </cell>
          <cell r="O151" t="str">
            <v>OC17475</v>
          </cell>
          <cell r="P151">
            <v>500</v>
          </cell>
          <cell r="Q151">
            <v>500</v>
          </cell>
          <cell r="R151">
            <v>4.7</v>
          </cell>
          <cell r="S151" t="str">
            <v>EUR</v>
          </cell>
          <cell r="T151">
            <v>4.7</v>
          </cell>
          <cell r="U151" t="str">
            <v>DAP Bucharest</v>
          </cell>
          <cell r="Y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J151">
            <v>4.7</v>
          </cell>
          <cell r="AK151">
            <v>2</v>
          </cell>
          <cell r="AP151">
            <v>45679</v>
          </cell>
          <cell r="AQ151" t="str">
            <v>Box</v>
          </cell>
          <cell r="AR151" t="b">
            <v>1</v>
          </cell>
          <cell r="AS151" t="b">
            <v>0</v>
          </cell>
          <cell r="AT151" t="b">
            <v>0</v>
          </cell>
          <cell r="AU151" t="b">
            <v>0</v>
          </cell>
          <cell r="AV151" t="b">
            <v>0</v>
          </cell>
          <cell r="AW151" t="b">
            <v>0</v>
          </cell>
          <cell r="AY151" t="str">
            <v>Romania</v>
          </cell>
          <cell r="AZ151" t="str">
            <v>Hand</v>
          </cell>
          <cell r="BA151" t="str">
            <v/>
          </cell>
          <cell r="BC151">
            <v>0</v>
          </cell>
        </row>
        <row r="152">
          <cell r="A152" t="str">
            <v>2030-70019-03</v>
          </cell>
          <cell r="B152" t="str">
            <v>LBL, Scavenger Acrylic label 100.40 x 104.90mm, incl Black on White QR, VT Electron</v>
          </cell>
          <cell r="C152" t="str">
            <v>ea</v>
          </cell>
          <cell r="D152" t="str">
            <v>2</v>
          </cell>
          <cell r="E152" t="b">
            <v>1</v>
          </cell>
          <cell r="F152" t="str">
            <v>None</v>
          </cell>
          <cell r="H152" t="str">
            <v>Production</v>
          </cell>
          <cell r="I152" t="str">
            <v>Buy</v>
          </cell>
          <cell r="J152" t="str">
            <v>LTHD</v>
          </cell>
          <cell r="K152" t="str">
            <v>DCZ-PCPESADA-X10491004-PC025-003</v>
          </cell>
          <cell r="N152" t="str">
            <v>LTHD</v>
          </cell>
          <cell r="O152" t="str">
            <v>OC17475</v>
          </cell>
          <cell r="P152">
            <v>100</v>
          </cell>
          <cell r="Q152">
            <v>100</v>
          </cell>
          <cell r="R152">
            <v>8.5</v>
          </cell>
          <cell r="S152" t="str">
            <v>EUR</v>
          </cell>
          <cell r="T152">
            <v>8.5</v>
          </cell>
          <cell r="U152" t="str">
            <v>DAP Bucharest</v>
          </cell>
          <cell r="Y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J152">
            <v>8.5</v>
          </cell>
          <cell r="AK152">
            <v>2</v>
          </cell>
          <cell r="AP152">
            <v>45679</v>
          </cell>
          <cell r="AQ152" t="str">
            <v>Box</v>
          </cell>
          <cell r="AR152" t="b">
            <v>1</v>
          </cell>
          <cell r="AS152" t="b">
            <v>0</v>
          </cell>
          <cell r="AT152" t="b">
            <v>0</v>
          </cell>
          <cell r="AU152" t="b">
            <v>0</v>
          </cell>
          <cell r="AV152" t="b">
            <v>0</v>
          </cell>
          <cell r="AW152" t="b">
            <v>0</v>
          </cell>
          <cell r="AY152" t="str">
            <v>Romania</v>
          </cell>
          <cell r="AZ152" t="str">
            <v>Hand</v>
          </cell>
          <cell r="BA152" t="str">
            <v/>
          </cell>
          <cell r="BC152">
            <v>0</v>
          </cell>
        </row>
        <row r="153">
          <cell r="A153" t="str">
            <v>2030-70019-03</v>
          </cell>
          <cell r="B153" t="str">
            <v>LBL, Scavenger Acrylic label 100.40 x 104.90mm, incl Black on White QR, VT Electron</v>
          </cell>
          <cell r="C153" t="str">
            <v>ea</v>
          </cell>
          <cell r="D153" t="str">
            <v>3</v>
          </cell>
          <cell r="E153" t="b">
            <v>1</v>
          </cell>
          <cell r="F153" t="str">
            <v>None</v>
          </cell>
          <cell r="H153" t="str">
            <v>Production</v>
          </cell>
          <cell r="I153" t="str">
            <v>Buy</v>
          </cell>
          <cell r="J153" t="str">
            <v>LTHD</v>
          </cell>
          <cell r="K153" t="str">
            <v>DCZ-PCPESADA-X10491004-PC025-003</v>
          </cell>
          <cell r="N153" t="str">
            <v>LTHD</v>
          </cell>
          <cell r="O153" t="str">
            <v>OC17475</v>
          </cell>
          <cell r="P153">
            <v>1000</v>
          </cell>
          <cell r="Q153">
            <v>1000</v>
          </cell>
          <cell r="R153">
            <v>3.6</v>
          </cell>
          <cell r="S153" t="str">
            <v>EUR</v>
          </cell>
          <cell r="T153">
            <v>3.6</v>
          </cell>
          <cell r="U153" t="str">
            <v>DAP Bucharest</v>
          </cell>
          <cell r="Y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J153">
            <v>3.6</v>
          </cell>
          <cell r="AK153">
            <v>2</v>
          </cell>
          <cell r="AP153">
            <v>45679</v>
          </cell>
          <cell r="AQ153" t="str">
            <v>Box</v>
          </cell>
          <cell r="AR153" t="b">
            <v>1</v>
          </cell>
          <cell r="AS153" t="b">
            <v>0</v>
          </cell>
          <cell r="AT153" t="b">
            <v>0</v>
          </cell>
          <cell r="AU153" t="b">
            <v>0</v>
          </cell>
          <cell r="AV153" t="b">
            <v>0</v>
          </cell>
          <cell r="AW153" t="b">
            <v>0</v>
          </cell>
          <cell r="AY153" t="str">
            <v>Romania</v>
          </cell>
          <cell r="AZ153" t="str">
            <v>Hand</v>
          </cell>
          <cell r="BA153" t="str">
            <v/>
          </cell>
          <cell r="BC153">
            <v>0</v>
          </cell>
        </row>
        <row r="154">
          <cell r="A154" t="str">
            <v>2030-70020-00</v>
          </cell>
          <cell r="B154" t="str">
            <v>LBL, Scavenger Acrylic label 100.90 x 105.40mm, H2Scan</v>
          </cell>
          <cell r="C154" t="str">
            <v>ea</v>
          </cell>
          <cell r="E154" t="b">
            <v>0</v>
          </cell>
          <cell r="F154" t="b">
            <v>0</v>
          </cell>
          <cell r="H154" t="str">
            <v>Obsolete</v>
          </cell>
          <cell r="I154" t="str">
            <v>Buy</v>
          </cell>
          <cell r="J154" t="str">
            <v>LTHD</v>
          </cell>
          <cell r="K154" t="str">
            <v>DCZ-PCDA-X105410 09-PC025-003</v>
          </cell>
          <cell r="N154" t="str">
            <v>LTHD</v>
          </cell>
          <cell r="O154" t="str">
            <v>OC16767</v>
          </cell>
          <cell r="P154">
            <v>1000</v>
          </cell>
          <cell r="Q154">
            <v>1000</v>
          </cell>
          <cell r="R154">
            <v>2.52</v>
          </cell>
          <cell r="S154" t="str">
            <v>EUR</v>
          </cell>
          <cell r="T154">
            <v>2.52</v>
          </cell>
          <cell r="U154" t="str">
            <v>DAP Bucharest</v>
          </cell>
          <cell r="Y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J154">
            <v>2.52</v>
          </cell>
          <cell r="AK154">
            <v>2</v>
          </cell>
          <cell r="AP154">
            <v>45406</v>
          </cell>
          <cell r="AQ154" t="str">
            <v>Box</v>
          </cell>
          <cell r="AR154" t="b">
            <v>0</v>
          </cell>
          <cell r="AS154" t="b">
            <v>0</v>
          </cell>
          <cell r="AT154" t="b">
            <v>0</v>
          </cell>
          <cell r="AU154" t="b">
            <v>0</v>
          </cell>
          <cell r="AV154" t="b">
            <v>0</v>
          </cell>
          <cell r="AW154" t="b">
            <v>0</v>
          </cell>
          <cell r="AY154" t="str">
            <v>Romania</v>
          </cell>
          <cell r="AZ154" t="str">
            <v>Hand</v>
          </cell>
          <cell r="BA154" t="str">
            <v/>
          </cell>
          <cell r="BC154">
            <v>0</v>
          </cell>
        </row>
        <row r="155">
          <cell r="A155" t="str">
            <v>2030-70020-00</v>
          </cell>
          <cell r="B155" t="str">
            <v>LBL, Scavenger Acrylic label 100.90 x 105.40mm, H2Scan</v>
          </cell>
          <cell r="C155" t="str">
            <v>ea</v>
          </cell>
          <cell r="E155" t="b">
            <v>0</v>
          </cell>
          <cell r="F155" t="b">
            <v>0</v>
          </cell>
          <cell r="H155" t="str">
            <v>Production</v>
          </cell>
          <cell r="I155" t="str">
            <v>Buy</v>
          </cell>
          <cell r="J155" t="str">
            <v>LTHD</v>
          </cell>
          <cell r="K155" t="str">
            <v>DCZ-PCDA-X105410 09-PC025-003</v>
          </cell>
          <cell r="N155" t="str">
            <v>LTHD</v>
          </cell>
          <cell r="O155" t="str">
            <v>OC16767</v>
          </cell>
          <cell r="P155">
            <v>25</v>
          </cell>
          <cell r="Q155">
            <v>25</v>
          </cell>
          <cell r="R155">
            <v>7</v>
          </cell>
          <cell r="S155" t="str">
            <v>EUR</v>
          </cell>
          <cell r="T155">
            <v>7</v>
          </cell>
          <cell r="U155" t="str">
            <v>DAP Bucharest</v>
          </cell>
          <cell r="Y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J155">
            <v>7</v>
          </cell>
          <cell r="AK155">
            <v>2</v>
          </cell>
          <cell r="AP155">
            <v>45406</v>
          </cell>
          <cell r="AQ155" t="str">
            <v>Box</v>
          </cell>
          <cell r="AR155" t="b">
            <v>0</v>
          </cell>
          <cell r="AS155" t="b">
            <v>0</v>
          </cell>
          <cell r="AT155" t="b">
            <v>0</v>
          </cell>
          <cell r="AU155" t="b">
            <v>0</v>
          </cell>
          <cell r="AV155" t="b">
            <v>0</v>
          </cell>
          <cell r="AW155" t="b">
            <v>0</v>
          </cell>
          <cell r="AY155" t="str">
            <v>Romania</v>
          </cell>
          <cell r="AZ155" t="str">
            <v>Hand</v>
          </cell>
          <cell r="BA155" t="str">
            <v/>
          </cell>
          <cell r="BC155">
            <v>0</v>
          </cell>
        </row>
        <row r="156">
          <cell r="A156" t="str">
            <v>2030-70020-00</v>
          </cell>
          <cell r="B156" t="str">
            <v>LBL, Scavenger Acrylic label 100.90 x 105.40mm, H2Scan</v>
          </cell>
          <cell r="C156" t="str">
            <v>ea</v>
          </cell>
          <cell r="E156" t="b">
            <v>0</v>
          </cell>
          <cell r="F156" t="b">
            <v>0</v>
          </cell>
          <cell r="H156" t="str">
            <v>Production</v>
          </cell>
          <cell r="I156" t="str">
            <v>Buy</v>
          </cell>
          <cell r="J156" t="str">
            <v>LTHD</v>
          </cell>
          <cell r="K156" t="str">
            <v>DCZ-PCDA-X105410 09-PC025-003</v>
          </cell>
          <cell r="N156" t="str">
            <v>LTHD</v>
          </cell>
          <cell r="O156" t="str">
            <v>OC16767</v>
          </cell>
          <cell r="P156">
            <v>500</v>
          </cell>
          <cell r="Q156">
            <v>500</v>
          </cell>
          <cell r="R156">
            <v>3.5</v>
          </cell>
          <cell r="S156" t="str">
            <v>EUR</v>
          </cell>
          <cell r="T156">
            <v>3.5</v>
          </cell>
          <cell r="U156" t="str">
            <v>DAP Bucharest</v>
          </cell>
          <cell r="Y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J156">
            <v>3.5</v>
          </cell>
          <cell r="AK156">
            <v>2</v>
          </cell>
          <cell r="AP156">
            <v>45406</v>
          </cell>
          <cell r="AQ156" t="str">
            <v>Box</v>
          </cell>
          <cell r="AR156" t="b">
            <v>0</v>
          </cell>
          <cell r="AS156" t="b">
            <v>0</v>
          </cell>
          <cell r="AT156" t="b">
            <v>0</v>
          </cell>
          <cell r="AU156" t="b">
            <v>0</v>
          </cell>
          <cell r="AV156" t="b">
            <v>0</v>
          </cell>
          <cell r="AW156" t="b">
            <v>0</v>
          </cell>
          <cell r="AY156" t="str">
            <v>Romania</v>
          </cell>
          <cell r="AZ156" t="str">
            <v>Hand</v>
          </cell>
          <cell r="BA156" t="str">
            <v/>
          </cell>
          <cell r="BC156">
            <v>0</v>
          </cell>
        </row>
        <row r="157">
          <cell r="A157" t="str">
            <v>2030-70030-00</v>
          </cell>
          <cell r="B157" t="str">
            <v>LBL, Scavenger Acrylic label 100.90 x 105.40mm, incl Device ID QR, H2Scan</v>
          </cell>
          <cell r="C157" t="str">
            <v>ea</v>
          </cell>
          <cell r="E157" t="b">
            <v>0</v>
          </cell>
          <cell r="F157" t="b">
            <v>0</v>
          </cell>
          <cell r="H157" t="str">
            <v>Obsolete</v>
          </cell>
          <cell r="I157" t="str">
            <v>Buy</v>
          </cell>
          <cell r="J157" t="str">
            <v>LTHD</v>
          </cell>
          <cell r="K157" t="str">
            <v>TBA</v>
          </cell>
          <cell r="M157" t="str">
            <v>[23/09/24] RFI / RFQ sent to LTHD to concolidate Acrylic &amp; Alu labels</v>
          </cell>
          <cell r="N157" t="str">
            <v>LTHD</v>
          </cell>
          <cell r="P157">
            <v>110</v>
          </cell>
          <cell r="Q157">
            <v>110</v>
          </cell>
          <cell r="S157" t="str">
            <v>EUR</v>
          </cell>
          <cell r="T157">
            <v>0</v>
          </cell>
          <cell r="U157" t="str">
            <v>DAP Bucharest</v>
          </cell>
          <cell r="Y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2</v>
          </cell>
          <cell r="AP157">
            <v>45558</v>
          </cell>
          <cell r="AQ157" t="str">
            <v>Box</v>
          </cell>
          <cell r="AR157" t="b">
            <v>0</v>
          </cell>
          <cell r="AS157" t="b">
            <v>0</v>
          </cell>
          <cell r="AT157" t="b">
            <v>0</v>
          </cell>
          <cell r="AU157" t="b">
            <v>0</v>
          </cell>
          <cell r="AV157" t="b">
            <v>0</v>
          </cell>
          <cell r="AW157" t="b">
            <v>0</v>
          </cell>
          <cell r="AY157" t="str">
            <v>Romania</v>
          </cell>
          <cell r="AZ157" t="str">
            <v>Hand</v>
          </cell>
          <cell r="BA157" t="str">
            <v/>
          </cell>
          <cell r="BC157">
            <v>0</v>
          </cell>
        </row>
        <row r="158">
          <cell r="A158" t="str">
            <v>2030-70040-00</v>
          </cell>
          <cell r="B158" t="str">
            <v>LBL, Scavenger Acrylic label 100.90 x 105.40mm, incl Device ID QR, H2Scan</v>
          </cell>
          <cell r="C158" t="str">
            <v>ea</v>
          </cell>
          <cell r="E158" t="b">
            <v>0</v>
          </cell>
          <cell r="F158" t="b">
            <v>0</v>
          </cell>
          <cell r="H158" t="str">
            <v>Obsolete</v>
          </cell>
          <cell r="I158" t="str">
            <v>Buy</v>
          </cell>
          <cell r="J158" t="str">
            <v>LTHD</v>
          </cell>
          <cell r="K158" t="str">
            <v>TBA</v>
          </cell>
          <cell r="M158" t="str">
            <v>[23/09/24] RFI / RFQ sent to LTHD to concolidate Acrylic &amp; Alu labels</v>
          </cell>
          <cell r="N158" t="str">
            <v>LTHD</v>
          </cell>
          <cell r="P158">
            <v>110</v>
          </cell>
          <cell r="Q158">
            <v>110</v>
          </cell>
          <cell r="S158" t="str">
            <v>EUR</v>
          </cell>
          <cell r="T158">
            <v>0</v>
          </cell>
          <cell r="U158" t="str">
            <v>DAP Bucharest</v>
          </cell>
          <cell r="Y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2</v>
          </cell>
          <cell r="AP158">
            <v>45566</v>
          </cell>
          <cell r="AQ158" t="str">
            <v>Box</v>
          </cell>
          <cell r="AR158" t="b">
            <v>0</v>
          </cell>
          <cell r="AS158" t="b">
            <v>0</v>
          </cell>
          <cell r="AT158" t="b">
            <v>0</v>
          </cell>
          <cell r="AU158" t="b">
            <v>0</v>
          </cell>
          <cell r="AV158" t="b">
            <v>0</v>
          </cell>
          <cell r="AW158" t="b">
            <v>0</v>
          </cell>
          <cell r="AY158" t="str">
            <v>Romania</v>
          </cell>
          <cell r="AZ158" t="str">
            <v>Hand</v>
          </cell>
          <cell r="BA158" t="str">
            <v/>
          </cell>
          <cell r="BC158">
            <v>0</v>
          </cell>
        </row>
        <row r="159">
          <cell r="A159" t="str">
            <v>2030-70040-01</v>
          </cell>
          <cell r="B159" t="str">
            <v>LBL, Scavenger Acrylic label 100.40 x 104.90mm, incl Device ID QR, Tab Back, H2Scan</v>
          </cell>
          <cell r="C159" t="str">
            <v>ea</v>
          </cell>
          <cell r="E159" t="b">
            <v>1</v>
          </cell>
          <cell r="F159" t="b">
            <v>0</v>
          </cell>
          <cell r="H159" t="str">
            <v>Production</v>
          </cell>
          <cell r="I159" t="str">
            <v>Buy</v>
          </cell>
          <cell r="J159" t="str">
            <v>LTHD</v>
          </cell>
          <cell r="K159" t="str">
            <v>DCZ-PCPESADA-X10491004-PC025-001</v>
          </cell>
          <cell r="N159" t="str">
            <v>LTHD</v>
          </cell>
          <cell r="O159" t="str">
            <v>OC17290</v>
          </cell>
          <cell r="P159">
            <v>50</v>
          </cell>
          <cell r="Q159">
            <v>50</v>
          </cell>
          <cell r="R159">
            <v>8.8000000000000007</v>
          </cell>
          <cell r="S159" t="str">
            <v>EUR</v>
          </cell>
          <cell r="T159">
            <v>8.8000000000000007</v>
          </cell>
          <cell r="U159" t="str">
            <v>DAP Bucharest</v>
          </cell>
          <cell r="Y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J159">
            <v>8.8000000000000007</v>
          </cell>
          <cell r="AK159">
            <v>2</v>
          </cell>
          <cell r="AP159">
            <v>45609</v>
          </cell>
          <cell r="AQ159" t="str">
            <v>Box</v>
          </cell>
          <cell r="AR159" t="b">
            <v>1</v>
          </cell>
          <cell r="AS159" t="b">
            <v>0</v>
          </cell>
          <cell r="AT159" t="b">
            <v>0</v>
          </cell>
          <cell r="AU159" t="b">
            <v>0</v>
          </cell>
          <cell r="AV159" t="b">
            <v>0</v>
          </cell>
          <cell r="AW159" t="b">
            <v>0</v>
          </cell>
          <cell r="AY159" t="str">
            <v>Romania</v>
          </cell>
          <cell r="AZ159" t="str">
            <v>Hand</v>
          </cell>
          <cell r="BA159" t="str">
            <v/>
          </cell>
          <cell r="BC159">
            <v>0</v>
          </cell>
        </row>
        <row r="160">
          <cell r="A160" t="str">
            <v>2030-70040-01</v>
          </cell>
          <cell r="B160" t="str">
            <v>LBL, Scavenger Acrylic label 100.40 x 104.90mm, incl Device ID QR, Tab Back, H2Scan</v>
          </cell>
          <cell r="C160" t="str">
            <v>ea</v>
          </cell>
          <cell r="E160" t="b">
            <v>1</v>
          </cell>
          <cell r="F160" t="b">
            <v>0</v>
          </cell>
          <cell r="H160" t="str">
            <v>Production</v>
          </cell>
          <cell r="I160" t="str">
            <v>Buy</v>
          </cell>
          <cell r="J160" t="str">
            <v>LTHD</v>
          </cell>
          <cell r="K160" t="str">
            <v>DCZ-PCPESADA-X10491004-PC025-001</v>
          </cell>
          <cell r="N160" t="str">
            <v>LTHD</v>
          </cell>
          <cell r="O160" t="str">
            <v>OC17290</v>
          </cell>
          <cell r="P160">
            <v>500</v>
          </cell>
          <cell r="Q160">
            <v>500</v>
          </cell>
          <cell r="R160">
            <v>5</v>
          </cell>
          <cell r="S160" t="str">
            <v>EUR</v>
          </cell>
          <cell r="T160">
            <v>5</v>
          </cell>
          <cell r="U160" t="str">
            <v>DAP Bucharest</v>
          </cell>
          <cell r="Y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J160">
            <v>5</v>
          </cell>
          <cell r="AK160">
            <v>2</v>
          </cell>
          <cell r="AP160">
            <v>45609</v>
          </cell>
          <cell r="AQ160" t="str">
            <v>Box</v>
          </cell>
          <cell r="AR160" t="b">
            <v>1</v>
          </cell>
          <cell r="AS160" t="b">
            <v>0</v>
          </cell>
          <cell r="AT160" t="b">
            <v>0</v>
          </cell>
          <cell r="AU160" t="b">
            <v>0</v>
          </cell>
          <cell r="AV160" t="b">
            <v>0</v>
          </cell>
          <cell r="AW160" t="b">
            <v>0</v>
          </cell>
          <cell r="AY160" t="str">
            <v>Romania</v>
          </cell>
          <cell r="AZ160" t="str">
            <v>Hand</v>
          </cell>
          <cell r="BA160" t="str">
            <v/>
          </cell>
          <cell r="BC160">
            <v>0</v>
          </cell>
        </row>
        <row r="161">
          <cell r="A161" t="str">
            <v>2030-70040-01</v>
          </cell>
          <cell r="B161" t="str">
            <v>LBL, Scavenger Acrylic label 100.40 x 104.90mm, incl Device ID QR, Tab Back, H2Scan</v>
          </cell>
          <cell r="C161" t="str">
            <v>ea</v>
          </cell>
          <cell r="E161" t="b">
            <v>1</v>
          </cell>
          <cell r="F161" t="b">
            <v>0</v>
          </cell>
          <cell r="H161" t="str">
            <v>Production</v>
          </cell>
          <cell r="I161" t="str">
            <v>Buy</v>
          </cell>
          <cell r="J161" t="str">
            <v>LTHD</v>
          </cell>
          <cell r="K161" t="str">
            <v>DCZ-PCPESADA-X10491004-PC025-001</v>
          </cell>
          <cell r="N161" t="str">
            <v>LTHD</v>
          </cell>
          <cell r="O161" t="str">
            <v>OC17290</v>
          </cell>
          <cell r="P161">
            <v>1000</v>
          </cell>
          <cell r="Q161">
            <v>1000</v>
          </cell>
          <cell r="R161">
            <v>3.9</v>
          </cell>
          <cell r="S161" t="str">
            <v>EUR</v>
          </cell>
          <cell r="T161">
            <v>3.9</v>
          </cell>
          <cell r="U161" t="str">
            <v>DAP Bucharest</v>
          </cell>
          <cell r="Y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J161">
            <v>3.9</v>
          </cell>
          <cell r="AK161">
            <v>2</v>
          </cell>
          <cell r="AP161">
            <v>45609</v>
          </cell>
          <cell r="AQ161" t="str">
            <v>Box</v>
          </cell>
          <cell r="AR161" t="b">
            <v>1</v>
          </cell>
          <cell r="AS161" t="b">
            <v>0</v>
          </cell>
          <cell r="AT161" t="b">
            <v>0</v>
          </cell>
          <cell r="AU161" t="b">
            <v>0</v>
          </cell>
          <cell r="AV161" t="b">
            <v>0</v>
          </cell>
          <cell r="AW161" t="b">
            <v>0</v>
          </cell>
          <cell r="AY161" t="str">
            <v>Romania</v>
          </cell>
          <cell r="AZ161" t="str">
            <v>Hand</v>
          </cell>
          <cell r="BA161" t="str">
            <v/>
          </cell>
          <cell r="BC161">
            <v>0</v>
          </cell>
        </row>
        <row r="162">
          <cell r="A162" t="str">
            <v>2040-00010-00</v>
          </cell>
          <cell r="B162" t="str">
            <v>LBL, Polyester, Device ID copy, 25x28mm, Roll</v>
          </cell>
          <cell r="C162" t="str">
            <v>ea</v>
          </cell>
          <cell r="E162" t="b">
            <v>0</v>
          </cell>
          <cell r="F162" t="b">
            <v>0</v>
          </cell>
          <cell r="H162" t="str">
            <v>Obsolete</v>
          </cell>
          <cell r="I162" t="str">
            <v>Buy</v>
          </cell>
          <cell r="J162" t="str">
            <v>LTHD</v>
          </cell>
          <cell r="O162" t="str">
            <v>OC17213</v>
          </cell>
          <cell r="P162">
            <v>100</v>
          </cell>
          <cell r="Q162">
            <v>100</v>
          </cell>
          <cell r="R162">
            <v>1</v>
          </cell>
          <cell r="S162" t="str">
            <v>EUR</v>
          </cell>
          <cell r="T162">
            <v>1</v>
          </cell>
          <cell r="U162" t="str">
            <v>DAP Bucharest</v>
          </cell>
          <cell r="Y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J162">
            <v>1</v>
          </cell>
          <cell r="AK162">
            <v>1</v>
          </cell>
          <cell r="AP162">
            <v>45579</v>
          </cell>
          <cell r="AQ162" t="str">
            <v>Box</v>
          </cell>
          <cell r="AR162" t="b">
            <v>0</v>
          </cell>
          <cell r="AS162" t="b">
            <v>0</v>
          </cell>
          <cell r="AT162" t="b">
            <v>0</v>
          </cell>
          <cell r="AU162" t="b">
            <v>0</v>
          </cell>
          <cell r="AV162" t="b">
            <v>0</v>
          </cell>
          <cell r="AW162" t="b">
            <v>0</v>
          </cell>
          <cell r="AY162" t="str">
            <v>Romania</v>
          </cell>
          <cell r="AZ162" t="str">
            <v>Hand</v>
          </cell>
          <cell r="BA162" t="str">
            <v/>
          </cell>
          <cell r="BC162">
            <v>0</v>
          </cell>
        </row>
        <row r="163">
          <cell r="A163" t="str">
            <v>2040-00010-01</v>
          </cell>
          <cell r="B163" t="str">
            <v>LBL, Polyester, Device ID copy, H2Scan, VTPN, Desc, MFG ww-yyyy, 41x89mm, Roll</v>
          </cell>
          <cell r="C163" t="str">
            <v>ea</v>
          </cell>
          <cell r="E163" t="b">
            <v>1</v>
          </cell>
          <cell r="F163" t="b">
            <v>0</v>
          </cell>
          <cell r="H163" t="str">
            <v>Production</v>
          </cell>
          <cell r="I163" t="str">
            <v>Buy</v>
          </cell>
          <cell r="J163" t="str">
            <v>LTHD</v>
          </cell>
          <cell r="K163" t="str">
            <v>DT ZL-4086-S089004100-01-100-A76-001</v>
          </cell>
          <cell r="N163" t="str">
            <v>LTHD</v>
          </cell>
          <cell r="O163" t="str">
            <v>OC17216</v>
          </cell>
          <cell r="P163">
            <v>100</v>
          </cell>
          <cell r="Q163">
            <v>100</v>
          </cell>
          <cell r="R163">
            <v>1.5</v>
          </cell>
          <cell r="S163" t="str">
            <v>EUR</v>
          </cell>
          <cell r="T163">
            <v>1.5</v>
          </cell>
          <cell r="U163" t="str">
            <v>DAP Bucharest</v>
          </cell>
          <cell r="Y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J163">
            <v>1.5</v>
          </cell>
          <cell r="AK163">
            <v>1</v>
          </cell>
          <cell r="AP163">
            <v>45580</v>
          </cell>
          <cell r="AQ163" t="str">
            <v>Box</v>
          </cell>
          <cell r="AR163" t="b">
            <v>1</v>
          </cell>
          <cell r="AS163" t="b">
            <v>0</v>
          </cell>
          <cell r="AT163" t="b">
            <v>0</v>
          </cell>
          <cell r="AU163" t="b">
            <v>0</v>
          </cell>
          <cell r="AV163" t="b">
            <v>0</v>
          </cell>
          <cell r="AW163" t="b">
            <v>0</v>
          </cell>
          <cell r="AY163" t="str">
            <v>Romania</v>
          </cell>
          <cell r="AZ163" t="str">
            <v>Hand</v>
          </cell>
          <cell r="BA163" t="str">
            <v/>
          </cell>
          <cell r="BC163">
            <v>0</v>
          </cell>
        </row>
        <row r="164">
          <cell r="A164" t="str">
            <v>2040-00020-01</v>
          </cell>
          <cell r="B164" t="str">
            <v>LBL, Polyester, Device ID copy, Scavenger, VTPN, Desc, MFG ww-yyyy, 41x89mm, Roll</v>
          </cell>
          <cell r="C164" t="str">
            <v>ea</v>
          </cell>
          <cell r="E164" t="b">
            <v>1</v>
          </cell>
          <cell r="F164" t="b">
            <v>0</v>
          </cell>
          <cell r="H164" t="str">
            <v>Obsolete</v>
          </cell>
          <cell r="I164" t="str">
            <v>Buy</v>
          </cell>
          <cell r="J164" t="str">
            <v>LTHD</v>
          </cell>
          <cell r="K164" t="str">
            <v xml:space="preserve">ZL-4086-S08900410001-100-A76-002 </v>
          </cell>
          <cell r="N164" t="str">
            <v>LTHD</v>
          </cell>
          <cell r="O164" t="str">
            <v>OC17342</v>
          </cell>
          <cell r="P164">
            <v>100</v>
          </cell>
          <cell r="Q164">
            <v>100</v>
          </cell>
          <cell r="R164">
            <v>1.5</v>
          </cell>
          <cell r="S164" t="str">
            <v>EUR</v>
          </cell>
          <cell r="T164">
            <v>1.5</v>
          </cell>
          <cell r="U164" t="str">
            <v>DAP Bucharest</v>
          </cell>
          <cell r="Y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J164">
            <v>1.5</v>
          </cell>
          <cell r="AK164">
            <v>1</v>
          </cell>
          <cell r="AP164">
            <v>45621</v>
          </cell>
          <cell r="AQ164" t="str">
            <v>Box</v>
          </cell>
          <cell r="AR164" t="b">
            <v>1</v>
          </cell>
          <cell r="AS164" t="b">
            <v>0</v>
          </cell>
          <cell r="AT164" t="b">
            <v>0</v>
          </cell>
          <cell r="AU164" t="b">
            <v>0</v>
          </cell>
          <cell r="AV164" t="b">
            <v>0</v>
          </cell>
          <cell r="AW164" t="b">
            <v>0</v>
          </cell>
          <cell r="AY164" t="str">
            <v>Romania</v>
          </cell>
          <cell r="AZ164" t="str">
            <v>Hand</v>
          </cell>
          <cell r="BA164" t="str">
            <v/>
          </cell>
          <cell r="BC164">
            <v>0</v>
          </cell>
        </row>
        <row r="165">
          <cell r="A165" t="str">
            <v>2040-00020-02</v>
          </cell>
          <cell r="B165" t="str">
            <v>LBL, Polyester, Device ID copy, Scavenger, VTPN, Desc, MFG ww-yyyy, 45x60mm, Roll</v>
          </cell>
          <cell r="C165" t="str">
            <v>ea</v>
          </cell>
          <cell r="D165" t="str">
            <v>1</v>
          </cell>
          <cell r="E165" t="b">
            <v>1</v>
          </cell>
          <cell r="F165" t="str">
            <v>None</v>
          </cell>
          <cell r="H165" t="str">
            <v>Production</v>
          </cell>
          <cell r="I165" t="str">
            <v>Buy</v>
          </cell>
          <cell r="J165" t="str">
            <v>LTHD</v>
          </cell>
          <cell r="K165" t="str">
            <v>ZL-4086-S06000450001-500-A76-001</v>
          </cell>
          <cell r="N165" t="str">
            <v>LTHD</v>
          </cell>
          <cell r="O165" t="str">
            <v>OC17466</v>
          </cell>
          <cell r="P165">
            <v>1000</v>
          </cell>
          <cell r="Q165">
            <v>1000</v>
          </cell>
          <cell r="R165">
            <v>0.6</v>
          </cell>
          <cell r="S165" t="str">
            <v>EUR</v>
          </cell>
          <cell r="T165">
            <v>0.6</v>
          </cell>
          <cell r="U165" t="str">
            <v>DAP Bucharest</v>
          </cell>
          <cell r="Y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J165">
            <v>0.6</v>
          </cell>
          <cell r="AK165">
            <v>1</v>
          </cell>
          <cell r="AP165">
            <v>45672</v>
          </cell>
          <cell r="AQ165" t="str">
            <v>Box</v>
          </cell>
          <cell r="AR165" t="b">
            <v>0</v>
          </cell>
          <cell r="AS165" t="b">
            <v>0</v>
          </cell>
          <cell r="AT165" t="b">
            <v>0</v>
          </cell>
          <cell r="AU165" t="b">
            <v>0</v>
          </cell>
          <cell r="AV165" t="b">
            <v>0</v>
          </cell>
          <cell r="AW165" t="b">
            <v>0</v>
          </cell>
          <cell r="AY165" t="str">
            <v>Romania</v>
          </cell>
          <cell r="AZ165" t="str">
            <v>Hand</v>
          </cell>
          <cell r="BA165" t="str">
            <v/>
          </cell>
          <cell r="BC165">
            <v>0</v>
          </cell>
        </row>
        <row r="166">
          <cell r="A166" t="str">
            <v>2040-00020-02</v>
          </cell>
          <cell r="B166" t="str">
            <v>LBL, Polyester, Device ID copy, Scavenger, VTPN, Desc, MFG ww-yyyy, 45x60mm, Roll</v>
          </cell>
          <cell r="C166" t="str">
            <v>ea</v>
          </cell>
          <cell r="D166" t="str">
            <v>2</v>
          </cell>
          <cell r="E166" t="b">
            <v>1</v>
          </cell>
          <cell r="F166" t="str">
            <v>None</v>
          </cell>
          <cell r="H166" t="str">
            <v>Production</v>
          </cell>
          <cell r="I166" t="str">
            <v>Buy</v>
          </cell>
          <cell r="J166" t="str">
            <v>LTHD</v>
          </cell>
          <cell r="K166" t="str">
            <v>ZL-4086-S06000450001-500-A76-001</v>
          </cell>
          <cell r="N166" t="str">
            <v>LTHD</v>
          </cell>
          <cell r="O166" t="str">
            <v>OC17466</v>
          </cell>
          <cell r="P166">
            <v>500</v>
          </cell>
          <cell r="Q166">
            <v>500</v>
          </cell>
          <cell r="R166">
            <v>0.8</v>
          </cell>
          <cell r="S166" t="str">
            <v>EUR</v>
          </cell>
          <cell r="T166">
            <v>0.8</v>
          </cell>
          <cell r="U166" t="str">
            <v>DAP Bucharest</v>
          </cell>
          <cell r="Y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J166">
            <v>0.8</v>
          </cell>
          <cell r="AK166">
            <v>1</v>
          </cell>
          <cell r="AP166">
            <v>45672</v>
          </cell>
          <cell r="AQ166" t="str">
            <v>Box</v>
          </cell>
          <cell r="AR166" t="b">
            <v>0</v>
          </cell>
          <cell r="AS166" t="b">
            <v>0</v>
          </cell>
          <cell r="AT166" t="b">
            <v>0</v>
          </cell>
          <cell r="AU166" t="b">
            <v>0</v>
          </cell>
          <cell r="AV166" t="b">
            <v>0</v>
          </cell>
          <cell r="AW166" t="b">
            <v>0</v>
          </cell>
          <cell r="AY166" t="str">
            <v>Romania</v>
          </cell>
          <cell r="AZ166" t="str">
            <v>Hand</v>
          </cell>
          <cell r="BA166" t="str">
            <v/>
          </cell>
          <cell r="BC166">
            <v>0</v>
          </cell>
        </row>
        <row r="167">
          <cell r="A167" t="str">
            <v>2040-70026-00</v>
          </cell>
          <cell r="B167" t="str">
            <v>LBL, Alu 30x30m, Die-Cut, Device ID &amp; QR code</v>
          </cell>
          <cell r="C167" t="str">
            <v>ea</v>
          </cell>
          <cell r="E167" t="b">
            <v>0</v>
          </cell>
          <cell r="F167" t="b">
            <v>0</v>
          </cell>
          <cell r="H167" t="str">
            <v>Obsolete</v>
          </cell>
          <cell r="I167" t="str">
            <v>Buy</v>
          </cell>
          <cell r="J167" t="str">
            <v>LTHD</v>
          </cell>
          <cell r="K167" t="str">
            <v>DMP-MPZ-ALDA-S03000300-AL05-001</v>
          </cell>
          <cell r="N167" t="str">
            <v>LTHD</v>
          </cell>
          <cell r="O167" t="str">
            <v>OC16192</v>
          </cell>
          <cell r="P167">
            <v>50</v>
          </cell>
          <cell r="Q167">
            <v>50</v>
          </cell>
          <cell r="R167">
            <v>5.5</v>
          </cell>
          <cell r="S167" t="str">
            <v>EUR</v>
          </cell>
          <cell r="T167">
            <v>5.5</v>
          </cell>
          <cell r="U167" t="str">
            <v>DAP Bucharest</v>
          </cell>
          <cell r="Y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J167">
            <v>5.5</v>
          </cell>
          <cell r="AK167">
            <v>2</v>
          </cell>
          <cell r="AQ167" t="str">
            <v>Box</v>
          </cell>
          <cell r="AR167" t="b">
            <v>0</v>
          </cell>
          <cell r="AS167" t="b">
            <v>0</v>
          </cell>
          <cell r="AT167" t="b">
            <v>0</v>
          </cell>
          <cell r="AU167" t="b">
            <v>0</v>
          </cell>
          <cell r="AV167" t="b">
            <v>0</v>
          </cell>
          <cell r="AW167" t="b">
            <v>0</v>
          </cell>
          <cell r="AY167" t="str">
            <v>Romania</v>
          </cell>
          <cell r="AZ167" t="str">
            <v>Hand</v>
          </cell>
          <cell r="BA167" t="str">
            <v/>
          </cell>
          <cell r="BC167">
            <v>0</v>
          </cell>
        </row>
        <row r="168">
          <cell r="A168" t="str">
            <v>2040-70026-00</v>
          </cell>
          <cell r="B168" t="str">
            <v>LBL, Alu 30x30m, Die-Cut, Device ID &amp; QR code</v>
          </cell>
          <cell r="C168" t="str">
            <v>ea</v>
          </cell>
          <cell r="E168" t="b">
            <v>0</v>
          </cell>
          <cell r="F168" t="b">
            <v>0</v>
          </cell>
          <cell r="H168" t="str">
            <v>Obsolete</v>
          </cell>
          <cell r="I168" t="str">
            <v>Buy</v>
          </cell>
          <cell r="J168" t="str">
            <v>LTHD</v>
          </cell>
          <cell r="K168" t="str">
            <v>DMP-MPZ-ALDA-S03000300-AL05-001</v>
          </cell>
          <cell r="N168" t="str">
            <v>LTHD</v>
          </cell>
          <cell r="O168" t="str">
            <v>OC16192</v>
          </cell>
          <cell r="P168">
            <v>500</v>
          </cell>
          <cell r="Q168">
            <v>500</v>
          </cell>
          <cell r="R168">
            <v>2.2999999999999998</v>
          </cell>
          <cell r="S168" t="str">
            <v>EUR</v>
          </cell>
          <cell r="T168">
            <v>2.2999999999999998</v>
          </cell>
          <cell r="U168" t="str">
            <v>DAP Bucharest</v>
          </cell>
          <cell r="Y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J168">
            <v>2.2999999999999998</v>
          </cell>
          <cell r="AK168">
            <v>2</v>
          </cell>
          <cell r="AQ168" t="str">
            <v>Box</v>
          </cell>
          <cell r="AR168" t="b">
            <v>0</v>
          </cell>
          <cell r="AS168" t="b">
            <v>0</v>
          </cell>
          <cell r="AT168" t="b">
            <v>0</v>
          </cell>
          <cell r="AU168" t="b">
            <v>0</v>
          </cell>
          <cell r="AV168" t="b">
            <v>0</v>
          </cell>
          <cell r="AW168" t="b">
            <v>0</v>
          </cell>
          <cell r="AY168" t="str">
            <v>Romania</v>
          </cell>
          <cell r="AZ168" t="str">
            <v>Hand</v>
          </cell>
          <cell r="BA168" t="str">
            <v/>
          </cell>
          <cell r="BC168">
            <v>0</v>
          </cell>
        </row>
        <row r="169">
          <cell r="A169" t="str">
            <v>2040-70026-00</v>
          </cell>
          <cell r="B169" t="str">
            <v>LBL, Alu 30x30m, Die-Cut, Device ID &amp; QR code</v>
          </cell>
          <cell r="C169" t="str">
            <v>ea</v>
          </cell>
          <cell r="E169" t="b">
            <v>0</v>
          </cell>
          <cell r="F169" t="b">
            <v>0</v>
          </cell>
          <cell r="H169" t="str">
            <v>Obsolete</v>
          </cell>
          <cell r="I169" t="str">
            <v>Buy</v>
          </cell>
          <cell r="J169" t="str">
            <v>LTHD</v>
          </cell>
          <cell r="K169" t="str">
            <v>DMP-MPZ-ALDA-S03000300-AL05-001</v>
          </cell>
          <cell r="N169" t="str">
            <v>LTHD</v>
          </cell>
          <cell r="O169" t="str">
            <v>OC16192</v>
          </cell>
          <cell r="P169">
            <v>1000</v>
          </cell>
          <cell r="Q169">
            <v>1000</v>
          </cell>
          <cell r="R169">
            <v>1.6</v>
          </cell>
          <cell r="S169" t="str">
            <v>EUR</v>
          </cell>
          <cell r="T169">
            <v>1.6</v>
          </cell>
          <cell r="U169" t="str">
            <v>DAP Bucharest</v>
          </cell>
          <cell r="Y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J169">
            <v>1.6</v>
          </cell>
          <cell r="AK169">
            <v>2</v>
          </cell>
          <cell r="AQ169" t="str">
            <v>Box</v>
          </cell>
          <cell r="AR169" t="b">
            <v>0</v>
          </cell>
          <cell r="AS169" t="b">
            <v>0</v>
          </cell>
          <cell r="AT169" t="b">
            <v>0</v>
          </cell>
          <cell r="AU169" t="b">
            <v>0</v>
          </cell>
          <cell r="AV169" t="b">
            <v>0</v>
          </cell>
          <cell r="AW169" t="b">
            <v>0</v>
          </cell>
          <cell r="AY169" t="str">
            <v>Romania</v>
          </cell>
          <cell r="AZ169" t="str">
            <v>Hand</v>
          </cell>
          <cell r="BA169" t="str">
            <v/>
          </cell>
          <cell r="BC169">
            <v>0</v>
          </cell>
        </row>
        <row r="170">
          <cell r="A170" t="str">
            <v>2040-70027-00</v>
          </cell>
          <cell r="B170" t="str">
            <v>LBL, Alu 30x30m, Die-Cut, Device ID &amp; QR code, H2Scan</v>
          </cell>
          <cell r="C170" t="str">
            <v>ea</v>
          </cell>
          <cell r="E170" t="b">
            <v>0</v>
          </cell>
          <cell r="F170" t="b">
            <v>0</v>
          </cell>
          <cell r="H170" t="str">
            <v>Obsolete</v>
          </cell>
          <cell r="I170" t="str">
            <v>Buy</v>
          </cell>
          <cell r="J170" t="str">
            <v>LTHD</v>
          </cell>
          <cell r="N170" t="str">
            <v>LTHD</v>
          </cell>
          <cell r="P170">
            <v>25</v>
          </cell>
          <cell r="Q170">
            <v>25</v>
          </cell>
          <cell r="R170">
            <v>7</v>
          </cell>
          <cell r="S170" t="str">
            <v>EUR</v>
          </cell>
          <cell r="T170">
            <v>7</v>
          </cell>
          <cell r="U170" t="str">
            <v>DAP Bucharest</v>
          </cell>
          <cell r="Y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J170">
            <v>7</v>
          </cell>
          <cell r="AK170">
            <v>2</v>
          </cell>
          <cell r="AP170">
            <v>45496</v>
          </cell>
          <cell r="AQ170" t="str">
            <v>Box</v>
          </cell>
          <cell r="AR170" t="b">
            <v>0</v>
          </cell>
          <cell r="AS170" t="b">
            <v>0</v>
          </cell>
          <cell r="AT170" t="b">
            <v>0</v>
          </cell>
          <cell r="AU170" t="b">
            <v>0</v>
          </cell>
          <cell r="AV170" t="b">
            <v>0</v>
          </cell>
          <cell r="AW170" t="b">
            <v>0</v>
          </cell>
          <cell r="AY170" t="str">
            <v>Romania</v>
          </cell>
          <cell r="AZ170" t="str">
            <v>Hand</v>
          </cell>
          <cell r="BA170" t="str">
            <v/>
          </cell>
          <cell r="BC170">
            <v>0</v>
          </cell>
        </row>
        <row r="171">
          <cell r="A171" t="str">
            <v>2200-00010-00</v>
          </cell>
          <cell r="B171" t="str">
            <v>MED, 64GB MicroSD Card, class 10</v>
          </cell>
          <cell r="C171" t="str">
            <v>ea</v>
          </cell>
          <cell r="D171" t="str">
            <v>1</v>
          </cell>
          <cell r="E171" t="b">
            <v>0</v>
          </cell>
          <cell r="F171" t="b">
            <v>0</v>
          </cell>
          <cell r="H171" t="str">
            <v>Production</v>
          </cell>
          <cell r="I171" t="str">
            <v>Buy</v>
          </cell>
          <cell r="J171" t="str">
            <v>Transcend</v>
          </cell>
          <cell r="K171" t="str">
            <v>TS64GUSD460I-VS1</v>
          </cell>
          <cell r="N171" t="str">
            <v>ECAS</v>
          </cell>
          <cell r="O171" t="str">
            <v>• ECAS email 02/08/24 @ €11.00
• Increased for 100pcs ESB build.</v>
          </cell>
          <cell r="P171">
            <v>500</v>
          </cell>
          <cell r="Q171">
            <v>10</v>
          </cell>
          <cell r="R171">
            <v>11.5</v>
          </cell>
          <cell r="S171" t="str">
            <v>EUR</v>
          </cell>
          <cell r="T171">
            <v>11.5</v>
          </cell>
          <cell r="U171" t="str">
            <v>EXW</v>
          </cell>
          <cell r="Y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J171">
            <v>11.5</v>
          </cell>
          <cell r="AK171">
            <v>6</v>
          </cell>
          <cell r="AM171" t="str">
            <v>8523.51.10000</v>
          </cell>
          <cell r="AP171">
            <v>45506</v>
          </cell>
          <cell r="AQ171" t="str">
            <v>Test</v>
          </cell>
          <cell r="AR171" t="b">
            <v>0</v>
          </cell>
          <cell r="AS171" t="b">
            <v>0</v>
          </cell>
          <cell r="AT171" t="b">
            <v>0</v>
          </cell>
          <cell r="AU171" t="b">
            <v>0</v>
          </cell>
          <cell r="AV171" t="b">
            <v>0</v>
          </cell>
          <cell r="AW171" t="b">
            <v>0</v>
          </cell>
          <cell r="AX171">
            <v>124152</v>
          </cell>
          <cell r="AY171" t="str">
            <v>Taiwan</v>
          </cell>
          <cell r="AZ171" t="str">
            <v>Hand</v>
          </cell>
          <cell r="BA171" t="str">
            <v/>
          </cell>
          <cell r="BC171">
            <v>0</v>
          </cell>
        </row>
        <row r="172">
          <cell r="A172" t="str">
            <v>2200-00010-00</v>
          </cell>
          <cell r="B172" t="str">
            <v>MED, 64GB MicroSD Card, class 10</v>
          </cell>
          <cell r="C172" t="str">
            <v>ea</v>
          </cell>
          <cell r="D172" t="str">
            <v>2</v>
          </cell>
          <cell r="E172" t="b">
            <v>0</v>
          </cell>
          <cell r="F172" t="b">
            <v>0</v>
          </cell>
          <cell r="H172" t="str">
            <v>Production</v>
          </cell>
          <cell r="I172" t="str">
            <v>Buy</v>
          </cell>
          <cell r="J172" t="str">
            <v>Transcend</v>
          </cell>
          <cell r="K172" t="str">
            <v>TS64GUSD460I-VS1</v>
          </cell>
          <cell r="N172" t="str">
            <v>ECAS</v>
          </cell>
          <cell r="O172" t="str">
            <v>ECAS email 02/08/24</v>
          </cell>
          <cell r="P172">
            <v>1000</v>
          </cell>
          <cell r="Q172">
            <v>10</v>
          </cell>
          <cell r="R172">
            <v>10.199999999999999</v>
          </cell>
          <cell r="S172" t="str">
            <v>EUR</v>
          </cell>
          <cell r="T172">
            <v>10.199999999999999</v>
          </cell>
          <cell r="U172" t="str">
            <v>EXW</v>
          </cell>
          <cell r="Y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J172">
            <v>10.199999999999999</v>
          </cell>
          <cell r="AK172">
            <v>4</v>
          </cell>
          <cell r="AP172">
            <v>45506</v>
          </cell>
          <cell r="AQ172" t="str">
            <v>Test</v>
          </cell>
          <cell r="AR172" t="b">
            <v>0</v>
          </cell>
          <cell r="AS172" t="b">
            <v>0</v>
          </cell>
          <cell r="AT172" t="b">
            <v>0</v>
          </cell>
          <cell r="AU172" t="b">
            <v>0</v>
          </cell>
          <cell r="AV172" t="b">
            <v>0</v>
          </cell>
          <cell r="AW172" t="b">
            <v>0</v>
          </cell>
          <cell r="AY172" t="str">
            <v>Taiwan</v>
          </cell>
          <cell r="AZ172" t="str">
            <v>Hand</v>
          </cell>
          <cell r="BA172" t="str">
            <v/>
          </cell>
          <cell r="BC172">
            <v>0</v>
          </cell>
        </row>
        <row r="173">
          <cell r="A173" t="str">
            <v>2200-00010-00</v>
          </cell>
          <cell r="B173" t="str">
            <v>MED, 64GB MicroSD Card, class 10</v>
          </cell>
          <cell r="C173" t="str">
            <v>ea</v>
          </cell>
          <cell r="D173" t="str">
            <v>3</v>
          </cell>
          <cell r="E173" t="b">
            <v>0</v>
          </cell>
          <cell r="F173" t="b">
            <v>0</v>
          </cell>
          <cell r="H173" t="str">
            <v>Production</v>
          </cell>
          <cell r="I173" t="str">
            <v>Free Issue</v>
          </cell>
          <cell r="J173" t="str">
            <v>Hama</v>
          </cell>
          <cell r="K173" t="str">
            <v>00124152</v>
          </cell>
          <cell r="M173" t="str">
            <v>[30/11/23] RFQ to Hama in Bucharest
[30/11/23] RFQ to Futura for alternative; 500pcs @ €4.40 EX Dublin 4-wks
[07/12/23] Samples (10x) requested, ETA 20/12</v>
          </cell>
          <cell r="N173" t="str">
            <v>Digikey</v>
          </cell>
          <cell r="P173">
            <v>1</v>
          </cell>
          <cell r="R173">
            <v>7.6544100000000004</v>
          </cell>
          <cell r="S173" t="str">
            <v>EUR</v>
          </cell>
          <cell r="T173">
            <v>7.6544100000000004</v>
          </cell>
          <cell r="U173" t="str">
            <v>DDP</v>
          </cell>
          <cell r="Y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J173">
            <v>7.6544100000000004</v>
          </cell>
          <cell r="AK173">
            <v>8</v>
          </cell>
          <cell r="AM173" t="str">
            <v>8523.51.0000</v>
          </cell>
          <cell r="AQ173" t="str">
            <v>Box</v>
          </cell>
          <cell r="AR173" t="b">
            <v>0</v>
          </cell>
          <cell r="AS173" t="b">
            <v>0</v>
          </cell>
          <cell r="AT173" t="b">
            <v>0</v>
          </cell>
          <cell r="AU173" t="b">
            <v>0</v>
          </cell>
          <cell r="AV173" t="b">
            <v>0</v>
          </cell>
          <cell r="AW173" t="b">
            <v>0</v>
          </cell>
          <cell r="AY173" t="str">
            <v>Taiwan</v>
          </cell>
          <cell r="AZ173" t="str">
            <v>Hand</v>
          </cell>
          <cell r="BA173" t="str">
            <v/>
          </cell>
          <cell r="BC173">
            <v>0</v>
          </cell>
        </row>
        <row r="174">
          <cell r="A174" t="str">
            <v>2202-00010-00</v>
          </cell>
          <cell r="B174" t="str">
            <v>SIM, MicroSIM Card, Aeris LTE</v>
          </cell>
          <cell r="C174" t="str">
            <v>ea</v>
          </cell>
          <cell r="E174" t="b">
            <v>0</v>
          </cell>
          <cell r="F174" t="b">
            <v>0</v>
          </cell>
          <cell r="H174" t="str">
            <v>Production</v>
          </cell>
          <cell r="I174" t="str">
            <v>Free Issue</v>
          </cell>
          <cell r="J174" t="str">
            <v>TBA</v>
          </cell>
          <cell r="K174" t="str">
            <v>TBA</v>
          </cell>
          <cell r="N174" t="str">
            <v>ESTIMATE</v>
          </cell>
          <cell r="R174">
            <v>1</v>
          </cell>
          <cell r="S174" t="str">
            <v>EUR</v>
          </cell>
          <cell r="T174">
            <v>1</v>
          </cell>
          <cell r="U174" t="str">
            <v>DDP</v>
          </cell>
          <cell r="Y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J174">
            <v>1</v>
          </cell>
          <cell r="AK174">
            <v>4</v>
          </cell>
          <cell r="AQ174" t="str">
            <v>Box</v>
          </cell>
          <cell r="AR174" t="b">
            <v>0</v>
          </cell>
          <cell r="AS174" t="b">
            <v>0</v>
          </cell>
          <cell r="AT174" t="b">
            <v>0</v>
          </cell>
          <cell r="AU174" t="b">
            <v>0</v>
          </cell>
          <cell r="AV174" t="b">
            <v>0</v>
          </cell>
          <cell r="AW174" t="b">
            <v>0</v>
          </cell>
          <cell r="AZ174" t="str">
            <v>Hand</v>
          </cell>
          <cell r="BA174" t="str">
            <v/>
          </cell>
          <cell r="BC174">
            <v>0</v>
          </cell>
        </row>
        <row r="175">
          <cell r="A175" t="str">
            <v>2202-00020-00</v>
          </cell>
          <cell r="B175" t="str">
            <v>SIM, MicroSIM Card, USA Global</v>
          </cell>
          <cell r="C175" t="str">
            <v>ea</v>
          </cell>
          <cell r="E175" t="b">
            <v>0</v>
          </cell>
          <cell r="F175" t="b">
            <v>0</v>
          </cell>
          <cell r="H175" t="str">
            <v>UnReleased</v>
          </cell>
          <cell r="I175" t="str">
            <v>Buy</v>
          </cell>
          <cell r="S175" t="str">
            <v>EUR</v>
          </cell>
          <cell r="T175">
            <v>0</v>
          </cell>
          <cell r="Y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J175">
            <v>0</v>
          </cell>
          <cell r="AP175">
            <v>45441</v>
          </cell>
          <cell r="AQ175" t="str">
            <v>Box</v>
          </cell>
          <cell r="AR175" t="b">
            <v>0</v>
          </cell>
          <cell r="AS175" t="b">
            <v>0</v>
          </cell>
          <cell r="AT175" t="b">
            <v>0</v>
          </cell>
          <cell r="AU175" t="b">
            <v>0</v>
          </cell>
          <cell r="AV175" t="b">
            <v>0</v>
          </cell>
          <cell r="AW175" t="b">
            <v>0</v>
          </cell>
          <cell r="AZ175" t="str">
            <v>Hand</v>
          </cell>
          <cell r="BA175" t="str">
            <v/>
          </cell>
          <cell r="BC175">
            <v>0</v>
          </cell>
        </row>
        <row r="176">
          <cell r="A176" t="str">
            <v>2300-10001-00</v>
          </cell>
          <cell r="B176" t="str">
            <v>CTN, Carton Corrugated 0201 Style, Single Wall, 260 x 160 x 70mm, Brown</v>
          </cell>
          <cell r="C176" t="str">
            <v>ea</v>
          </cell>
          <cell r="E176" t="b">
            <v>0</v>
          </cell>
          <cell r="F176" t="b">
            <v>0</v>
          </cell>
          <cell r="H176" t="str">
            <v>Obsolete</v>
          </cell>
          <cell r="I176" t="str">
            <v>Buy</v>
          </cell>
          <cell r="J176" t="str">
            <v>Paff SRL</v>
          </cell>
          <cell r="K176" t="str">
            <v>CB5400-3N</v>
          </cell>
          <cell r="N176" t="str">
            <v>Paff SRL</v>
          </cell>
          <cell r="P176">
            <v>1000</v>
          </cell>
          <cell r="Q176">
            <v>1000</v>
          </cell>
          <cell r="R176">
            <v>1.06</v>
          </cell>
          <cell r="S176" t="str">
            <v>LEU</v>
          </cell>
          <cell r="T176">
            <v>0.21300110519441376</v>
          </cell>
          <cell r="U176" t="str">
            <v>EXW</v>
          </cell>
          <cell r="Y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J176">
            <v>0.21300110519441376</v>
          </cell>
          <cell r="AK176" t="str">
            <v>TBA</v>
          </cell>
          <cell r="AQ176" t="str">
            <v>Box</v>
          </cell>
          <cell r="AR176" t="b">
            <v>0</v>
          </cell>
          <cell r="AS176" t="b">
            <v>0</v>
          </cell>
          <cell r="AT176" t="b">
            <v>0</v>
          </cell>
          <cell r="AU176" t="b">
            <v>0</v>
          </cell>
          <cell r="AV176" t="b">
            <v>0</v>
          </cell>
          <cell r="AW176" t="b">
            <v>0</v>
          </cell>
          <cell r="AY176" t="str">
            <v>Romania</v>
          </cell>
          <cell r="AZ176" t="str">
            <v>Hand</v>
          </cell>
          <cell r="BA176" t="str">
            <v/>
          </cell>
          <cell r="BC176">
            <v>0</v>
          </cell>
        </row>
        <row r="177">
          <cell r="A177" t="str">
            <v>2300-10001-01</v>
          </cell>
          <cell r="B177" t="str">
            <v>CTN, Carton Corrugated 0427 Style (Pizza), Single Wall, Ext=250 x 195 x 70mm, Brown</v>
          </cell>
          <cell r="C177" t="str">
            <v>ea</v>
          </cell>
          <cell r="E177" t="b">
            <v>0</v>
          </cell>
          <cell r="F177" t="b">
            <v>0</v>
          </cell>
          <cell r="H177" t="str">
            <v>Production</v>
          </cell>
          <cell r="I177" t="str">
            <v>Buy</v>
          </cell>
          <cell r="J177" t="str">
            <v>TBA</v>
          </cell>
          <cell r="K177" t="str">
            <v>TBA</v>
          </cell>
          <cell r="N177" t="str">
            <v>TBA</v>
          </cell>
          <cell r="R177">
            <v>0.4</v>
          </cell>
          <cell r="S177" t="str">
            <v>EUR</v>
          </cell>
          <cell r="T177">
            <v>0.4</v>
          </cell>
          <cell r="U177" t="str">
            <v>DDP</v>
          </cell>
          <cell r="Y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J177">
            <v>0.4</v>
          </cell>
          <cell r="AK177" t="str">
            <v>TBA</v>
          </cell>
          <cell r="AP177">
            <v>45678</v>
          </cell>
          <cell r="AQ177" t="str">
            <v>Box</v>
          </cell>
          <cell r="AR177" t="b">
            <v>0</v>
          </cell>
          <cell r="AS177" t="b">
            <v>0</v>
          </cell>
          <cell r="AT177" t="b">
            <v>0</v>
          </cell>
          <cell r="AU177" t="b">
            <v>0</v>
          </cell>
          <cell r="AV177" t="b">
            <v>0</v>
          </cell>
          <cell r="AW177" t="b">
            <v>0</v>
          </cell>
          <cell r="AY177" t="str">
            <v>Romania</v>
          </cell>
          <cell r="AZ177" t="str">
            <v>Hand</v>
          </cell>
          <cell r="BA177" t="str">
            <v/>
          </cell>
          <cell r="BC177">
            <v>0</v>
          </cell>
          <cell r="BD177" t="str">
            <v>CTN, Scavenger</v>
          </cell>
        </row>
        <row r="178">
          <cell r="A178" t="str">
            <v>2300-10005-00</v>
          </cell>
          <cell r="B178" t="str">
            <v>CTN, Carton Corrugated 0201 Style (Flaps), Double Wall, Ext=410 x 300 x 275mm, Brown</v>
          </cell>
          <cell r="C178" t="str">
            <v>ea</v>
          </cell>
          <cell r="E178" t="b">
            <v>0</v>
          </cell>
          <cell r="F178" t="b">
            <v>0</v>
          </cell>
          <cell r="H178" t="str">
            <v>Production</v>
          </cell>
          <cell r="I178" t="str">
            <v>Buy</v>
          </cell>
          <cell r="J178" t="str">
            <v>TBA</v>
          </cell>
          <cell r="K178" t="str">
            <v>TBA</v>
          </cell>
          <cell r="N178" t="str">
            <v>ECAS</v>
          </cell>
          <cell r="R178">
            <v>1.9</v>
          </cell>
          <cell r="S178" t="str">
            <v>EUR</v>
          </cell>
          <cell r="T178">
            <v>1.9</v>
          </cell>
          <cell r="U178" t="str">
            <v>DDP</v>
          </cell>
          <cell r="Y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J178">
            <v>1.9</v>
          </cell>
          <cell r="AK178">
            <v>4</v>
          </cell>
          <cell r="AP178">
            <v>45715</v>
          </cell>
          <cell r="AQ178" t="str">
            <v>Box</v>
          </cell>
          <cell r="AR178" t="b">
            <v>0</v>
          </cell>
          <cell r="AS178" t="b">
            <v>0</v>
          </cell>
          <cell r="AT178" t="b">
            <v>0</v>
          </cell>
          <cell r="AU178" t="b">
            <v>0</v>
          </cell>
          <cell r="AV178" t="b">
            <v>0</v>
          </cell>
          <cell r="AW178" t="b">
            <v>0</v>
          </cell>
          <cell r="AY178" t="b">
            <v>0</v>
          </cell>
          <cell r="BA178" t="str">
            <v/>
          </cell>
          <cell r="BC178">
            <v>0</v>
          </cell>
        </row>
        <row r="179">
          <cell r="A179" t="str">
            <v>2300-10010-00</v>
          </cell>
          <cell r="B179" t="str">
            <v>CTN, Carton Corrugated 0427 Style (Pizza), Single Wall ???, 550 x 200 x 230mm, White, c/w 2 Colour print</v>
          </cell>
          <cell r="C179" t="str">
            <v>ea</v>
          </cell>
          <cell r="E179" t="b">
            <v>0</v>
          </cell>
          <cell r="F179" t="b">
            <v>0</v>
          </cell>
          <cell r="H179" t="str">
            <v>UnReleased</v>
          </cell>
          <cell r="I179" t="str">
            <v>Buy</v>
          </cell>
          <cell r="J179" t="str">
            <v>Smurfit Kappa</v>
          </cell>
          <cell r="K179" t="str">
            <v>349016-1</v>
          </cell>
          <cell r="N179" t="str">
            <v>Smurfit Kappa</v>
          </cell>
          <cell r="O179" t="str">
            <v>349016-1</v>
          </cell>
          <cell r="P179">
            <v>420</v>
          </cell>
          <cell r="Q179">
            <v>420</v>
          </cell>
          <cell r="R179">
            <v>2.4500000000000002</v>
          </cell>
          <cell r="S179" t="str">
            <v>EUR</v>
          </cell>
          <cell r="T179">
            <v>2.4500000000000002</v>
          </cell>
          <cell r="U179" t="str">
            <v>DDP</v>
          </cell>
          <cell r="Y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J179">
            <v>2.4500000000000002</v>
          </cell>
          <cell r="AK179">
            <v>4</v>
          </cell>
          <cell r="AQ179" t="str">
            <v>Kit</v>
          </cell>
          <cell r="AR179" t="b">
            <v>0</v>
          </cell>
          <cell r="AS179" t="b">
            <v>0</v>
          </cell>
          <cell r="AT179" t="b">
            <v>0</v>
          </cell>
          <cell r="AU179" t="b">
            <v>0</v>
          </cell>
          <cell r="AV179" t="b">
            <v>0</v>
          </cell>
          <cell r="AW179" t="b">
            <v>0</v>
          </cell>
          <cell r="AY179" t="str">
            <v>Ireland</v>
          </cell>
          <cell r="BA179" t="str">
            <v/>
          </cell>
          <cell r="BC179">
            <v>0</v>
          </cell>
        </row>
        <row r="180">
          <cell r="A180" t="str">
            <v>2300-10010-00</v>
          </cell>
          <cell r="B180" t="str">
            <v>CTN, Carton Corrugated 0427 Style (Pizza), Single Wall ???, 550 x 200 x 230mm, White, c/w 2 Colour print</v>
          </cell>
          <cell r="C180" t="str">
            <v>ea</v>
          </cell>
          <cell r="E180" t="b">
            <v>0</v>
          </cell>
          <cell r="F180" t="b">
            <v>0</v>
          </cell>
          <cell r="H180" t="str">
            <v>UnReleased</v>
          </cell>
          <cell r="I180" t="str">
            <v>Buy</v>
          </cell>
          <cell r="J180" t="str">
            <v>Smurfit Kappa</v>
          </cell>
          <cell r="K180" t="str">
            <v>349016-1</v>
          </cell>
          <cell r="N180" t="str">
            <v>Smurfit Kappa</v>
          </cell>
          <cell r="O180" t="str">
            <v>349016-1</v>
          </cell>
          <cell r="P180">
            <v>550</v>
          </cell>
          <cell r="Q180">
            <v>550</v>
          </cell>
          <cell r="R180">
            <v>2.35</v>
          </cell>
          <cell r="S180" t="str">
            <v>EUR</v>
          </cell>
          <cell r="T180">
            <v>2.35</v>
          </cell>
          <cell r="U180" t="str">
            <v>DDP</v>
          </cell>
          <cell r="Y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J180">
            <v>2.35</v>
          </cell>
          <cell r="AK180">
            <v>4</v>
          </cell>
          <cell r="AQ180" t="str">
            <v>Kit</v>
          </cell>
          <cell r="AR180" t="b">
            <v>0</v>
          </cell>
          <cell r="AS180" t="b">
            <v>0</v>
          </cell>
          <cell r="AT180" t="b">
            <v>0</v>
          </cell>
          <cell r="AU180" t="b">
            <v>0</v>
          </cell>
          <cell r="AV180" t="b">
            <v>0</v>
          </cell>
          <cell r="AW180" t="b">
            <v>0</v>
          </cell>
          <cell r="AY180" t="str">
            <v>Ireland</v>
          </cell>
          <cell r="BA180" t="str">
            <v/>
          </cell>
          <cell r="BC180">
            <v>0</v>
          </cell>
        </row>
        <row r="181">
          <cell r="A181" t="str">
            <v>2300-10010-00</v>
          </cell>
          <cell r="B181" t="str">
            <v>CTN, Carton Corrugated 0427 Style (Pizza), Single Wall ???, 550 x 200 x 230mm, White, c/w 2 Colour print</v>
          </cell>
          <cell r="C181" t="str">
            <v>ea</v>
          </cell>
          <cell r="E181" t="b">
            <v>0</v>
          </cell>
          <cell r="F181" t="b">
            <v>0</v>
          </cell>
          <cell r="H181" t="str">
            <v>UnReleased</v>
          </cell>
          <cell r="I181" t="str">
            <v>Buy</v>
          </cell>
          <cell r="J181" t="str">
            <v>Smurfit Kappa</v>
          </cell>
          <cell r="K181" t="str">
            <v>349016-1</v>
          </cell>
          <cell r="N181" t="str">
            <v>Smurfit Kappa</v>
          </cell>
          <cell r="O181" t="str">
            <v>349016-1</v>
          </cell>
          <cell r="P181">
            <v>1000</v>
          </cell>
          <cell r="Q181">
            <v>1000</v>
          </cell>
          <cell r="R181">
            <v>2.3149999999999999</v>
          </cell>
          <cell r="S181" t="str">
            <v>EUR</v>
          </cell>
          <cell r="T181">
            <v>2.3149999999999999</v>
          </cell>
          <cell r="U181" t="str">
            <v>DDP</v>
          </cell>
          <cell r="Y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J181">
            <v>2.3149999999999999</v>
          </cell>
          <cell r="AK181">
            <v>4</v>
          </cell>
          <cell r="AQ181" t="str">
            <v>Kit</v>
          </cell>
          <cell r="AR181" t="b">
            <v>0</v>
          </cell>
          <cell r="AS181" t="b">
            <v>0</v>
          </cell>
          <cell r="AT181" t="b">
            <v>0</v>
          </cell>
          <cell r="AU181" t="b">
            <v>0</v>
          </cell>
          <cell r="AV181" t="b">
            <v>0</v>
          </cell>
          <cell r="AW181" t="b">
            <v>0</v>
          </cell>
          <cell r="AY181" t="str">
            <v>Ireland</v>
          </cell>
          <cell r="BA181" t="str">
            <v/>
          </cell>
          <cell r="BC181">
            <v>0</v>
          </cell>
        </row>
        <row r="182">
          <cell r="A182" t="str">
            <v>2300-10020-00</v>
          </cell>
          <cell r="B182" t="str">
            <v>CTN, Carton Corrugated 0427 Style (Pizza), Single Wall, Ext Dim 580 x 190 x 200mm, White, c/w 2 Colour print</v>
          </cell>
          <cell r="C182" t="str">
            <v>ea</v>
          </cell>
          <cell r="E182" t="b">
            <v>0</v>
          </cell>
          <cell r="F182" t="b">
            <v>0</v>
          </cell>
          <cell r="H182" t="str">
            <v>Obsolete</v>
          </cell>
          <cell r="I182" t="str">
            <v>Buy</v>
          </cell>
          <cell r="J182" t="str">
            <v>Smurfit Kappa</v>
          </cell>
          <cell r="K182" t="str">
            <v>TBA</v>
          </cell>
          <cell r="S182" t="str">
            <v>EUR</v>
          </cell>
          <cell r="T182">
            <v>0</v>
          </cell>
          <cell r="Y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J182">
            <v>0</v>
          </cell>
          <cell r="AQ182" t="str">
            <v>Kit</v>
          </cell>
          <cell r="AR182" t="b">
            <v>0</v>
          </cell>
          <cell r="AS182" t="b">
            <v>0</v>
          </cell>
          <cell r="AT182" t="b">
            <v>0</v>
          </cell>
          <cell r="AU182" t="b">
            <v>0</v>
          </cell>
          <cell r="AV182" t="b">
            <v>0</v>
          </cell>
          <cell r="AW182" t="b">
            <v>0</v>
          </cell>
          <cell r="AY182" t="str">
            <v>Ireland</v>
          </cell>
          <cell r="BA182" t="str">
            <v/>
          </cell>
          <cell r="BC182">
            <v>0</v>
          </cell>
        </row>
        <row r="183">
          <cell r="A183" t="str">
            <v>2300-10020-01</v>
          </cell>
          <cell r="B183" t="str">
            <v>CTN, Carton Corrugated 0427 Style (Pizza), Single Wall, Ext=580x190x201mm, Int=543x180x196mm, Medium, White, c/w 2 Colour print</v>
          </cell>
          <cell r="C183" t="str">
            <v>ea</v>
          </cell>
          <cell r="D183" t="str">
            <v>1</v>
          </cell>
          <cell r="E183" t="b">
            <v>0</v>
          </cell>
          <cell r="F183" t="b">
            <v>0</v>
          </cell>
          <cell r="H183" t="str">
            <v>Production</v>
          </cell>
          <cell r="I183" t="str">
            <v>Buy</v>
          </cell>
          <cell r="J183" t="str">
            <v>Smurfit Kappa</v>
          </cell>
          <cell r="K183" t="str">
            <v>353379-01</v>
          </cell>
          <cell r="N183" t="str">
            <v>Smurfit Kappa</v>
          </cell>
          <cell r="O183" t="str">
            <v>353383 + NRE amortisation</v>
          </cell>
          <cell r="P183">
            <v>650</v>
          </cell>
          <cell r="R183">
            <v>3.8</v>
          </cell>
          <cell r="S183" t="str">
            <v>EUR</v>
          </cell>
          <cell r="T183">
            <v>3.8</v>
          </cell>
          <cell r="U183" t="str">
            <v>DDP</v>
          </cell>
          <cell r="Y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J183">
            <v>3.8</v>
          </cell>
          <cell r="AK183" t="str">
            <v>TBA</v>
          </cell>
          <cell r="AP183">
            <v>45365</v>
          </cell>
          <cell r="AQ183" t="str">
            <v>Kit</v>
          </cell>
          <cell r="AR183" t="b">
            <v>0</v>
          </cell>
          <cell r="AS183" t="b">
            <v>0</v>
          </cell>
          <cell r="AT183" t="b">
            <v>0</v>
          </cell>
          <cell r="AU183" t="b">
            <v>0</v>
          </cell>
          <cell r="AV183" t="b">
            <v>0</v>
          </cell>
          <cell r="AW183" t="b">
            <v>0</v>
          </cell>
          <cell r="AY183" t="str">
            <v>Ireland</v>
          </cell>
          <cell r="BA183" t="str">
            <v/>
          </cell>
          <cell r="BC183">
            <v>0</v>
          </cell>
        </row>
        <row r="184">
          <cell r="A184" t="str">
            <v>2300-10020-01</v>
          </cell>
          <cell r="B184" t="str">
            <v>CTN, Carton Corrugated 0427 Style (Pizza), Single Wall, Ext=580x190x201mm, Int=543x180x196mm, Medium, White, c/w 2 Colour print</v>
          </cell>
          <cell r="C184" t="str">
            <v>ea</v>
          </cell>
          <cell r="D184" t="str">
            <v>2</v>
          </cell>
          <cell r="E184" t="b">
            <v>0</v>
          </cell>
          <cell r="F184" t="b">
            <v>0</v>
          </cell>
          <cell r="H184" t="str">
            <v>Production</v>
          </cell>
          <cell r="I184" t="str">
            <v>Buy</v>
          </cell>
          <cell r="J184" t="str">
            <v>Smurfit Kappa</v>
          </cell>
          <cell r="K184" t="str">
            <v>353379-01</v>
          </cell>
          <cell r="N184" t="str">
            <v>Smurfit Kappa</v>
          </cell>
          <cell r="O184" t="str">
            <v>353383</v>
          </cell>
          <cell r="P184">
            <v>650</v>
          </cell>
          <cell r="R184">
            <v>1.915</v>
          </cell>
          <cell r="S184" t="str">
            <v>EUR</v>
          </cell>
          <cell r="T184">
            <v>1.915</v>
          </cell>
          <cell r="U184" t="str">
            <v>DDP</v>
          </cell>
          <cell r="Y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J184">
            <v>1.915</v>
          </cell>
          <cell r="AK184" t="str">
            <v>TBA</v>
          </cell>
          <cell r="AP184">
            <v>45365</v>
          </cell>
          <cell r="AQ184" t="str">
            <v>Kit</v>
          </cell>
          <cell r="AR184" t="b">
            <v>0</v>
          </cell>
          <cell r="AS184" t="b">
            <v>0</v>
          </cell>
          <cell r="AT184" t="b">
            <v>0</v>
          </cell>
          <cell r="AU184" t="b">
            <v>0</v>
          </cell>
          <cell r="AV184" t="b">
            <v>0</v>
          </cell>
          <cell r="AW184" t="b">
            <v>0</v>
          </cell>
          <cell r="AY184" t="str">
            <v>Ireland</v>
          </cell>
          <cell r="BA184" t="str">
            <v/>
          </cell>
          <cell r="BC184">
            <v>0</v>
          </cell>
        </row>
        <row r="185">
          <cell r="A185" t="str">
            <v>2300-10020-01</v>
          </cell>
          <cell r="B185" t="str">
            <v>CTN, Carton Corrugated 0427 Style (Pizza), Single Wall, Ext=580x190x201mm, Int=543x180x196mm, Medium, White, c/w 2 Colour print</v>
          </cell>
          <cell r="C185" t="str">
            <v>ea</v>
          </cell>
          <cell r="D185" t="str">
            <v>3</v>
          </cell>
          <cell r="E185" t="b">
            <v>0</v>
          </cell>
          <cell r="F185" t="b">
            <v>0</v>
          </cell>
          <cell r="H185" t="str">
            <v>Production</v>
          </cell>
          <cell r="I185" t="str">
            <v>Buy</v>
          </cell>
          <cell r="J185" t="str">
            <v>Smurfit Kappa</v>
          </cell>
          <cell r="K185" t="str">
            <v>353379-01</v>
          </cell>
          <cell r="N185" t="str">
            <v>Smurfit Kappa</v>
          </cell>
          <cell r="O185" t="str">
            <v>353383</v>
          </cell>
          <cell r="P185">
            <v>1200</v>
          </cell>
          <cell r="R185">
            <v>1.865</v>
          </cell>
          <cell r="S185" t="str">
            <v>EUR</v>
          </cell>
          <cell r="T185">
            <v>1.865</v>
          </cell>
          <cell r="U185" t="str">
            <v>DDP</v>
          </cell>
          <cell r="Y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J185">
            <v>1.865</v>
          </cell>
          <cell r="AK185" t="str">
            <v>TBA</v>
          </cell>
          <cell r="AP185">
            <v>45365</v>
          </cell>
          <cell r="AQ185" t="str">
            <v>Kit</v>
          </cell>
          <cell r="AR185" t="b">
            <v>0</v>
          </cell>
          <cell r="AS185" t="b">
            <v>0</v>
          </cell>
          <cell r="AT185" t="b">
            <v>0</v>
          </cell>
          <cell r="AU185" t="b">
            <v>0</v>
          </cell>
          <cell r="AV185" t="b">
            <v>0</v>
          </cell>
          <cell r="AW185" t="b">
            <v>0</v>
          </cell>
          <cell r="AY185" t="str">
            <v>Ireland</v>
          </cell>
          <cell r="BA185" t="str">
            <v/>
          </cell>
          <cell r="BC185">
            <v>0</v>
          </cell>
        </row>
        <row r="186">
          <cell r="A186" t="str">
            <v>2300-10020-01</v>
          </cell>
          <cell r="B186" t="str">
            <v>CTN, Carton Corrugated 0427 Style (Pizza), Single Wall, Ext=580x190x201mm, Int=543x180x196mm, Medium, White, c/w 2 Colour print</v>
          </cell>
          <cell r="C186" t="str">
            <v>ea</v>
          </cell>
          <cell r="D186" t="str">
            <v>4</v>
          </cell>
          <cell r="E186" t="b">
            <v>0</v>
          </cell>
          <cell r="F186" t="b">
            <v>0</v>
          </cell>
          <cell r="H186" t="str">
            <v>Production</v>
          </cell>
          <cell r="I186" t="str">
            <v>Buy</v>
          </cell>
          <cell r="J186" t="str">
            <v>Smurfit Kappa</v>
          </cell>
          <cell r="K186" t="str">
            <v>353379-01</v>
          </cell>
          <cell r="N186" t="str">
            <v>Smurfit Kappa</v>
          </cell>
          <cell r="O186" t="str">
            <v>353383</v>
          </cell>
          <cell r="P186">
            <v>2400</v>
          </cell>
          <cell r="R186">
            <v>1.845</v>
          </cell>
          <cell r="S186" t="str">
            <v>EUR</v>
          </cell>
          <cell r="T186">
            <v>1.845</v>
          </cell>
          <cell r="U186" t="str">
            <v>DDP</v>
          </cell>
          <cell r="Y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J186">
            <v>1.845</v>
          </cell>
          <cell r="AK186" t="str">
            <v>TBA</v>
          </cell>
          <cell r="AP186">
            <v>45365</v>
          </cell>
          <cell r="AQ186" t="str">
            <v>Kit</v>
          </cell>
          <cell r="AR186" t="b">
            <v>0</v>
          </cell>
          <cell r="AS186" t="b">
            <v>0</v>
          </cell>
          <cell r="AT186" t="b">
            <v>0</v>
          </cell>
          <cell r="AU186" t="b">
            <v>0</v>
          </cell>
          <cell r="AV186" t="b">
            <v>0</v>
          </cell>
          <cell r="AW186" t="b">
            <v>0</v>
          </cell>
          <cell r="AY186" t="str">
            <v>Ireland</v>
          </cell>
          <cell r="BA186" t="str">
            <v/>
          </cell>
          <cell r="BC186">
            <v>0</v>
          </cell>
        </row>
        <row r="187">
          <cell r="A187" t="str">
            <v>2300-10030-00</v>
          </cell>
          <cell r="B187" t="str">
            <v>CTN, Carton Corrugated 0427 Style (Pizza), Single Wall, Ext Dim 390 x 190 x XXXXmm, White, c/w 2 Colour print</v>
          </cell>
          <cell r="C187" t="str">
            <v>ea</v>
          </cell>
          <cell r="E187" t="b">
            <v>0</v>
          </cell>
          <cell r="F187" t="b">
            <v>0</v>
          </cell>
          <cell r="H187" t="str">
            <v>Obsolete</v>
          </cell>
          <cell r="I187" t="str">
            <v>Buy</v>
          </cell>
          <cell r="J187" t="str">
            <v>Smurfit Kappa</v>
          </cell>
          <cell r="K187" t="str">
            <v>TBA</v>
          </cell>
          <cell r="S187" t="str">
            <v>EUR</v>
          </cell>
          <cell r="T187">
            <v>0</v>
          </cell>
          <cell r="Y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J187">
            <v>0</v>
          </cell>
          <cell r="AQ187" t="str">
            <v>Kit</v>
          </cell>
          <cell r="AR187" t="b">
            <v>0</v>
          </cell>
          <cell r="AS187" t="b">
            <v>0</v>
          </cell>
          <cell r="AT187" t="b">
            <v>0</v>
          </cell>
          <cell r="AU187" t="b">
            <v>0</v>
          </cell>
          <cell r="AV187" t="b">
            <v>0</v>
          </cell>
          <cell r="AW187" t="b">
            <v>0</v>
          </cell>
          <cell r="AY187" t="str">
            <v>Ireland</v>
          </cell>
          <cell r="BA187" t="str">
            <v/>
          </cell>
          <cell r="BC187">
            <v>0</v>
          </cell>
        </row>
        <row r="188">
          <cell r="A188" t="str">
            <v>2300-10030-01</v>
          </cell>
          <cell r="B188" t="str">
            <v>CTN, Carton Corrugated 0427 Style (Pizza), Single Wall, Ext=390x190x201mm, Int=353x180x196mm, White, c/w 2 Colour print</v>
          </cell>
          <cell r="C188" t="str">
            <v>ea</v>
          </cell>
          <cell r="E188" t="b">
            <v>0</v>
          </cell>
          <cell r="F188" t="b">
            <v>0</v>
          </cell>
          <cell r="H188" t="str">
            <v>Production</v>
          </cell>
          <cell r="I188" t="str">
            <v>Buy</v>
          </cell>
          <cell r="J188" t="str">
            <v>Smurfit Kappa</v>
          </cell>
          <cell r="K188" t="str">
            <v>353383-01</v>
          </cell>
          <cell r="N188" t="str">
            <v>Smurfit Kappa</v>
          </cell>
          <cell r="O188" t="str">
            <v>353383</v>
          </cell>
          <cell r="P188">
            <v>650</v>
          </cell>
          <cell r="R188">
            <v>1.75</v>
          </cell>
          <cell r="S188" t="str">
            <v>EUR</v>
          </cell>
          <cell r="T188">
            <v>1.75</v>
          </cell>
          <cell r="U188" t="str">
            <v>DDP</v>
          </cell>
          <cell r="Y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J188">
            <v>1.75</v>
          </cell>
          <cell r="AK188" t="str">
            <v>TBA</v>
          </cell>
          <cell r="AP188">
            <v>45365</v>
          </cell>
          <cell r="AQ188" t="str">
            <v>Kit</v>
          </cell>
          <cell r="AR188" t="b">
            <v>0</v>
          </cell>
          <cell r="AS188" t="b">
            <v>0</v>
          </cell>
          <cell r="AT188" t="b">
            <v>0</v>
          </cell>
          <cell r="AU188" t="b">
            <v>0</v>
          </cell>
          <cell r="AV188" t="b">
            <v>0</v>
          </cell>
          <cell r="AW188" t="b">
            <v>0</v>
          </cell>
          <cell r="AY188" t="str">
            <v>Ireland</v>
          </cell>
          <cell r="BA188" t="str">
            <v/>
          </cell>
          <cell r="BC188">
            <v>0</v>
          </cell>
        </row>
        <row r="189">
          <cell r="A189" t="str">
            <v>2300-10030-01</v>
          </cell>
          <cell r="B189" t="str">
            <v>CTN, Carton Corrugated 0427 Style (Pizza), Single Wall, Ext=390x190x201mm, Int=353x180x196mm, White, c/w 2 Colour print</v>
          </cell>
          <cell r="C189" t="str">
            <v>ea</v>
          </cell>
          <cell r="E189" t="b">
            <v>0</v>
          </cell>
          <cell r="F189" t="b">
            <v>0</v>
          </cell>
          <cell r="H189" t="str">
            <v>Production</v>
          </cell>
          <cell r="I189" t="str">
            <v>Buy</v>
          </cell>
          <cell r="J189" t="str">
            <v>Smurfit Kappa</v>
          </cell>
          <cell r="K189" t="str">
            <v>353383-01</v>
          </cell>
          <cell r="N189" t="str">
            <v>Smurfit Kappa</v>
          </cell>
          <cell r="O189" t="str">
            <v>353383</v>
          </cell>
          <cell r="P189">
            <v>1200</v>
          </cell>
          <cell r="R189">
            <v>1.635</v>
          </cell>
          <cell r="S189" t="str">
            <v>EUR</v>
          </cell>
          <cell r="T189">
            <v>1.635</v>
          </cell>
          <cell r="U189" t="str">
            <v>DDP</v>
          </cell>
          <cell r="Y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J189">
            <v>1.635</v>
          </cell>
          <cell r="AK189" t="str">
            <v>TBA</v>
          </cell>
          <cell r="AP189">
            <v>45365</v>
          </cell>
          <cell r="AQ189" t="str">
            <v>Kit</v>
          </cell>
          <cell r="AR189" t="b">
            <v>0</v>
          </cell>
          <cell r="AS189" t="b">
            <v>0</v>
          </cell>
          <cell r="AT189" t="b">
            <v>0</v>
          </cell>
          <cell r="AU189" t="b">
            <v>0</v>
          </cell>
          <cell r="AV189" t="b">
            <v>0</v>
          </cell>
          <cell r="AW189" t="b">
            <v>0</v>
          </cell>
          <cell r="AY189" t="str">
            <v>Ireland</v>
          </cell>
          <cell r="BA189" t="str">
            <v/>
          </cell>
          <cell r="BC189">
            <v>0</v>
          </cell>
        </row>
        <row r="190">
          <cell r="A190" t="str">
            <v>2300-10030-01</v>
          </cell>
          <cell r="B190" t="str">
            <v>CTN, Carton Corrugated 0427 Style (Pizza), Single Wall, Ext=390x190x201mm, Int=353x180x196mm, White, c/w 2 Colour print</v>
          </cell>
          <cell r="C190" t="str">
            <v>ea</v>
          </cell>
          <cell r="E190" t="b">
            <v>0</v>
          </cell>
          <cell r="F190" t="b">
            <v>0</v>
          </cell>
          <cell r="H190" t="str">
            <v>Production</v>
          </cell>
          <cell r="I190" t="str">
            <v>Buy</v>
          </cell>
          <cell r="J190" t="str">
            <v>Smurfit Kappa</v>
          </cell>
          <cell r="K190" t="str">
            <v>353383-01</v>
          </cell>
          <cell r="N190" t="str">
            <v>Smurfit Kappa</v>
          </cell>
          <cell r="O190" t="str">
            <v>353383</v>
          </cell>
          <cell r="P190">
            <v>2400</v>
          </cell>
          <cell r="R190">
            <v>1.615</v>
          </cell>
          <cell r="S190" t="str">
            <v>EUR</v>
          </cell>
          <cell r="T190">
            <v>1.615</v>
          </cell>
          <cell r="U190" t="str">
            <v>DDP</v>
          </cell>
          <cell r="Y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J190">
            <v>1.615</v>
          </cell>
          <cell r="AK190" t="str">
            <v>TBA</v>
          </cell>
          <cell r="AP190">
            <v>45365</v>
          </cell>
          <cell r="AQ190" t="str">
            <v>Kit</v>
          </cell>
          <cell r="AR190" t="b">
            <v>0</v>
          </cell>
          <cell r="AS190" t="b">
            <v>0</v>
          </cell>
          <cell r="AT190" t="b">
            <v>0</v>
          </cell>
          <cell r="AU190" t="b">
            <v>0</v>
          </cell>
          <cell r="AV190" t="b">
            <v>0</v>
          </cell>
          <cell r="AW190" t="b">
            <v>0</v>
          </cell>
          <cell r="AY190" t="str">
            <v>Ireland</v>
          </cell>
          <cell r="BA190" t="str">
            <v/>
          </cell>
          <cell r="BC190">
            <v>0</v>
          </cell>
        </row>
        <row r="191">
          <cell r="A191" t="str">
            <v>2300-10040-00</v>
          </cell>
          <cell r="B191" t="str">
            <v>CTN, Carton Corrugated 0427 Style (Pizza), Single Wall, Ext=580x190x251mm, Int=543x180x246mm, Large, White, c/w 2 Colour print</v>
          </cell>
          <cell r="C191" t="str">
            <v>ea</v>
          </cell>
          <cell r="D191" t="str">
            <v>1</v>
          </cell>
          <cell r="E191" t="b">
            <v>0</v>
          </cell>
          <cell r="F191" t="b">
            <v>0</v>
          </cell>
          <cell r="H191" t="str">
            <v>Production</v>
          </cell>
          <cell r="I191" t="str">
            <v>Buy</v>
          </cell>
          <cell r="J191" t="str">
            <v>Smurfit Kappa</v>
          </cell>
          <cell r="K191" t="str">
            <v>355638-01</v>
          </cell>
          <cell r="N191" t="str">
            <v>Smurfit Kappa</v>
          </cell>
          <cell r="O191" t="str">
            <v>Actual per Will</v>
          </cell>
          <cell r="P191">
            <v>600</v>
          </cell>
          <cell r="R191">
            <v>4.2</v>
          </cell>
          <cell r="S191" t="str">
            <v>EUR</v>
          </cell>
          <cell r="T191">
            <v>4.2</v>
          </cell>
          <cell r="U191" t="str">
            <v>DDP</v>
          </cell>
          <cell r="Y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J191">
            <v>4.2</v>
          </cell>
          <cell r="AK191" t="str">
            <v>TBA</v>
          </cell>
          <cell r="AP191">
            <v>45413</v>
          </cell>
          <cell r="AQ191" t="str">
            <v>Kit</v>
          </cell>
          <cell r="AR191" t="b">
            <v>0</v>
          </cell>
          <cell r="AS191" t="b">
            <v>0</v>
          </cell>
          <cell r="AT191" t="b">
            <v>0</v>
          </cell>
          <cell r="AU191" t="b">
            <v>0</v>
          </cell>
          <cell r="AV191" t="b">
            <v>0</v>
          </cell>
          <cell r="AW191" t="b">
            <v>0</v>
          </cell>
          <cell r="AY191" t="str">
            <v>Ireland</v>
          </cell>
          <cell r="BA191" t="str">
            <v/>
          </cell>
          <cell r="BC191">
            <v>0</v>
          </cell>
        </row>
        <row r="192">
          <cell r="A192" t="str">
            <v>2300-10040-00</v>
          </cell>
          <cell r="B192" t="str">
            <v>CTN, Carton Corrugated 0427 Style (Pizza), Single Wall, Ext=580x190x251mm, Int=543x180x246mm, Large, White, c/w 2 Colour print</v>
          </cell>
          <cell r="C192" t="str">
            <v>ea</v>
          </cell>
          <cell r="D192" t="str">
            <v>2</v>
          </cell>
          <cell r="E192" t="b">
            <v>0</v>
          </cell>
          <cell r="F192" t="b">
            <v>0</v>
          </cell>
          <cell r="H192" t="str">
            <v>Production</v>
          </cell>
          <cell r="I192" t="str">
            <v>Buy</v>
          </cell>
          <cell r="J192" t="str">
            <v>Smurfit Kappa</v>
          </cell>
          <cell r="K192" t="str">
            <v>355638-01</v>
          </cell>
          <cell r="N192" t="str">
            <v>Smurfit Kappa</v>
          </cell>
          <cell r="P192">
            <v>600</v>
          </cell>
          <cell r="R192">
            <v>2.7850000000000001</v>
          </cell>
          <cell r="S192" t="str">
            <v>EUR</v>
          </cell>
          <cell r="T192">
            <v>2.7850000000000001</v>
          </cell>
          <cell r="U192" t="str">
            <v>DDP</v>
          </cell>
          <cell r="Y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J192">
            <v>2.7850000000000001</v>
          </cell>
          <cell r="AK192" t="str">
            <v>TBA</v>
          </cell>
          <cell r="AP192">
            <v>45413</v>
          </cell>
          <cell r="AQ192" t="str">
            <v>Kit</v>
          </cell>
          <cell r="AR192" t="b">
            <v>0</v>
          </cell>
          <cell r="AS192" t="b">
            <v>0</v>
          </cell>
          <cell r="AT192" t="b">
            <v>0</v>
          </cell>
          <cell r="AU192" t="b">
            <v>0</v>
          </cell>
          <cell r="AV192" t="b">
            <v>0</v>
          </cell>
          <cell r="AW192" t="b">
            <v>0</v>
          </cell>
          <cell r="AY192" t="str">
            <v>Ireland</v>
          </cell>
          <cell r="BA192" t="str">
            <v/>
          </cell>
          <cell r="BC192">
            <v>0</v>
          </cell>
        </row>
        <row r="193">
          <cell r="A193" t="str">
            <v>2300-10040-00</v>
          </cell>
          <cell r="B193" t="str">
            <v>CTN, Carton Corrugated 0427 Style (Pizza), Single Wall, Ext=580x190x251mm, Int=543x180x246mm, Large, White, c/w 2 Colour print</v>
          </cell>
          <cell r="C193" t="str">
            <v>ea</v>
          </cell>
          <cell r="D193" t="str">
            <v>3</v>
          </cell>
          <cell r="E193" t="b">
            <v>0</v>
          </cell>
          <cell r="F193" t="b">
            <v>0</v>
          </cell>
          <cell r="H193" t="str">
            <v>Production</v>
          </cell>
          <cell r="I193" t="str">
            <v>Buy</v>
          </cell>
          <cell r="J193" t="str">
            <v>Smurfit Kappa</v>
          </cell>
          <cell r="K193" t="str">
            <v>355638-01</v>
          </cell>
          <cell r="N193" t="str">
            <v>Smurfit Kappa</v>
          </cell>
          <cell r="P193">
            <v>1200</v>
          </cell>
          <cell r="R193">
            <v>2.6949999999999998</v>
          </cell>
          <cell r="S193" t="str">
            <v>EUR</v>
          </cell>
          <cell r="T193">
            <v>2.6949999999999998</v>
          </cell>
          <cell r="U193" t="str">
            <v>DDP</v>
          </cell>
          <cell r="Y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J193">
            <v>2.6949999999999998</v>
          </cell>
          <cell r="AK193" t="str">
            <v>TBA</v>
          </cell>
          <cell r="AP193">
            <v>45413</v>
          </cell>
          <cell r="AQ193" t="str">
            <v>Kit</v>
          </cell>
          <cell r="AR193" t="b">
            <v>0</v>
          </cell>
          <cell r="AS193" t="b">
            <v>0</v>
          </cell>
          <cell r="AT193" t="b">
            <v>0</v>
          </cell>
          <cell r="AU193" t="b">
            <v>0</v>
          </cell>
          <cell r="AV193" t="b">
            <v>0</v>
          </cell>
          <cell r="AW193" t="b">
            <v>0</v>
          </cell>
          <cell r="AY193" t="str">
            <v>Ireland</v>
          </cell>
          <cell r="BA193" t="str">
            <v/>
          </cell>
          <cell r="BC193">
            <v>0</v>
          </cell>
        </row>
        <row r="194">
          <cell r="A194" t="str">
            <v>2300-10040-00</v>
          </cell>
          <cell r="B194" t="str">
            <v>CTN, Carton Corrugated 0427 Style (Pizza), Single Wall, Ext=580x190x251mm, Int=543x180x246mm, Large, White, c/w 2 Colour print</v>
          </cell>
          <cell r="C194" t="str">
            <v>ea</v>
          </cell>
          <cell r="D194" t="str">
            <v>4</v>
          </cell>
          <cell r="E194" t="b">
            <v>0</v>
          </cell>
          <cell r="F194" t="b">
            <v>0</v>
          </cell>
          <cell r="H194" t="str">
            <v>Production</v>
          </cell>
          <cell r="I194" t="str">
            <v>Buy</v>
          </cell>
          <cell r="J194" t="str">
            <v>Smurfit Kappa</v>
          </cell>
          <cell r="K194" t="str">
            <v>355638-01</v>
          </cell>
          <cell r="N194" t="str">
            <v>Smurfit Kappa</v>
          </cell>
          <cell r="P194">
            <v>2400</v>
          </cell>
          <cell r="R194">
            <v>2.65</v>
          </cell>
          <cell r="S194" t="str">
            <v>EUR</v>
          </cell>
          <cell r="T194">
            <v>2.65</v>
          </cell>
          <cell r="U194" t="str">
            <v>DDP</v>
          </cell>
          <cell r="Y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J194">
            <v>2.65</v>
          </cell>
          <cell r="AK194" t="str">
            <v>TBA</v>
          </cell>
          <cell r="AP194">
            <v>45413</v>
          </cell>
          <cell r="AQ194" t="str">
            <v>Kit</v>
          </cell>
          <cell r="AR194" t="b">
            <v>0</v>
          </cell>
          <cell r="AS194" t="b">
            <v>0</v>
          </cell>
          <cell r="AT194" t="b">
            <v>0</v>
          </cell>
          <cell r="AU194" t="b">
            <v>0</v>
          </cell>
          <cell r="AV194" t="b">
            <v>0</v>
          </cell>
          <cell r="AW194" t="b">
            <v>0</v>
          </cell>
          <cell r="AY194" t="str">
            <v>Ireland</v>
          </cell>
          <cell r="BA194" t="str">
            <v/>
          </cell>
          <cell r="BC194">
            <v>0</v>
          </cell>
        </row>
        <row r="195">
          <cell r="A195" t="str">
            <v>2300-10050-00</v>
          </cell>
          <cell r="B195" t="str">
            <v>CTN, Carton Corrugated 04401 Style, Double Wall, Ext=410 x 300 x 275mm, Brown</v>
          </cell>
          <cell r="C195" t="str">
            <v>ea</v>
          </cell>
          <cell r="E195" t="b">
            <v>0</v>
          </cell>
          <cell r="F195" t="b">
            <v>0</v>
          </cell>
          <cell r="H195" t="str">
            <v>Production</v>
          </cell>
          <cell r="I195" t="str">
            <v>Buy</v>
          </cell>
          <cell r="J195" t="str">
            <v>TBA</v>
          </cell>
          <cell r="K195" t="str">
            <v>TBA</v>
          </cell>
          <cell r="N195" t="str">
            <v>TBA</v>
          </cell>
          <cell r="S195" t="str">
            <v>EUR</v>
          </cell>
          <cell r="T195">
            <v>0</v>
          </cell>
          <cell r="Y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J195">
            <v>0</v>
          </cell>
          <cell r="AP195">
            <v>45678</v>
          </cell>
          <cell r="AQ195" t="str">
            <v>Box</v>
          </cell>
          <cell r="AR195" t="b">
            <v>0</v>
          </cell>
          <cell r="AS195" t="b">
            <v>0</v>
          </cell>
          <cell r="AT195" t="b">
            <v>0</v>
          </cell>
          <cell r="AU195" t="b">
            <v>0</v>
          </cell>
          <cell r="AV195" t="b">
            <v>0</v>
          </cell>
          <cell r="AW195" t="b">
            <v>0</v>
          </cell>
          <cell r="AY195" t="b">
            <v>0</v>
          </cell>
          <cell r="BA195" t="str">
            <v/>
          </cell>
          <cell r="BC195">
            <v>0</v>
          </cell>
        </row>
        <row r="196">
          <cell r="A196" t="str">
            <v>2301-00010-00</v>
          </cell>
          <cell r="B196" t="str">
            <v>BAG, PolyBag Grip Seal, 280 x 406mm, 200 gauge (50 micron), Clear</v>
          </cell>
          <cell r="C196" t="str">
            <v>ea</v>
          </cell>
          <cell r="E196" t="b">
            <v>0</v>
          </cell>
          <cell r="F196" t="b">
            <v>0</v>
          </cell>
          <cell r="H196" t="str">
            <v>Production</v>
          </cell>
          <cell r="I196" t="str">
            <v>Buy</v>
          </cell>
          <cell r="J196" t="str">
            <v>IPS Packaging</v>
          </cell>
          <cell r="K196" t="str">
            <v>Clear Grip Seal PL15</v>
          </cell>
          <cell r="M196" t="str">
            <v>Need to check if size OK</v>
          </cell>
          <cell r="N196" t="str">
            <v>IPS Packaging</v>
          </cell>
          <cell r="P196">
            <v>1000</v>
          </cell>
          <cell r="R196">
            <v>0.10300000000000001</v>
          </cell>
          <cell r="S196" t="str">
            <v>EUR</v>
          </cell>
          <cell r="T196">
            <v>0.10300000000000001</v>
          </cell>
          <cell r="U196" t="str">
            <v>EXW Limerick</v>
          </cell>
          <cell r="Y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J196">
            <v>0.10300000000000001</v>
          </cell>
          <cell r="AK196">
            <v>2</v>
          </cell>
          <cell r="AQ196" t="str">
            <v>Box</v>
          </cell>
          <cell r="AR196" t="b">
            <v>0</v>
          </cell>
          <cell r="AS196" t="b">
            <v>0</v>
          </cell>
          <cell r="AT196" t="b">
            <v>0</v>
          </cell>
          <cell r="AU196" t="b">
            <v>0</v>
          </cell>
          <cell r="AV196" t="b">
            <v>0</v>
          </cell>
          <cell r="AW196" t="b">
            <v>0</v>
          </cell>
          <cell r="AY196" t="str">
            <v>Ireland</v>
          </cell>
          <cell r="AZ196" t="str">
            <v>Hand</v>
          </cell>
          <cell r="BA196" t="str">
            <v/>
          </cell>
          <cell r="BC196">
            <v>0</v>
          </cell>
        </row>
        <row r="197">
          <cell r="A197" t="str">
            <v>2301-00020-00</v>
          </cell>
          <cell r="B197" t="str">
            <v>BAG, PolyBag Grip Seal, 76 x 83mm, 200 gauge (50 micron), Clear</v>
          </cell>
          <cell r="C197" t="str">
            <v>ea</v>
          </cell>
          <cell r="E197" t="b">
            <v>0</v>
          </cell>
          <cell r="F197" t="b">
            <v>0</v>
          </cell>
          <cell r="H197" t="str">
            <v>Production</v>
          </cell>
          <cell r="I197" t="str">
            <v>Buy</v>
          </cell>
          <cell r="J197" t="str">
            <v>IPS Packaging</v>
          </cell>
          <cell r="K197" t="str">
            <v>Clear Grip Seal PL3</v>
          </cell>
          <cell r="N197" t="str">
            <v>IPS Packaging</v>
          </cell>
          <cell r="S197" t="str">
            <v>EUR</v>
          </cell>
          <cell r="T197">
            <v>0</v>
          </cell>
          <cell r="Y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J197">
            <v>0</v>
          </cell>
          <cell r="AQ197" t="str">
            <v>Box</v>
          </cell>
          <cell r="AR197" t="b">
            <v>0</v>
          </cell>
          <cell r="AS197" t="b">
            <v>0</v>
          </cell>
          <cell r="AT197" t="b">
            <v>0</v>
          </cell>
          <cell r="AU197" t="b">
            <v>0</v>
          </cell>
          <cell r="AV197" t="b">
            <v>0</v>
          </cell>
          <cell r="AW197" t="b">
            <v>0</v>
          </cell>
          <cell r="AY197" t="str">
            <v>Ireland</v>
          </cell>
          <cell r="AZ197" t="str">
            <v>Hand</v>
          </cell>
          <cell r="BA197" t="str">
            <v/>
          </cell>
          <cell r="BC197">
            <v>0</v>
          </cell>
        </row>
        <row r="198">
          <cell r="A198" t="str">
            <v>2301-00030-00</v>
          </cell>
          <cell r="B198" t="str">
            <v>BAG, PolyBag Grip Seal, 220 x 340mm, 200gauge (50 micron), Clear</v>
          </cell>
          <cell r="C198" t="str">
            <v>ea</v>
          </cell>
          <cell r="E198" t="b">
            <v>0</v>
          </cell>
          <cell r="F198" t="b">
            <v>0</v>
          </cell>
          <cell r="H198" t="str">
            <v>Production</v>
          </cell>
          <cell r="I198" t="str">
            <v>Buy</v>
          </cell>
          <cell r="J198" t="str">
            <v>123Ink</v>
          </cell>
          <cell r="K198" t="str">
            <v>123ink grip bag, 230mm x 320mm (100-pack)</v>
          </cell>
          <cell r="N198" t="str">
            <v>123 Ink</v>
          </cell>
          <cell r="P198">
            <v>100</v>
          </cell>
          <cell r="Q198">
            <v>100</v>
          </cell>
          <cell r="R198">
            <v>6.7100000000000007E-2</v>
          </cell>
          <cell r="S198" t="str">
            <v>EUR</v>
          </cell>
          <cell r="T198">
            <v>6.7100000000000007E-2</v>
          </cell>
          <cell r="U198" t="str">
            <v>DDP</v>
          </cell>
          <cell r="Y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J198">
            <v>6.7100000000000007E-2</v>
          </cell>
          <cell r="AK198">
            <v>2</v>
          </cell>
          <cell r="AP198">
            <v>45482</v>
          </cell>
          <cell r="AQ198" t="str">
            <v>Box</v>
          </cell>
          <cell r="AR198" t="b">
            <v>0</v>
          </cell>
          <cell r="AS198" t="b">
            <v>0</v>
          </cell>
          <cell r="AT198" t="b">
            <v>0</v>
          </cell>
          <cell r="AU198" t="b">
            <v>0</v>
          </cell>
          <cell r="AV198" t="b">
            <v>0</v>
          </cell>
          <cell r="AW198" t="b">
            <v>0</v>
          </cell>
          <cell r="AY198" t="str">
            <v>Ireland</v>
          </cell>
          <cell r="AZ198" t="str">
            <v>Hand</v>
          </cell>
          <cell r="BA198" t="str">
            <v/>
          </cell>
          <cell r="BC198">
            <v>0</v>
          </cell>
        </row>
        <row r="199">
          <cell r="A199" t="str">
            <v>3000-00010-00</v>
          </cell>
          <cell r="B199" t="str">
            <v>CBL, 1-Core 1.5mm2 H07ZZ-F Cable, IP67, Brown</v>
          </cell>
          <cell r="C199" t="str">
            <v>m</v>
          </cell>
          <cell r="E199" t="b">
            <v>0</v>
          </cell>
          <cell r="F199" t="b">
            <v>0</v>
          </cell>
          <cell r="H199" t="str">
            <v>Production</v>
          </cell>
          <cell r="I199" t="str">
            <v>Reference Item</v>
          </cell>
          <cell r="J199" t="str">
            <v>TBA</v>
          </cell>
          <cell r="K199" t="str">
            <v>TBA</v>
          </cell>
          <cell r="N199" t="str">
            <v>Wexford Cable</v>
          </cell>
          <cell r="S199" t="str">
            <v>EUR</v>
          </cell>
          <cell r="T199">
            <v>0</v>
          </cell>
          <cell r="Y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J199">
            <v>0</v>
          </cell>
          <cell r="AQ199" t="str">
            <v>Box</v>
          </cell>
          <cell r="AR199" t="b">
            <v>0</v>
          </cell>
          <cell r="AS199" t="b">
            <v>0</v>
          </cell>
          <cell r="AT199" t="b">
            <v>0</v>
          </cell>
          <cell r="AU199" t="b">
            <v>0</v>
          </cell>
          <cell r="AV199" t="b">
            <v>0</v>
          </cell>
          <cell r="AW199" t="b">
            <v>0</v>
          </cell>
          <cell r="BA199" t="str">
            <v/>
          </cell>
          <cell r="BC199">
            <v>0</v>
          </cell>
        </row>
        <row r="200">
          <cell r="A200" t="str">
            <v>3000-00011-00</v>
          </cell>
          <cell r="B200" t="str">
            <v>CBL, 1-Core 1.5mm2 H07ZZ-F Cable, Double Insulated, IP67, Brown</v>
          </cell>
          <cell r="C200" t="str">
            <v>m</v>
          </cell>
          <cell r="E200" t="b">
            <v>0</v>
          </cell>
          <cell r="F200" t="b">
            <v>0</v>
          </cell>
          <cell r="H200" t="str">
            <v>Production</v>
          </cell>
          <cell r="I200" t="str">
            <v>Buy</v>
          </cell>
          <cell r="T200" t="e">
            <v>#N/A</v>
          </cell>
          <cell r="Y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J200" t="e">
            <v>#N/A</v>
          </cell>
          <cell r="AR200" t="b">
            <v>0</v>
          </cell>
          <cell r="AS200" t="b">
            <v>0</v>
          </cell>
          <cell r="AT200" t="b">
            <v>0</v>
          </cell>
          <cell r="AU200" t="b">
            <v>0</v>
          </cell>
          <cell r="AV200" t="b">
            <v>0</v>
          </cell>
          <cell r="AW200" t="b">
            <v>0</v>
          </cell>
          <cell r="BA200" t="str">
            <v/>
          </cell>
          <cell r="BC200">
            <v>0</v>
          </cell>
        </row>
        <row r="201">
          <cell r="A201" t="str">
            <v>3000-00020-00</v>
          </cell>
          <cell r="B201" t="str">
            <v>CBL, 1-Core 1.5mm2 H07ZZ-F Cable, IP67, Black</v>
          </cell>
          <cell r="C201" t="str">
            <v>m</v>
          </cell>
          <cell r="E201" t="b">
            <v>0</v>
          </cell>
          <cell r="F201" t="b">
            <v>0</v>
          </cell>
          <cell r="H201" t="str">
            <v>Production</v>
          </cell>
          <cell r="I201" t="str">
            <v>Reference Item</v>
          </cell>
          <cell r="J201" t="str">
            <v>TBA</v>
          </cell>
          <cell r="K201" t="str">
            <v>TBA</v>
          </cell>
          <cell r="N201" t="str">
            <v>Wexford Cable</v>
          </cell>
          <cell r="S201" t="str">
            <v>EUR</v>
          </cell>
          <cell r="T201">
            <v>0</v>
          </cell>
          <cell r="Y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J201">
            <v>0</v>
          </cell>
          <cell r="AQ201" t="str">
            <v>Box</v>
          </cell>
          <cell r="AR201" t="b">
            <v>0</v>
          </cell>
          <cell r="AS201" t="b">
            <v>0</v>
          </cell>
          <cell r="AT201" t="b">
            <v>0</v>
          </cell>
          <cell r="AU201" t="b">
            <v>0</v>
          </cell>
          <cell r="AV201" t="b">
            <v>0</v>
          </cell>
          <cell r="AW201" t="b">
            <v>0</v>
          </cell>
          <cell r="BA201" t="str">
            <v/>
          </cell>
          <cell r="BC201">
            <v>0</v>
          </cell>
        </row>
        <row r="202">
          <cell r="A202" t="str">
            <v>3000-00021-00</v>
          </cell>
          <cell r="B202" t="str">
            <v>CBL, 1-Core 1.5mm2 Stranded, Double Insulated, PVC OD=Ø3.9mm, IP67, Black</v>
          </cell>
          <cell r="C202" t="str">
            <v>m</v>
          </cell>
          <cell r="E202" t="b">
            <v>0</v>
          </cell>
          <cell r="F202" t="b">
            <v>0</v>
          </cell>
          <cell r="H202" t="str">
            <v>Production</v>
          </cell>
          <cell r="I202" t="str">
            <v>Buy</v>
          </cell>
          <cell r="J202" t="str">
            <v>Staubli</v>
          </cell>
          <cell r="K202" t="str">
            <v>60.7031-21</v>
          </cell>
          <cell r="N202" t="str">
            <v>Smart Electronics</v>
          </cell>
          <cell r="P202">
            <v>100</v>
          </cell>
          <cell r="Q202">
            <v>1</v>
          </cell>
          <cell r="R202">
            <v>1.51</v>
          </cell>
          <cell r="S202" t="str">
            <v>EUR</v>
          </cell>
          <cell r="T202">
            <v>1.51</v>
          </cell>
          <cell r="Y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J202">
            <v>1.51</v>
          </cell>
          <cell r="AP202">
            <v>45428</v>
          </cell>
          <cell r="AQ202" t="str">
            <v>Box</v>
          </cell>
          <cell r="AR202" t="b">
            <v>0</v>
          </cell>
          <cell r="AS202" t="b">
            <v>0</v>
          </cell>
          <cell r="AT202" t="b">
            <v>0</v>
          </cell>
          <cell r="AU202" t="b">
            <v>0</v>
          </cell>
          <cell r="AV202" t="b">
            <v>0</v>
          </cell>
          <cell r="AW202" t="b">
            <v>0</v>
          </cell>
          <cell r="BA202" t="str">
            <v/>
          </cell>
          <cell r="BC202">
            <v>0</v>
          </cell>
        </row>
        <row r="203">
          <cell r="A203" t="str">
            <v>3000-00030-00</v>
          </cell>
          <cell r="B203" t="str">
            <v>CBL, 1-Core 1.5mm2 H07ZZ-F Cable, IP67, Grey</v>
          </cell>
          <cell r="C203" t="str">
            <v>m</v>
          </cell>
          <cell r="E203" t="b">
            <v>0</v>
          </cell>
          <cell r="F203" t="b">
            <v>0</v>
          </cell>
          <cell r="H203" t="str">
            <v>Production</v>
          </cell>
          <cell r="I203" t="str">
            <v>Reference Item</v>
          </cell>
          <cell r="J203" t="str">
            <v>TBA</v>
          </cell>
          <cell r="K203" t="str">
            <v>TBA</v>
          </cell>
          <cell r="N203" t="str">
            <v>Wexford Cable</v>
          </cell>
          <cell r="S203" t="str">
            <v>EUR</v>
          </cell>
          <cell r="T203">
            <v>0</v>
          </cell>
          <cell r="Y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J203">
            <v>0</v>
          </cell>
          <cell r="AQ203" t="str">
            <v>Box</v>
          </cell>
          <cell r="AR203" t="b">
            <v>0</v>
          </cell>
          <cell r="AS203" t="b">
            <v>0</v>
          </cell>
          <cell r="AT203" t="b">
            <v>0</v>
          </cell>
          <cell r="AU203" t="b">
            <v>0</v>
          </cell>
          <cell r="AV203" t="b">
            <v>0</v>
          </cell>
          <cell r="AW203" t="b">
            <v>0</v>
          </cell>
          <cell r="BA203" t="str">
            <v/>
          </cell>
          <cell r="BC203">
            <v>0</v>
          </cell>
        </row>
        <row r="204">
          <cell r="A204" t="str">
            <v>3000-00031-00</v>
          </cell>
          <cell r="B204" t="str">
            <v>CBL, 1-Core 1.5mm2 H07ZZ-F Cable, Double Insulated, IP67, Grey</v>
          </cell>
          <cell r="C204" t="str">
            <v>m</v>
          </cell>
          <cell r="E204" t="b">
            <v>0</v>
          </cell>
          <cell r="F204" t="b">
            <v>0</v>
          </cell>
          <cell r="H204" t="str">
            <v>Obsolete</v>
          </cell>
          <cell r="I204" t="str">
            <v>Buy</v>
          </cell>
          <cell r="T204" t="e">
            <v>#N/A</v>
          </cell>
          <cell r="Y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J204" t="e">
            <v>#N/A</v>
          </cell>
          <cell r="AR204" t="b">
            <v>0</v>
          </cell>
          <cell r="AS204" t="b">
            <v>0</v>
          </cell>
          <cell r="AT204" t="b">
            <v>0</v>
          </cell>
          <cell r="AU204" t="b">
            <v>0</v>
          </cell>
          <cell r="AV204" t="b">
            <v>0</v>
          </cell>
          <cell r="AW204" t="b">
            <v>0</v>
          </cell>
          <cell r="BA204" t="str">
            <v/>
          </cell>
          <cell r="BC204">
            <v>0</v>
          </cell>
        </row>
        <row r="205">
          <cell r="A205" t="str">
            <v>3000-00040-00</v>
          </cell>
          <cell r="B205" t="str">
            <v>CBL, 1-Core 1.5mm2 H07ZZ-F Cable, IP67, Blue</v>
          </cell>
          <cell r="C205" t="str">
            <v>m</v>
          </cell>
          <cell r="E205" t="b">
            <v>0</v>
          </cell>
          <cell r="F205" t="b">
            <v>0</v>
          </cell>
          <cell r="H205" t="str">
            <v>Production</v>
          </cell>
          <cell r="I205" t="str">
            <v>Reference Item</v>
          </cell>
          <cell r="J205" t="str">
            <v>TBA</v>
          </cell>
          <cell r="K205" t="str">
            <v>TBA</v>
          </cell>
          <cell r="N205" t="str">
            <v>Wexford Cable</v>
          </cell>
          <cell r="S205" t="str">
            <v>EUR</v>
          </cell>
          <cell r="T205">
            <v>0</v>
          </cell>
          <cell r="Y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J205">
            <v>0</v>
          </cell>
          <cell r="AQ205" t="str">
            <v>Box</v>
          </cell>
          <cell r="AR205" t="b">
            <v>0</v>
          </cell>
          <cell r="AS205" t="b">
            <v>0</v>
          </cell>
          <cell r="AT205" t="b">
            <v>0</v>
          </cell>
          <cell r="AU205" t="b">
            <v>0</v>
          </cell>
          <cell r="AV205" t="b">
            <v>0</v>
          </cell>
          <cell r="AW205" t="b">
            <v>0</v>
          </cell>
          <cell r="BA205" t="str">
            <v/>
          </cell>
          <cell r="BC205">
            <v>0</v>
          </cell>
        </row>
        <row r="206">
          <cell r="A206" t="str">
            <v>3000-00041-00</v>
          </cell>
          <cell r="B206" t="str">
            <v>CBL, 1-Core 1.5mm2 H07ZZ-F Cable, Double Insulated, IP67, Blue</v>
          </cell>
          <cell r="C206" t="str">
            <v>m</v>
          </cell>
          <cell r="E206" t="b">
            <v>0</v>
          </cell>
          <cell r="F206" t="b">
            <v>0</v>
          </cell>
          <cell r="H206" t="str">
            <v>Production</v>
          </cell>
          <cell r="I206" t="str">
            <v>Buy</v>
          </cell>
          <cell r="T206" t="e">
            <v>#N/A</v>
          </cell>
          <cell r="Y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J206" t="e">
            <v>#N/A</v>
          </cell>
          <cell r="AR206" t="b">
            <v>0</v>
          </cell>
          <cell r="AS206" t="b">
            <v>0</v>
          </cell>
          <cell r="AT206" t="b">
            <v>0</v>
          </cell>
          <cell r="AU206" t="b">
            <v>0</v>
          </cell>
          <cell r="AV206" t="b">
            <v>0</v>
          </cell>
          <cell r="AW206" t="b">
            <v>0</v>
          </cell>
          <cell r="BA206" t="str">
            <v/>
          </cell>
          <cell r="BC206">
            <v>0</v>
          </cell>
        </row>
        <row r="207">
          <cell r="A207" t="str">
            <v>3000-00110-00</v>
          </cell>
          <cell r="B207" t="str">
            <v>CBL, 1-Core 6.0mm2 H07RN-F Cable, IP67, Brown</v>
          </cell>
          <cell r="C207" t="str">
            <v>m</v>
          </cell>
          <cell r="E207" t="b">
            <v>0</v>
          </cell>
          <cell r="F207" t="b">
            <v>0</v>
          </cell>
          <cell r="H207" t="str">
            <v>Production</v>
          </cell>
          <cell r="I207" t="str">
            <v>Reference Item</v>
          </cell>
          <cell r="J207" t="str">
            <v>TBA</v>
          </cell>
          <cell r="K207" t="str">
            <v>TBA</v>
          </cell>
          <cell r="N207" t="str">
            <v>Wexford Cable</v>
          </cell>
          <cell r="S207" t="str">
            <v>EUR</v>
          </cell>
          <cell r="T207">
            <v>0</v>
          </cell>
          <cell r="Y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J207">
            <v>0</v>
          </cell>
          <cell r="AQ207" t="str">
            <v>Box</v>
          </cell>
          <cell r="AR207" t="b">
            <v>0</v>
          </cell>
          <cell r="AS207" t="b">
            <v>0</v>
          </cell>
          <cell r="AT207" t="b">
            <v>0</v>
          </cell>
          <cell r="AU207" t="b">
            <v>0</v>
          </cell>
          <cell r="AV207" t="b">
            <v>0</v>
          </cell>
          <cell r="AW207" t="b">
            <v>0</v>
          </cell>
          <cell r="BA207" t="str">
            <v/>
          </cell>
          <cell r="BC207">
            <v>0</v>
          </cell>
        </row>
        <row r="208">
          <cell r="A208" t="str">
            <v>3000-00120-00</v>
          </cell>
          <cell r="B208" t="str">
            <v>CBL, 1-Core 6.0mm2 H07RN-F Cable, IP67, Black</v>
          </cell>
          <cell r="C208" t="str">
            <v>m</v>
          </cell>
          <cell r="E208" t="b">
            <v>0</v>
          </cell>
          <cell r="F208" t="b">
            <v>0</v>
          </cell>
          <cell r="H208" t="str">
            <v>Production</v>
          </cell>
          <cell r="I208" t="str">
            <v>Reference Item</v>
          </cell>
          <cell r="J208" t="str">
            <v>TBA</v>
          </cell>
          <cell r="K208" t="str">
            <v>TBA</v>
          </cell>
          <cell r="N208" t="str">
            <v>Wexford Cable</v>
          </cell>
          <cell r="S208" t="str">
            <v>EUR</v>
          </cell>
          <cell r="T208">
            <v>0</v>
          </cell>
          <cell r="Y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J208">
            <v>0</v>
          </cell>
          <cell r="AQ208" t="str">
            <v>Box</v>
          </cell>
          <cell r="AR208" t="b">
            <v>0</v>
          </cell>
          <cell r="AS208" t="b">
            <v>0</v>
          </cell>
          <cell r="AT208" t="b">
            <v>0</v>
          </cell>
          <cell r="AU208" t="b">
            <v>0</v>
          </cell>
          <cell r="AV208" t="b">
            <v>0</v>
          </cell>
          <cell r="AW208" t="b">
            <v>0</v>
          </cell>
          <cell r="BA208" t="str">
            <v/>
          </cell>
          <cell r="BC208">
            <v>0</v>
          </cell>
        </row>
        <row r="209">
          <cell r="A209" t="str">
            <v>3000-00121-00</v>
          </cell>
          <cell r="B209" t="str">
            <v>CBL, 1-Core 6.0mm2 10AWG, Double Insulated Ø6.2mm Cable, IP67, Black</v>
          </cell>
          <cell r="C209" t="str">
            <v>m</v>
          </cell>
          <cell r="E209" t="b">
            <v>0</v>
          </cell>
          <cell r="F209" t="b">
            <v>0</v>
          </cell>
          <cell r="H209" t="str">
            <v>Production</v>
          </cell>
          <cell r="I209" t="str">
            <v>Buy</v>
          </cell>
          <cell r="J209" t="str">
            <v>Helukabel</v>
          </cell>
          <cell r="K209" t="str">
            <v>SOLARFLEX-X-6.0BK / 713531</v>
          </cell>
          <cell r="N209" t="str">
            <v>TME</v>
          </cell>
          <cell r="O209" t="str">
            <v>WWW</v>
          </cell>
          <cell r="P209">
            <v>5</v>
          </cell>
          <cell r="Q209">
            <v>5</v>
          </cell>
          <cell r="R209">
            <v>1.88</v>
          </cell>
          <cell r="S209" t="str">
            <v>EUR</v>
          </cell>
          <cell r="T209">
            <v>1.88</v>
          </cell>
          <cell r="U209" t="str">
            <v>EXW Poland</v>
          </cell>
          <cell r="Y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J209">
            <v>1.88</v>
          </cell>
          <cell r="AK209">
            <v>3</v>
          </cell>
          <cell r="AP209">
            <v>45396</v>
          </cell>
          <cell r="AQ209" t="str">
            <v>Box</v>
          </cell>
          <cell r="AR209" t="b">
            <v>0</v>
          </cell>
          <cell r="AS209" t="b">
            <v>0</v>
          </cell>
          <cell r="AT209" t="b">
            <v>0</v>
          </cell>
          <cell r="AU209" t="b">
            <v>0</v>
          </cell>
          <cell r="AV209" t="b">
            <v>0</v>
          </cell>
          <cell r="AW209" t="b">
            <v>0</v>
          </cell>
          <cell r="AY209" t="str">
            <v>Germany</v>
          </cell>
          <cell r="BA209" t="str">
            <v/>
          </cell>
          <cell r="BC209">
            <v>0</v>
          </cell>
        </row>
        <row r="210">
          <cell r="A210" t="str">
            <v>3000-00130-00</v>
          </cell>
          <cell r="B210" t="str">
            <v>CBL, 1-Core 6.0mm2 H07RN-F Cable, IP67, Grey</v>
          </cell>
          <cell r="C210" t="str">
            <v>m</v>
          </cell>
          <cell r="E210" t="b">
            <v>0</v>
          </cell>
          <cell r="F210" t="b">
            <v>0</v>
          </cell>
          <cell r="H210" t="str">
            <v>Production</v>
          </cell>
          <cell r="I210" t="str">
            <v>Reference Item</v>
          </cell>
          <cell r="J210" t="str">
            <v>TBA</v>
          </cell>
          <cell r="K210" t="str">
            <v>TBA</v>
          </cell>
          <cell r="N210" t="str">
            <v>Wexford Cable</v>
          </cell>
          <cell r="S210" t="str">
            <v>EUR</v>
          </cell>
          <cell r="T210">
            <v>0</v>
          </cell>
          <cell r="Y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J210">
            <v>0</v>
          </cell>
          <cell r="AQ210" t="str">
            <v>Box</v>
          </cell>
          <cell r="AR210" t="b">
            <v>0</v>
          </cell>
          <cell r="AS210" t="b">
            <v>0</v>
          </cell>
          <cell r="AT210" t="b">
            <v>0</v>
          </cell>
          <cell r="AU210" t="b">
            <v>0</v>
          </cell>
          <cell r="AV210" t="b">
            <v>0</v>
          </cell>
          <cell r="AW210" t="b">
            <v>0</v>
          </cell>
          <cell r="BA210" t="str">
            <v/>
          </cell>
          <cell r="BC210">
            <v>0</v>
          </cell>
        </row>
        <row r="211">
          <cell r="A211" t="str">
            <v>3000-00140-00</v>
          </cell>
          <cell r="B211" t="str">
            <v>CBL, 1-Core 6.0mm2 H07RN-F Cable, IP67, Blue</v>
          </cell>
          <cell r="C211" t="str">
            <v>m</v>
          </cell>
          <cell r="E211" t="b">
            <v>0</v>
          </cell>
          <cell r="F211" t="b">
            <v>0</v>
          </cell>
          <cell r="H211" t="str">
            <v>Production</v>
          </cell>
          <cell r="I211" t="str">
            <v>Reference Item</v>
          </cell>
          <cell r="J211" t="str">
            <v>TBA</v>
          </cell>
          <cell r="K211" t="str">
            <v>TBA</v>
          </cell>
          <cell r="N211" t="str">
            <v>Wexford Cable</v>
          </cell>
          <cell r="S211" t="str">
            <v>EUR</v>
          </cell>
          <cell r="T211">
            <v>0</v>
          </cell>
          <cell r="Y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J211">
            <v>0</v>
          </cell>
          <cell r="AQ211" t="str">
            <v>Box</v>
          </cell>
          <cell r="AR211" t="b">
            <v>0</v>
          </cell>
          <cell r="AS211" t="b">
            <v>0</v>
          </cell>
          <cell r="AT211" t="b">
            <v>0</v>
          </cell>
          <cell r="AU211" t="b">
            <v>0</v>
          </cell>
          <cell r="AV211" t="b">
            <v>0</v>
          </cell>
          <cell r="AW211" t="b">
            <v>0</v>
          </cell>
          <cell r="BA211" t="str">
            <v/>
          </cell>
          <cell r="BC211">
            <v>0</v>
          </cell>
        </row>
        <row r="212">
          <cell r="A212" t="str">
            <v>3000-00211-00</v>
          </cell>
          <cell r="B212" t="str">
            <v>CBL, 1-Core 1.0mm2 H07ZZ-F Cable, Double Insulated, Silicone, OD=Ø3.9mm, IP67, Brown</v>
          </cell>
          <cell r="C212" t="str">
            <v>m</v>
          </cell>
          <cell r="E212" t="b">
            <v>0</v>
          </cell>
          <cell r="F212" t="b">
            <v>0</v>
          </cell>
          <cell r="H212" t="str">
            <v>Production</v>
          </cell>
          <cell r="I212" t="str">
            <v>Buy</v>
          </cell>
          <cell r="J212" t="str">
            <v>Staubli</v>
          </cell>
          <cell r="K212" t="str">
            <v>61.7664-27</v>
          </cell>
          <cell r="N212" t="str">
            <v>Estimate</v>
          </cell>
          <cell r="O212" t="str">
            <v>Estimate</v>
          </cell>
          <cell r="P212">
            <v>100</v>
          </cell>
          <cell r="Q212">
            <v>1</v>
          </cell>
          <cell r="R212">
            <v>2.83</v>
          </cell>
          <cell r="S212" t="str">
            <v>EUR</v>
          </cell>
          <cell r="T212">
            <v>2.83</v>
          </cell>
          <cell r="Y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J212">
            <v>2.83</v>
          </cell>
          <cell r="AP212">
            <v>45603</v>
          </cell>
          <cell r="AQ212" t="str">
            <v>Outsource</v>
          </cell>
          <cell r="AR212" t="b">
            <v>0</v>
          </cell>
          <cell r="AS212" t="b">
            <v>0</v>
          </cell>
          <cell r="AT212" t="b">
            <v>0</v>
          </cell>
          <cell r="AU212" t="b">
            <v>0</v>
          </cell>
          <cell r="AV212" t="b">
            <v>0</v>
          </cell>
          <cell r="AW212" t="b">
            <v>0</v>
          </cell>
          <cell r="BA212" t="str">
            <v/>
          </cell>
          <cell r="BC212">
            <v>0</v>
          </cell>
        </row>
        <row r="213">
          <cell r="A213" t="str">
            <v>3000-00221-00</v>
          </cell>
          <cell r="B213" t="str">
            <v>CBL, 1-Core 1.0mm2 H07ZZ-F Cable, Double Insulated, Silicone, OD=Ø3.9mm, IP67, Black</v>
          </cell>
          <cell r="C213" t="str">
            <v>m</v>
          </cell>
          <cell r="E213" t="b">
            <v>0</v>
          </cell>
          <cell r="F213" t="b">
            <v>0</v>
          </cell>
          <cell r="H213" t="str">
            <v>Production</v>
          </cell>
          <cell r="I213" t="str">
            <v>Buy</v>
          </cell>
          <cell r="J213" t="str">
            <v>Staubli</v>
          </cell>
          <cell r="K213" t="str">
            <v>61.7664-21</v>
          </cell>
          <cell r="N213" t="str">
            <v>TME</v>
          </cell>
          <cell r="O213" t="str">
            <v>WWW</v>
          </cell>
          <cell r="P213">
            <v>100</v>
          </cell>
          <cell r="Q213">
            <v>1</v>
          </cell>
          <cell r="R213">
            <v>2.83</v>
          </cell>
          <cell r="S213" t="str">
            <v>EUR</v>
          </cell>
          <cell r="T213">
            <v>2.83</v>
          </cell>
          <cell r="Y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J213">
            <v>2.83</v>
          </cell>
          <cell r="AP213">
            <v>45603</v>
          </cell>
          <cell r="AQ213" t="str">
            <v>Outsource</v>
          </cell>
          <cell r="AR213" t="b">
            <v>0</v>
          </cell>
          <cell r="AS213" t="b">
            <v>0</v>
          </cell>
          <cell r="AT213" t="b">
            <v>0</v>
          </cell>
          <cell r="AU213" t="b">
            <v>0</v>
          </cell>
          <cell r="AV213" t="b">
            <v>0</v>
          </cell>
          <cell r="AW213" t="b">
            <v>0</v>
          </cell>
          <cell r="BA213" t="str">
            <v/>
          </cell>
          <cell r="BC213">
            <v>0</v>
          </cell>
        </row>
        <row r="214">
          <cell r="A214" t="str">
            <v>3000-00231-00</v>
          </cell>
          <cell r="B214" t="str">
            <v>CBL, 1-Core 1.0mm2 H07ZZ-F Cable, Double Insulated, Silicone, OD=Ø3.9mm, IP67, Grey</v>
          </cell>
          <cell r="C214" t="str">
            <v>m</v>
          </cell>
          <cell r="E214" t="b">
            <v>0</v>
          </cell>
          <cell r="F214" t="b">
            <v>0</v>
          </cell>
          <cell r="H214" t="str">
            <v>Production</v>
          </cell>
          <cell r="I214" t="str">
            <v>Buy</v>
          </cell>
          <cell r="J214" t="str">
            <v>Staubli</v>
          </cell>
          <cell r="K214" t="str">
            <v>61.7664-28</v>
          </cell>
          <cell r="N214" t="str">
            <v>Estimate</v>
          </cell>
          <cell r="O214" t="str">
            <v>Estimate</v>
          </cell>
          <cell r="P214">
            <v>100</v>
          </cell>
          <cell r="Q214">
            <v>1</v>
          </cell>
          <cell r="R214">
            <v>2.83</v>
          </cell>
          <cell r="S214" t="str">
            <v>EUR</v>
          </cell>
          <cell r="T214">
            <v>2.83</v>
          </cell>
          <cell r="Y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J214">
            <v>2.83</v>
          </cell>
          <cell r="AP214">
            <v>45603</v>
          </cell>
          <cell r="AQ214" t="str">
            <v>Outsource</v>
          </cell>
          <cell r="AR214" t="b">
            <v>0</v>
          </cell>
          <cell r="AS214" t="b">
            <v>0</v>
          </cell>
          <cell r="AT214" t="b">
            <v>0</v>
          </cell>
          <cell r="AU214" t="b">
            <v>0</v>
          </cell>
          <cell r="AV214" t="b">
            <v>0</v>
          </cell>
          <cell r="AW214" t="b">
            <v>0</v>
          </cell>
          <cell r="BA214" t="str">
            <v/>
          </cell>
          <cell r="BC214">
            <v>0</v>
          </cell>
        </row>
        <row r="215">
          <cell r="A215" t="str">
            <v>3000-00241-00</v>
          </cell>
          <cell r="B215" t="str">
            <v>CBL, 1-Core 1.0mm2 H07ZZ-F Cable, Double Insulated, Silicone, OD=Ø3.9mm, IP67, Blue</v>
          </cell>
          <cell r="C215" t="str">
            <v>m</v>
          </cell>
          <cell r="E215" t="b">
            <v>0</v>
          </cell>
          <cell r="F215" t="b">
            <v>0</v>
          </cell>
          <cell r="H215" t="str">
            <v>Production</v>
          </cell>
          <cell r="I215" t="str">
            <v>Buy</v>
          </cell>
          <cell r="J215" t="str">
            <v>Staubli</v>
          </cell>
          <cell r="K215" t="str">
            <v>61.7664-23</v>
          </cell>
          <cell r="N215" t="str">
            <v>TME</v>
          </cell>
          <cell r="O215" t="str">
            <v>WWW</v>
          </cell>
          <cell r="P215">
            <v>100</v>
          </cell>
          <cell r="Q215">
            <v>1</v>
          </cell>
          <cell r="R215">
            <v>2.83</v>
          </cell>
          <cell r="S215" t="str">
            <v>EUR</v>
          </cell>
          <cell r="T215">
            <v>2.83</v>
          </cell>
          <cell r="Y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J215">
            <v>2.83</v>
          </cell>
          <cell r="AP215">
            <v>45603</v>
          </cell>
          <cell r="AQ215" t="str">
            <v>Outsource</v>
          </cell>
          <cell r="AR215" t="b">
            <v>0</v>
          </cell>
          <cell r="AS215" t="b">
            <v>0</v>
          </cell>
          <cell r="AT215" t="b">
            <v>0</v>
          </cell>
          <cell r="AU215" t="b">
            <v>0</v>
          </cell>
          <cell r="AV215" t="b">
            <v>0</v>
          </cell>
          <cell r="AW215" t="b">
            <v>0</v>
          </cell>
          <cell r="BA215" t="str">
            <v/>
          </cell>
          <cell r="BC215">
            <v>0</v>
          </cell>
        </row>
        <row r="216">
          <cell r="A216" t="str">
            <v>3000-20001-00</v>
          </cell>
          <cell r="B216" t="str">
            <v>CBL, 4-Core 6.0mm2 H07RN-F Cable, IP67, Br/Bk/Gy/Bl</v>
          </cell>
          <cell r="C216" t="str">
            <v>m</v>
          </cell>
          <cell r="E216" t="b">
            <v>0</v>
          </cell>
          <cell r="F216" t="b">
            <v>0</v>
          </cell>
          <cell r="H216" t="str">
            <v>Production</v>
          </cell>
          <cell r="I216" t="str">
            <v>Cost</v>
          </cell>
          <cell r="J216" t="str">
            <v>Jnicon</v>
          </cell>
          <cell r="K216" t="str">
            <v>4-Core 6.0sqmm H07RN-F</v>
          </cell>
          <cell r="M216" t="str">
            <v>Pre-Purchased from Jnicon, 3km MOQ</v>
          </cell>
          <cell r="N216" t="str">
            <v>Jnicon</v>
          </cell>
          <cell r="O216" t="str">
            <v>JN-CA-20230731A1850</v>
          </cell>
          <cell r="P216">
            <v>3000</v>
          </cell>
          <cell r="Q216">
            <v>3000</v>
          </cell>
          <cell r="R216">
            <v>5.45</v>
          </cell>
          <cell r="S216" t="str">
            <v>USD</v>
          </cell>
          <cell r="T216">
            <v>5.1600075743230454</v>
          </cell>
          <cell r="U216" t="str">
            <v>EXW Shenzhen</v>
          </cell>
          <cell r="Y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J216">
            <v>5.1600075743230454</v>
          </cell>
          <cell r="AK216" t="str">
            <v>TBA</v>
          </cell>
          <cell r="AM216" t="str">
            <v>8536-9010</v>
          </cell>
          <cell r="AP216">
            <v>45138</v>
          </cell>
          <cell r="AQ216" t="str">
            <v>Outsource</v>
          </cell>
          <cell r="AR216" t="b">
            <v>0</v>
          </cell>
          <cell r="AS216" t="b">
            <v>0</v>
          </cell>
          <cell r="AT216" t="b">
            <v>0</v>
          </cell>
          <cell r="AU216" t="b">
            <v>0</v>
          </cell>
          <cell r="AV216" t="b">
            <v>0</v>
          </cell>
          <cell r="AW216" t="b">
            <v>0</v>
          </cell>
          <cell r="BA216" t="str">
            <v/>
          </cell>
          <cell r="BC216">
            <v>0</v>
          </cell>
        </row>
        <row r="217">
          <cell r="A217" t="str">
            <v>3000-20002-00</v>
          </cell>
          <cell r="B217" t="str">
            <v>CBL, 4-Core 1.5mm2 H07ZZ-F Cable, IP67, Br/Bk/Gy/Bl</v>
          </cell>
          <cell r="C217" t="str">
            <v>m</v>
          </cell>
          <cell r="E217" t="b">
            <v>0</v>
          </cell>
          <cell r="F217" t="b">
            <v>0</v>
          </cell>
          <cell r="H217" t="str">
            <v>Production</v>
          </cell>
          <cell r="I217" t="str">
            <v>Cost</v>
          </cell>
          <cell r="J217" t="str">
            <v>Jnicon</v>
          </cell>
          <cell r="K217" t="str">
            <v>4-Core 1.5sqmm H07ZZ-F</v>
          </cell>
          <cell r="M217" t="str">
            <v>Pre-Purchased from Jnicon, 3km MOQ</v>
          </cell>
          <cell r="N217" t="str">
            <v>Jnicon</v>
          </cell>
          <cell r="O217" t="str">
            <v>JN-CA-20230731A1850</v>
          </cell>
          <cell r="P217">
            <v>3000</v>
          </cell>
          <cell r="Q217">
            <v>3000</v>
          </cell>
          <cell r="R217">
            <v>2.0499999999999998</v>
          </cell>
          <cell r="S217" t="str">
            <v>USD</v>
          </cell>
          <cell r="T217">
            <v>1.9409202802499523</v>
          </cell>
          <cell r="U217" t="str">
            <v>EXW Shenzhen</v>
          </cell>
          <cell r="Y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J217">
            <v>1.9409202802499523</v>
          </cell>
          <cell r="AK217" t="str">
            <v>TBA</v>
          </cell>
          <cell r="AM217" t="str">
            <v>8536-9010</v>
          </cell>
          <cell r="AP217">
            <v>45138</v>
          </cell>
          <cell r="AQ217" t="str">
            <v>Outsource</v>
          </cell>
          <cell r="AR217" t="b">
            <v>0</v>
          </cell>
          <cell r="AS217" t="b">
            <v>0</v>
          </cell>
          <cell r="AT217" t="b">
            <v>0</v>
          </cell>
          <cell r="AU217" t="b">
            <v>0</v>
          </cell>
          <cell r="AV217" t="b">
            <v>0</v>
          </cell>
          <cell r="AW217" t="b">
            <v>0</v>
          </cell>
          <cell r="BA217" t="str">
            <v/>
          </cell>
          <cell r="BC217">
            <v>0</v>
          </cell>
          <cell r="BD217" t="str">
            <v>CBL, 4-Core, 1.5mm2, Br_Bk_Gy_Bl</v>
          </cell>
        </row>
        <row r="218">
          <cell r="A218" t="str">
            <v>3000-20010-00</v>
          </cell>
          <cell r="B218" t="str">
            <v>CBL, 2-Core 1.5mm2 H07ZZ-F Cable, IP67, Bk/Wh</v>
          </cell>
          <cell r="C218" t="str">
            <v>m</v>
          </cell>
          <cell r="E218" t="b">
            <v>1</v>
          </cell>
          <cell r="F218" t="b">
            <v>0</v>
          </cell>
          <cell r="H218" t="str">
            <v>Production</v>
          </cell>
          <cell r="I218" t="str">
            <v>Cost</v>
          </cell>
          <cell r="J218" t="str">
            <v>Jnicon</v>
          </cell>
          <cell r="K218" t="str">
            <v>2-Core 1.5sqmm H07ZZ-F</v>
          </cell>
          <cell r="M218" t="str">
            <v>Pre-Purchased from Jnicon, 3km MOQ</v>
          </cell>
          <cell r="N218" t="str">
            <v>Jnicon</v>
          </cell>
          <cell r="O218" t="str">
            <v>JN-CA-20240927A3949</v>
          </cell>
          <cell r="P218">
            <v>3000</v>
          </cell>
          <cell r="Q218">
            <v>3000</v>
          </cell>
          <cell r="R218">
            <v>1.6</v>
          </cell>
          <cell r="S218" t="str">
            <v>USD</v>
          </cell>
          <cell r="T218">
            <v>1.5148646089755728</v>
          </cell>
          <cell r="U218" t="str">
            <v>EXW Shenzhen</v>
          </cell>
          <cell r="Y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J218">
            <v>1.5148646089755728</v>
          </cell>
          <cell r="AK218" t="str">
            <v>TBA</v>
          </cell>
          <cell r="AM218" t="str">
            <v>8536-9010</v>
          </cell>
          <cell r="AP218">
            <v>45559</v>
          </cell>
          <cell r="AQ218" t="str">
            <v>Outsource</v>
          </cell>
          <cell r="AR218" t="b">
            <v>0</v>
          </cell>
          <cell r="AS218" t="b">
            <v>0</v>
          </cell>
          <cell r="AT218" t="b">
            <v>0</v>
          </cell>
          <cell r="AU218" t="b">
            <v>0</v>
          </cell>
          <cell r="AV218" t="b">
            <v>0</v>
          </cell>
          <cell r="AW218" t="b">
            <v>0</v>
          </cell>
          <cell r="BA218" t="str">
            <v/>
          </cell>
          <cell r="BC218">
            <v>0</v>
          </cell>
          <cell r="BD218" t="str">
            <v>CBL, 2-Core, 1.5mm2, BK_Wh</v>
          </cell>
        </row>
        <row r="219">
          <cell r="A219" t="str">
            <v>3000-30000-00</v>
          </cell>
          <cell r="B219" t="str">
            <v>CBL, 1-Core 24-AWG 7/0.16 Cable, Black</v>
          </cell>
          <cell r="C219" t="str">
            <v>m</v>
          </cell>
          <cell r="E219" t="b">
            <v>0</v>
          </cell>
          <cell r="F219" t="b">
            <v>0</v>
          </cell>
          <cell r="H219" t="str">
            <v>Production</v>
          </cell>
          <cell r="I219" t="str">
            <v>Reference Item</v>
          </cell>
          <cell r="J219" t="str">
            <v>Alpha Wire</v>
          </cell>
          <cell r="K219" t="str">
            <v>3050 BK001</v>
          </cell>
          <cell r="N219" t="str">
            <v>TME</v>
          </cell>
          <cell r="O219" t="str">
            <v>WWW</v>
          </cell>
          <cell r="P219">
            <v>305</v>
          </cell>
          <cell r="Q219">
            <v>305</v>
          </cell>
          <cell r="R219">
            <v>0.18081967213114752</v>
          </cell>
          <cell r="S219" t="str">
            <v>EUR</v>
          </cell>
          <cell r="T219">
            <v>0.18081967213114752</v>
          </cell>
          <cell r="U219" t="str">
            <v>EXW</v>
          </cell>
          <cell r="Y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J219">
            <v>0.18081967213114752</v>
          </cell>
          <cell r="AK219">
            <v>10</v>
          </cell>
          <cell r="AQ219" t="str">
            <v>Box</v>
          </cell>
          <cell r="AR219" t="b">
            <v>0</v>
          </cell>
          <cell r="AS219" t="b">
            <v>0</v>
          </cell>
          <cell r="AT219" t="b">
            <v>0</v>
          </cell>
          <cell r="AU219" t="b">
            <v>0</v>
          </cell>
          <cell r="AV219" t="b">
            <v>0</v>
          </cell>
          <cell r="AW219" t="b">
            <v>0</v>
          </cell>
          <cell r="BA219" t="str">
            <v/>
          </cell>
          <cell r="BC219">
            <v>0</v>
          </cell>
        </row>
        <row r="220">
          <cell r="A220" t="str">
            <v>3000-30010-00</v>
          </cell>
          <cell r="B220" t="str">
            <v>CBL, 1-Core 24-AWG 7/0.16 Cable, Brown</v>
          </cell>
          <cell r="C220" t="str">
            <v>m</v>
          </cell>
          <cell r="E220" t="b">
            <v>0</v>
          </cell>
          <cell r="F220" t="b">
            <v>0</v>
          </cell>
          <cell r="H220" t="str">
            <v>Production</v>
          </cell>
          <cell r="I220" t="str">
            <v>Reference Item</v>
          </cell>
          <cell r="J220" t="str">
            <v>Alpha Wire</v>
          </cell>
          <cell r="K220" t="str">
            <v>3050 BR001</v>
          </cell>
          <cell r="N220" t="str">
            <v>TME</v>
          </cell>
          <cell r="O220" t="str">
            <v>WWW</v>
          </cell>
          <cell r="P220">
            <v>305</v>
          </cell>
          <cell r="Q220">
            <v>305</v>
          </cell>
          <cell r="R220">
            <v>0.18081967213114752</v>
          </cell>
          <cell r="S220" t="str">
            <v>EUR</v>
          </cell>
          <cell r="T220">
            <v>0.18081967213114752</v>
          </cell>
          <cell r="U220" t="str">
            <v>EXW</v>
          </cell>
          <cell r="Y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J220">
            <v>0.18081967213114752</v>
          </cell>
          <cell r="AK220">
            <v>10</v>
          </cell>
          <cell r="AQ220" t="str">
            <v>Box</v>
          </cell>
          <cell r="AR220" t="b">
            <v>0</v>
          </cell>
          <cell r="AS220" t="b">
            <v>0</v>
          </cell>
          <cell r="AT220" t="b">
            <v>0</v>
          </cell>
          <cell r="AU220" t="b">
            <v>0</v>
          </cell>
          <cell r="AV220" t="b">
            <v>0</v>
          </cell>
          <cell r="AW220" t="b">
            <v>0</v>
          </cell>
          <cell r="BA220" t="str">
            <v/>
          </cell>
          <cell r="BC220">
            <v>0</v>
          </cell>
        </row>
        <row r="221">
          <cell r="A221" t="str">
            <v>3000-30020-00</v>
          </cell>
          <cell r="B221" t="str">
            <v>CBL, 1-Core 24-AWG 7/0.16 Cable, Red</v>
          </cell>
          <cell r="C221" t="str">
            <v>m</v>
          </cell>
          <cell r="E221" t="b">
            <v>0</v>
          </cell>
          <cell r="F221" t="b">
            <v>0</v>
          </cell>
          <cell r="H221" t="str">
            <v>Production</v>
          </cell>
          <cell r="I221" t="str">
            <v>Reference Item</v>
          </cell>
          <cell r="J221" t="str">
            <v>Alpha Wire</v>
          </cell>
          <cell r="K221" t="str">
            <v>3050 RD001</v>
          </cell>
          <cell r="N221" t="str">
            <v>TME</v>
          </cell>
          <cell r="O221" t="str">
            <v>WWW</v>
          </cell>
          <cell r="P221">
            <v>305</v>
          </cell>
          <cell r="Q221">
            <v>305</v>
          </cell>
          <cell r="R221">
            <v>0.18081967213114752</v>
          </cell>
          <cell r="S221" t="str">
            <v>EUR</v>
          </cell>
          <cell r="T221">
            <v>0.18081967213114752</v>
          </cell>
          <cell r="U221" t="str">
            <v>EXW</v>
          </cell>
          <cell r="Y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J221">
            <v>0.18081967213114752</v>
          </cell>
          <cell r="AK221">
            <v>10</v>
          </cell>
          <cell r="AQ221" t="str">
            <v>Box</v>
          </cell>
          <cell r="AR221" t="b">
            <v>0</v>
          </cell>
          <cell r="AS221" t="b">
            <v>0</v>
          </cell>
          <cell r="AT221" t="b">
            <v>0</v>
          </cell>
          <cell r="AU221" t="b">
            <v>0</v>
          </cell>
          <cell r="AV221" t="b">
            <v>0</v>
          </cell>
          <cell r="AW221" t="b">
            <v>0</v>
          </cell>
          <cell r="BA221" t="str">
            <v/>
          </cell>
          <cell r="BC221">
            <v>0</v>
          </cell>
        </row>
        <row r="222">
          <cell r="A222" t="str">
            <v>3000-30030-00</v>
          </cell>
          <cell r="B222" t="str">
            <v>CBL, 1-Core 24-AWG 7/0.16 Cable, Yellow</v>
          </cell>
          <cell r="C222" t="str">
            <v>m</v>
          </cell>
          <cell r="E222" t="b">
            <v>0</v>
          </cell>
          <cell r="F222" t="b">
            <v>0</v>
          </cell>
          <cell r="H222" t="str">
            <v>Production</v>
          </cell>
          <cell r="I222" t="str">
            <v>Reference Item</v>
          </cell>
          <cell r="J222" t="str">
            <v>Alpha Wire</v>
          </cell>
          <cell r="K222" t="str">
            <v>3050 YL001</v>
          </cell>
          <cell r="N222" t="str">
            <v>TME</v>
          </cell>
          <cell r="O222" t="str">
            <v>WWW</v>
          </cell>
          <cell r="P222">
            <v>305</v>
          </cell>
          <cell r="Q222">
            <v>305</v>
          </cell>
          <cell r="R222">
            <v>0.18081967213114752</v>
          </cell>
          <cell r="S222" t="str">
            <v>EUR</v>
          </cell>
          <cell r="T222">
            <v>0.18081967213114752</v>
          </cell>
          <cell r="U222" t="str">
            <v>EXW</v>
          </cell>
          <cell r="Y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J222">
            <v>0.18081967213114752</v>
          </cell>
          <cell r="AK222">
            <v>10</v>
          </cell>
          <cell r="AQ222" t="str">
            <v>Box</v>
          </cell>
          <cell r="AR222" t="b">
            <v>0</v>
          </cell>
          <cell r="AS222" t="b">
            <v>0</v>
          </cell>
          <cell r="AT222" t="b">
            <v>0</v>
          </cell>
          <cell r="AU222" t="b">
            <v>0</v>
          </cell>
          <cell r="AV222" t="b">
            <v>0</v>
          </cell>
          <cell r="AW222" t="b">
            <v>0</v>
          </cell>
          <cell r="BA222" t="str">
            <v/>
          </cell>
          <cell r="BC222">
            <v>0</v>
          </cell>
        </row>
        <row r="223">
          <cell r="A223" t="str">
            <v>3000-30040-00</v>
          </cell>
          <cell r="B223" t="str">
            <v>CBL, 1-Core 24-AWG 7/0.16 Cable, Green</v>
          </cell>
          <cell r="C223" t="str">
            <v>m</v>
          </cell>
          <cell r="E223" t="b">
            <v>0</v>
          </cell>
          <cell r="F223" t="b">
            <v>0</v>
          </cell>
          <cell r="H223" t="str">
            <v>Production</v>
          </cell>
          <cell r="I223" t="str">
            <v>Reference Item</v>
          </cell>
          <cell r="J223" t="str">
            <v>Alpha Wire</v>
          </cell>
          <cell r="K223" t="str">
            <v>3050 GR001</v>
          </cell>
          <cell r="N223" t="str">
            <v>TME</v>
          </cell>
          <cell r="O223" t="str">
            <v>WWW</v>
          </cell>
          <cell r="P223">
            <v>305</v>
          </cell>
          <cell r="Q223">
            <v>305</v>
          </cell>
          <cell r="R223">
            <v>0.18081967213114752</v>
          </cell>
          <cell r="S223" t="str">
            <v>EUR</v>
          </cell>
          <cell r="T223">
            <v>0.18081967213114752</v>
          </cell>
          <cell r="U223" t="str">
            <v>EXW</v>
          </cell>
          <cell r="Y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J223">
            <v>0.18081967213114752</v>
          </cell>
          <cell r="AK223">
            <v>10</v>
          </cell>
          <cell r="AQ223" t="str">
            <v>Box</v>
          </cell>
          <cell r="AR223" t="b">
            <v>0</v>
          </cell>
          <cell r="AS223" t="b">
            <v>0</v>
          </cell>
          <cell r="AT223" t="b">
            <v>0</v>
          </cell>
          <cell r="AU223" t="b">
            <v>0</v>
          </cell>
          <cell r="AV223" t="b">
            <v>0</v>
          </cell>
          <cell r="AW223" t="b">
            <v>0</v>
          </cell>
          <cell r="BA223" t="str">
            <v/>
          </cell>
          <cell r="BC223">
            <v>0</v>
          </cell>
        </row>
        <row r="224">
          <cell r="A224" t="str">
            <v>3000-30050-00</v>
          </cell>
          <cell r="B224" t="str">
            <v>CBL, 1-Core 24-AWG 7/0.16 Cable, Blue</v>
          </cell>
          <cell r="C224" t="str">
            <v>m</v>
          </cell>
          <cell r="E224" t="b">
            <v>0</v>
          </cell>
          <cell r="F224" t="b">
            <v>0</v>
          </cell>
          <cell r="H224" t="str">
            <v>Production</v>
          </cell>
          <cell r="I224" t="str">
            <v>Reference Item</v>
          </cell>
          <cell r="J224" t="str">
            <v>Alpha Wire</v>
          </cell>
          <cell r="K224" t="str">
            <v>3050 BL001</v>
          </cell>
          <cell r="N224" t="str">
            <v>TME</v>
          </cell>
          <cell r="O224" t="str">
            <v>WWW</v>
          </cell>
          <cell r="P224">
            <v>305</v>
          </cell>
          <cell r="Q224">
            <v>305</v>
          </cell>
          <cell r="R224">
            <v>0.18081967213114752</v>
          </cell>
          <cell r="S224" t="str">
            <v>EUR</v>
          </cell>
          <cell r="T224">
            <v>0.18081967213114752</v>
          </cell>
          <cell r="U224" t="str">
            <v>EXW</v>
          </cell>
          <cell r="Y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J224">
            <v>0.18081967213114752</v>
          </cell>
          <cell r="AK224">
            <v>10</v>
          </cell>
          <cell r="AQ224" t="str">
            <v>Box</v>
          </cell>
          <cell r="AR224" t="b">
            <v>0</v>
          </cell>
          <cell r="AS224" t="b">
            <v>0</v>
          </cell>
          <cell r="AT224" t="b">
            <v>0</v>
          </cell>
          <cell r="AU224" t="b">
            <v>0</v>
          </cell>
          <cell r="AV224" t="b">
            <v>0</v>
          </cell>
          <cell r="AW224" t="b">
            <v>0</v>
          </cell>
          <cell r="BA224" t="str">
            <v/>
          </cell>
          <cell r="BC224">
            <v>0</v>
          </cell>
        </row>
        <row r="225">
          <cell r="A225" t="str">
            <v>3000-30060-00</v>
          </cell>
          <cell r="B225" t="str">
            <v>CBL, 1-Core 24-AWG 7/0.16 Cable, Grey</v>
          </cell>
          <cell r="C225" t="str">
            <v>m</v>
          </cell>
          <cell r="E225" t="b">
            <v>0</v>
          </cell>
          <cell r="F225" t="b">
            <v>0</v>
          </cell>
          <cell r="H225" t="str">
            <v>Production</v>
          </cell>
          <cell r="I225" t="str">
            <v>Reference Item</v>
          </cell>
          <cell r="J225" t="str">
            <v>Alpha Wire</v>
          </cell>
          <cell r="K225" t="str">
            <v>3050 SL001</v>
          </cell>
          <cell r="N225" t="str">
            <v>TME</v>
          </cell>
          <cell r="O225" t="str">
            <v>WWW</v>
          </cell>
          <cell r="P225">
            <v>305</v>
          </cell>
          <cell r="Q225">
            <v>305</v>
          </cell>
          <cell r="R225">
            <v>0.18081967213114752</v>
          </cell>
          <cell r="S225" t="str">
            <v>EUR</v>
          </cell>
          <cell r="T225">
            <v>0.18081967213114752</v>
          </cell>
          <cell r="U225" t="str">
            <v>EXW</v>
          </cell>
          <cell r="Y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J225">
            <v>0.18081967213114752</v>
          </cell>
          <cell r="AK225">
            <v>10</v>
          </cell>
          <cell r="AQ225" t="str">
            <v>Box</v>
          </cell>
          <cell r="AR225" t="b">
            <v>0</v>
          </cell>
          <cell r="AS225" t="b">
            <v>0</v>
          </cell>
          <cell r="AT225" t="b">
            <v>0</v>
          </cell>
          <cell r="AU225" t="b">
            <v>0</v>
          </cell>
          <cell r="AV225" t="b">
            <v>0</v>
          </cell>
          <cell r="AW225" t="b">
            <v>0</v>
          </cell>
          <cell r="BA225" t="str">
            <v/>
          </cell>
          <cell r="BC225">
            <v>0</v>
          </cell>
        </row>
        <row r="226">
          <cell r="A226" t="str">
            <v>3000-30070-00</v>
          </cell>
          <cell r="B226" t="str">
            <v>CBL, 1-Core 24-AWG 7/0.16 Cable, White</v>
          </cell>
          <cell r="C226" t="str">
            <v>m</v>
          </cell>
          <cell r="E226" t="b">
            <v>0</v>
          </cell>
          <cell r="F226" t="b">
            <v>0</v>
          </cell>
          <cell r="H226" t="str">
            <v>Production</v>
          </cell>
          <cell r="I226" t="str">
            <v>Reference Item</v>
          </cell>
          <cell r="J226" t="str">
            <v>Alpha Wire</v>
          </cell>
          <cell r="K226" t="str">
            <v>3050 WH001</v>
          </cell>
          <cell r="N226" t="str">
            <v>TME</v>
          </cell>
          <cell r="O226" t="str">
            <v>WWW</v>
          </cell>
          <cell r="P226">
            <v>305</v>
          </cell>
          <cell r="Q226">
            <v>305</v>
          </cell>
          <cell r="R226">
            <v>0.18081967213114752</v>
          </cell>
          <cell r="S226" t="str">
            <v>EUR</v>
          </cell>
          <cell r="T226">
            <v>0.18081967213114752</v>
          </cell>
          <cell r="U226" t="str">
            <v>EXW</v>
          </cell>
          <cell r="Y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J226">
            <v>0.18081967213114752</v>
          </cell>
          <cell r="AK226">
            <v>10</v>
          </cell>
          <cell r="AQ226" t="str">
            <v>Box</v>
          </cell>
          <cell r="AR226" t="b">
            <v>0</v>
          </cell>
          <cell r="AS226" t="b">
            <v>0</v>
          </cell>
          <cell r="AT226" t="b">
            <v>0</v>
          </cell>
          <cell r="AU226" t="b">
            <v>0</v>
          </cell>
          <cell r="AV226" t="b">
            <v>0</v>
          </cell>
          <cell r="AW226" t="b">
            <v>0</v>
          </cell>
          <cell r="BA226" t="str">
            <v/>
          </cell>
          <cell r="BC226">
            <v>0</v>
          </cell>
        </row>
        <row r="227">
          <cell r="A227" t="str">
            <v>3000-30100-00</v>
          </cell>
          <cell r="B227" t="str">
            <v>CBL, 1-Core 16-AWG 30/0.255mm Cable, Brown</v>
          </cell>
          <cell r="C227" t="str">
            <v>m</v>
          </cell>
          <cell r="E227" t="b">
            <v>0</v>
          </cell>
          <cell r="F227" t="b">
            <v>0</v>
          </cell>
          <cell r="H227" t="str">
            <v>Production</v>
          </cell>
          <cell r="I227" t="str">
            <v>Reference Item</v>
          </cell>
          <cell r="J227" t="str">
            <v>Lapp Kabel</v>
          </cell>
          <cell r="K227" t="str">
            <v>4520031</v>
          </cell>
          <cell r="N227" t="str">
            <v>Farnell</v>
          </cell>
          <cell r="O227" t="str">
            <v>WWW</v>
          </cell>
          <cell r="P227">
            <v>100</v>
          </cell>
          <cell r="Q227">
            <v>100</v>
          </cell>
          <cell r="R227">
            <v>0.45250000000000001</v>
          </cell>
          <cell r="S227" t="str">
            <v>EUR</v>
          </cell>
          <cell r="T227">
            <v>0.45250000000000001</v>
          </cell>
          <cell r="U227" t="str">
            <v>EXW</v>
          </cell>
          <cell r="Y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J227">
            <v>0.45250000000000001</v>
          </cell>
          <cell r="AK227">
            <v>10</v>
          </cell>
          <cell r="AQ227" t="str">
            <v>Box</v>
          </cell>
          <cell r="AR227" t="b">
            <v>0</v>
          </cell>
          <cell r="AS227" t="b">
            <v>0</v>
          </cell>
          <cell r="AT227" t="b">
            <v>0</v>
          </cell>
          <cell r="AU227" t="b">
            <v>0</v>
          </cell>
          <cell r="AV227" t="b">
            <v>0</v>
          </cell>
          <cell r="AW227" t="b">
            <v>0</v>
          </cell>
          <cell r="BA227" t="str">
            <v/>
          </cell>
          <cell r="BC227">
            <v>0</v>
          </cell>
        </row>
        <row r="228">
          <cell r="A228" t="str">
            <v>3000-30110-00</v>
          </cell>
          <cell r="B228" t="str">
            <v>CBL, 1-Core 16-AWG 30/0.255mm Cable, Black</v>
          </cell>
          <cell r="C228" t="str">
            <v>m</v>
          </cell>
          <cell r="E228" t="b">
            <v>0</v>
          </cell>
          <cell r="F228" t="b">
            <v>0</v>
          </cell>
          <cell r="H228" t="str">
            <v>Production</v>
          </cell>
          <cell r="I228" t="str">
            <v>Reference Item</v>
          </cell>
          <cell r="J228" t="str">
            <v>Lapp Kabel</v>
          </cell>
          <cell r="K228" t="str">
            <v>4520011</v>
          </cell>
          <cell r="N228" t="str">
            <v>Farnell</v>
          </cell>
          <cell r="O228" t="str">
            <v>WWW</v>
          </cell>
          <cell r="P228">
            <v>100</v>
          </cell>
          <cell r="Q228">
            <v>100</v>
          </cell>
          <cell r="R228">
            <v>0.45429999999999998</v>
          </cell>
          <cell r="S228" t="str">
            <v>EUR</v>
          </cell>
          <cell r="T228">
            <v>0.45429999999999998</v>
          </cell>
          <cell r="U228" t="str">
            <v>EXW</v>
          </cell>
          <cell r="Y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J228">
            <v>0.45429999999999998</v>
          </cell>
          <cell r="AK228">
            <v>10</v>
          </cell>
          <cell r="AQ228" t="str">
            <v>Box</v>
          </cell>
          <cell r="AR228" t="b">
            <v>0</v>
          </cell>
          <cell r="AS228" t="b">
            <v>0</v>
          </cell>
          <cell r="AT228" t="b">
            <v>0</v>
          </cell>
          <cell r="AU228" t="b">
            <v>0</v>
          </cell>
          <cell r="AV228" t="b">
            <v>0</v>
          </cell>
          <cell r="AW228" t="b">
            <v>0</v>
          </cell>
          <cell r="BA228" t="str">
            <v/>
          </cell>
          <cell r="BC228">
            <v>0</v>
          </cell>
        </row>
        <row r="229">
          <cell r="A229" t="str">
            <v>3000-30120-00</v>
          </cell>
          <cell r="B229" t="str">
            <v>CBL, 1-Core 16-AWG 30/0.255mm Cable, Grey</v>
          </cell>
          <cell r="C229" t="str">
            <v>m</v>
          </cell>
          <cell r="E229" t="b">
            <v>0</v>
          </cell>
          <cell r="F229" t="b">
            <v>0</v>
          </cell>
          <cell r="H229" t="str">
            <v>Production</v>
          </cell>
          <cell r="I229" t="str">
            <v>Reference Item</v>
          </cell>
          <cell r="J229" t="str">
            <v>Lapp Kabel</v>
          </cell>
          <cell r="K229" t="str">
            <v>4520061</v>
          </cell>
          <cell r="N229" t="str">
            <v>Farnell</v>
          </cell>
          <cell r="O229" t="str">
            <v>WWW</v>
          </cell>
          <cell r="P229">
            <v>100</v>
          </cell>
          <cell r="Q229">
            <v>100</v>
          </cell>
          <cell r="R229">
            <v>0.44169999999999998</v>
          </cell>
          <cell r="S229" t="str">
            <v>EUR</v>
          </cell>
          <cell r="T229">
            <v>0.44169999999999998</v>
          </cell>
          <cell r="U229" t="str">
            <v>EXW</v>
          </cell>
          <cell r="Y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J229">
            <v>0.44169999999999998</v>
          </cell>
          <cell r="AK229">
            <v>10</v>
          </cell>
          <cell r="AQ229" t="str">
            <v>Box</v>
          </cell>
          <cell r="AR229" t="b">
            <v>0</v>
          </cell>
          <cell r="AS229" t="b">
            <v>0</v>
          </cell>
          <cell r="AT229" t="b">
            <v>0</v>
          </cell>
          <cell r="AU229" t="b">
            <v>0</v>
          </cell>
          <cell r="AV229" t="b">
            <v>0</v>
          </cell>
          <cell r="AW229" t="b">
            <v>0</v>
          </cell>
          <cell r="BA229" t="str">
            <v/>
          </cell>
          <cell r="BC229">
            <v>0</v>
          </cell>
        </row>
        <row r="230">
          <cell r="A230" t="str">
            <v>3000-30130-00</v>
          </cell>
          <cell r="B230" t="str">
            <v>CBL, 1-Core 16-AWG 30/0.255mm Cable, Blue</v>
          </cell>
          <cell r="C230" t="str">
            <v>m</v>
          </cell>
          <cell r="E230" t="b">
            <v>0</v>
          </cell>
          <cell r="F230" t="b">
            <v>0</v>
          </cell>
          <cell r="H230" t="str">
            <v>Production</v>
          </cell>
          <cell r="I230" t="str">
            <v>Reference Item</v>
          </cell>
          <cell r="J230" t="str">
            <v>Lapp Kabel</v>
          </cell>
          <cell r="K230" t="str">
            <v>4520021</v>
          </cell>
          <cell r="N230" t="str">
            <v>Farnell</v>
          </cell>
          <cell r="O230" t="str">
            <v>WWW</v>
          </cell>
          <cell r="P230">
            <v>100</v>
          </cell>
          <cell r="Q230">
            <v>100</v>
          </cell>
          <cell r="R230">
            <v>0.44679999999999997</v>
          </cell>
          <cell r="S230" t="str">
            <v>EUR</v>
          </cell>
          <cell r="T230">
            <v>0.44679999999999997</v>
          </cell>
          <cell r="U230" t="str">
            <v>EXW</v>
          </cell>
          <cell r="Y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J230">
            <v>0.44679999999999997</v>
          </cell>
          <cell r="AK230">
            <v>10</v>
          </cell>
          <cell r="AQ230" t="str">
            <v>Box</v>
          </cell>
          <cell r="AR230" t="b">
            <v>0</v>
          </cell>
          <cell r="AS230" t="b">
            <v>0</v>
          </cell>
          <cell r="AT230" t="b">
            <v>0</v>
          </cell>
          <cell r="AU230" t="b">
            <v>0</v>
          </cell>
          <cell r="AV230" t="b">
            <v>0</v>
          </cell>
          <cell r="AW230" t="b">
            <v>0</v>
          </cell>
          <cell r="BA230" t="str">
            <v/>
          </cell>
          <cell r="BC230">
            <v>0</v>
          </cell>
        </row>
        <row r="231">
          <cell r="A231" t="str">
            <v>3001-30001-00</v>
          </cell>
          <cell r="B231" t="str">
            <v>CBL, Rogowski Current Cable, M12 A-Code (F), 3P+N, Ø125mm, 3M (2.50+0.50)</v>
          </cell>
          <cell r="C231" t="str">
            <v>ea</v>
          </cell>
          <cell r="E231" t="b">
            <v>0</v>
          </cell>
          <cell r="F231" t="b">
            <v>0</v>
          </cell>
          <cell r="H231" t="str">
            <v>Production</v>
          </cell>
          <cell r="I231" t="str">
            <v>Buy</v>
          </cell>
          <cell r="J231" t="str">
            <v>Meatrol Electrical</v>
          </cell>
          <cell r="K231" t="str">
            <v>STP-N125-30001</v>
          </cell>
          <cell r="N231" t="str">
            <v>Meatrol</v>
          </cell>
          <cell r="O231" t="str">
            <v>• Avg Cost from Accounts System 03/10/24 - €102.31</v>
          </cell>
          <cell r="P231">
            <v>500</v>
          </cell>
          <cell r="Q231">
            <v>1</v>
          </cell>
          <cell r="R231">
            <v>113.80964399999999</v>
          </cell>
          <cell r="S231" t="str">
            <v>USD</v>
          </cell>
          <cell r="T231">
            <v>107.7538761598182</v>
          </cell>
          <cell r="U231" t="str">
            <v>Landed</v>
          </cell>
          <cell r="W231" t="str">
            <v>USD</v>
          </cell>
          <cell r="Y231">
            <v>5.87</v>
          </cell>
          <cell r="AE231">
            <v>0</v>
          </cell>
          <cell r="AF231">
            <v>0</v>
          </cell>
          <cell r="AG231">
            <v>0</v>
          </cell>
          <cell r="AH231">
            <v>5.5576595341791331</v>
          </cell>
          <cell r="AJ231">
            <v>113.31153569399734</v>
          </cell>
          <cell r="AK231">
            <v>8</v>
          </cell>
          <cell r="AM231" t="str">
            <v>8504.31.1000</v>
          </cell>
          <cell r="AP231">
            <v>45342</v>
          </cell>
          <cell r="AQ231" t="str">
            <v>Kit</v>
          </cell>
          <cell r="AR231" t="b">
            <v>0</v>
          </cell>
          <cell r="AS231" t="b">
            <v>0</v>
          </cell>
          <cell r="AT231" t="b">
            <v>0</v>
          </cell>
          <cell r="AU231" t="b">
            <v>0</v>
          </cell>
          <cell r="AV231" t="b">
            <v>0</v>
          </cell>
          <cell r="AW231" t="b">
            <v>0</v>
          </cell>
          <cell r="AY231" t="str">
            <v>China</v>
          </cell>
          <cell r="BA231" t="str">
            <v/>
          </cell>
          <cell r="BC231">
            <v>0</v>
          </cell>
        </row>
        <row r="232">
          <cell r="A232" t="str">
            <v>3001-30001-00</v>
          </cell>
          <cell r="B232" t="str">
            <v>CBL, Rogowski Current Cable, M12 A-Code (F), 3P+N, Ø125mm, 3M (2.50+0.50)</v>
          </cell>
          <cell r="C232" t="str">
            <v>ea</v>
          </cell>
          <cell r="E232" t="b">
            <v>0</v>
          </cell>
          <cell r="F232" t="b">
            <v>0</v>
          </cell>
          <cell r="H232" t="str">
            <v>Production</v>
          </cell>
          <cell r="I232" t="str">
            <v>Buy</v>
          </cell>
          <cell r="J232" t="str">
            <v>Meatrol Electrical</v>
          </cell>
          <cell r="K232" t="str">
            <v>STP-N125-30001</v>
          </cell>
          <cell r="N232" t="str">
            <v>Meatrol</v>
          </cell>
          <cell r="O232" t="str">
            <v>Email Will 20/02/2024</v>
          </cell>
          <cell r="P232">
            <v>1000</v>
          </cell>
          <cell r="Q232">
            <v>1</v>
          </cell>
          <cell r="R232">
            <v>86.8</v>
          </cell>
          <cell r="S232" t="str">
            <v>USD</v>
          </cell>
          <cell r="T232">
            <v>82.181405036924815</v>
          </cell>
          <cell r="U232" t="str">
            <v>EXW Shanghai</v>
          </cell>
          <cell r="W232" t="str">
            <v>USD</v>
          </cell>
          <cell r="Y232">
            <v>5.87</v>
          </cell>
          <cell r="AE232">
            <v>0</v>
          </cell>
          <cell r="AF232">
            <v>0</v>
          </cell>
          <cell r="AG232">
            <v>0</v>
          </cell>
          <cell r="AH232">
            <v>5.5576595341791331</v>
          </cell>
          <cell r="AJ232">
            <v>87.739064571103953</v>
          </cell>
          <cell r="AK232">
            <v>8</v>
          </cell>
          <cell r="AM232" t="str">
            <v>8504.31.1000</v>
          </cell>
          <cell r="AP232">
            <v>45342</v>
          </cell>
          <cell r="AQ232" t="str">
            <v>Kit</v>
          </cell>
          <cell r="AR232" t="b">
            <v>0</v>
          </cell>
          <cell r="AS232" t="b">
            <v>0</v>
          </cell>
          <cell r="AT232" t="b">
            <v>0</v>
          </cell>
          <cell r="AU232" t="b">
            <v>0</v>
          </cell>
          <cell r="AV232" t="b">
            <v>0</v>
          </cell>
          <cell r="AW232" t="b">
            <v>0</v>
          </cell>
          <cell r="AY232" t="str">
            <v>China</v>
          </cell>
          <cell r="BA232" t="str">
            <v/>
          </cell>
          <cell r="BC232">
            <v>0</v>
          </cell>
        </row>
        <row r="233">
          <cell r="A233" t="str">
            <v>3001-30001-00</v>
          </cell>
          <cell r="B233" t="str">
            <v>CBL, Rogowski Current Cable, M12 A-Code (F), 3P+N, Ø125mm, 3M (2.50+0.50)</v>
          </cell>
          <cell r="C233" t="str">
            <v>ea</v>
          </cell>
          <cell r="E233" t="b">
            <v>0</v>
          </cell>
          <cell r="F233" t="b">
            <v>0</v>
          </cell>
          <cell r="H233" t="str">
            <v>Production</v>
          </cell>
          <cell r="I233" t="str">
            <v>Buy</v>
          </cell>
          <cell r="J233" t="str">
            <v>Meatrol Electrical</v>
          </cell>
          <cell r="K233" t="str">
            <v>STP-N125-30001</v>
          </cell>
          <cell r="N233" t="str">
            <v>Meatrol</v>
          </cell>
          <cell r="O233" t="str">
            <v>Email Will 20/02/2024</v>
          </cell>
          <cell r="P233">
            <v>3500</v>
          </cell>
          <cell r="Q233">
            <v>1</v>
          </cell>
          <cell r="R233">
            <v>74.8</v>
          </cell>
          <cell r="S233" t="str">
            <v>USD</v>
          </cell>
          <cell r="T233">
            <v>70.819920469608022</v>
          </cell>
          <cell r="U233" t="str">
            <v>EXW Shanghai</v>
          </cell>
          <cell r="W233" t="str">
            <v>USD</v>
          </cell>
          <cell r="Y233">
            <v>5.87</v>
          </cell>
          <cell r="AE233">
            <v>0</v>
          </cell>
          <cell r="AF233">
            <v>0</v>
          </cell>
          <cell r="AG233">
            <v>0</v>
          </cell>
          <cell r="AH233">
            <v>5.5576595341791331</v>
          </cell>
          <cell r="AJ233">
            <v>76.377580003787159</v>
          </cell>
          <cell r="AK233">
            <v>8</v>
          </cell>
          <cell r="AM233" t="str">
            <v>8504.31.1000</v>
          </cell>
          <cell r="AP233">
            <v>45342</v>
          </cell>
          <cell r="AQ233" t="str">
            <v>Kit</v>
          </cell>
          <cell r="AR233" t="b">
            <v>0</v>
          </cell>
          <cell r="AS233" t="b">
            <v>0</v>
          </cell>
          <cell r="AT233" t="b">
            <v>0</v>
          </cell>
          <cell r="AU233" t="b">
            <v>0</v>
          </cell>
          <cell r="AV233" t="b">
            <v>0</v>
          </cell>
          <cell r="AW233" t="b">
            <v>0</v>
          </cell>
          <cell r="AY233" t="str">
            <v>China</v>
          </cell>
          <cell r="BA233" t="str">
            <v/>
          </cell>
          <cell r="BC233">
            <v>0</v>
          </cell>
        </row>
        <row r="234">
          <cell r="A234" t="str">
            <v>3001-30002-00</v>
          </cell>
          <cell r="B234" t="str">
            <v>CBL, Rogowski Current Cable, M12 A-Code (F), 3P+N, Ø60mm, 1M (0.75+0.25)</v>
          </cell>
          <cell r="C234" t="str">
            <v>ea</v>
          </cell>
          <cell r="E234" t="b">
            <v>0</v>
          </cell>
          <cell r="F234" t="b">
            <v>0</v>
          </cell>
          <cell r="H234" t="str">
            <v>Production</v>
          </cell>
          <cell r="I234" t="str">
            <v>Buy</v>
          </cell>
          <cell r="J234" t="str">
            <v>Meatrol Electrical</v>
          </cell>
          <cell r="K234" t="str">
            <v>STP-N60-30002</v>
          </cell>
          <cell r="N234" t="str">
            <v>Meatrol</v>
          </cell>
          <cell r="O234" t="str">
            <v>• Avg Cost from Accounts System 03/10/24 - €79.32</v>
          </cell>
          <cell r="P234">
            <v>500</v>
          </cell>
          <cell r="Q234">
            <v>1</v>
          </cell>
          <cell r="R234">
            <v>88.235568000000029</v>
          </cell>
          <cell r="S234" t="str">
            <v>USD</v>
          </cell>
          <cell r="T234">
            <v>83.540587010036006</v>
          </cell>
          <cell r="U234" t="str">
            <v>Landed</v>
          </cell>
          <cell r="W234" t="str">
            <v>USD</v>
          </cell>
          <cell r="Y234">
            <v>5.87</v>
          </cell>
          <cell r="AE234">
            <v>0</v>
          </cell>
          <cell r="AF234">
            <v>0</v>
          </cell>
          <cell r="AG234">
            <v>0</v>
          </cell>
          <cell r="AH234">
            <v>5.5576595341791331</v>
          </cell>
          <cell r="AJ234">
            <v>89.098246544215144</v>
          </cell>
          <cell r="AK234">
            <v>8</v>
          </cell>
          <cell r="AM234" t="str">
            <v>8504.31.1000</v>
          </cell>
          <cell r="AQ234" t="str">
            <v>Kit</v>
          </cell>
          <cell r="AR234" t="b">
            <v>0</v>
          </cell>
          <cell r="AS234" t="b">
            <v>0</v>
          </cell>
          <cell r="AT234" t="b">
            <v>0</v>
          </cell>
          <cell r="AU234" t="b">
            <v>0</v>
          </cell>
          <cell r="AV234" t="b">
            <v>0</v>
          </cell>
          <cell r="AW234" t="b">
            <v>0</v>
          </cell>
          <cell r="AY234" t="str">
            <v>China</v>
          </cell>
          <cell r="BA234" t="str">
            <v/>
          </cell>
          <cell r="BC234">
            <v>0</v>
          </cell>
        </row>
        <row r="235">
          <cell r="A235" t="str">
            <v>3001-30002-00</v>
          </cell>
          <cell r="B235" t="str">
            <v>CBL, Rogowski Current Cable, M12 A-Code (F), 3P+N, Ø60mm, 1M (0.75+0.25)</v>
          </cell>
          <cell r="C235" t="str">
            <v>ea</v>
          </cell>
          <cell r="E235" t="b">
            <v>0</v>
          </cell>
          <cell r="F235" t="b">
            <v>0</v>
          </cell>
          <cell r="H235" t="str">
            <v>Production</v>
          </cell>
          <cell r="I235" t="str">
            <v>Buy</v>
          </cell>
          <cell r="J235" t="str">
            <v>Meatrol Electrical</v>
          </cell>
          <cell r="K235" t="str">
            <v>STP-N60-30002</v>
          </cell>
          <cell r="N235" t="str">
            <v>Meatrol</v>
          </cell>
          <cell r="O235" t="str">
            <v>Email Will 20/02/2024</v>
          </cell>
          <cell r="P235">
            <v>1000</v>
          </cell>
          <cell r="Q235">
            <v>1</v>
          </cell>
          <cell r="R235">
            <v>67.8</v>
          </cell>
          <cell r="S235" t="str">
            <v>USD</v>
          </cell>
          <cell r="T235">
            <v>64.192387805339891</v>
          </cell>
          <cell r="U235" t="str">
            <v>EXW Shanghai</v>
          </cell>
          <cell r="W235" t="str">
            <v>USD</v>
          </cell>
          <cell r="Y235">
            <v>5.87</v>
          </cell>
          <cell r="AE235">
            <v>0</v>
          </cell>
          <cell r="AF235">
            <v>0</v>
          </cell>
          <cell r="AG235">
            <v>0</v>
          </cell>
          <cell r="AH235">
            <v>5.5576595341791331</v>
          </cell>
          <cell r="AJ235">
            <v>69.750047339519028</v>
          </cell>
          <cell r="AK235">
            <v>8</v>
          </cell>
          <cell r="AM235" t="str">
            <v>8504.31.1000</v>
          </cell>
          <cell r="AQ235" t="str">
            <v>Kit</v>
          </cell>
          <cell r="AR235" t="b">
            <v>0</v>
          </cell>
          <cell r="AS235" t="b">
            <v>0</v>
          </cell>
          <cell r="AT235" t="b">
            <v>0</v>
          </cell>
          <cell r="AU235" t="b">
            <v>0</v>
          </cell>
          <cell r="AV235" t="b">
            <v>0</v>
          </cell>
          <cell r="AW235" t="b">
            <v>0</v>
          </cell>
          <cell r="AY235" t="str">
            <v>China</v>
          </cell>
          <cell r="BA235" t="str">
            <v/>
          </cell>
          <cell r="BC235">
            <v>0</v>
          </cell>
        </row>
        <row r="236">
          <cell r="A236" t="str">
            <v>3001-30002-00</v>
          </cell>
          <cell r="B236" t="str">
            <v>CBL, Rogowski Current Cable, M12 A-Code (F), 3P+N, Ø60mm, 1M (0.75+0.25)</v>
          </cell>
          <cell r="C236" t="str">
            <v>ea</v>
          </cell>
          <cell r="E236" t="b">
            <v>0</v>
          </cell>
          <cell r="F236" t="b">
            <v>0</v>
          </cell>
          <cell r="H236" t="str">
            <v>Production</v>
          </cell>
          <cell r="I236" t="str">
            <v>Buy</v>
          </cell>
          <cell r="J236" t="str">
            <v>Meatrol Electrical</v>
          </cell>
          <cell r="K236" t="str">
            <v>STP-N60-30002</v>
          </cell>
          <cell r="N236" t="str">
            <v>Meatrol</v>
          </cell>
          <cell r="O236" t="str">
            <v>Email Will 20/02/2024</v>
          </cell>
          <cell r="P236">
            <v>3500</v>
          </cell>
          <cell r="Q236">
            <v>1</v>
          </cell>
          <cell r="R236">
            <v>59.5</v>
          </cell>
          <cell r="S236" t="str">
            <v>USD</v>
          </cell>
          <cell r="T236">
            <v>56.334027646279111</v>
          </cell>
          <cell r="U236" t="str">
            <v>EXW Shanghai</v>
          </cell>
          <cell r="W236" t="str">
            <v>USD</v>
          </cell>
          <cell r="Y236">
            <v>5.87</v>
          </cell>
          <cell r="AE236">
            <v>0</v>
          </cell>
          <cell r="AF236">
            <v>0</v>
          </cell>
          <cell r="AG236">
            <v>0</v>
          </cell>
          <cell r="AH236">
            <v>5.5576595341791331</v>
          </cell>
          <cell r="AJ236">
            <v>61.891687180458241</v>
          </cell>
          <cell r="AK236">
            <v>8</v>
          </cell>
          <cell r="AM236" t="str">
            <v>8504.31.1000</v>
          </cell>
          <cell r="AQ236" t="str">
            <v>Kit</v>
          </cell>
          <cell r="AR236" t="b">
            <v>0</v>
          </cell>
          <cell r="AS236" t="b">
            <v>0</v>
          </cell>
          <cell r="AT236" t="b">
            <v>0</v>
          </cell>
          <cell r="AU236" t="b">
            <v>0</v>
          </cell>
          <cell r="AV236" t="b">
            <v>0</v>
          </cell>
          <cell r="AW236" t="b">
            <v>0</v>
          </cell>
          <cell r="AY236" t="str">
            <v>China</v>
          </cell>
          <cell r="BA236" t="str">
            <v/>
          </cell>
          <cell r="BC236">
            <v>0</v>
          </cell>
        </row>
        <row r="237">
          <cell r="A237" t="str">
            <v>3001-30002-01</v>
          </cell>
          <cell r="B237" t="str">
            <v>CBL, Rogowski Current Cable, M12 A-Code (F), 3P+N, Ø60mm, 800A, 1M (0.50+0.50)</v>
          </cell>
          <cell r="E237" t="b">
            <v>0</v>
          </cell>
          <cell r="F237" t="b">
            <v>0</v>
          </cell>
          <cell r="T237" t="e">
            <v>#N/A</v>
          </cell>
          <cell r="Y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J237" t="e">
            <v>#N/A</v>
          </cell>
          <cell r="AR237" t="b">
            <v>0</v>
          </cell>
          <cell r="AS237" t="b">
            <v>0</v>
          </cell>
          <cell r="AT237" t="b">
            <v>0</v>
          </cell>
          <cell r="AU237" t="b">
            <v>0</v>
          </cell>
          <cell r="AV237" t="b">
            <v>0</v>
          </cell>
          <cell r="AW237" t="b">
            <v>0</v>
          </cell>
          <cell r="AY237" t="str">
            <v>China</v>
          </cell>
          <cell r="BA237" t="str">
            <v/>
          </cell>
          <cell r="BC237">
            <v>0</v>
          </cell>
        </row>
        <row r="238">
          <cell r="A238" t="str">
            <v>3001-30003-00</v>
          </cell>
          <cell r="B238" t="str">
            <v>CBL, Rogowski Current Cable, M12 A-Code (F), 3P+N, Ø125mm, 6M (5.50+0.50)</v>
          </cell>
          <cell r="C238" t="str">
            <v>ea</v>
          </cell>
          <cell r="E238" t="b">
            <v>0</v>
          </cell>
          <cell r="F238" t="b">
            <v>0</v>
          </cell>
          <cell r="H238" t="str">
            <v>Production</v>
          </cell>
          <cell r="I238" t="str">
            <v>Buy</v>
          </cell>
          <cell r="J238" t="str">
            <v>Meatrol Electrical</v>
          </cell>
          <cell r="K238" t="str">
            <v>STP-N125-30003</v>
          </cell>
          <cell r="N238" t="str">
            <v>Meatrol</v>
          </cell>
          <cell r="O238" t="str">
            <v>• Avg Cost from Accounts System 03/10/24 - €112.44</v>
          </cell>
          <cell r="P238">
            <v>32</v>
          </cell>
          <cell r="Q238">
            <v>1</v>
          </cell>
          <cell r="R238">
            <v>125.07825600000001</v>
          </cell>
          <cell r="S238" t="str">
            <v>USD</v>
          </cell>
          <cell r="T238">
            <v>118.42288960424163</v>
          </cell>
          <cell r="U238" t="str">
            <v>Landed</v>
          </cell>
          <cell r="W238" t="str">
            <v>USD</v>
          </cell>
          <cell r="Y238">
            <v>5.87</v>
          </cell>
          <cell r="AE238">
            <v>0</v>
          </cell>
          <cell r="AF238">
            <v>0</v>
          </cell>
          <cell r="AG238">
            <v>0</v>
          </cell>
          <cell r="AH238">
            <v>5.5576595341791331</v>
          </cell>
          <cell r="AJ238">
            <v>123.98054913842077</v>
          </cell>
          <cell r="AK238">
            <v>8</v>
          </cell>
          <cell r="AM238" t="str">
            <v>8504.31.1000</v>
          </cell>
          <cell r="AP238">
            <v>45351</v>
          </cell>
          <cell r="AQ238" t="str">
            <v>Kit</v>
          </cell>
          <cell r="AR238" t="b">
            <v>0</v>
          </cell>
          <cell r="AS238" t="b">
            <v>0</v>
          </cell>
          <cell r="AT238" t="b">
            <v>0</v>
          </cell>
          <cell r="AU238" t="b">
            <v>0</v>
          </cell>
          <cell r="AV238" t="b">
            <v>0</v>
          </cell>
          <cell r="AW238" t="b">
            <v>0</v>
          </cell>
          <cell r="AY238" t="str">
            <v>China</v>
          </cell>
          <cell r="BA238" t="str">
            <v/>
          </cell>
          <cell r="BC238">
            <v>0</v>
          </cell>
        </row>
        <row r="239">
          <cell r="A239" t="str">
            <v>3001-30004-00</v>
          </cell>
          <cell r="B239" t="str">
            <v>CBL, Rogowski Current Cable, M12 A-Code (F), 3P+N, Ø60mm, 1200A, 3M (2.50+0.50)</v>
          </cell>
          <cell r="C239" t="str">
            <v>ea</v>
          </cell>
          <cell r="D239" t="str">
            <v>1</v>
          </cell>
          <cell r="E239" t="b">
            <v>1</v>
          </cell>
          <cell r="F239" t="b">
            <v>0</v>
          </cell>
          <cell r="H239" t="str">
            <v>Production</v>
          </cell>
          <cell r="I239" t="str">
            <v>Buy</v>
          </cell>
          <cell r="J239" t="str">
            <v>Meatrol Electrical</v>
          </cell>
          <cell r="K239" t="str">
            <v>STP-N60_3001-30004-00</v>
          </cell>
          <cell r="N239" t="str">
            <v>Meatrol</v>
          </cell>
          <cell r="O239" t="str">
            <v>Email 10/10/2024 Ivy to Will</v>
          </cell>
          <cell r="P239">
            <v>500</v>
          </cell>
          <cell r="Q239">
            <v>1</v>
          </cell>
          <cell r="R239">
            <v>73.08</v>
          </cell>
          <cell r="S239" t="str">
            <v>EUR</v>
          </cell>
          <cell r="T239">
            <v>73.08</v>
          </cell>
          <cell r="U239" t="str">
            <v>DDP</v>
          </cell>
          <cell r="W239" t="str">
            <v>USD</v>
          </cell>
          <cell r="Y239">
            <v>5.87</v>
          </cell>
          <cell r="Z239">
            <v>25</v>
          </cell>
          <cell r="AA239">
            <v>8.83</v>
          </cell>
          <cell r="AB239">
            <v>35</v>
          </cell>
          <cell r="AC239">
            <v>25</v>
          </cell>
          <cell r="AD239">
            <v>35</v>
          </cell>
          <cell r="AE239">
            <v>3.0624999999999999E-2</v>
          </cell>
          <cell r="AF239">
            <v>176.6</v>
          </cell>
          <cell r="AG239">
            <v>0.61250000000000004</v>
          </cell>
          <cell r="AH239">
            <v>5.5576595341791331</v>
          </cell>
          <cell r="AJ239">
            <v>78.637659534179136</v>
          </cell>
          <cell r="AK239">
            <v>8</v>
          </cell>
          <cell r="AM239" t="str">
            <v>8504.31.1000</v>
          </cell>
          <cell r="AP239">
            <v>45575</v>
          </cell>
          <cell r="AQ239" t="str">
            <v>Kit</v>
          </cell>
          <cell r="AR239" t="b">
            <v>1</v>
          </cell>
          <cell r="AS239" t="b">
            <v>0</v>
          </cell>
          <cell r="AT239" t="b">
            <v>0</v>
          </cell>
          <cell r="AU239" t="b">
            <v>0</v>
          </cell>
          <cell r="AV239" t="b">
            <v>0</v>
          </cell>
          <cell r="AW239" t="b">
            <v>0</v>
          </cell>
          <cell r="AY239" t="str">
            <v>China</v>
          </cell>
          <cell r="BA239" t="str">
            <v/>
          </cell>
          <cell r="BC239">
            <v>0</v>
          </cell>
        </row>
        <row r="240">
          <cell r="A240" t="str">
            <v>3001-30004-00</v>
          </cell>
          <cell r="B240" t="str">
            <v>CBL, Rogowski Current Cable, M12 A-Code (F), 3P+N, Ø60mm, 1200A, 3M (2.50+0.50)</v>
          </cell>
          <cell r="C240" t="str">
            <v>ea</v>
          </cell>
          <cell r="D240" t="str">
            <v>2</v>
          </cell>
          <cell r="E240" t="b">
            <v>0</v>
          </cell>
          <cell r="F240" t="b">
            <v>0</v>
          </cell>
          <cell r="H240" t="str">
            <v>Production</v>
          </cell>
          <cell r="I240" t="str">
            <v>Buy</v>
          </cell>
          <cell r="J240" t="str">
            <v>Meatrol Electrical</v>
          </cell>
          <cell r="K240" t="str">
            <v>STP-N60_3001-30004-00</v>
          </cell>
          <cell r="N240" t="str">
            <v>Meatrol</v>
          </cell>
          <cell r="O240" t="str">
            <v>• Email 10/10/2024 Ivy to Will 500 @ $89.30
• Proforma 08/01/2025; 505pcs @ $65.00 EXW</v>
          </cell>
          <cell r="P240">
            <v>500</v>
          </cell>
          <cell r="Q240">
            <v>1</v>
          </cell>
          <cell r="R240">
            <v>65</v>
          </cell>
          <cell r="S240" t="str">
            <v>USD</v>
          </cell>
          <cell r="T240">
            <v>61.541374739632644</v>
          </cell>
          <cell r="U240" t="str">
            <v>EXW Shenzhen</v>
          </cell>
          <cell r="W240" t="str">
            <v>USD</v>
          </cell>
          <cell r="Y240">
            <v>0</v>
          </cell>
          <cell r="Z240">
            <v>20</v>
          </cell>
          <cell r="AA240">
            <v>8.8000000000000007</v>
          </cell>
          <cell r="AB240">
            <v>35</v>
          </cell>
          <cell r="AC240">
            <v>25</v>
          </cell>
          <cell r="AD240">
            <v>35</v>
          </cell>
          <cell r="AE240">
            <v>3.0624999999999999E-2</v>
          </cell>
          <cell r="AF240">
            <v>220</v>
          </cell>
          <cell r="AG240">
            <v>0.765625</v>
          </cell>
          <cell r="AH240">
            <v>0</v>
          </cell>
          <cell r="AJ240">
            <v>61.541374739632644</v>
          </cell>
          <cell r="AK240">
            <v>8</v>
          </cell>
          <cell r="AM240" t="str">
            <v>8504.31.1000</v>
          </cell>
          <cell r="AP240">
            <v>45575</v>
          </cell>
          <cell r="AQ240" t="str">
            <v>Kit</v>
          </cell>
          <cell r="AR240" t="b">
            <v>0</v>
          </cell>
          <cell r="AS240" t="b">
            <v>0</v>
          </cell>
          <cell r="AT240" t="b">
            <v>0</v>
          </cell>
          <cell r="AU240" t="b">
            <v>0</v>
          </cell>
          <cell r="AV240" t="b">
            <v>0</v>
          </cell>
          <cell r="AW240" t="b">
            <v>0</v>
          </cell>
          <cell r="AY240" t="str">
            <v>China</v>
          </cell>
          <cell r="BA240" t="str">
            <v/>
          </cell>
          <cell r="BC240">
            <v>0</v>
          </cell>
          <cell r="BD240" t="str">
            <v>CBL, Rogawski, 3P+N, Ø60, 3m</v>
          </cell>
        </row>
        <row r="241">
          <cell r="A241" t="str">
            <v>3001-30004-00</v>
          </cell>
          <cell r="B241" t="str">
            <v>CBL, Rogowski Current Cable, M12 A-Code (F), 3P+N, Ø60mm, 1200A, 3M (2.50+0.50)</v>
          </cell>
          <cell r="C241" t="str">
            <v>ea</v>
          </cell>
          <cell r="D241" t="str">
            <v>3</v>
          </cell>
          <cell r="E241" t="b">
            <v>0</v>
          </cell>
          <cell r="F241" t="b">
            <v>0</v>
          </cell>
          <cell r="H241" t="str">
            <v>Production</v>
          </cell>
          <cell r="I241" t="str">
            <v>Buy</v>
          </cell>
          <cell r="J241" t="str">
            <v>Meatrol Electrical</v>
          </cell>
          <cell r="K241" t="str">
            <v>STP-N60_3001-30004-00</v>
          </cell>
          <cell r="N241" t="str">
            <v>Meatrol</v>
          </cell>
          <cell r="O241" t="str">
            <v>Email 10/10/2024 Ivy to Will</v>
          </cell>
          <cell r="P241">
            <v>1000</v>
          </cell>
          <cell r="Q241">
            <v>1</v>
          </cell>
          <cell r="R241">
            <v>73.3</v>
          </cell>
          <cell r="S241" t="str">
            <v>USD</v>
          </cell>
          <cell r="T241">
            <v>69.399734898693424</v>
          </cell>
          <cell r="U241" t="str">
            <v>EXW Shenzhen</v>
          </cell>
          <cell r="W241" t="str">
            <v>USD</v>
          </cell>
          <cell r="Y241">
            <v>5.87</v>
          </cell>
          <cell r="Z241">
            <v>25</v>
          </cell>
          <cell r="AA241">
            <v>8.83</v>
          </cell>
          <cell r="AB241">
            <v>35</v>
          </cell>
          <cell r="AC241">
            <v>25</v>
          </cell>
          <cell r="AD241">
            <v>35</v>
          </cell>
          <cell r="AE241">
            <v>3.0624999999999999E-2</v>
          </cell>
          <cell r="AF241">
            <v>353.2</v>
          </cell>
          <cell r="AG241">
            <v>1.2250000000000001</v>
          </cell>
          <cell r="AH241">
            <v>5.5576595341791331</v>
          </cell>
          <cell r="AJ241">
            <v>74.957394432872562</v>
          </cell>
          <cell r="AK241">
            <v>8</v>
          </cell>
          <cell r="AM241" t="str">
            <v>8504.31.1000</v>
          </cell>
          <cell r="AP241">
            <v>45575</v>
          </cell>
          <cell r="AQ241" t="str">
            <v>Kit</v>
          </cell>
          <cell r="AR241" t="b">
            <v>0</v>
          </cell>
          <cell r="AS241" t="b">
            <v>0</v>
          </cell>
          <cell r="AT241" t="b">
            <v>0</v>
          </cell>
          <cell r="AU241" t="b">
            <v>0</v>
          </cell>
          <cell r="AV241" t="b">
            <v>0</v>
          </cell>
          <cell r="AW241" t="b">
            <v>0</v>
          </cell>
          <cell r="AY241" t="str">
            <v>China</v>
          </cell>
          <cell r="BA241" t="str">
            <v/>
          </cell>
          <cell r="BC241">
            <v>0</v>
          </cell>
          <cell r="BD241" t="str">
            <v>CBL, Rogawski, 3P+N, Ø60, 3m</v>
          </cell>
        </row>
        <row r="242">
          <cell r="A242" t="str">
            <v>3001-30004-00</v>
          </cell>
          <cell r="B242" t="str">
            <v>CBL, Rogowski Current Cable, M12 A-Code (F), 3P+N, Ø60mm, 1200A, 3M (2.50+0.50)</v>
          </cell>
          <cell r="C242" t="str">
            <v>ea</v>
          </cell>
          <cell r="D242" t="str">
            <v>4</v>
          </cell>
          <cell r="E242" t="b">
            <v>0</v>
          </cell>
          <cell r="F242" t="b">
            <v>0</v>
          </cell>
          <cell r="H242" t="str">
            <v>Production</v>
          </cell>
          <cell r="I242" t="str">
            <v>Buy</v>
          </cell>
          <cell r="J242" t="str">
            <v>Meatrol Electrical</v>
          </cell>
          <cell r="K242" t="str">
            <v>STP-N60_3001-30004-00</v>
          </cell>
          <cell r="N242" t="str">
            <v>Meatrol</v>
          </cell>
          <cell r="O242" t="str">
            <v>• Email 10/10/2024 Ivy to Will
• Updated MOQ 3,500 --&gt; 750 @ $65.00</v>
          </cell>
          <cell r="P242">
            <v>750</v>
          </cell>
          <cell r="Q242">
            <v>1</v>
          </cell>
          <cell r="R242">
            <v>65</v>
          </cell>
          <cell r="S242" t="str">
            <v>USD</v>
          </cell>
          <cell r="T242">
            <v>61.541374739632644</v>
          </cell>
          <cell r="U242" t="str">
            <v>EXW Shenzhen</v>
          </cell>
          <cell r="W242" t="str">
            <v>USD</v>
          </cell>
          <cell r="Z242">
            <v>25</v>
          </cell>
          <cell r="AA242">
            <v>8.83</v>
          </cell>
          <cell r="AB242">
            <v>35</v>
          </cell>
          <cell r="AC242">
            <v>25</v>
          </cell>
          <cell r="AD242">
            <v>35</v>
          </cell>
          <cell r="AE242">
            <v>3.0624999999999999E-2</v>
          </cell>
          <cell r="AF242">
            <v>264.89999999999998</v>
          </cell>
          <cell r="AG242">
            <v>0.91874999999999996</v>
          </cell>
          <cell r="AH242">
            <v>0</v>
          </cell>
          <cell r="AJ242">
            <v>61.541374739632644</v>
          </cell>
          <cell r="AK242">
            <v>8</v>
          </cell>
          <cell r="AM242" t="str">
            <v>8504.31.1000</v>
          </cell>
          <cell r="AP242">
            <v>45575</v>
          </cell>
          <cell r="AQ242" t="str">
            <v>Kit</v>
          </cell>
          <cell r="AR242" t="b">
            <v>0</v>
          </cell>
          <cell r="AS242" t="b">
            <v>0</v>
          </cell>
          <cell r="AT242" t="b">
            <v>0</v>
          </cell>
          <cell r="AU242" t="b">
            <v>0</v>
          </cell>
          <cell r="AV242" t="b">
            <v>0</v>
          </cell>
          <cell r="AW242" t="b">
            <v>0</v>
          </cell>
          <cell r="AY242" t="str">
            <v>China</v>
          </cell>
          <cell r="BA242" t="str">
            <v/>
          </cell>
          <cell r="BC242">
            <v>0</v>
          </cell>
          <cell r="BD242" t="str">
            <v>CBL, Rogawski, 3P+N, Ø60, 3m</v>
          </cell>
        </row>
        <row r="243">
          <cell r="A243" t="str">
            <v>3001-30005-00</v>
          </cell>
          <cell r="B243" t="str">
            <v>CBL, Rogowski Current Cable, M12 A-Code, F, 3P+N, Ø60mm, 1200A, 6M (5.50+0.50)</v>
          </cell>
          <cell r="C243" t="str">
            <v>ea</v>
          </cell>
          <cell r="D243" t="str">
            <v>1</v>
          </cell>
          <cell r="E243" t="b">
            <v>1</v>
          </cell>
          <cell r="F243" t="b">
            <v>0</v>
          </cell>
          <cell r="H243" t="str">
            <v>Production</v>
          </cell>
          <cell r="I243" t="str">
            <v>Buy</v>
          </cell>
          <cell r="J243" t="str">
            <v>Meatrol Electrical</v>
          </cell>
          <cell r="K243" t="str">
            <v>STP-N60_3001-30005-00</v>
          </cell>
          <cell r="N243" t="str">
            <v>Meatrol</v>
          </cell>
          <cell r="R243">
            <v>75.37</v>
          </cell>
          <cell r="S243" t="str">
            <v>EUR</v>
          </cell>
          <cell r="T243">
            <v>75.37</v>
          </cell>
          <cell r="U243" t="str">
            <v>DDP</v>
          </cell>
          <cell r="W243" t="str">
            <v>USD</v>
          </cell>
          <cell r="Y243">
            <v>5.87</v>
          </cell>
          <cell r="AE243">
            <v>0</v>
          </cell>
          <cell r="AF243">
            <v>0</v>
          </cell>
          <cell r="AG243">
            <v>0</v>
          </cell>
          <cell r="AH243">
            <v>5.5576595341791331</v>
          </cell>
          <cell r="AJ243">
            <v>80.927659534179142</v>
          </cell>
          <cell r="AK243">
            <v>8</v>
          </cell>
          <cell r="AM243" t="str">
            <v>8504.31.1000</v>
          </cell>
          <cell r="AQ243" t="str">
            <v>Kit</v>
          </cell>
          <cell r="AR243" t="b">
            <v>1</v>
          </cell>
          <cell r="AS243" t="b">
            <v>0</v>
          </cell>
          <cell r="AT243" t="b">
            <v>0</v>
          </cell>
          <cell r="AU243" t="b">
            <v>0</v>
          </cell>
          <cell r="AV243" t="b">
            <v>0</v>
          </cell>
          <cell r="AW243" t="b">
            <v>0</v>
          </cell>
          <cell r="AY243" t="str">
            <v>China</v>
          </cell>
          <cell r="BA243" t="str">
            <v/>
          </cell>
          <cell r="BC243">
            <v>0</v>
          </cell>
          <cell r="BD243" t="str">
            <v>CBL, Rogawski, 3P+N, Ø60, 6m</v>
          </cell>
        </row>
        <row r="244">
          <cell r="A244" t="str">
            <v>3001-30005-00</v>
          </cell>
          <cell r="B244" t="str">
            <v>CBL, Rogowski Current Cable, M12 A-Code, F, 3P+N, Ø60mm, 1200A, 6M (5.50+0.50)</v>
          </cell>
          <cell r="C244" t="str">
            <v>ea</v>
          </cell>
          <cell r="D244" t="str">
            <v>2</v>
          </cell>
          <cell r="E244" t="b">
            <v>0</v>
          </cell>
          <cell r="F244" t="b">
            <v>0</v>
          </cell>
          <cell r="H244" t="str">
            <v>Production</v>
          </cell>
          <cell r="I244" t="str">
            <v>Buy</v>
          </cell>
          <cell r="J244" t="str">
            <v>Meatrol Electrical</v>
          </cell>
          <cell r="K244" t="str">
            <v>STP-N60_3001-30005-00</v>
          </cell>
          <cell r="O244" t="str">
            <v>• Proforma 08/01/2025; 606pcs @ $72.70 EXW</v>
          </cell>
          <cell r="P244">
            <v>300</v>
          </cell>
          <cell r="Q244">
            <v>1</v>
          </cell>
          <cell r="R244">
            <v>72.7</v>
          </cell>
          <cell r="S244" t="str">
            <v>USD</v>
          </cell>
          <cell r="T244">
            <v>68.831660670327594</v>
          </cell>
          <cell r="U244" t="str">
            <v>EXW Shenzhen</v>
          </cell>
          <cell r="V244">
            <v>1560</v>
          </cell>
          <cell r="W244" t="str">
            <v>USD</v>
          </cell>
          <cell r="X244">
            <v>306</v>
          </cell>
          <cell r="Y244">
            <v>5.0980392156862742</v>
          </cell>
          <cell r="Z244">
            <v>20</v>
          </cell>
          <cell r="AA244">
            <v>8.8000000000000007</v>
          </cell>
          <cell r="AB244">
            <v>35</v>
          </cell>
          <cell r="AC244">
            <v>25</v>
          </cell>
          <cell r="AD244">
            <v>35</v>
          </cell>
          <cell r="AE244">
            <v>3.0624999999999999E-2</v>
          </cell>
          <cell r="AF244">
            <v>132</v>
          </cell>
          <cell r="AG244">
            <v>0.45937499999999998</v>
          </cell>
          <cell r="AH244">
            <v>4.8267744893829523</v>
          </cell>
          <cell r="AJ244">
            <v>73.65843515971055</v>
          </cell>
          <cell r="AK244">
            <v>8</v>
          </cell>
          <cell r="AR244" t="b">
            <v>0</v>
          </cell>
          <cell r="AS244" t="b">
            <v>0</v>
          </cell>
          <cell r="AT244" t="b">
            <v>0</v>
          </cell>
          <cell r="AU244" t="b">
            <v>0</v>
          </cell>
          <cell r="AV244" t="b">
            <v>0</v>
          </cell>
          <cell r="AW244" t="b">
            <v>0</v>
          </cell>
          <cell r="AY244" t="b">
            <v>0</v>
          </cell>
          <cell r="BA244" t="str">
            <v/>
          </cell>
          <cell r="BC244">
            <v>0</v>
          </cell>
          <cell r="BD244" t="str">
            <v>CBL, Rogawski, 3P+N, Ø60, 6m</v>
          </cell>
        </row>
        <row r="245">
          <cell r="A245" t="str">
            <v>3001-30015-00</v>
          </cell>
          <cell r="B245" t="str">
            <v>CBL, Rogowski Current Cable, M12 A-Code (F), 1P+N, Ø60mm, 1M (0.75+0.25)</v>
          </cell>
          <cell r="C245" t="str">
            <v>ea</v>
          </cell>
          <cell r="E245" t="b">
            <v>0</v>
          </cell>
          <cell r="F245" t="b">
            <v>0</v>
          </cell>
          <cell r="H245" t="str">
            <v>Production</v>
          </cell>
          <cell r="I245" t="str">
            <v>Buy</v>
          </cell>
          <cell r="J245" t="str">
            <v>Meatrol Electrical</v>
          </cell>
          <cell r="K245" t="str">
            <v>STP-N60-30015</v>
          </cell>
          <cell r="N245" t="str">
            <v>Meatrol</v>
          </cell>
          <cell r="O245" t="str">
            <v>• Avg Cost from Accounts System 03/10/24 - €44.77</v>
          </cell>
          <cell r="P245">
            <v>500</v>
          </cell>
          <cell r="Q245">
            <v>1</v>
          </cell>
          <cell r="R245">
            <v>49.802148000000038</v>
          </cell>
          <cell r="S245" t="str">
            <v>USD</v>
          </cell>
          <cell r="T245">
            <v>47.152194660102289</v>
          </cell>
          <cell r="U245" t="str">
            <v>Landed</v>
          </cell>
          <cell r="W245" t="str">
            <v>USD</v>
          </cell>
          <cell r="Y245">
            <v>5.87</v>
          </cell>
          <cell r="AE245">
            <v>0</v>
          </cell>
          <cell r="AF245">
            <v>0</v>
          </cell>
          <cell r="AG245">
            <v>0</v>
          </cell>
          <cell r="AH245">
            <v>5.5576595341791331</v>
          </cell>
          <cell r="AJ245">
            <v>52.709854194281419</v>
          </cell>
          <cell r="AK245">
            <v>8</v>
          </cell>
          <cell r="AM245" t="str">
            <v>8504.31.1000</v>
          </cell>
          <cell r="AQ245" t="str">
            <v>Kit</v>
          </cell>
          <cell r="AR245" t="b">
            <v>0</v>
          </cell>
          <cell r="AS245" t="b">
            <v>0</v>
          </cell>
          <cell r="AT245" t="b">
            <v>0</v>
          </cell>
          <cell r="AU245" t="b">
            <v>0</v>
          </cell>
          <cell r="AV245" t="b">
            <v>0</v>
          </cell>
          <cell r="AW245" t="b">
            <v>0</v>
          </cell>
          <cell r="AY245" t="str">
            <v>China</v>
          </cell>
          <cell r="BA245" t="str">
            <v/>
          </cell>
          <cell r="BC245">
            <v>0</v>
          </cell>
        </row>
        <row r="246">
          <cell r="A246" t="str">
            <v>3001-30015-00</v>
          </cell>
          <cell r="B246" t="str">
            <v>CBL, Rogowski Current Cable, M12 A-Code (F), 1P+N, Ø60mm, 1M (0.75+0.25)</v>
          </cell>
          <cell r="C246" t="str">
            <v>ea</v>
          </cell>
          <cell r="E246" t="b">
            <v>0</v>
          </cell>
          <cell r="F246" t="b">
            <v>0</v>
          </cell>
          <cell r="H246" t="str">
            <v>Production</v>
          </cell>
          <cell r="I246" t="str">
            <v>Buy</v>
          </cell>
          <cell r="J246" t="str">
            <v>Meatrol Electrical</v>
          </cell>
          <cell r="K246" t="str">
            <v>STP-N60-30015</v>
          </cell>
          <cell r="N246" t="str">
            <v>Meatrol</v>
          </cell>
          <cell r="O246" t="str">
            <v>Email Will 20/02/2024</v>
          </cell>
          <cell r="P246">
            <v>1000</v>
          </cell>
          <cell r="Q246">
            <v>1</v>
          </cell>
          <cell r="R246">
            <v>38.299999999999997</v>
          </cell>
          <cell r="S246" t="str">
            <v>USD</v>
          </cell>
          <cell r="T246">
            <v>36.262071577352771</v>
          </cell>
          <cell r="U246" t="str">
            <v>EXW Shanghai</v>
          </cell>
          <cell r="W246" t="str">
            <v>USD</v>
          </cell>
          <cell r="Y246">
            <v>5.87</v>
          </cell>
          <cell r="AE246">
            <v>0</v>
          </cell>
          <cell r="AF246">
            <v>0</v>
          </cell>
          <cell r="AG246">
            <v>0</v>
          </cell>
          <cell r="AH246">
            <v>5.5576595341791331</v>
          </cell>
          <cell r="AJ246">
            <v>41.819731111531901</v>
          </cell>
          <cell r="AK246">
            <v>8</v>
          </cell>
          <cell r="AM246" t="str">
            <v>8504.31.1000</v>
          </cell>
          <cell r="AQ246" t="str">
            <v>Kit</v>
          </cell>
          <cell r="AR246" t="b">
            <v>0</v>
          </cell>
          <cell r="AS246" t="b">
            <v>0</v>
          </cell>
          <cell r="AT246" t="b">
            <v>0</v>
          </cell>
          <cell r="AU246" t="b">
            <v>0</v>
          </cell>
          <cell r="AV246" t="b">
            <v>0</v>
          </cell>
          <cell r="AW246" t="b">
            <v>0</v>
          </cell>
          <cell r="AY246" t="str">
            <v>China</v>
          </cell>
          <cell r="BA246" t="str">
            <v/>
          </cell>
          <cell r="BC246">
            <v>0</v>
          </cell>
        </row>
        <row r="247">
          <cell r="A247" t="str">
            <v>3001-30015-00</v>
          </cell>
          <cell r="B247" t="str">
            <v>CBL, Rogowski Current Cable, M12 A-Code (F), 1P+N, Ø60mm, 1M (0.75+0.25)</v>
          </cell>
          <cell r="E247" t="b">
            <v>0</v>
          </cell>
          <cell r="F247" t="b">
            <v>0</v>
          </cell>
          <cell r="T247" t="e">
            <v>#N/A</v>
          </cell>
          <cell r="Y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J247" t="e">
            <v>#N/A</v>
          </cell>
          <cell r="AR247" t="b">
            <v>0</v>
          </cell>
          <cell r="AS247" t="b">
            <v>0</v>
          </cell>
          <cell r="AT247" t="b">
            <v>0</v>
          </cell>
          <cell r="AU247" t="b">
            <v>0</v>
          </cell>
          <cell r="AV247" t="b">
            <v>0</v>
          </cell>
          <cell r="AW247" t="b">
            <v>0</v>
          </cell>
          <cell r="AY247" t="str">
            <v>China</v>
          </cell>
          <cell r="BA247" t="str">
            <v/>
          </cell>
          <cell r="BC247">
            <v>0</v>
          </cell>
        </row>
        <row r="248">
          <cell r="A248" t="str">
            <v>3001-30015-01</v>
          </cell>
          <cell r="B248" t="str">
            <v>CBL, Rogowski Current Cable, M12 A-Code (F), 1P+N, Ø60mm, 1M (0.50+0.50)</v>
          </cell>
          <cell r="C248" t="str">
            <v>ea</v>
          </cell>
          <cell r="E248" t="b">
            <v>0</v>
          </cell>
          <cell r="F248" t="b">
            <v>0</v>
          </cell>
          <cell r="H248" t="str">
            <v>Production</v>
          </cell>
          <cell r="I248" t="str">
            <v>Buy</v>
          </cell>
          <cell r="J248" t="str">
            <v>Meatrol Electrical</v>
          </cell>
          <cell r="K248" t="str">
            <v>STP-N60-30015</v>
          </cell>
          <cell r="N248" t="str">
            <v>Meatrol</v>
          </cell>
          <cell r="O248" t="str">
            <v>Email Will 20/02/2024</v>
          </cell>
          <cell r="P248">
            <v>3500</v>
          </cell>
          <cell r="Q248">
            <v>1</v>
          </cell>
          <cell r="R248">
            <v>34</v>
          </cell>
          <cell r="S248" t="str">
            <v>USD</v>
          </cell>
          <cell r="T248">
            <v>32.19087294073092</v>
          </cell>
          <cell r="U248" t="str">
            <v>EXW Shanghai</v>
          </cell>
          <cell r="W248" t="str">
            <v>USD</v>
          </cell>
          <cell r="Y248">
            <v>5.87</v>
          </cell>
          <cell r="AE248">
            <v>0</v>
          </cell>
          <cell r="AF248">
            <v>0</v>
          </cell>
          <cell r="AG248">
            <v>0</v>
          </cell>
          <cell r="AH248">
            <v>5.5576595341791331</v>
          </cell>
          <cell r="AJ248">
            <v>37.74853247491005</v>
          </cell>
          <cell r="AK248">
            <v>8</v>
          </cell>
          <cell r="AM248" t="str">
            <v>8504.31.1000</v>
          </cell>
          <cell r="AQ248" t="str">
            <v>Kit</v>
          </cell>
          <cell r="AR248" t="b">
            <v>0</v>
          </cell>
          <cell r="AS248" t="b">
            <v>0</v>
          </cell>
          <cell r="AT248" t="b">
            <v>0</v>
          </cell>
          <cell r="AU248" t="b">
            <v>0</v>
          </cell>
          <cell r="AV248" t="b">
            <v>0</v>
          </cell>
          <cell r="AW248" t="b">
            <v>0</v>
          </cell>
          <cell r="AY248" t="str">
            <v>China</v>
          </cell>
          <cell r="BA248" t="str">
            <v/>
          </cell>
          <cell r="BC248">
            <v>0</v>
          </cell>
        </row>
        <row r="249">
          <cell r="A249" t="str">
            <v>3001-30023-00</v>
          </cell>
          <cell r="B249" t="str">
            <v>CBL, Rogowski Current Cable, M12 A-Code (F), 1P+N, Ø60mm, 3M (2.50+0.50)</v>
          </cell>
          <cell r="C249" t="str">
            <v>ea</v>
          </cell>
          <cell r="E249" t="b">
            <v>0</v>
          </cell>
          <cell r="F249" t="b">
            <v>0</v>
          </cell>
          <cell r="H249" t="str">
            <v>UnReleased</v>
          </cell>
          <cell r="I249" t="str">
            <v>Buy</v>
          </cell>
          <cell r="J249" t="str">
            <v>Meatrol Electrical</v>
          </cell>
          <cell r="K249" t="str">
            <v>TBA</v>
          </cell>
          <cell r="S249" t="str">
            <v>USD</v>
          </cell>
          <cell r="T249">
            <v>0</v>
          </cell>
          <cell r="U249" t="str">
            <v>EXW Shanghai</v>
          </cell>
          <cell r="W249" t="str">
            <v>USD</v>
          </cell>
          <cell r="Y249">
            <v>5.87</v>
          </cell>
          <cell r="AE249">
            <v>0</v>
          </cell>
          <cell r="AF249">
            <v>0</v>
          </cell>
          <cell r="AG249">
            <v>0</v>
          </cell>
          <cell r="AH249">
            <v>5.5576595341791331</v>
          </cell>
          <cell r="AJ249">
            <v>5.5576595341791331</v>
          </cell>
          <cell r="AK249">
            <v>8</v>
          </cell>
          <cell r="AM249" t="str">
            <v>8504.31.1000</v>
          </cell>
          <cell r="AQ249" t="str">
            <v>Kit</v>
          </cell>
          <cell r="AR249" t="b">
            <v>0</v>
          </cell>
          <cell r="AS249" t="b">
            <v>0</v>
          </cell>
          <cell r="AT249" t="b">
            <v>0</v>
          </cell>
          <cell r="AU249" t="b">
            <v>0</v>
          </cell>
          <cell r="AV249" t="b">
            <v>0</v>
          </cell>
          <cell r="AW249" t="b">
            <v>0</v>
          </cell>
          <cell r="AY249" t="str">
            <v>China</v>
          </cell>
          <cell r="BA249" t="str">
            <v/>
          </cell>
          <cell r="BC249">
            <v>0</v>
          </cell>
        </row>
        <row r="250">
          <cell r="A250" t="str">
            <v>3001-30024-00</v>
          </cell>
          <cell r="B250" t="str">
            <v>CBL, Rogowski Current Cable, M12 A-Code (F), 1P+N, Ø60mm, 6M (5.50+0.50)</v>
          </cell>
          <cell r="C250" t="str">
            <v>ea</v>
          </cell>
          <cell r="E250" t="b">
            <v>0</v>
          </cell>
          <cell r="F250" t="b">
            <v>0</v>
          </cell>
          <cell r="H250" t="str">
            <v>UnReleased</v>
          </cell>
          <cell r="I250" t="str">
            <v>Buy</v>
          </cell>
          <cell r="J250" t="str">
            <v>Meatrol Electrical</v>
          </cell>
          <cell r="K250" t="str">
            <v>TBA</v>
          </cell>
          <cell r="S250" t="str">
            <v>USD</v>
          </cell>
          <cell r="T250">
            <v>0</v>
          </cell>
          <cell r="U250" t="str">
            <v>EXW Shanghai</v>
          </cell>
          <cell r="W250" t="str">
            <v>USD</v>
          </cell>
          <cell r="Y250">
            <v>5.87</v>
          </cell>
          <cell r="AE250">
            <v>0</v>
          </cell>
          <cell r="AF250">
            <v>0</v>
          </cell>
          <cell r="AG250">
            <v>0</v>
          </cell>
          <cell r="AH250">
            <v>5.5576595341791331</v>
          </cell>
          <cell r="AJ250">
            <v>5.5576595341791331</v>
          </cell>
          <cell r="AK250">
            <v>8</v>
          </cell>
          <cell r="AM250" t="str">
            <v>8504.31.1000</v>
          </cell>
          <cell r="AQ250" t="str">
            <v>Kit</v>
          </cell>
          <cell r="AR250" t="b">
            <v>0</v>
          </cell>
          <cell r="AS250" t="b">
            <v>0</v>
          </cell>
          <cell r="AT250" t="b">
            <v>0</v>
          </cell>
          <cell r="AU250" t="b">
            <v>0</v>
          </cell>
          <cell r="AV250" t="b">
            <v>0</v>
          </cell>
          <cell r="AW250" t="b">
            <v>0</v>
          </cell>
          <cell r="AY250" t="str">
            <v>China</v>
          </cell>
          <cell r="BA250" t="str">
            <v/>
          </cell>
          <cell r="BC250">
            <v>0</v>
          </cell>
        </row>
        <row r="251">
          <cell r="A251" t="str">
            <v>3001-30025-00</v>
          </cell>
          <cell r="B251" t="str">
            <v>CBL, Rogowski Current Cable, M12 A-Code (F), 3P, Ø60mm, 800A, 1M (0.75+0.25)</v>
          </cell>
          <cell r="C251" t="str">
            <v>ea</v>
          </cell>
          <cell r="E251" t="b">
            <v>0</v>
          </cell>
          <cell r="F251" t="b">
            <v>0</v>
          </cell>
          <cell r="H251" t="str">
            <v>Obsolete</v>
          </cell>
          <cell r="I251" t="str">
            <v>Buy</v>
          </cell>
          <cell r="J251" t="str">
            <v>Meatrol Electrical</v>
          </cell>
          <cell r="K251" t="str">
            <v>STP-N60</v>
          </cell>
          <cell r="N251" t="str">
            <v>Meatrol</v>
          </cell>
          <cell r="O251" t="str">
            <v>23PY121207W</v>
          </cell>
          <cell r="P251">
            <v>11</v>
          </cell>
          <cell r="Q251">
            <v>11</v>
          </cell>
          <cell r="R251">
            <v>64.8</v>
          </cell>
          <cell r="S251" t="str">
            <v>USD</v>
          </cell>
          <cell r="T251">
            <v>61.352016663510696</v>
          </cell>
          <cell r="U251" t="str">
            <v>EXW Shanghai</v>
          </cell>
          <cell r="W251" t="str">
            <v>USD</v>
          </cell>
          <cell r="Y251">
            <v>5.87</v>
          </cell>
          <cell r="AE251">
            <v>0</v>
          </cell>
          <cell r="AF251">
            <v>0</v>
          </cell>
          <cell r="AG251">
            <v>0</v>
          </cell>
          <cell r="AH251">
            <v>5.5576595341791331</v>
          </cell>
          <cell r="AJ251">
            <v>66.909676197689834</v>
          </cell>
          <cell r="AK251">
            <v>8</v>
          </cell>
          <cell r="AQ251" t="str">
            <v>Kit</v>
          </cell>
          <cell r="AR251" t="b">
            <v>0</v>
          </cell>
          <cell r="AS251" t="b">
            <v>0</v>
          </cell>
          <cell r="AT251" t="b">
            <v>0</v>
          </cell>
          <cell r="AU251" t="b">
            <v>0</v>
          </cell>
          <cell r="AV251" t="b">
            <v>0</v>
          </cell>
          <cell r="AW251" t="b">
            <v>0</v>
          </cell>
          <cell r="AY251" t="str">
            <v>China</v>
          </cell>
          <cell r="BA251" t="str">
            <v/>
          </cell>
          <cell r="BC251">
            <v>0</v>
          </cell>
        </row>
        <row r="252">
          <cell r="A252" t="str">
            <v>3001-30025-01</v>
          </cell>
          <cell r="B252" t="str">
            <v>CBL, Rogowski Current Cable, M12 A-Code (F), 3P, Ø60mm, 800A, 1M (0.25+0.75)</v>
          </cell>
          <cell r="C252" t="str">
            <v>ea</v>
          </cell>
          <cell r="E252" t="b">
            <v>0</v>
          </cell>
          <cell r="F252" t="b">
            <v>0</v>
          </cell>
          <cell r="T252" t="e">
            <v>#N/A</v>
          </cell>
          <cell r="Y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J252" t="e">
            <v>#N/A</v>
          </cell>
          <cell r="AR252" t="b">
            <v>0</v>
          </cell>
          <cell r="AS252" t="b">
            <v>0</v>
          </cell>
          <cell r="AT252" t="b">
            <v>0</v>
          </cell>
          <cell r="AU252" t="b">
            <v>0</v>
          </cell>
          <cell r="AV252" t="b">
            <v>0</v>
          </cell>
          <cell r="AW252" t="b">
            <v>0</v>
          </cell>
          <cell r="AY252" t="str">
            <v>China</v>
          </cell>
          <cell r="BA252" t="str">
            <v/>
          </cell>
          <cell r="BC252">
            <v>0</v>
          </cell>
        </row>
        <row r="253">
          <cell r="A253" t="str">
            <v>3002-00010-00</v>
          </cell>
          <cell r="B253" t="str">
            <v xml:space="preserve">CBL, Cable IEC C13 Socket to Type B US Plug Plug Power Cord, 3x 0.75mm2, OD Ø6.5mm, 5m </v>
          </cell>
          <cell r="C253" t="str">
            <v>ea</v>
          </cell>
          <cell r="E253" t="b">
            <v>0</v>
          </cell>
          <cell r="F253" t="b">
            <v>0</v>
          </cell>
          <cell r="H253" t="str">
            <v>Production</v>
          </cell>
          <cell r="I253" t="str">
            <v>Buy</v>
          </cell>
          <cell r="J253" t="str">
            <v>RS Pro</v>
          </cell>
          <cell r="K253" t="str">
            <v>146-9130</v>
          </cell>
          <cell r="P253">
            <v>1</v>
          </cell>
          <cell r="Q253">
            <v>1</v>
          </cell>
          <cell r="R253">
            <v>7.26</v>
          </cell>
          <cell r="S253" t="str">
            <v>EUR</v>
          </cell>
          <cell r="T253">
            <v>7.26</v>
          </cell>
          <cell r="Y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J253">
            <v>7.26</v>
          </cell>
          <cell r="AK253">
            <v>10</v>
          </cell>
          <cell r="AP253">
            <v>45482</v>
          </cell>
          <cell r="AQ253" t="str">
            <v>Kit</v>
          </cell>
          <cell r="AR253" t="b">
            <v>0</v>
          </cell>
          <cell r="AS253" t="b">
            <v>0</v>
          </cell>
          <cell r="AT253" t="b">
            <v>0</v>
          </cell>
          <cell r="AU253" t="b">
            <v>0</v>
          </cell>
          <cell r="AV253" t="b">
            <v>0</v>
          </cell>
          <cell r="AW253" t="b">
            <v>0</v>
          </cell>
          <cell r="BA253" t="str">
            <v/>
          </cell>
          <cell r="BC253">
            <v>0</v>
          </cell>
        </row>
        <row r="254">
          <cell r="A254" t="str">
            <v>3003-00010-00</v>
          </cell>
          <cell r="B254" t="str">
            <v>CBL, Cable Gland Nylon M20, Cable Ø10.00~14.00mm, Grey IP68</v>
          </cell>
          <cell r="C254" t="str">
            <v>ea</v>
          </cell>
          <cell r="D254" t="str">
            <v>1</v>
          </cell>
          <cell r="E254" t="b">
            <v>0</v>
          </cell>
          <cell r="F254" t="b">
            <v>0</v>
          </cell>
          <cell r="H254" t="str">
            <v>Production</v>
          </cell>
          <cell r="I254" t="str">
            <v>Buy</v>
          </cell>
          <cell r="J254" t="str">
            <v>Demesne Electrical Sales</v>
          </cell>
          <cell r="K254" t="str">
            <v>DCGM20GRY (W)</v>
          </cell>
          <cell r="N254" t="str">
            <v>Smart Electronics</v>
          </cell>
          <cell r="P254">
            <v>30</v>
          </cell>
          <cell r="Q254">
            <v>10</v>
          </cell>
          <cell r="R254">
            <v>0.64500000000000002</v>
          </cell>
          <cell r="S254" t="str">
            <v>EUR</v>
          </cell>
          <cell r="T254">
            <v>0.64500000000000002</v>
          </cell>
          <cell r="Y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J254">
            <v>0.64500000000000002</v>
          </cell>
          <cell r="AP254">
            <v>45428</v>
          </cell>
          <cell r="AQ254" t="str">
            <v>Box</v>
          </cell>
          <cell r="AR254" t="b">
            <v>0</v>
          </cell>
          <cell r="AS254" t="b">
            <v>0</v>
          </cell>
          <cell r="AT254" t="b">
            <v>0</v>
          </cell>
          <cell r="AU254" t="b">
            <v>0</v>
          </cell>
          <cell r="AV254" t="b">
            <v>0</v>
          </cell>
          <cell r="AW254" t="b">
            <v>0</v>
          </cell>
          <cell r="BA254" t="str">
            <v/>
          </cell>
          <cell r="BC254">
            <v>0</v>
          </cell>
        </row>
        <row r="255">
          <cell r="A255" t="str">
            <v>3003-00010-00</v>
          </cell>
          <cell r="B255" t="str">
            <v>CBL, Cable Gland Nylon M20, Cable Ø10.00~14.00mm, Grey IP68</v>
          </cell>
          <cell r="C255" t="str">
            <v>ea</v>
          </cell>
          <cell r="D255" t="str">
            <v>2</v>
          </cell>
          <cell r="E255" t="b">
            <v>0</v>
          </cell>
          <cell r="F255" t="b">
            <v>0</v>
          </cell>
          <cell r="H255" t="str">
            <v>Production</v>
          </cell>
          <cell r="I255" t="str">
            <v>Buy</v>
          </cell>
          <cell r="J255" t="str">
            <v>Demesne Electrical Sales</v>
          </cell>
          <cell r="K255" t="str">
            <v>DCGM20GRY (W)</v>
          </cell>
          <cell r="N255" t="str">
            <v>Smart Electronics</v>
          </cell>
          <cell r="P255">
            <v>30</v>
          </cell>
          <cell r="Q255">
            <v>10</v>
          </cell>
          <cell r="R255">
            <v>0.26929999999999998</v>
          </cell>
          <cell r="S255" t="str">
            <v>EUR</v>
          </cell>
          <cell r="T255">
            <v>0.26929999999999998</v>
          </cell>
          <cell r="Y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J255">
            <v>0.26929999999999998</v>
          </cell>
          <cell r="AP255">
            <v>45428</v>
          </cell>
          <cell r="AQ255" t="str">
            <v>Box</v>
          </cell>
          <cell r="AR255" t="b">
            <v>0</v>
          </cell>
          <cell r="AS255" t="b">
            <v>0</v>
          </cell>
          <cell r="AT255" t="b">
            <v>0</v>
          </cell>
          <cell r="AU255" t="b">
            <v>0</v>
          </cell>
          <cell r="AV255" t="b">
            <v>0</v>
          </cell>
          <cell r="AW255" t="b">
            <v>0</v>
          </cell>
          <cell r="BA255" t="str">
            <v/>
          </cell>
          <cell r="BC255">
            <v>0</v>
          </cell>
        </row>
        <row r="256">
          <cell r="A256" t="str">
            <v>3003-00020-00</v>
          </cell>
          <cell r="B256" t="str">
            <v>CBL, M20 Gland Insert, 4-port, Black</v>
          </cell>
          <cell r="C256" t="str">
            <v>ea</v>
          </cell>
          <cell r="E256" t="b">
            <v>0</v>
          </cell>
          <cell r="F256" t="b">
            <v>0</v>
          </cell>
          <cell r="H256" t="str">
            <v>Production</v>
          </cell>
          <cell r="I256" t="str">
            <v>Buy</v>
          </cell>
          <cell r="J256" t="str">
            <v>Lapp Kabel</v>
          </cell>
          <cell r="K256" t="str">
            <v>53320440</v>
          </cell>
          <cell r="N256" t="str">
            <v>TME</v>
          </cell>
          <cell r="O256" t="str">
            <v>WWW</v>
          </cell>
          <cell r="P256">
            <v>40</v>
          </cell>
          <cell r="Q256">
            <v>1</v>
          </cell>
          <cell r="R256">
            <v>0.73</v>
          </cell>
          <cell r="S256" t="str">
            <v>EUR</v>
          </cell>
          <cell r="T256">
            <v>0.73</v>
          </cell>
          <cell r="Y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J256">
            <v>0.73</v>
          </cell>
          <cell r="AK256">
            <v>4</v>
          </cell>
          <cell r="AP256">
            <v>45575</v>
          </cell>
          <cell r="AQ256" t="str">
            <v>Outsource</v>
          </cell>
          <cell r="AR256" t="b">
            <v>0</v>
          </cell>
          <cell r="AS256" t="b">
            <v>0</v>
          </cell>
          <cell r="AT256" t="b">
            <v>0</v>
          </cell>
          <cell r="AU256" t="b">
            <v>0</v>
          </cell>
          <cell r="AV256" t="b">
            <v>0</v>
          </cell>
          <cell r="AW256" t="b">
            <v>0</v>
          </cell>
          <cell r="AY256" t="str">
            <v>Germany</v>
          </cell>
          <cell r="BA256" t="str">
            <v/>
          </cell>
          <cell r="BC256">
            <v>0</v>
          </cell>
        </row>
        <row r="257">
          <cell r="A257" t="str">
            <v>3003-70010-00</v>
          </cell>
          <cell r="B257" t="str">
            <v>CBL, Cable Tie, 160x4.8mm, 222N, Black Nylon (PA66)</v>
          </cell>
          <cell r="C257" t="str">
            <v>m</v>
          </cell>
          <cell r="E257" t="b">
            <v>0</v>
          </cell>
          <cell r="F257" t="b">
            <v>0</v>
          </cell>
          <cell r="H257" t="str">
            <v>Production</v>
          </cell>
          <cell r="I257" t="str">
            <v>Buy</v>
          </cell>
          <cell r="J257" t="str">
            <v>Multicomp</v>
          </cell>
          <cell r="K257" t="str">
            <v>SPC35275</v>
          </cell>
          <cell r="N257" t="str">
            <v>Smart Electronics</v>
          </cell>
          <cell r="O257" t="str">
            <v>WWW</v>
          </cell>
          <cell r="P257">
            <v>100</v>
          </cell>
          <cell r="Q257">
            <v>100</v>
          </cell>
          <cell r="R257">
            <v>4.4999999999999998E-2</v>
          </cell>
          <cell r="S257" t="str">
            <v>EUR</v>
          </cell>
          <cell r="T257">
            <v>4.4999999999999998E-2</v>
          </cell>
          <cell r="U257" t="str">
            <v>EXW</v>
          </cell>
          <cell r="Y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J257">
            <v>4.4999999999999998E-2</v>
          </cell>
          <cell r="AK257">
            <v>19</v>
          </cell>
          <cell r="AM257" t="str">
            <v>3926.90.9985</v>
          </cell>
          <cell r="AP257">
            <v>45396</v>
          </cell>
          <cell r="AQ257" t="str">
            <v>Vendor</v>
          </cell>
          <cell r="AR257" t="b">
            <v>0</v>
          </cell>
          <cell r="AS257" t="b">
            <v>0</v>
          </cell>
          <cell r="AT257" t="b">
            <v>0</v>
          </cell>
          <cell r="AU257" t="b">
            <v>0</v>
          </cell>
          <cell r="AV257" t="b">
            <v>0</v>
          </cell>
          <cell r="AW257" t="b">
            <v>0</v>
          </cell>
          <cell r="AZ257" t="str">
            <v>Hand</v>
          </cell>
          <cell r="BA257" t="str">
            <v/>
          </cell>
          <cell r="BC257">
            <v>0</v>
          </cell>
        </row>
        <row r="258">
          <cell r="A258" t="str">
            <v>3003-70020-00</v>
          </cell>
          <cell r="B258" t="str">
            <v>CBL, Cable Tie, 75x2.40mm, 80N, Black Nylon (PA66)</v>
          </cell>
          <cell r="C258" t="str">
            <v>ea</v>
          </cell>
          <cell r="E258" t="b">
            <v>0</v>
          </cell>
          <cell r="F258" t="b">
            <v>0</v>
          </cell>
          <cell r="H258" t="str">
            <v>Production</v>
          </cell>
          <cell r="I258" t="str">
            <v>Buy</v>
          </cell>
          <cell r="J258" t="str">
            <v>Condordia Technologies</v>
          </cell>
          <cell r="K258" t="str">
            <v>ACT75X2.4B</v>
          </cell>
          <cell r="N258" t="str">
            <v>RS</v>
          </cell>
          <cell r="P258">
            <v>100</v>
          </cell>
          <cell r="Q258">
            <v>100</v>
          </cell>
          <cell r="R258">
            <v>6.4400000000000004E-3</v>
          </cell>
          <cell r="S258" t="str">
            <v>EUR</v>
          </cell>
          <cell r="T258">
            <v>6.4400000000000004E-3</v>
          </cell>
          <cell r="Y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J258">
            <v>6.4400000000000004E-3</v>
          </cell>
          <cell r="AK258">
            <v>1</v>
          </cell>
          <cell r="AP258">
            <v>45428</v>
          </cell>
          <cell r="AR258" t="b">
            <v>0</v>
          </cell>
          <cell r="AS258" t="b">
            <v>0</v>
          </cell>
          <cell r="AT258" t="b">
            <v>0</v>
          </cell>
          <cell r="AU258" t="b">
            <v>0</v>
          </cell>
          <cell r="AV258" t="b">
            <v>0</v>
          </cell>
          <cell r="AW258" t="b">
            <v>0</v>
          </cell>
          <cell r="BA258" t="str">
            <v/>
          </cell>
          <cell r="BC258">
            <v>0</v>
          </cell>
        </row>
        <row r="259">
          <cell r="A259" t="str">
            <v>3003-70025-00</v>
          </cell>
          <cell r="B259" t="str">
            <v>CBL, Cable Tie, 300x7.6mm, 535N, Black Nylon (PA66)</v>
          </cell>
          <cell r="C259" t="str">
            <v>ea</v>
          </cell>
          <cell r="E259" t="b">
            <v>0</v>
          </cell>
          <cell r="F259" t="b">
            <v>0</v>
          </cell>
          <cell r="H259" t="str">
            <v>Production</v>
          </cell>
          <cell r="I259" t="str">
            <v>Buy</v>
          </cell>
          <cell r="J259" t="str">
            <v>Hellermann</v>
          </cell>
          <cell r="K259" t="str">
            <v>111-12230 T120I-PA66W-BK</v>
          </cell>
          <cell r="N259" t="str">
            <v>Radionics</v>
          </cell>
          <cell r="P259">
            <v>100</v>
          </cell>
          <cell r="R259">
            <v>0.18809999999999999</v>
          </cell>
          <cell r="S259" t="str">
            <v>EUR</v>
          </cell>
          <cell r="T259">
            <v>0.18809999999999999</v>
          </cell>
          <cell r="U259" t="str">
            <v>EXW</v>
          </cell>
          <cell r="Y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J259">
            <v>0.18809999999999999</v>
          </cell>
          <cell r="AR259" t="b">
            <v>0</v>
          </cell>
          <cell r="AS259" t="b">
            <v>0</v>
          </cell>
          <cell r="AT259" t="b">
            <v>0</v>
          </cell>
          <cell r="AU259" t="b">
            <v>0</v>
          </cell>
          <cell r="AV259" t="b">
            <v>0</v>
          </cell>
          <cell r="AW259" t="b">
            <v>0</v>
          </cell>
          <cell r="AY259" t="str">
            <v>Germany</v>
          </cell>
          <cell r="BA259" t="str">
            <v/>
          </cell>
          <cell r="BC259">
            <v>0</v>
          </cell>
        </row>
        <row r="260">
          <cell r="A260" t="str">
            <v>3003-71010-00</v>
          </cell>
          <cell r="B260" t="str">
            <v xml:space="preserve">CBL, Cable Tie Base, 13x13mm, 3.2mm Tie Width, Nylon 66 </v>
          </cell>
          <cell r="C260" t="str">
            <v>ea</v>
          </cell>
          <cell r="E260" t="b">
            <v>0</v>
          </cell>
          <cell r="F260" t="b">
            <v>0</v>
          </cell>
          <cell r="H260" t="str">
            <v>Production</v>
          </cell>
          <cell r="I260" t="str">
            <v>Buy</v>
          </cell>
          <cell r="J260" t="str">
            <v>Wurth</v>
          </cell>
          <cell r="K260" t="str">
            <v>530909100</v>
          </cell>
          <cell r="N260" t="str">
            <v>RS</v>
          </cell>
          <cell r="P260">
            <v>50</v>
          </cell>
          <cell r="Q260">
            <v>25</v>
          </cell>
          <cell r="R260">
            <v>0.27200000000000002</v>
          </cell>
          <cell r="S260" t="str">
            <v>EUR</v>
          </cell>
          <cell r="T260">
            <v>0.27200000000000002</v>
          </cell>
          <cell r="Y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J260">
            <v>0.27200000000000002</v>
          </cell>
          <cell r="AK260">
            <v>1</v>
          </cell>
          <cell r="AP260">
            <v>45428</v>
          </cell>
          <cell r="AR260" t="b">
            <v>0</v>
          </cell>
          <cell r="AS260" t="b">
            <v>0</v>
          </cell>
          <cell r="AT260" t="b">
            <v>0</v>
          </cell>
          <cell r="AU260" t="b">
            <v>0</v>
          </cell>
          <cell r="AV260" t="b">
            <v>0</v>
          </cell>
          <cell r="AW260" t="b">
            <v>0</v>
          </cell>
          <cell r="AY260" t="str">
            <v>Germany</v>
          </cell>
          <cell r="BA260" t="str">
            <v/>
          </cell>
          <cell r="BC260">
            <v>0</v>
          </cell>
        </row>
        <row r="261">
          <cell r="A261" t="str">
            <v>3004-00010-00</v>
          </cell>
          <cell r="B261" t="str">
            <v>CBL, Test Lead, Double Insulation Silicon, 2x 4mm Plug 90deg, 1m, Blue</v>
          </cell>
          <cell r="C261" t="str">
            <v>ea</v>
          </cell>
          <cell r="E261" t="b">
            <v>0</v>
          </cell>
          <cell r="F261" t="b">
            <v>0</v>
          </cell>
          <cell r="H261" t="str">
            <v>Production</v>
          </cell>
          <cell r="I261" t="str">
            <v>Buy</v>
          </cell>
          <cell r="J261" t="str">
            <v>Demesne Electrical Sales</v>
          </cell>
          <cell r="K261" t="str">
            <v>MP25-PX2-1M-BL (CMPMP25-PX2-1M-SET)</v>
          </cell>
          <cell r="M261" t="str">
            <v>[15/09/23] Requote due, costing used is based on 4m version
[19/09/23] Offered Kit of 4 @ €34.95 (CMPMP25-PX2-1M-SET)</v>
          </cell>
          <cell r="N261" t="str">
            <v>Demesne Electrical Sales</v>
          </cell>
          <cell r="P261">
            <v>250</v>
          </cell>
          <cell r="Q261">
            <v>250</v>
          </cell>
          <cell r="R261">
            <v>8.7375000000000007</v>
          </cell>
          <cell r="S261" t="str">
            <v>EUR</v>
          </cell>
          <cell r="T261">
            <v>8.7375000000000007</v>
          </cell>
          <cell r="U261" t="str">
            <v>EXW UK</v>
          </cell>
          <cell r="Y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J261">
            <v>8.7375000000000007</v>
          </cell>
          <cell r="AK261">
            <v>16</v>
          </cell>
          <cell r="AR261" t="b">
            <v>0</v>
          </cell>
          <cell r="AS261" t="b">
            <v>0</v>
          </cell>
          <cell r="AT261" t="b">
            <v>0</v>
          </cell>
          <cell r="AU261" t="b">
            <v>0</v>
          </cell>
          <cell r="AV261" t="b">
            <v>0</v>
          </cell>
          <cell r="AW261" t="b">
            <v>0</v>
          </cell>
          <cell r="AZ261" t="str">
            <v>Hand</v>
          </cell>
          <cell r="BA261" t="str">
            <v/>
          </cell>
          <cell r="BC261">
            <v>0</v>
          </cell>
        </row>
        <row r="262">
          <cell r="A262" t="str">
            <v>3004-00011-00</v>
          </cell>
          <cell r="B262" t="str">
            <v>CBL, Test Lead, Double Insulation Silicon, 2x 4mm Plug 45deg, 1m, Blue</v>
          </cell>
          <cell r="C262" t="str">
            <v>ea</v>
          </cell>
          <cell r="E262" t="b">
            <v>0</v>
          </cell>
          <cell r="F262" t="b">
            <v>0</v>
          </cell>
          <cell r="H262" t="str">
            <v>Obsolete</v>
          </cell>
          <cell r="I262" t="str">
            <v>Buy</v>
          </cell>
          <cell r="J262" t="str">
            <v>Demesne Electrical Sales</v>
          </cell>
          <cell r="K262" t="str">
            <v>TBA</v>
          </cell>
          <cell r="M262" t="str">
            <v>[13/09/23] Martindale checking availability of 90deg</v>
          </cell>
          <cell r="N262" t="str">
            <v>Demesne Electrical Sales</v>
          </cell>
          <cell r="S262" t="str">
            <v>EUR</v>
          </cell>
          <cell r="T262">
            <v>0</v>
          </cell>
          <cell r="U262" t="str">
            <v>TBA</v>
          </cell>
          <cell r="Y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J262">
            <v>0</v>
          </cell>
          <cell r="AK262" t="str">
            <v>TBA</v>
          </cell>
          <cell r="AR262" t="b">
            <v>0</v>
          </cell>
          <cell r="AS262" t="b">
            <v>0</v>
          </cell>
          <cell r="AT262" t="b">
            <v>0</v>
          </cell>
          <cell r="AU262" t="b">
            <v>0</v>
          </cell>
          <cell r="AV262" t="b">
            <v>0</v>
          </cell>
          <cell r="AW262" t="b">
            <v>0</v>
          </cell>
          <cell r="AZ262" t="str">
            <v>Hand</v>
          </cell>
          <cell r="BA262" t="str">
            <v/>
          </cell>
          <cell r="BC262">
            <v>0</v>
          </cell>
        </row>
        <row r="263">
          <cell r="A263" t="str">
            <v>3004-00020-00</v>
          </cell>
          <cell r="B263" t="str">
            <v>CBL, Test Lead, Double Insulation Silicon, 2x 4mm Plug 90deg, 1m, Brown</v>
          </cell>
          <cell r="C263" t="str">
            <v>ea</v>
          </cell>
          <cell r="E263" t="b">
            <v>0</v>
          </cell>
          <cell r="F263" t="b">
            <v>0</v>
          </cell>
          <cell r="H263" t="str">
            <v>Production</v>
          </cell>
          <cell r="I263" t="str">
            <v>Buy</v>
          </cell>
          <cell r="J263" t="str">
            <v>Demesne Electrical Sales</v>
          </cell>
          <cell r="K263" t="str">
            <v>MP25-PX2-1M-BR (CMPMP25-PX2-1M-SET)</v>
          </cell>
          <cell r="M263" t="str">
            <v>[15/09/23] Requote due, costing used is based on 4m version
[19/09/23] Offered Kit of 4 @ €34.95 (CMPMP25-PX2-1M-SET)</v>
          </cell>
          <cell r="N263" t="str">
            <v>Demesne Electrical Sales</v>
          </cell>
          <cell r="R263">
            <v>8.7375000000000007</v>
          </cell>
          <cell r="S263" t="str">
            <v>EUR</v>
          </cell>
          <cell r="T263">
            <v>8.7375000000000007</v>
          </cell>
          <cell r="U263" t="str">
            <v>EXW UK</v>
          </cell>
          <cell r="Y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J263">
            <v>8.7375000000000007</v>
          </cell>
          <cell r="AK263">
            <v>16</v>
          </cell>
          <cell r="AR263" t="b">
            <v>0</v>
          </cell>
          <cell r="AS263" t="b">
            <v>0</v>
          </cell>
          <cell r="AT263" t="b">
            <v>0</v>
          </cell>
          <cell r="AU263" t="b">
            <v>0</v>
          </cell>
          <cell r="AV263" t="b">
            <v>0</v>
          </cell>
          <cell r="AW263" t="b">
            <v>0</v>
          </cell>
          <cell r="AZ263" t="str">
            <v>Hand</v>
          </cell>
          <cell r="BA263" t="str">
            <v/>
          </cell>
          <cell r="BC263">
            <v>0</v>
          </cell>
        </row>
        <row r="264">
          <cell r="A264" t="str">
            <v>3004-00021-00</v>
          </cell>
          <cell r="B264" t="str">
            <v>CBL, Test Lead, Double Insulation Silicon, 2x 4mm Plug 45deg, 1m, Brown</v>
          </cell>
          <cell r="C264" t="str">
            <v>ea</v>
          </cell>
          <cell r="E264" t="b">
            <v>0</v>
          </cell>
          <cell r="F264" t="b">
            <v>0</v>
          </cell>
          <cell r="H264" t="str">
            <v>Obsolete</v>
          </cell>
          <cell r="I264" t="str">
            <v>Buy</v>
          </cell>
          <cell r="J264" t="str">
            <v>Demesne Electrical Sales</v>
          </cell>
          <cell r="K264" t="str">
            <v>TBA</v>
          </cell>
          <cell r="M264" t="str">
            <v>[13/09/23] Martindale checking availability of 90deg</v>
          </cell>
          <cell r="N264" t="str">
            <v>Demesne Electrical Sales</v>
          </cell>
          <cell r="S264" t="str">
            <v>EUR</v>
          </cell>
          <cell r="T264">
            <v>0</v>
          </cell>
          <cell r="U264" t="str">
            <v>TBA</v>
          </cell>
          <cell r="Y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J264">
            <v>0</v>
          </cell>
          <cell r="AK264" t="str">
            <v>TBA</v>
          </cell>
          <cell r="AR264" t="b">
            <v>0</v>
          </cell>
          <cell r="AS264" t="b">
            <v>0</v>
          </cell>
          <cell r="AT264" t="b">
            <v>0</v>
          </cell>
          <cell r="AU264" t="b">
            <v>0</v>
          </cell>
          <cell r="AV264" t="b">
            <v>0</v>
          </cell>
          <cell r="AW264" t="b">
            <v>0</v>
          </cell>
          <cell r="AZ264" t="str">
            <v>Hand</v>
          </cell>
          <cell r="BA264" t="str">
            <v/>
          </cell>
          <cell r="BC264">
            <v>0</v>
          </cell>
        </row>
        <row r="265">
          <cell r="A265" t="str">
            <v>3004-00030-00</v>
          </cell>
          <cell r="B265" t="str">
            <v>CBL, Test Lead, Double Insulation Silicon, 2x 4mm Plug 90deg, 1m, Black</v>
          </cell>
          <cell r="C265" t="str">
            <v>ea</v>
          </cell>
          <cell r="E265" t="b">
            <v>0</v>
          </cell>
          <cell r="F265" t="b">
            <v>0</v>
          </cell>
          <cell r="H265" t="str">
            <v>Production</v>
          </cell>
          <cell r="I265" t="str">
            <v>Buy</v>
          </cell>
          <cell r="J265" t="str">
            <v>Demesne Electrical Sales</v>
          </cell>
          <cell r="K265" t="str">
            <v>MP25-PX2-1M-BK (CMPMP25-PX2-1M-SET)</v>
          </cell>
          <cell r="M265" t="str">
            <v>[15/09/23] Requote due, costing used is based on 4m version
[19/09/23] Offered Kit of 4 @ €34.95 (CMPMP25-PX2-1M-SET)</v>
          </cell>
          <cell r="N265" t="str">
            <v>Demesne Electrical Sales</v>
          </cell>
          <cell r="R265">
            <v>8.7375000000000007</v>
          </cell>
          <cell r="S265" t="str">
            <v>EUR</v>
          </cell>
          <cell r="T265">
            <v>8.7375000000000007</v>
          </cell>
          <cell r="U265" t="str">
            <v>EXW UK</v>
          </cell>
          <cell r="Y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J265">
            <v>8.7375000000000007</v>
          </cell>
          <cell r="AK265">
            <v>16</v>
          </cell>
          <cell r="AR265" t="b">
            <v>0</v>
          </cell>
          <cell r="AS265" t="b">
            <v>0</v>
          </cell>
          <cell r="AT265" t="b">
            <v>0</v>
          </cell>
          <cell r="AU265" t="b">
            <v>0</v>
          </cell>
          <cell r="AV265" t="b">
            <v>0</v>
          </cell>
          <cell r="AW265" t="b">
            <v>0</v>
          </cell>
          <cell r="AZ265" t="str">
            <v>Hand</v>
          </cell>
          <cell r="BA265" t="str">
            <v/>
          </cell>
          <cell r="BC265">
            <v>0</v>
          </cell>
        </row>
        <row r="266">
          <cell r="A266" t="str">
            <v>3004-00031-00</v>
          </cell>
          <cell r="B266" t="str">
            <v>CBL, Test Lead, Double Insulation Silicon, 2x 4mm Plug 45deg, 1m, Black</v>
          </cell>
          <cell r="C266" t="str">
            <v>ea</v>
          </cell>
          <cell r="E266" t="b">
            <v>0</v>
          </cell>
          <cell r="F266" t="b">
            <v>0</v>
          </cell>
          <cell r="H266" t="str">
            <v>Obsolete</v>
          </cell>
          <cell r="I266" t="str">
            <v>Buy</v>
          </cell>
          <cell r="J266" t="str">
            <v>Demesne Electrical Sales</v>
          </cell>
          <cell r="K266" t="str">
            <v>TBA</v>
          </cell>
          <cell r="M266" t="str">
            <v>[13/09/23] Martindale checking availability of 90deg</v>
          </cell>
          <cell r="N266" t="str">
            <v>Demesne Electrical Sales</v>
          </cell>
          <cell r="S266" t="str">
            <v>EUR</v>
          </cell>
          <cell r="T266">
            <v>0</v>
          </cell>
          <cell r="U266" t="str">
            <v>TBA</v>
          </cell>
          <cell r="Y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J266">
            <v>0</v>
          </cell>
          <cell r="AK266" t="str">
            <v>TBA</v>
          </cell>
          <cell r="AR266" t="b">
            <v>0</v>
          </cell>
          <cell r="AS266" t="b">
            <v>0</v>
          </cell>
          <cell r="AT266" t="b">
            <v>0</v>
          </cell>
          <cell r="AU266" t="b">
            <v>0</v>
          </cell>
          <cell r="AV266" t="b">
            <v>0</v>
          </cell>
          <cell r="AW266" t="b">
            <v>0</v>
          </cell>
          <cell r="AZ266" t="str">
            <v>Hand</v>
          </cell>
          <cell r="BA266" t="str">
            <v/>
          </cell>
          <cell r="BC266">
            <v>0</v>
          </cell>
        </row>
        <row r="267">
          <cell r="A267" t="str">
            <v>3004-00040-00</v>
          </cell>
          <cell r="B267" t="str">
            <v>CBL, Test Lead, Double Insulation Silicon, 2x 4mm Plug 90deg, 1m, Grey</v>
          </cell>
          <cell r="C267" t="str">
            <v>ea</v>
          </cell>
          <cell r="E267" t="b">
            <v>0</v>
          </cell>
          <cell r="F267" t="b">
            <v>0</v>
          </cell>
          <cell r="H267" t="str">
            <v>Production</v>
          </cell>
          <cell r="I267" t="str">
            <v>Buy</v>
          </cell>
          <cell r="J267" t="str">
            <v>Demesne Electrical Sales</v>
          </cell>
          <cell r="K267" t="str">
            <v>MP25-PX2-1M-GY (CMPMP25-PX2-1M-SET)</v>
          </cell>
          <cell r="M267" t="str">
            <v>[15/09/23] Requote due, costing used is based on 4m version
[19/09/23] Offered Kit of 4 @ €34.95 (CMPMP25-PX2-1M-SET)</v>
          </cell>
          <cell r="N267" t="str">
            <v>Demesne Electrical Sales</v>
          </cell>
          <cell r="R267">
            <v>8.7375000000000007</v>
          </cell>
          <cell r="S267" t="str">
            <v>EUR</v>
          </cell>
          <cell r="T267">
            <v>8.7375000000000007</v>
          </cell>
          <cell r="U267" t="str">
            <v>EXW UK</v>
          </cell>
          <cell r="Y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J267">
            <v>8.7375000000000007</v>
          </cell>
          <cell r="AK267">
            <v>16</v>
          </cell>
          <cell r="AR267" t="b">
            <v>0</v>
          </cell>
          <cell r="AS267" t="b">
            <v>0</v>
          </cell>
          <cell r="AT267" t="b">
            <v>0</v>
          </cell>
          <cell r="AU267" t="b">
            <v>0</v>
          </cell>
          <cell r="AV267" t="b">
            <v>0</v>
          </cell>
          <cell r="AW267" t="b">
            <v>0</v>
          </cell>
          <cell r="AZ267" t="str">
            <v>Hand</v>
          </cell>
          <cell r="BA267" t="str">
            <v/>
          </cell>
          <cell r="BC267">
            <v>0</v>
          </cell>
        </row>
        <row r="268">
          <cell r="A268" t="str">
            <v>3004-00041-00</v>
          </cell>
          <cell r="B268" t="str">
            <v>CBL, Test Lead, Double Insulation Silicon, 2x 4mm Plug 45deg, 1m, Grey</v>
          </cell>
          <cell r="C268" t="str">
            <v>ea</v>
          </cell>
          <cell r="E268" t="b">
            <v>0</v>
          </cell>
          <cell r="F268" t="b">
            <v>0</v>
          </cell>
          <cell r="H268" t="str">
            <v>Obsolete</v>
          </cell>
          <cell r="I268" t="str">
            <v>Buy</v>
          </cell>
          <cell r="J268" t="str">
            <v>Demesne Electrical Sales</v>
          </cell>
          <cell r="K268" t="str">
            <v>TBA</v>
          </cell>
          <cell r="M268" t="str">
            <v>[13/09/23] Martindale checking availability of 90deg</v>
          </cell>
          <cell r="N268" t="str">
            <v>Demesne Electrical Sales</v>
          </cell>
          <cell r="S268" t="str">
            <v>EUR</v>
          </cell>
          <cell r="T268">
            <v>0</v>
          </cell>
          <cell r="U268" t="str">
            <v>TBA</v>
          </cell>
          <cell r="Y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J268">
            <v>0</v>
          </cell>
          <cell r="AK268" t="str">
            <v>TBA</v>
          </cell>
          <cell r="AR268" t="b">
            <v>0</v>
          </cell>
          <cell r="AS268" t="b">
            <v>0</v>
          </cell>
          <cell r="AT268" t="b">
            <v>0</v>
          </cell>
          <cell r="AU268" t="b">
            <v>0</v>
          </cell>
          <cell r="AV268" t="b">
            <v>0</v>
          </cell>
          <cell r="AW268" t="b">
            <v>0</v>
          </cell>
          <cell r="AZ268" t="str">
            <v>Hand</v>
          </cell>
          <cell r="BA268" t="str">
            <v/>
          </cell>
          <cell r="BC268">
            <v>0</v>
          </cell>
        </row>
        <row r="269">
          <cell r="A269" t="str">
            <v>3004-00110-00</v>
          </cell>
          <cell r="B269" t="str">
            <v>CBL, Test Lead, Double Insulation Silicon, 2x 4mm Plug 90deg, 4m, Blue</v>
          </cell>
          <cell r="C269" t="str">
            <v>ea</v>
          </cell>
          <cell r="E269" t="b">
            <v>0</v>
          </cell>
          <cell r="F269" t="b">
            <v>0</v>
          </cell>
          <cell r="H269" t="str">
            <v>Production</v>
          </cell>
          <cell r="I269" t="str">
            <v>Free Issue</v>
          </cell>
          <cell r="J269" t="str">
            <v>Demesne Electrical Sales</v>
          </cell>
          <cell r="K269" t="str">
            <v>MP25-PX2-4M-BL</v>
          </cell>
          <cell r="M269" t="str">
            <v>[16/01/25] Inv 8537857 @ €10.50ea</v>
          </cell>
          <cell r="N269" t="str">
            <v>Demesne Electrical Sales</v>
          </cell>
          <cell r="O269" t="str">
            <v>Inv 8537857</v>
          </cell>
          <cell r="P269">
            <v>3</v>
          </cell>
          <cell r="R269">
            <v>11.62</v>
          </cell>
          <cell r="S269" t="str">
            <v>EUR</v>
          </cell>
          <cell r="T269">
            <v>11.62</v>
          </cell>
          <cell r="U269" t="str">
            <v>DDP</v>
          </cell>
          <cell r="Y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J269">
            <v>11.62</v>
          </cell>
          <cell r="AK269" t="str">
            <v>TBA</v>
          </cell>
          <cell r="AR269" t="b">
            <v>0</v>
          </cell>
          <cell r="AS269" t="b">
            <v>0</v>
          </cell>
          <cell r="AT269" t="b">
            <v>0</v>
          </cell>
          <cell r="AU269" t="b">
            <v>0</v>
          </cell>
          <cell r="AV269" t="b">
            <v>0</v>
          </cell>
          <cell r="AW269" t="b">
            <v>0</v>
          </cell>
          <cell r="AZ269" t="str">
            <v>Hand</v>
          </cell>
          <cell r="BA269" t="str">
            <v/>
          </cell>
          <cell r="BC269">
            <v>0</v>
          </cell>
        </row>
        <row r="270">
          <cell r="A270" t="str">
            <v>3004-00111-00</v>
          </cell>
          <cell r="B270" t="str">
            <v>CBL, Test Lead, Double Insulation Silicon, 2x 4mm Plug 45deg, 4m, Blue</v>
          </cell>
          <cell r="C270" t="str">
            <v>ea</v>
          </cell>
          <cell r="E270" t="b">
            <v>0</v>
          </cell>
          <cell r="F270" t="b">
            <v>0</v>
          </cell>
          <cell r="H270" t="str">
            <v>Obsolete</v>
          </cell>
          <cell r="I270" t="str">
            <v>Buy</v>
          </cell>
          <cell r="J270" t="str">
            <v>Demesne Electrical Sales</v>
          </cell>
          <cell r="K270" t="str">
            <v>TBA</v>
          </cell>
          <cell r="N270" t="str">
            <v>Demesne Electrical Sales</v>
          </cell>
          <cell r="S270" t="str">
            <v>EUR</v>
          </cell>
          <cell r="T270">
            <v>0</v>
          </cell>
          <cell r="Y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J270">
            <v>0</v>
          </cell>
          <cell r="AR270" t="b">
            <v>0</v>
          </cell>
          <cell r="AS270" t="b">
            <v>0</v>
          </cell>
          <cell r="AT270" t="b">
            <v>0</v>
          </cell>
          <cell r="AU270" t="b">
            <v>0</v>
          </cell>
          <cell r="AV270" t="b">
            <v>0</v>
          </cell>
          <cell r="AW270" t="b">
            <v>0</v>
          </cell>
          <cell r="AZ270" t="str">
            <v>Hand</v>
          </cell>
          <cell r="BA270" t="str">
            <v/>
          </cell>
          <cell r="BC270">
            <v>0</v>
          </cell>
        </row>
        <row r="271">
          <cell r="A271" t="str">
            <v>3004-00120-00</v>
          </cell>
          <cell r="B271" t="str">
            <v>CBL, Test Lead, Double Insulation Silicon, 2x 4mm Plug 90deg, 4m, Brown</v>
          </cell>
          <cell r="C271" t="str">
            <v>ea</v>
          </cell>
          <cell r="E271" t="b">
            <v>0</v>
          </cell>
          <cell r="F271" t="b">
            <v>0</v>
          </cell>
          <cell r="H271" t="str">
            <v>Production</v>
          </cell>
          <cell r="I271" t="str">
            <v>Free Issue</v>
          </cell>
          <cell r="J271" t="str">
            <v>Demesne Electrical Sales</v>
          </cell>
          <cell r="K271" t="str">
            <v>MP25-PX2-4M-BR</v>
          </cell>
          <cell r="M271" t="str">
            <v>[16/01/25] Inv 8537857 @ €10.50ea</v>
          </cell>
          <cell r="N271" t="str">
            <v>Demesne Electrical Sales</v>
          </cell>
          <cell r="O271" t="str">
            <v>Inv 8537857</v>
          </cell>
          <cell r="P271">
            <v>3</v>
          </cell>
          <cell r="R271">
            <v>11.62</v>
          </cell>
          <cell r="S271" t="str">
            <v>EUR</v>
          </cell>
          <cell r="T271">
            <v>11.62</v>
          </cell>
          <cell r="U271" t="str">
            <v>DDP</v>
          </cell>
          <cell r="Y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J271">
            <v>11.62</v>
          </cell>
          <cell r="AK271" t="str">
            <v>TBA</v>
          </cell>
          <cell r="AR271" t="b">
            <v>0</v>
          </cell>
          <cell r="AS271" t="b">
            <v>0</v>
          </cell>
          <cell r="AT271" t="b">
            <v>0</v>
          </cell>
          <cell r="AU271" t="b">
            <v>0</v>
          </cell>
          <cell r="AV271" t="b">
            <v>0</v>
          </cell>
          <cell r="AW271" t="b">
            <v>0</v>
          </cell>
          <cell r="AZ271" t="str">
            <v>Hand</v>
          </cell>
          <cell r="BA271" t="str">
            <v/>
          </cell>
          <cell r="BC271">
            <v>0</v>
          </cell>
        </row>
        <row r="272">
          <cell r="A272" t="str">
            <v>3004-00121-00</v>
          </cell>
          <cell r="B272" t="str">
            <v>CBL, Test Lead, Double Insulation Silicon, 2x 4mm Plug 45deg, 4m, Brown</v>
          </cell>
          <cell r="C272" t="str">
            <v>ea</v>
          </cell>
          <cell r="E272" t="b">
            <v>0</v>
          </cell>
          <cell r="F272" t="b">
            <v>0</v>
          </cell>
          <cell r="H272" t="str">
            <v>Obsolete</v>
          </cell>
          <cell r="I272" t="str">
            <v>Buy</v>
          </cell>
          <cell r="J272" t="str">
            <v>Demesne Electrical Sales</v>
          </cell>
          <cell r="K272" t="str">
            <v>TBA</v>
          </cell>
          <cell r="N272" t="str">
            <v>Demesne Electrical Sales</v>
          </cell>
          <cell r="S272" t="str">
            <v>EUR</v>
          </cell>
          <cell r="T272">
            <v>0</v>
          </cell>
          <cell r="Y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J272">
            <v>0</v>
          </cell>
          <cell r="AR272" t="b">
            <v>0</v>
          </cell>
          <cell r="AS272" t="b">
            <v>0</v>
          </cell>
          <cell r="AT272" t="b">
            <v>0</v>
          </cell>
          <cell r="AU272" t="b">
            <v>0</v>
          </cell>
          <cell r="AV272" t="b">
            <v>0</v>
          </cell>
          <cell r="AW272" t="b">
            <v>0</v>
          </cell>
          <cell r="AZ272" t="str">
            <v>Hand</v>
          </cell>
          <cell r="BA272" t="str">
            <v/>
          </cell>
          <cell r="BC272">
            <v>0</v>
          </cell>
        </row>
        <row r="273">
          <cell r="A273" t="str">
            <v>3004-00130-00</v>
          </cell>
          <cell r="B273" t="str">
            <v>CBL, Test Lead, Double Insulation Silicon, 2x 4mm Plug 90deg, 4m, Black</v>
          </cell>
          <cell r="C273" t="str">
            <v>ea</v>
          </cell>
          <cell r="E273" t="b">
            <v>0</v>
          </cell>
          <cell r="F273" t="b">
            <v>0</v>
          </cell>
          <cell r="H273" t="str">
            <v>Production</v>
          </cell>
          <cell r="I273" t="str">
            <v>Free Issue</v>
          </cell>
          <cell r="J273" t="str">
            <v>Demesne Electrical Sales</v>
          </cell>
          <cell r="K273" t="str">
            <v>MP25-PX2-4M-BK</v>
          </cell>
          <cell r="M273" t="str">
            <v>[16/01/25] Inv 8537857 @ €10.50ea</v>
          </cell>
          <cell r="N273" t="str">
            <v>Demesne Electrical Sales</v>
          </cell>
          <cell r="O273" t="str">
            <v>Inv 8537857</v>
          </cell>
          <cell r="P273">
            <v>3</v>
          </cell>
          <cell r="R273">
            <v>11.62</v>
          </cell>
          <cell r="S273" t="str">
            <v>EUR</v>
          </cell>
          <cell r="T273">
            <v>11.62</v>
          </cell>
          <cell r="U273" t="str">
            <v>DDP</v>
          </cell>
          <cell r="Y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J273">
            <v>11.62</v>
          </cell>
          <cell r="AK273" t="str">
            <v>TBA</v>
          </cell>
          <cell r="AR273" t="b">
            <v>0</v>
          </cell>
          <cell r="AS273" t="b">
            <v>0</v>
          </cell>
          <cell r="AT273" t="b">
            <v>0</v>
          </cell>
          <cell r="AU273" t="b">
            <v>0</v>
          </cell>
          <cell r="AV273" t="b">
            <v>0</v>
          </cell>
          <cell r="AW273" t="b">
            <v>0</v>
          </cell>
          <cell r="AZ273" t="str">
            <v>Hand</v>
          </cell>
          <cell r="BA273" t="str">
            <v/>
          </cell>
          <cell r="BC273">
            <v>0</v>
          </cell>
        </row>
        <row r="274">
          <cell r="A274" t="str">
            <v>3004-00131-00</v>
          </cell>
          <cell r="B274" t="str">
            <v>CBL, Test Lead, Double Insulation Silicon, 2x 4mm Plug 45deg, 4m, Black</v>
          </cell>
          <cell r="C274" t="str">
            <v>ea</v>
          </cell>
          <cell r="E274" t="b">
            <v>0</v>
          </cell>
          <cell r="F274" t="b">
            <v>0</v>
          </cell>
          <cell r="H274" t="str">
            <v>Obsolete</v>
          </cell>
          <cell r="I274" t="str">
            <v>Buy</v>
          </cell>
          <cell r="J274" t="str">
            <v>Demesne Electrical Sales</v>
          </cell>
          <cell r="K274" t="str">
            <v>TBA</v>
          </cell>
          <cell r="N274" t="str">
            <v>Demesne Electrical Sales</v>
          </cell>
          <cell r="S274" t="str">
            <v>EUR</v>
          </cell>
          <cell r="T274">
            <v>0</v>
          </cell>
          <cell r="Y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J274">
            <v>0</v>
          </cell>
          <cell r="AR274" t="b">
            <v>0</v>
          </cell>
          <cell r="AS274" t="b">
            <v>0</v>
          </cell>
          <cell r="AT274" t="b">
            <v>0</v>
          </cell>
          <cell r="AU274" t="b">
            <v>0</v>
          </cell>
          <cell r="AV274" t="b">
            <v>0</v>
          </cell>
          <cell r="AW274" t="b">
            <v>0</v>
          </cell>
          <cell r="AZ274" t="str">
            <v>Hand</v>
          </cell>
          <cell r="BA274" t="str">
            <v/>
          </cell>
          <cell r="BC274">
            <v>0</v>
          </cell>
        </row>
        <row r="275">
          <cell r="A275" t="str">
            <v>3004-00140-00</v>
          </cell>
          <cell r="B275" t="str">
            <v>CBL, Test Lead, Double Insulation Silicon, 2x 4mm Plug 90deg, 4m, Grey</v>
          </cell>
          <cell r="C275" t="str">
            <v>ea</v>
          </cell>
          <cell r="E275" t="b">
            <v>0</v>
          </cell>
          <cell r="F275" t="b">
            <v>0</v>
          </cell>
          <cell r="H275" t="str">
            <v>Production</v>
          </cell>
          <cell r="I275" t="str">
            <v>Free Issue</v>
          </cell>
          <cell r="J275" t="str">
            <v>Demesne Electrical Sales</v>
          </cell>
          <cell r="K275" t="str">
            <v>MP25-PX2-4M-GY</v>
          </cell>
          <cell r="M275" t="str">
            <v>[16/01/25] Inv 8537857 @ €10.50ea</v>
          </cell>
          <cell r="N275" t="str">
            <v>Demesne Electrical Sales</v>
          </cell>
          <cell r="O275" t="str">
            <v>Inv 8537857</v>
          </cell>
          <cell r="P275">
            <v>3</v>
          </cell>
          <cell r="R275">
            <v>11.62</v>
          </cell>
          <cell r="S275" t="str">
            <v>EUR</v>
          </cell>
          <cell r="T275">
            <v>11.62</v>
          </cell>
          <cell r="U275" t="str">
            <v>DDP</v>
          </cell>
          <cell r="Y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J275">
            <v>11.62</v>
          </cell>
          <cell r="AK275" t="str">
            <v>TBA</v>
          </cell>
          <cell r="AR275" t="b">
            <v>0</v>
          </cell>
          <cell r="AS275" t="b">
            <v>0</v>
          </cell>
          <cell r="AT275" t="b">
            <v>0</v>
          </cell>
          <cell r="AU275" t="b">
            <v>0</v>
          </cell>
          <cell r="AV275" t="b">
            <v>0</v>
          </cell>
          <cell r="AW275" t="b">
            <v>0</v>
          </cell>
          <cell r="AZ275" t="str">
            <v>Hand</v>
          </cell>
          <cell r="BA275" t="str">
            <v/>
          </cell>
          <cell r="BC275">
            <v>0</v>
          </cell>
        </row>
        <row r="276">
          <cell r="A276" t="str">
            <v>3004-00141-00</v>
          </cell>
          <cell r="B276" t="str">
            <v>CBL, Test Lead, Double Insulation Silicon, 2x 4mm Plug 45deg, 5m, Grey</v>
          </cell>
          <cell r="C276" t="str">
            <v>ea</v>
          </cell>
          <cell r="E276" t="b">
            <v>0</v>
          </cell>
          <cell r="F276" t="b">
            <v>0</v>
          </cell>
          <cell r="H276" t="str">
            <v>Obsolete</v>
          </cell>
          <cell r="I276" t="str">
            <v>Buy</v>
          </cell>
          <cell r="J276" t="str">
            <v>Demesne Electrical Sales</v>
          </cell>
          <cell r="K276" t="str">
            <v>TBA</v>
          </cell>
          <cell r="N276" t="str">
            <v>Demesne Electrical Sales</v>
          </cell>
          <cell r="S276" t="str">
            <v>EUR</v>
          </cell>
          <cell r="T276">
            <v>0</v>
          </cell>
          <cell r="Y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J276">
            <v>0</v>
          </cell>
          <cell r="AR276" t="b">
            <v>0</v>
          </cell>
          <cell r="AS276" t="b">
            <v>0</v>
          </cell>
          <cell r="AT276" t="b">
            <v>0</v>
          </cell>
          <cell r="AU276" t="b">
            <v>0</v>
          </cell>
          <cell r="AV276" t="b">
            <v>0</v>
          </cell>
          <cell r="AW276" t="b">
            <v>0</v>
          </cell>
          <cell r="AZ276" t="str">
            <v>Hand</v>
          </cell>
          <cell r="BA276" t="str">
            <v/>
          </cell>
          <cell r="BC276">
            <v>0</v>
          </cell>
        </row>
        <row r="277">
          <cell r="A277" t="str">
            <v>3005-00010-00</v>
          </cell>
          <cell r="B277" t="str">
            <v>CBL, Parallel Butt Splice 10-12AWG Crimp, OD=5.74mm, ID=3.28mm</v>
          </cell>
          <cell r="C277" t="str">
            <v>ea</v>
          </cell>
          <cell r="E277" t="b">
            <v>0</v>
          </cell>
          <cell r="F277" t="b">
            <v>0</v>
          </cell>
          <cell r="H277" t="str">
            <v>Production</v>
          </cell>
          <cell r="I277" t="str">
            <v>Buy</v>
          </cell>
          <cell r="J277" t="str">
            <v>TE Connectivity</v>
          </cell>
          <cell r="K277" t="str">
            <v>32151</v>
          </cell>
          <cell r="N277" t="str">
            <v>Digikey</v>
          </cell>
          <cell r="O277" t="str">
            <v>WWW</v>
          </cell>
          <cell r="P277">
            <v>500</v>
          </cell>
          <cell r="Q277">
            <v>500</v>
          </cell>
          <cell r="R277">
            <v>0.28398000000000001</v>
          </cell>
          <cell r="S277" t="str">
            <v>EUR</v>
          </cell>
          <cell r="T277">
            <v>0.28398000000000001</v>
          </cell>
          <cell r="Y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J277">
            <v>0.28398000000000001</v>
          </cell>
          <cell r="AK277">
            <v>40</v>
          </cell>
          <cell r="AM277" t="str">
            <v>8536.90.4000</v>
          </cell>
          <cell r="AP277">
            <v>45396</v>
          </cell>
          <cell r="AR277" t="b">
            <v>0</v>
          </cell>
          <cell r="AS277" t="b">
            <v>0</v>
          </cell>
          <cell r="AT277" t="b">
            <v>0</v>
          </cell>
          <cell r="AU277" t="b">
            <v>0</v>
          </cell>
          <cell r="AV277" t="b">
            <v>0</v>
          </cell>
          <cell r="AW277" t="b">
            <v>0</v>
          </cell>
          <cell r="AZ277" t="str">
            <v>Hand</v>
          </cell>
          <cell r="BA277" t="str">
            <v/>
          </cell>
          <cell r="BC277">
            <v>0</v>
          </cell>
        </row>
        <row r="278">
          <cell r="A278" t="str">
            <v>3005-00015-00</v>
          </cell>
          <cell r="B278" t="str">
            <v>CBL, Parallel Butt Splice 10-12AWG Crimp, OD=5.40mm2, ID=3.40mm, L=8.5mm</v>
          </cell>
          <cell r="C278" t="str">
            <v>ea</v>
          </cell>
          <cell r="E278" t="b">
            <v>0</v>
          </cell>
          <cell r="F278" t="b">
            <v>0</v>
          </cell>
          <cell r="H278" t="str">
            <v>Production</v>
          </cell>
          <cell r="I278" t="str">
            <v>Buy</v>
          </cell>
          <cell r="J278" t="str">
            <v>JST</v>
          </cell>
          <cell r="K278" t="str">
            <v>P-5.5</v>
          </cell>
          <cell r="N278" t="str">
            <v>Farnell</v>
          </cell>
          <cell r="O278" t="str">
            <v>WWW</v>
          </cell>
          <cell r="P278">
            <v>100</v>
          </cell>
          <cell r="Q278">
            <v>100</v>
          </cell>
          <cell r="R278">
            <v>9.8400000000000001E-2</v>
          </cell>
          <cell r="S278" t="str">
            <v>EUR</v>
          </cell>
          <cell r="T278">
            <v>9.8400000000000001E-2</v>
          </cell>
          <cell r="U278" t="str">
            <v>EXW</v>
          </cell>
          <cell r="Y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J278">
            <v>9.8400000000000001E-2</v>
          </cell>
          <cell r="AK278">
            <v>23</v>
          </cell>
          <cell r="AP278">
            <v>45722</v>
          </cell>
          <cell r="AR278" t="b">
            <v>0</v>
          </cell>
          <cell r="AS278" t="b">
            <v>0</v>
          </cell>
          <cell r="AT278" t="b">
            <v>0</v>
          </cell>
          <cell r="AU278" t="b">
            <v>0</v>
          </cell>
          <cell r="AV278" t="b">
            <v>0</v>
          </cell>
          <cell r="AW278" t="b">
            <v>0</v>
          </cell>
          <cell r="AY278" t="b">
            <v>0</v>
          </cell>
          <cell r="BA278" t="str">
            <v/>
          </cell>
          <cell r="BC278">
            <v>0</v>
          </cell>
          <cell r="BD278" t="str">
            <v>CBL, Splice, 10-12AWG, 8.5mm</v>
          </cell>
        </row>
        <row r="279">
          <cell r="A279" t="str">
            <v>3005-00020-00</v>
          </cell>
          <cell r="B279" t="str">
            <v>CBL, Parallel Butt Splice 12-14AWG Crimp, OD=4.52mm, ID=2.49mm, L=17.5mm</v>
          </cell>
          <cell r="C279" t="str">
            <v>ea</v>
          </cell>
          <cell r="E279" t="b">
            <v>0</v>
          </cell>
          <cell r="F279" t="b">
            <v>0</v>
          </cell>
          <cell r="H279" t="str">
            <v>Production</v>
          </cell>
          <cell r="I279" t="str">
            <v>Buy</v>
          </cell>
          <cell r="J279" t="str">
            <v>Multicomp</v>
          </cell>
          <cell r="K279">
            <v>321280</v>
          </cell>
          <cell r="N279" t="str">
            <v>Smart Electronics</v>
          </cell>
          <cell r="P279">
            <v>100</v>
          </cell>
          <cell r="Q279">
            <v>10</v>
          </cell>
          <cell r="R279">
            <v>0.70499999999999996</v>
          </cell>
          <cell r="S279" t="str">
            <v>EUR</v>
          </cell>
          <cell r="T279">
            <v>0.70499999999999996</v>
          </cell>
          <cell r="Y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J279">
            <v>0.70499999999999996</v>
          </cell>
          <cell r="AK279">
            <v>37</v>
          </cell>
          <cell r="AM279" t="str">
            <v>8536.90.4000</v>
          </cell>
          <cell r="AP279">
            <v>45396</v>
          </cell>
          <cell r="AR279" t="b">
            <v>0</v>
          </cell>
          <cell r="AS279" t="b">
            <v>0</v>
          </cell>
          <cell r="AT279" t="b">
            <v>0</v>
          </cell>
          <cell r="AU279" t="b">
            <v>0</v>
          </cell>
          <cell r="AV279" t="b">
            <v>0</v>
          </cell>
          <cell r="AW279" t="b">
            <v>0</v>
          </cell>
          <cell r="AZ279" t="str">
            <v>Hand</v>
          </cell>
          <cell r="BA279" t="str">
            <v/>
          </cell>
          <cell r="BC279">
            <v>0</v>
          </cell>
        </row>
        <row r="280">
          <cell r="A280" t="str">
            <v>3005-10010-00</v>
          </cell>
          <cell r="B280" t="str">
            <v>CBL, Heatshrink Tubing, Adhesive Lined, 4:1, OD=6mm, L=5.0m, Black</v>
          </cell>
          <cell r="C280" t="str">
            <v>m</v>
          </cell>
          <cell r="E280" t="b">
            <v>0</v>
          </cell>
          <cell r="F280" t="b">
            <v>0</v>
          </cell>
          <cell r="H280" t="str">
            <v>Production</v>
          </cell>
          <cell r="I280" t="str">
            <v>Buy</v>
          </cell>
          <cell r="J280" t="str">
            <v>Multicomp</v>
          </cell>
          <cell r="K280" t="str">
            <v>HS410</v>
          </cell>
          <cell r="N280" t="str">
            <v>Smart Electronics</v>
          </cell>
          <cell r="O280" t="str">
            <v>WWW</v>
          </cell>
          <cell r="P280">
            <v>15</v>
          </cell>
          <cell r="Q280">
            <v>5</v>
          </cell>
          <cell r="R280">
            <v>4.5000000000000009</v>
          </cell>
          <cell r="S280" t="str">
            <v>EUR</v>
          </cell>
          <cell r="T280">
            <v>4.5000000000000009</v>
          </cell>
          <cell r="Y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J280">
            <v>4.5000000000000009</v>
          </cell>
          <cell r="AK280">
            <v>22</v>
          </cell>
          <cell r="AM280" t="str">
            <v>3926.90.9985</v>
          </cell>
          <cell r="AP280">
            <v>45396</v>
          </cell>
          <cell r="AR280" t="b">
            <v>0</v>
          </cell>
          <cell r="AS280" t="b">
            <v>0</v>
          </cell>
          <cell r="AT280" t="b">
            <v>0</v>
          </cell>
          <cell r="AU280" t="b">
            <v>0</v>
          </cell>
          <cell r="AV280" t="b">
            <v>0</v>
          </cell>
          <cell r="AW280" t="b">
            <v>0</v>
          </cell>
          <cell r="AZ280" t="str">
            <v>Hand</v>
          </cell>
          <cell r="BA280" t="str">
            <v/>
          </cell>
          <cell r="BC280">
            <v>0</v>
          </cell>
        </row>
        <row r="281">
          <cell r="A281" t="str">
            <v>3005-10020-00</v>
          </cell>
          <cell r="B281" t="str">
            <v>CBL, Heatshrink Tubing, Adhesive Lined, 4:1, OD=16mm, L=1.2m, Black</v>
          </cell>
          <cell r="C281" t="str">
            <v>m</v>
          </cell>
          <cell r="E281" t="b">
            <v>0</v>
          </cell>
          <cell r="F281" t="b">
            <v>0</v>
          </cell>
          <cell r="H281" t="str">
            <v>Production</v>
          </cell>
          <cell r="I281" t="str">
            <v>Buy</v>
          </cell>
          <cell r="J281" t="str">
            <v>TE-Connectivity</v>
          </cell>
          <cell r="K281" t="str">
            <v>RHW-16/4-1200/ADH-0</v>
          </cell>
          <cell r="N281" t="str">
            <v>Smart Electronics</v>
          </cell>
          <cell r="O281" t="str">
            <v>WWW</v>
          </cell>
          <cell r="P281">
            <v>12</v>
          </cell>
          <cell r="Q281">
            <v>1.2</v>
          </cell>
          <cell r="R281">
            <v>12.695652173913043</v>
          </cell>
          <cell r="S281" t="str">
            <v>EUR</v>
          </cell>
          <cell r="T281">
            <v>12.695652173913043</v>
          </cell>
          <cell r="Y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J281">
            <v>12.695652173913043</v>
          </cell>
          <cell r="AK281">
            <v>15</v>
          </cell>
          <cell r="AM281" t="str">
            <v>3926.90.9985</v>
          </cell>
          <cell r="AP281">
            <v>45396</v>
          </cell>
          <cell r="AR281" t="b">
            <v>0</v>
          </cell>
          <cell r="AS281" t="b">
            <v>0</v>
          </cell>
          <cell r="AT281" t="b">
            <v>0</v>
          </cell>
          <cell r="AU281" t="b">
            <v>0</v>
          </cell>
          <cell r="AV281" t="b">
            <v>0</v>
          </cell>
          <cell r="AW281" t="b">
            <v>0</v>
          </cell>
          <cell r="AZ281" t="str">
            <v>Hand</v>
          </cell>
          <cell r="BA281" t="str">
            <v/>
          </cell>
          <cell r="BC281">
            <v>0</v>
          </cell>
        </row>
        <row r="282">
          <cell r="A282" t="str">
            <v>3005-10030-00</v>
          </cell>
          <cell r="B282" t="str">
            <v>CBL, Heatshrink Tubing, non-Adhesive Lined, 2:1, OD=6.4mm, L=5.0m, Blue</v>
          </cell>
          <cell r="C282" t="str">
            <v>m</v>
          </cell>
          <cell r="E282" t="b">
            <v>0</v>
          </cell>
          <cell r="F282" t="b">
            <v>0</v>
          </cell>
          <cell r="H282" t="str">
            <v>Production</v>
          </cell>
          <cell r="I282" t="str">
            <v>Buy</v>
          </cell>
          <cell r="J282" t="str">
            <v>Multicomp</v>
          </cell>
          <cell r="K282">
            <v>15082</v>
          </cell>
          <cell r="M282" t="str">
            <v>Check cost ?</v>
          </cell>
          <cell r="N282" t="str">
            <v>Smart Electronics</v>
          </cell>
          <cell r="O282" t="str">
            <v>WWW</v>
          </cell>
          <cell r="P282">
            <v>5</v>
          </cell>
          <cell r="Q282">
            <v>5</v>
          </cell>
          <cell r="R282">
            <v>2.94</v>
          </cell>
          <cell r="S282" t="str">
            <v>EUR</v>
          </cell>
          <cell r="T282">
            <v>2.94</v>
          </cell>
          <cell r="Y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J282">
            <v>2.94</v>
          </cell>
          <cell r="AK282">
            <v>20</v>
          </cell>
          <cell r="AM282" t="str">
            <v>3926.90.9985</v>
          </cell>
          <cell r="AP282">
            <v>45396</v>
          </cell>
          <cell r="AR282" t="b">
            <v>0</v>
          </cell>
          <cell r="AS282" t="b">
            <v>0</v>
          </cell>
          <cell r="AT282" t="b">
            <v>0</v>
          </cell>
          <cell r="AU282" t="b">
            <v>0</v>
          </cell>
          <cell r="AV282" t="b">
            <v>0</v>
          </cell>
          <cell r="AW282" t="b">
            <v>0</v>
          </cell>
          <cell r="AZ282" t="str">
            <v>Hand</v>
          </cell>
          <cell r="BA282" t="str">
            <v/>
          </cell>
          <cell r="BC282">
            <v>0</v>
          </cell>
        </row>
        <row r="283">
          <cell r="A283" t="str">
            <v>3005-10040-00</v>
          </cell>
          <cell r="B283" t="str">
            <v>CBL, Heatshrink Tubing, non-Adhesive Lined, 2:1, OD=6.4mm, L=5.0m, Grey</v>
          </cell>
          <cell r="C283" t="str">
            <v>m</v>
          </cell>
          <cell r="E283" t="b">
            <v>0</v>
          </cell>
          <cell r="F283" t="b">
            <v>0</v>
          </cell>
          <cell r="H283" t="str">
            <v>Production</v>
          </cell>
          <cell r="I283" t="str">
            <v>Buy</v>
          </cell>
          <cell r="J283" t="str">
            <v>Multicomp</v>
          </cell>
          <cell r="K283" t="str">
            <v>13648GRY</v>
          </cell>
          <cell r="M283" t="str">
            <v>Check cost ?</v>
          </cell>
          <cell r="N283" t="str">
            <v>Smart Electronics</v>
          </cell>
          <cell r="O283" t="str">
            <v>WWW</v>
          </cell>
          <cell r="P283">
            <v>5</v>
          </cell>
          <cell r="Q283">
            <v>5</v>
          </cell>
          <cell r="R283">
            <v>1.05</v>
          </cell>
          <cell r="S283" t="str">
            <v>EUR</v>
          </cell>
          <cell r="T283">
            <v>1.05</v>
          </cell>
          <cell r="Y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J283">
            <v>1.05</v>
          </cell>
          <cell r="AK283">
            <v>20</v>
          </cell>
          <cell r="AM283" t="str">
            <v>3926.90.9985</v>
          </cell>
          <cell r="AP283">
            <v>45396</v>
          </cell>
          <cell r="AR283" t="b">
            <v>0</v>
          </cell>
          <cell r="AS283" t="b">
            <v>0</v>
          </cell>
          <cell r="AT283" t="b">
            <v>0</v>
          </cell>
          <cell r="AU283" t="b">
            <v>0</v>
          </cell>
          <cell r="AV283" t="b">
            <v>0</v>
          </cell>
          <cell r="AW283" t="b">
            <v>0</v>
          </cell>
          <cell r="AZ283" t="str">
            <v>Hand</v>
          </cell>
          <cell r="BA283" t="str">
            <v/>
          </cell>
          <cell r="BC283">
            <v>0</v>
          </cell>
        </row>
        <row r="284">
          <cell r="A284" t="str">
            <v>3005-10050-00</v>
          </cell>
          <cell r="B284" t="str">
            <v>CBL, Heatshrink Tubing, non-Adhesive Lined, 2:1, OD=6.4mm, L=5.0m, Brown</v>
          </cell>
          <cell r="C284" t="str">
            <v>m</v>
          </cell>
          <cell r="E284" t="b">
            <v>0</v>
          </cell>
          <cell r="F284" t="b">
            <v>0</v>
          </cell>
          <cell r="H284" t="str">
            <v>Production</v>
          </cell>
          <cell r="I284" t="str">
            <v>Buy</v>
          </cell>
          <cell r="J284" t="str">
            <v>Multicomp</v>
          </cell>
          <cell r="K284">
            <v>15104</v>
          </cell>
          <cell r="M284" t="str">
            <v>Check cost ?</v>
          </cell>
          <cell r="N284" t="str">
            <v>Smart Electronics</v>
          </cell>
          <cell r="O284" t="str">
            <v>WWW</v>
          </cell>
          <cell r="P284">
            <v>5</v>
          </cell>
          <cell r="Q284">
            <v>5</v>
          </cell>
          <cell r="R284">
            <v>4.3499999999999996</v>
          </cell>
          <cell r="S284" t="str">
            <v>EUR</v>
          </cell>
          <cell r="T284">
            <v>4.3499999999999996</v>
          </cell>
          <cell r="Y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J284">
            <v>4.3499999999999996</v>
          </cell>
          <cell r="AK284">
            <v>17</v>
          </cell>
          <cell r="AM284" t="str">
            <v>3926.90.9985</v>
          </cell>
          <cell r="AP284">
            <v>45396</v>
          </cell>
          <cell r="AR284" t="b">
            <v>0</v>
          </cell>
          <cell r="AS284" t="b">
            <v>0</v>
          </cell>
          <cell r="AT284" t="b">
            <v>0</v>
          </cell>
          <cell r="AU284" t="b">
            <v>0</v>
          </cell>
          <cell r="AV284" t="b">
            <v>0</v>
          </cell>
          <cell r="AW284" t="b">
            <v>0</v>
          </cell>
          <cell r="AZ284" t="str">
            <v>Hand</v>
          </cell>
          <cell r="BA284" t="str">
            <v/>
          </cell>
          <cell r="BC284">
            <v>0</v>
          </cell>
        </row>
        <row r="285">
          <cell r="A285" t="str">
            <v>3005-10060-00</v>
          </cell>
          <cell r="B285" t="str">
            <v>CBL, Heat Shrink Tubing, Flame Retardant, 2:1, 0.374 ", 9.5 mm, Black, 3.9 ft, 1.2 m</v>
          </cell>
          <cell r="C285" t="str">
            <v>m</v>
          </cell>
          <cell r="E285" t="b">
            <v>0</v>
          </cell>
          <cell r="F285" t="b">
            <v>0</v>
          </cell>
          <cell r="H285" t="str">
            <v>Production</v>
          </cell>
          <cell r="I285" t="str">
            <v>Buy</v>
          </cell>
          <cell r="J285" t="str">
            <v>Multicomp</v>
          </cell>
          <cell r="K285" t="str">
            <v xml:space="preserve">	1190984</v>
          </cell>
          <cell r="N285" t="str">
            <v>Farnell</v>
          </cell>
          <cell r="O285" t="str">
            <v>WWW</v>
          </cell>
          <cell r="P285">
            <v>1</v>
          </cell>
          <cell r="Q285">
            <v>1</v>
          </cell>
          <cell r="R285">
            <v>4.458333333333333</v>
          </cell>
          <cell r="S285" t="str">
            <v>EUR</v>
          </cell>
          <cell r="T285">
            <v>4.458333333333333</v>
          </cell>
          <cell r="Y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J285">
            <v>4.458333333333333</v>
          </cell>
          <cell r="AK285">
            <v>5</v>
          </cell>
          <cell r="AP285">
            <v>45482</v>
          </cell>
          <cell r="AR285" t="b">
            <v>0</v>
          </cell>
          <cell r="AS285" t="b">
            <v>0</v>
          </cell>
          <cell r="AT285" t="b">
            <v>0</v>
          </cell>
          <cell r="AU285" t="b">
            <v>0</v>
          </cell>
          <cell r="AV285" t="b">
            <v>0</v>
          </cell>
          <cell r="AW285" t="b">
            <v>0</v>
          </cell>
          <cell r="AZ285" t="str">
            <v>Hand</v>
          </cell>
          <cell r="BA285" t="str">
            <v/>
          </cell>
          <cell r="BC285">
            <v>0</v>
          </cell>
        </row>
        <row r="286">
          <cell r="A286" t="str">
            <v>3005-20010-00</v>
          </cell>
          <cell r="B286" t="str">
            <v>CBL, Wire Marker, Self Laminating, 25mm x 24mm, Cable=Ø8mm, PET, White</v>
          </cell>
          <cell r="C286" t="str">
            <v>ea</v>
          </cell>
          <cell r="E286" t="b">
            <v>0</v>
          </cell>
          <cell r="F286" t="b">
            <v>0</v>
          </cell>
          <cell r="H286" t="str">
            <v>Production</v>
          </cell>
          <cell r="I286" t="str">
            <v>Buy</v>
          </cell>
          <cell r="J286" t="str">
            <v>Multicomp</v>
          </cell>
          <cell r="K286" t="str">
            <v>MP008914</v>
          </cell>
          <cell r="N286" t="str">
            <v>Smart Electronics</v>
          </cell>
          <cell r="O286" t="str">
            <v>WWW</v>
          </cell>
          <cell r="P286">
            <v>480</v>
          </cell>
          <cell r="Q286">
            <v>480</v>
          </cell>
          <cell r="R286">
            <v>0.12</v>
          </cell>
          <cell r="S286" t="str">
            <v>EUR</v>
          </cell>
          <cell r="T286">
            <v>0.12</v>
          </cell>
          <cell r="Y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J286">
            <v>0.12</v>
          </cell>
          <cell r="AK286">
            <v>5</v>
          </cell>
          <cell r="AM286" t="str">
            <v>3919.90.80</v>
          </cell>
          <cell r="AP286">
            <v>45396</v>
          </cell>
          <cell r="AR286" t="b">
            <v>0</v>
          </cell>
          <cell r="AS286" t="b">
            <v>0</v>
          </cell>
          <cell r="AT286" t="b">
            <v>0</v>
          </cell>
          <cell r="AU286" t="b">
            <v>0</v>
          </cell>
          <cell r="AV286" t="b">
            <v>0</v>
          </cell>
          <cell r="AW286" t="b">
            <v>0</v>
          </cell>
          <cell r="AZ286" t="str">
            <v>Hand</v>
          </cell>
          <cell r="BA286" t="str">
            <v/>
          </cell>
          <cell r="BC286">
            <v>0</v>
          </cell>
        </row>
        <row r="287">
          <cell r="A287" t="str">
            <v>3005-20020-00</v>
          </cell>
          <cell r="B287" t="str">
            <v>CBL, Wire Marker, Self Laminating, 25mm x 8mm, Cable=Ø5mm, PET, White</v>
          </cell>
          <cell r="C287" t="str">
            <v>ea</v>
          </cell>
          <cell r="E287" t="b">
            <v>0</v>
          </cell>
          <cell r="F287" t="b">
            <v>0</v>
          </cell>
          <cell r="H287" t="str">
            <v>Production</v>
          </cell>
          <cell r="I287" t="str">
            <v>Buy</v>
          </cell>
          <cell r="J287" t="str">
            <v>RS Pro</v>
          </cell>
          <cell r="K287" t="str">
            <v>MP005834</v>
          </cell>
          <cell r="N287" t="str">
            <v>Smart Electronics</v>
          </cell>
          <cell r="P287">
            <v>800</v>
          </cell>
          <cell r="Q287">
            <v>800</v>
          </cell>
          <cell r="R287">
            <v>7.4999999999999997E-2</v>
          </cell>
          <cell r="S287" t="str">
            <v>EUR</v>
          </cell>
          <cell r="T287">
            <v>7.4999999999999997E-2</v>
          </cell>
          <cell r="Y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J287">
            <v>7.4999999999999997E-2</v>
          </cell>
          <cell r="AP287">
            <v>45428</v>
          </cell>
          <cell r="AR287" t="b">
            <v>0</v>
          </cell>
          <cell r="AS287" t="b">
            <v>0</v>
          </cell>
          <cell r="AT287" t="b">
            <v>0</v>
          </cell>
          <cell r="AU287" t="b">
            <v>0</v>
          </cell>
          <cell r="AV287" t="b">
            <v>0</v>
          </cell>
          <cell r="AW287" t="b">
            <v>0</v>
          </cell>
          <cell r="AZ287" t="str">
            <v>Hand</v>
          </cell>
          <cell r="BA287" t="str">
            <v/>
          </cell>
          <cell r="BC287">
            <v>0</v>
          </cell>
        </row>
        <row r="288">
          <cell r="A288" t="str">
            <v>3005-30010-00</v>
          </cell>
          <cell r="B288" t="str">
            <v>CON, Bootlace Ferrule, 1.5mm2, L=14.00 / 8.00mm, Insulated Red, Ø3.5mm Cable</v>
          </cell>
          <cell r="C288" t="str">
            <v>ea</v>
          </cell>
          <cell r="D288" t="str">
            <v>1</v>
          </cell>
          <cell r="E288" t="b">
            <v>0</v>
          </cell>
          <cell r="F288" t="b">
            <v>0</v>
          </cell>
          <cell r="H288" t="str">
            <v>Production</v>
          </cell>
          <cell r="I288" t="str">
            <v>Buy</v>
          </cell>
          <cell r="J288" t="str">
            <v>Wiedmuller</v>
          </cell>
          <cell r="K288" t="str">
            <v>0463100000</v>
          </cell>
          <cell r="N288" t="str">
            <v>Smart Electronics</v>
          </cell>
          <cell r="P288">
            <v>500</v>
          </cell>
          <cell r="Q288">
            <v>500</v>
          </cell>
          <cell r="R288">
            <v>1.5679999999999999E-2</v>
          </cell>
          <cell r="S288" t="str">
            <v>EUR</v>
          </cell>
          <cell r="T288">
            <v>1.5679999999999999E-2</v>
          </cell>
          <cell r="Y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J288">
            <v>1.5679999999999999E-2</v>
          </cell>
          <cell r="AM288" t="str">
            <v>85364900</v>
          </cell>
          <cell r="AP288">
            <v>45428</v>
          </cell>
          <cell r="AR288" t="b">
            <v>0</v>
          </cell>
          <cell r="AS288" t="b">
            <v>0</v>
          </cell>
          <cell r="AT288" t="b">
            <v>0</v>
          </cell>
          <cell r="AU288" t="b">
            <v>0</v>
          </cell>
          <cell r="AV288" t="b">
            <v>0</v>
          </cell>
          <cell r="AW288" t="b">
            <v>0</v>
          </cell>
          <cell r="AZ288" t="str">
            <v>Hand</v>
          </cell>
          <cell r="BA288" t="str">
            <v/>
          </cell>
          <cell r="BC288">
            <v>0</v>
          </cell>
        </row>
        <row r="289">
          <cell r="A289" t="str">
            <v>3005-30010-00</v>
          </cell>
          <cell r="B289" t="str">
            <v>CON, Bootlace Ferrule, 1.5mm2, L=14.00 / 8.00mm, Insulated Red, Ø3.5mm Cable</v>
          </cell>
          <cell r="C289" t="str">
            <v>ea</v>
          </cell>
          <cell r="D289" t="str">
            <v>2</v>
          </cell>
          <cell r="E289" t="b">
            <v>0</v>
          </cell>
          <cell r="F289" t="b">
            <v>0</v>
          </cell>
          <cell r="H289" t="str">
            <v>Production</v>
          </cell>
          <cell r="I289" t="str">
            <v>Buy</v>
          </cell>
          <cell r="J289" t="str">
            <v>Wiedmuller</v>
          </cell>
          <cell r="K289" t="str">
            <v>0463100000</v>
          </cell>
          <cell r="N289" t="str">
            <v>AP Haslam</v>
          </cell>
          <cell r="O289" t="str">
            <v>QUO94806</v>
          </cell>
          <cell r="P289">
            <v>500</v>
          </cell>
          <cell r="Q289">
            <v>500</v>
          </cell>
          <cell r="R289">
            <v>1.129E-2</v>
          </cell>
          <cell r="S289" t="str">
            <v>EUR</v>
          </cell>
          <cell r="T289">
            <v>1.129E-2</v>
          </cell>
          <cell r="Y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J289">
            <v>1.129E-2</v>
          </cell>
          <cell r="AM289" t="str">
            <v>85364900</v>
          </cell>
          <cell r="AP289">
            <v>45428</v>
          </cell>
          <cell r="AR289" t="b">
            <v>0</v>
          </cell>
          <cell r="AS289" t="b">
            <v>0</v>
          </cell>
          <cell r="AT289" t="b">
            <v>0</v>
          </cell>
          <cell r="AU289" t="b">
            <v>0</v>
          </cell>
          <cell r="AV289" t="b">
            <v>0</v>
          </cell>
          <cell r="AW289" t="b">
            <v>0</v>
          </cell>
          <cell r="AZ289" t="str">
            <v>Hand</v>
          </cell>
          <cell r="BA289" t="str">
            <v/>
          </cell>
          <cell r="BC289">
            <v>0</v>
          </cell>
        </row>
        <row r="290">
          <cell r="A290" t="str">
            <v>3005-30015-00</v>
          </cell>
          <cell r="B290" t="str">
            <v>CON, Bootlace Ferrule, 2.5mm2, L=14.00 / 8.00mm, Insulated Blue, Ø4.2mm Cable</v>
          </cell>
          <cell r="C290" t="str">
            <v>ea</v>
          </cell>
          <cell r="E290" t="b">
            <v>0</v>
          </cell>
          <cell r="F290" t="b">
            <v>0</v>
          </cell>
          <cell r="H290" t="str">
            <v>Production</v>
          </cell>
          <cell r="I290" t="str">
            <v>Buy</v>
          </cell>
          <cell r="J290" t="str">
            <v>Wiedmuller</v>
          </cell>
          <cell r="K290" t="str">
            <v>9019160000</v>
          </cell>
          <cell r="P290">
            <v>500</v>
          </cell>
          <cell r="Q290">
            <v>500</v>
          </cell>
          <cell r="R290">
            <v>7.1599999999999997E-2</v>
          </cell>
          <cell r="S290" t="str">
            <v>EUR</v>
          </cell>
          <cell r="T290">
            <v>7.1599999999999997E-2</v>
          </cell>
          <cell r="Y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J290">
            <v>7.1599999999999997E-2</v>
          </cell>
          <cell r="AK290">
            <v>36</v>
          </cell>
          <cell r="AP290">
            <v>45608</v>
          </cell>
          <cell r="AR290" t="b">
            <v>0</v>
          </cell>
          <cell r="AS290" t="b">
            <v>0</v>
          </cell>
          <cell r="AT290" t="b">
            <v>0</v>
          </cell>
          <cell r="AU290" t="b">
            <v>0</v>
          </cell>
          <cell r="AV290" t="b">
            <v>0</v>
          </cell>
          <cell r="AW290" t="b">
            <v>0</v>
          </cell>
          <cell r="AZ290" t="str">
            <v>Hand</v>
          </cell>
          <cell r="BA290" t="str">
            <v/>
          </cell>
          <cell r="BC290">
            <v>0</v>
          </cell>
        </row>
        <row r="291">
          <cell r="A291" t="str">
            <v>3005-30020-00</v>
          </cell>
          <cell r="B291" t="str">
            <v>CON, M12 Ring Terminal, Crimp, 14-16AWG, Insulated (Ø5.74mm Cable)</v>
          </cell>
          <cell r="C291" t="str">
            <v>ea</v>
          </cell>
          <cell r="E291" t="b">
            <v>1</v>
          </cell>
          <cell r="F291" t="b">
            <v>0</v>
          </cell>
          <cell r="H291" t="str">
            <v>Production</v>
          </cell>
          <cell r="I291" t="str">
            <v>Buy</v>
          </cell>
          <cell r="J291" t="str">
            <v>Molex</v>
          </cell>
          <cell r="K291" t="str">
            <v>190580016</v>
          </cell>
          <cell r="N291" t="str">
            <v>RS Pro</v>
          </cell>
          <cell r="O291" t="str">
            <v>WWW</v>
          </cell>
          <cell r="P291">
            <v>1000</v>
          </cell>
          <cell r="Q291">
            <v>500</v>
          </cell>
          <cell r="R291">
            <v>0.45</v>
          </cell>
          <cell r="S291" t="str">
            <v>EUR</v>
          </cell>
          <cell r="T291">
            <v>0.45</v>
          </cell>
          <cell r="U291" t="str">
            <v>DDP</v>
          </cell>
          <cell r="Y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J291">
            <v>0.45</v>
          </cell>
          <cell r="AK291">
            <v>22</v>
          </cell>
          <cell r="AM291" t="str">
            <v>8536.90.4000</v>
          </cell>
          <cell r="AP291">
            <v>45428</v>
          </cell>
          <cell r="AR291" t="b">
            <v>1</v>
          </cell>
          <cell r="AS291" t="b">
            <v>0</v>
          </cell>
          <cell r="AT291" t="b">
            <v>0</v>
          </cell>
          <cell r="AU291" t="b">
            <v>0</v>
          </cell>
          <cell r="AV291" t="b">
            <v>0</v>
          </cell>
          <cell r="AW291" t="b">
            <v>0</v>
          </cell>
          <cell r="AZ291" t="str">
            <v>Hand</v>
          </cell>
          <cell r="BA291" t="str">
            <v/>
          </cell>
          <cell r="BC291">
            <v>0</v>
          </cell>
        </row>
        <row r="292">
          <cell r="A292" t="str">
            <v>3005-30020-01</v>
          </cell>
          <cell r="B292" t="str">
            <v>CON, M12 Ring Terminal, Crimp, 14-16AWG, Insulated (Ø4.50mm Cable)</v>
          </cell>
          <cell r="C292" t="str">
            <v>ea</v>
          </cell>
          <cell r="E292" t="b">
            <v>1</v>
          </cell>
          <cell r="F292" t="b">
            <v>0</v>
          </cell>
          <cell r="H292" t="str">
            <v>Production</v>
          </cell>
          <cell r="I292" t="str">
            <v>Buy</v>
          </cell>
          <cell r="J292" t="str">
            <v>JST</v>
          </cell>
          <cell r="K292" t="str">
            <v>FVWS1.25-12(LF) [RS 166-7406]</v>
          </cell>
          <cell r="N292" t="str">
            <v>Smart Electronics</v>
          </cell>
          <cell r="P292">
            <v>500</v>
          </cell>
          <cell r="Q292">
            <v>500</v>
          </cell>
          <cell r="R292">
            <v>0.48699999999999999</v>
          </cell>
          <cell r="S292" t="str">
            <v>EUR</v>
          </cell>
          <cell r="T292">
            <v>0.48699999999999999</v>
          </cell>
          <cell r="Y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J292">
            <v>0.48699999999999999</v>
          </cell>
          <cell r="AK292">
            <v>26</v>
          </cell>
          <cell r="AP292">
            <v>45608</v>
          </cell>
          <cell r="AR292" t="b">
            <v>1</v>
          </cell>
          <cell r="AS292" t="b">
            <v>0</v>
          </cell>
          <cell r="AT292" t="b">
            <v>0</v>
          </cell>
          <cell r="AU292" t="b">
            <v>0</v>
          </cell>
          <cell r="AV292" t="b">
            <v>0</v>
          </cell>
          <cell r="AW292" t="b">
            <v>0</v>
          </cell>
          <cell r="AZ292" t="str">
            <v>Hand</v>
          </cell>
          <cell r="BA292" t="str">
            <v/>
          </cell>
          <cell r="BC292">
            <v>0</v>
          </cell>
        </row>
        <row r="293">
          <cell r="A293" t="str">
            <v>3020-00010-00</v>
          </cell>
          <cell r="B293" t="str">
            <v>CBL, M25 (F), Push Lock, Over-Moulded Assy, 4*6.0sqmm H07ZZ-F (without cable 1.7m)</v>
          </cell>
          <cell r="C293" t="str">
            <v>ea</v>
          </cell>
          <cell r="E293" t="b">
            <v>0</v>
          </cell>
          <cell r="F293" t="b">
            <v>0</v>
          </cell>
          <cell r="H293" t="str">
            <v>Production</v>
          </cell>
          <cell r="I293" t="str">
            <v>Cost</v>
          </cell>
          <cell r="J293" t="str">
            <v>Jnicon</v>
          </cell>
          <cell r="K293" t="str">
            <v>M25, 4-Pin, Push Lock, Female cable field assembly connector,solder terminals</v>
          </cell>
          <cell r="N293" t="str">
            <v>Jnicon</v>
          </cell>
          <cell r="O293" t="str">
            <v>JN-CA-202308A1719</v>
          </cell>
          <cell r="P293">
            <v>3000</v>
          </cell>
          <cell r="Q293">
            <v>1</v>
          </cell>
          <cell r="R293">
            <v>4.3</v>
          </cell>
          <cell r="S293" t="str">
            <v>USD</v>
          </cell>
          <cell r="T293">
            <v>4.071198636621852</v>
          </cell>
          <cell r="U293" t="str">
            <v>EXW Shenzhen</v>
          </cell>
          <cell r="Y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J293">
            <v>4.071198636621852</v>
          </cell>
          <cell r="AK293" t="str">
            <v>TBA</v>
          </cell>
          <cell r="AM293" t="str">
            <v>8536.9010</v>
          </cell>
          <cell r="AQ293" t="str">
            <v>Vendor</v>
          </cell>
          <cell r="AR293" t="b">
            <v>0</v>
          </cell>
          <cell r="AS293" t="b">
            <v>0</v>
          </cell>
          <cell r="AT293" t="b">
            <v>0</v>
          </cell>
          <cell r="AU293" t="b">
            <v>0</v>
          </cell>
          <cell r="AV293" t="b">
            <v>0</v>
          </cell>
          <cell r="AW293" t="b">
            <v>0</v>
          </cell>
          <cell r="AY293" t="str">
            <v>China</v>
          </cell>
          <cell r="BA293" t="str">
            <v/>
          </cell>
          <cell r="BC293">
            <v>0</v>
          </cell>
        </row>
        <row r="294">
          <cell r="A294" t="str">
            <v>3020-00020-00</v>
          </cell>
          <cell r="B294" t="str">
            <v>CBL, M19 (F), Push Lock, Over-Moulded Assy, 4*1.5sqmm H07ZZ-F (without cable 2.7m)</v>
          </cell>
          <cell r="C294" t="str">
            <v>ea</v>
          </cell>
          <cell r="E294" t="b">
            <v>0</v>
          </cell>
          <cell r="F294" t="b">
            <v>0</v>
          </cell>
          <cell r="H294" t="str">
            <v>Production</v>
          </cell>
          <cell r="I294" t="str">
            <v>Cost</v>
          </cell>
          <cell r="J294" t="str">
            <v>Jnicon</v>
          </cell>
          <cell r="K294" t="str">
            <v>M19, 4-Pin, Push Lock, Female cable field assembly connector,solder terminals</v>
          </cell>
          <cell r="L294" t="str">
            <v>4424-00010-00</v>
          </cell>
          <cell r="N294" t="str">
            <v>Jnicon</v>
          </cell>
          <cell r="O294" t="str">
            <v>JN-CA-202308A1719</v>
          </cell>
          <cell r="P294">
            <v>3000</v>
          </cell>
          <cell r="Q294">
            <v>1</v>
          </cell>
          <cell r="R294">
            <v>3</v>
          </cell>
          <cell r="S294" t="str">
            <v>USD</v>
          </cell>
          <cell r="T294">
            <v>2.8403711418291988</v>
          </cell>
          <cell r="U294" t="str">
            <v>EXW Shenzhen</v>
          </cell>
          <cell r="Y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J294">
            <v>2.8403711418291988</v>
          </cell>
          <cell r="AK294" t="str">
            <v>TBA</v>
          </cell>
          <cell r="AM294" t="str">
            <v>8536.9010</v>
          </cell>
          <cell r="AQ294" t="str">
            <v>Vendor</v>
          </cell>
          <cell r="AR294" t="b">
            <v>0</v>
          </cell>
          <cell r="AS294" t="b">
            <v>0</v>
          </cell>
          <cell r="AT294" t="b">
            <v>0</v>
          </cell>
          <cell r="AU294" t="b">
            <v>0</v>
          </cell>
          <cell r="AV294" t="b">
            <v>0</v>
          </cell>
          <cell r="AW294" t="b">
            <v>0</v>
          </cell>
          <cell r="AY294" t="str">
            <v>China</v>
          </cell>
          <cell r="BA294" t="str">
            <v/>
          </cell>
          <cell r="BC294">
            <v>0</v>
          </cell>
        </row>
        <row r="295">
          <cell r="A295" t="str">
            <v>3020-00030-00</v>
          </cell>
          <cell r="B295" t="str">
            <v>CBL, M19 (F), Push Lock, Over-Moulded Assy, 4*1.5sqmm H07ZZ-F (without cable 5.7m)</v>
          </cell>
          <cell r="C295" t="str">
            <v>ea</v>
          </cell>
          <cell r="E295" t="b">
            <v>0</v>
          </cell>
          <cell r="F295" t="b">
            <v>0</v>
          </cell>
          <cell r="H295" t="str">
            <v>Production</v>
          </cell>
          <cell r="I295" t="str">
            <v>Cost</v>
          </cell>
          <cell r="J295" t="str">
            <v>Jnicon</v>
          </cell>
          <cell r="K295" t="str">
            <v>M19, 4-Pin, Push Lock, Female cable field assembly connector,solder terminals</v>
          </cell>
          <cell r="O295" t="str">
            <v>JN-CA-202308A1719</v>
          </cell>
          <cell r="P295">
            <v>3000</v>
          </cell>
          <cell r="Q295">
            <v>500</v>
          </cell>
          <cell r="R295">
            <v>3.6</v>
          </cell>
          <cell r="S295" t="str">
            <v>USD</v>
          </cell>
          <cell r="T295">
            <v>3.408445370195039</v>
          </cell>
          <cell r="Y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J295">
            <v>3.408445370195039</v>
          </cell>
          <cell r="AK295" t="str">
            <v>TBA</v>
          </cell>
          <cell r="AM295" t="str">
            <v>8536.9010</v>
          </cell>
          <cell r="AQ295" t="str">
            <v>Vendor</v>
          </cell>
          <cell r="AR295" t="b">
            <v>0</v>
          </cell>
          <cell r="AS295" t="b">
            <v>0</v>
          </cell>
          <cell r="AT295" t="b">
            <v>0</v>
          </cell>
          <cell r="AU295" t="b">
            <v>0</v>
          </cell>
          <cell r="AV295" t="b">
            <v>0</v>
          </cell>
          <cell r="AW295" t="b">
            <v>0</v>
          </cell>
          <cell r="AY295" t="str">
            <v>China</v>
          </cell>
          <cell r="BA295" t="str">
            <v/>
          </cell>
          <cell r="BC295">
            <v>0</v>
          </cell>
        </row>
        <row r="296">
          <cell r="A296" t="str">
            <v>3100-00010-00</v>
          </cell>
          <cell r="B296" t="str">
            <v>CBL, M25 (F), Push Lock, Over-Moulded Assy, 4*6.0sqmm H07ZZ-F (with cable 1.7m)</v>
          </cell>
          <cell r="C296" t="str">
            <v>ea</v>
          </cell>
          <cell r="E296" t="b">
            <v>0</v>
          </cell>
          <cell r="F296" t="b">
            <v>0</v>
          </cell>
          <cell r="H296" t="str">
            <v>Production</v>
          </cell>
          <cell r="I296" t="str">
            <v>Free Issue</v>
          </cell>
          <cell r="J296" t="str">
            <v>Jnicon</v>
          </cell>
          <cell r="K296" t="str">
            <v>Cable &amp; Connector Assy</v>
          </cell>
          <cell r="N296" t="str">
            <v>Jnicon</v>
          </cell>
          <cell r="O296" t="str">
            <v>BOM Roll</v>
          </cell>
          <cell r="S296" t="str">
            <v>USD</v>
          </cell>
          <cell r="T296">
            <v>0</v>
          </cell>
          <cell r="U296" t="str">
            <v>EXW Shenzhen</v>
          </cell>
          <cell r="Y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J296">
            <v>0</v>
          </cell>
          <cell r="AK296" t="str">
            <v>TBA</v>
          </cell>
          <cell r="AM296" t="str">
            <v>8536.9010</v>
          </cell>
          <cell r="AR296" t="b">
            <v>0</v>
          </cell>
          <cell r="AS296" t="b">
            <v>0</v>
          </cell>
          <cell r="AT296" t="b">
            <v>0</v>
          </cell>
          <cell r="AU296" t="b">
            <v>0</v>
          </cell>
          <cell r="AV296" t="b">
            <v>0</v>
          </cell>
          <cell r="AW296" t="b">
            <v>0</v>
          </cell>
          <cell r="AY296" t="str">
            <v>China</v>
          </cell>
          <cell r="AZ296" t="str">
            <v>Hand</v>
          </cell>
          <cell r="BA296" t="str">
            <v/>
          </cell>
          <cell r="BC296">
            <v>0</v>
          </cell>
        </row>
        <row r="297">
          <cell r="A297" t="str">
            <v>3100-00020-00</v>
          </cell>
          <cell r="B297" t="str">
            <v>CBL, M19 (F), Push Lock, Moulded Cable Assy, 4*1.5sqmm H07ZZ-F (with cable 2.7m)</v>
          </cell>
          <cell r="C297" t="str">
            <v>ea</v>
          </cell>
          <cell r="E297" t="b">
            <v>0</v>
          </cell>
          <cell r="F297" t="b">
            <v>0</v>
          </cell>
          <cell r="H297" t="str">
            <v>Production</v>
          </cell>
          <cell r="I297" t="str">
            <v>Free Issue</v>
          </cell>
          <cell r="J297" t="str">
            <v>Jnicon</v>
          </cell>
          <cell r="K297" t="str">
            <v>Cable &amp; Connector Assy</v>
          </cell>
          <cell r="N297" t="str">
            <v>Jnicon</v>
          </cell>
          <cell r="O297" t="str">
            <v>BOM Roll</v>
          </cell>
          <cell r="S297" t="str">
            <v>USD</v>
          </cell>
          <cell r="T297">
            <v>0</v>
          </cell>
          <cell r="Y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J297">
            <v>0</v>
          </cell>
          <cell r="AM297" t="str">
            <v>8536.9010</v>
          </cell>
          <cell r="AQ297" t="str">
            <v>Outsource</v>
          </cell>
          <cell r="AR297" t="b">
            <v>0</v>
          </cell>
          <cell r="AS297" t="b">
            <v>0</v>
          </cell>
          <cell r="AT297" t="b">
            <v>0</v>
          </cell>
          <cell r="AU297" t="b">
            <v>0</v>
          </cell>
          <cell r="AV297" t="b">
            <v>0</v>
          </cell>
          <cell r="AW297" t="b">
            <v>0</v>
          </cell>
          <cell r="AY297" t="str">
            <v>China</v>
          </cell>
          <cell r="AZ297" t="str">
            <v>Hand</v>
          </cell>
          <cell r="BA297" t="str">
            <v/>
          </cell>
          <cell r="BC297">
            <v>0</v>
          </cell>
        </row>
        <row r="298">
          <cell r="A298" t="str">
            <v>3100-00021-00</v>
          </cell>
          <cell r="B298" t="str">
            <v>CBL, M19 (F), Push Lock, Moulded Cable Assembly, 4*1.5sqmm H07ZZ-F with Ferrules, 1.30m</v>
          </cell>
          <cell r="C298" t="str">
            <v>ea</v>
          </cell>
          <cell r="E298" t="b">
            <v>0</v>
          </cell>
          <cell r="F298" t="b">
            <v>0</v>
          </cell>
          <cell r="H298" t="str">
            <v>Production</v>
          </cell>
          <cell r="I298" t="str">
            <v>Make</v>
          </cell>
          <cell r="J298" t="str">
            <v>Jnicon</v>
          </cell>
          <cell r="K298" t="str">
            <v>4-Core 1.5sqmm H07ZZ-F</v>
          </cell>
          <cell r="S298" t="str">
            <v>EUR</v>
          </cell>
          <cell r="T298">
            <v>0</v>
          </cell>
          <cell r="Y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J298">
            <v>0</v>
          </cell>
          <cell r="AP298">
            <v>45428</v>
          </cell>
          <cell r="AR298" t="b">
            <v>0</v>
          </cell>
          <cell r="AS298" t="b">
            <v>0</v>
          </cell>
          <cell r="AT298" t="b">
            <v>0</v>
          </cell>
          <cell r="AU298" t="b">
            <v>0</v>
          </cell>
          <cell r="AV298" t="b">
            <v>0</v>
          </cell>
          <cell r="AW298" t="b">
            <v>0</v>
          </cell>
          <cell r="AY298" t="str">
            <v>China</v>
          </cell>
          <cell r="AZ298" t="str">
            <v>Hand</v>
          </cell>
          <cell r="BA298" t="str">
            <v/>
          </cell>
          <cell r="BC298">
            <v>0</v>
          </cell>
        </row>
        <row r="299">
          <cell r="A299" t="str">
            <v>3100-00030-00</v>
          </cell>
          <cell r="B299" t="str">
            <v>CBL, M19 (F), Push Lock, Moulded Cable Assy, 4*1.5sqmm H07ZZ-F (with cable 5.7m)</v>
          </cell>
          <cell r="C299" t="str">
            <v>ea</v>
          </cell>
          <cell r="E299" t="b">
            <v>0</v>
          </cell>
          <cell r="F299" t="b">
            <v>0</v>
          </cell>
          <cell r="H299" t="str">
            <v>Obsolete</v>
          </cell>
          <cell r="I299" t="str">
            <v>Free Issue</v>
          </cell>
          <cell r="J299" t="str">
            <v>Jnicon</v>
          </cell>
          <cell r="K299" t="str">
            <v>Cable &amp; Connector Assy</v>
          </cell>
          <cell r="N299" t="str">
            <v>Jnicon</v>
          </cell>
          <cell r="O299" t="str">
            <v>BOM Roll</v>
          </cell>
          <cell r="S299" t="str">
            <v>USD</v>
          </cell>
          <cell r="T299">
            <v>0</v>
          </cell>
          <cell r="U299" t="str">
            <v>EXW Shenzhen</v>
          </cell>
          <cell r="Y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J299">
            <v>0</v>
          </cell>
          <cell r="AK299" t="str">
            <v>TBA</v>
          </cell>
          <cell r="AM299" t="str">
            <v>8536.9010</v>
          </cell>
          <cell r="AR299" t="b">
            <v>0</v>
          </cell>
          <cell r="AS299" t="b">
            <v>0</v>
          </cell>
          <cell r="AT299" t="b">
            <v>0</v>
          </cell>
          <cell r="AU299" t="b">
            <v>0</v>
          </cell>
          <cell r="AV299" t="b">
            <v>0</v>
          </cell>
          <cell r="AW299" t="b">
            <v>0</v>
          </cell>
          <cell r="AY299" t="str">
            <v>China</v>
          </cell>
          <cell r="AZ299" t="str">
            <v>Hand</v>
          </cell>
          <cell r="BA299" t="str">
            <v/>
          </cell>
          <cell r="BC299">
            <v>0</v>
          </cell>
        </row>
        <row r="300">
          <cell r="A300" t="str">
            <v>3100-00030-01</v>
          </cell>
          <cell r="B300" t="str">
            <v>CBL, M19 (F), Push Lock, Moulded Cable Assy, 4*1.5sqmm H07ZZ-F (with cable 5.2m, incl 0.1m strip)</v>
          </cell>
          <cell r="C300" t="str">
            <v>ea</v>
          </cell>
          <cell r="E300" t="b">
            <v>0</v>
          </cell>
          <cell r="F300" t="b">
            <v>0</v>
          </cell>
          <cell r="H300" t="str">
            <v>Production</v>
          </cell>
          <cell r="I300" t="str">
            <v>Free Issue</v>
          </cell>
          <cell r="J300" t="str">
            <v>Jnicon</v>
          </cell>
          <cell r="K300" t="str">
            <v>Cable &amp; Connector Assy</v>
          </cell>
          <cell r="O300" t="str">
            <v>BOM Roll</v>
          </cell>
          <cell r="S300" t="str">
            <v>USD</v>
          </cell>
          <cell r="T300">
            <v>0</v>
          </cell>
          <cell r="Y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J300">
            <v>0</v>
          </cell>
          <cell r="AM300" t="str">
            <v>8536.9010</v>
          </cell>
          <cell r="AP300">
            <v>45643</v>
          </cell>
          <cell r="AR300" t="b">
            <v>0</v>
          </cell>
          <cell r="AS300" t="b">
            <v>0</v>
          </cell>
          <cell r="AT300" t="b">
            <v>0</v>
          </cell>
          <cell r="AU300" t="b">
            <v>0</v>
          </cell>
          <cell r="AV300" t="b">
            <v>0</v>
          </cell>
          <cell r="AW300" t="b">
            <v>0</v>
          </cell>
          <cell r="AY300" t="str">
            <v>China</v>
          </cell>
          <cell r="AZ300" t="str">
            <v>Hand</v>
          </cell>
          <cell r="BA300" t="str">
            <v/>
          </cell>
          <cell r="BC300">
            <v>0</v>
          </cell>
          <cell r="BD300" t="str">
            <v>CBL, M19(F) 4x1.5mm2, 0.1m strip, 5.2m</v>
          </cell>
        </row>
        <row r="301">
          <cell r="A301" t="str">
            <v>3100-00040-00</v>
          </cell>
          <cell r="B301" t="str">
            <v>CBL, M19 (F), Push Lock, Moulded Cable Assy, 2*1.5sqmm H07ZZ-F (with cable 10m)</v>
          </cell>
          <cell r="C301" t="str">
            <v>ea</v>
          </cell>
          <cell r="E301" t="b">
            <v>0</v>
          </cell>
          <cell r="F301" t="b">
            <v>0</v>
          </cell>
          <cell r="S301" t="str">
            <v>USD</v>
          </cell>
          <cell r="T301">
            <v>0</v>
          </cell>
          <cell r="Y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J301">
            <v>0</v>
          </cell>
          <cell r="AM301" t="str">
            <v>8536.9010</v>
          </cell>
          <cell r="AR301" t="b">
            <v>0</v>
          </cell>
          <cell r="AS301" t="b">
            <v>0</v>
          </cell>
          <cell r="AT301" t="b">
            <v>0</v>
          </cell>
          <cell r="AU301" t="b">
            <v>0</v>
          </cell>
          <cell r="AV301" t="b">
            <v>0</v>
          </cell>
          <cell r="AW301" t="b">
            <v>0</v>
          </cell>
          <cell r="AY301" t="str">
            <v>China</v>
          </cell>
          <cell r="AZ301" t="str">
            <v>Hand</v>
          </cell>
          <cell r="BA301" t="str">
            <v/>
          </cell>
          <cell r="BC301">
            <v>0</v>
          </cell>
          <cell r="BD301" t="str">
            <v>CBL, M19(F) 2x1.5mm2, 10m</v>
          </cell>
        </row>
        <row r="302">
          <cell r="A302" t="str">
            <v>3100-00050-00</v>
          </cell>
          <cell r="B302" t="str">
            <v>CBL, M19 (F), Push Lock, Moulded Cable Assy, 4*1.5sqmm H07ZZ-F (with cable 1.5m)</v>
          </cell>
          <cell r="C302" t="str">
            <v>ea</v>
          </cell>
          <cell r="E302" t="b">
            <v>1</v>
          </cell>
          <cell r="F302" t="b">
            <v>1</v>
          </cell>
          <cell r="H302" t="str">
            <v>Obsolete</v>
          </cell>
          <cell r="I302" t="str">
            <v>Free Issue</v>
          </cell>
          <cell r="J302" t="str">
            <v>Jnicon</v>
          </cell>
          <cell r="K302" t="str">
            <v>Cable &amp; Connector Assy</v>
          </cell>
          <cell r="N302" t="str">
            <v>Jnicon</v>
          </cell>
          <cell r="O302" t="str">
            <v>BOM Roll</v>
          </cell>
          <cell r="R302">
            <v>8.4542999999999999</v>
          </cell>
          <cell r="S302" t="str">
            <v>EUR</v>
          </cell>
          <cell r="T302">
            <v>8.4542999999999999</v>
          </cell>
          <cell r="U302" t="str">
            <v>DDP</v>
          </cell>
          <cell r="Y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J302">
            <v>8.4542999999999999</v>
          </cell>
          <cell r="AM302" t="str">
            <v>8536.9010</v>
          </cell>
          <cell r="AP302">
            <v>45574</v>
          </cell>
          <cell r="AQ302" t="str">
            <v>Outsource</v>
          </cell>
          <cell r="AR302" t="b">
            <v>0</v>
          </cell>
          <cell r="AS302" t="b">
            <v>0</v>
          </cell>
          <cell r="AT302" t="b">
            <v>0</v>
          </cell>
          <cell r="AU302" t="b">
            <v>0</v>
          </cell>
          <cell r="AV302" t="b">
            <v>0</v>
          </cell>
          <cell r="AW302" t="b">
            <v>0</v>
          </cell>
          <cell r="AY302" t="str">
            <v>China</v>
          </cell>
          <cell r="AZ302" t="str">
            <v>Hand</v>
          </cell>
          <cell r="BA302" t="str">
            <v/>
          </cell>
          <cell r="BC302">
            <v>0</v>
          </cell>
          <cell r="BD302" t="str">
            <v>CBL, M19(F) 4x1.5mm2, 1.5m</v>
          </cell>
        </row>
        <row r="303">
          <cell r="A303" t="str">
            <v>3100-00050-01</v>
          </cell>
          <cell r="B303" t="str">
            <v>CBL, M19 (F), Push Lock, Moulded Cable Assy, 4*1.5sqmm H07ZZ-F (with cable 1.5m, incl 0.13m strip, 8mm Ferrules)</v>
          </cell>
          <cell r="C303" t="str">
            <v>ea</v>
          </cell>
          <cell r="E303" t="b">
            <v>1</v>
          </cell>
          <cell r="F303" t="b">
            <v>1</v>
          </cell>
          <cell r="H303" t="str">
            <v>Production</v>
          </cell>
          <cell r="I303" t="str">
            <v>Free Issue</v>
          </cell>
          <cell r="J303" t="str">
            <v>Jnicon</v>
          </cell>
          <cell r="K303" t="str">
            <v>Cable &amp; Connector Assy</v>
          </cell>
          <cell r="N303" t="str">
            <v>Jnicon</v>
          </cell>
          <cell r="O303" t="str">
            <v>BOM Roll</v>
          </cell>
          <cell r="P303">
            <v>460</v>
          </cell>
          <cell r="Q303">
            <v>1</v>
          </cell>
          <cell r="R303">
            <v>3.45</v>
          </cell>
          <cell r="S303" t="str">
            <v>USD</v>
          </cell>
          <cell r="T303">
            <v>3.2664268131035787</v>
          </cell>
          <cell r="U303" t="str">
            <v>EXW Shenzhen</v>
          </cell>
          <cell r="Y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J303">
            <v>3.2664268131035787</v>
          </cell>
          <cell r="AK303">
            <v>8</v>
          </cell>
          <cell r="AM303" t="str">
            <v>8536.9010</v>
          </cell>
          <cell r="AP303">
            <v>45643</v>
          </cell>
          <cell r="AQ303" t="str">
            <v>Outsource</v>
          </cell>
          <cell r="AR303" t="b">
            <v>1</v>
          </cell>
          <cell r="AS303" t="b">
            <v>0</v>
          </cell>
          <cell r="AT303" t="b">
            <v>0</v>
          </cell>
          <cell r="AU303" t="b">
            <v>0</v>
          </cell>
          <cell r="AV303" t="b">
            <v>0</v>
          </cell>
          <cell r="AW303" t="b">
            <v>0</v>
          </cell>
          <cell r="AY303" t="str">
            <v>China</v>
          </cell>
          <cell r="AZ303" t="str">
            <v>Hand</v>
          </cell>
          <cell r="BA303" t="str">
            <v/>
          </cell>
          <cell r="BC303">
            <v>0</v>
          </cell>
          <cell r="BD303" t="str">
            <v>CBL, M19(F) 4x1.5mm2, 0.13m strip, 1.5m</v>
          </cell>
        </row>
        <row r="304">
          <cell r="A304" t="str">
            <v>3100-00060-00</v>
          </cell>
          <cell r="B304" t="str">
            <v>CBL, M19 (F), Push Lock, Moulded Cable Assy, 4*1.5sqmm H07ZZ-F (with cable 4.2m, incl 0.02m strip)</v>
          </cell>
          <cell r="C304" t="str">
            <v>ea</v>
          </cell>
          <cell r="E304" t="b">
            <v>1</v>
          </cell>
          <cell r="F304" t="b">
            <v>0</v>
          </cell>
          <cell r="H304" t="str">
            <v>Phase Out</v>
          </cell>
          <cell r="I304" t="str">
            <v>Free Issue</v>
          </cell>
          <cell r="J304" t="str">
            <v>Jnicon</v>
          </cell>
          <cell r="K304" t="str">
            <v>Cable &amp; Connector Assy</v>
          </cell>
          <cell r="N304" t="str">
            <v>Jnicon</v>
          </cell>
          <cell r="O304" t="str">
            <v>BOM Roll</v>
          </cell>
          <cell r="S304" t="str">
            <v>USD</v>
          </cell>
          <cell r="T304">
            <v>0</v>
          </cell>
          <cell r="Y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J304">
            <v>0</v>
          </cell>
          <cell r="AM304" t="str">
            <v>8536.9010</v>
          </cell>
          <cell r="AP304">
            <v>45673</v>
          </cell>
          <cell r="AQ304" t="str">
            <v>Outsource</v>
          </cell>
          <cell r="AR304" t="b">
            <v>1</v>
          </cell>
          <cell r="AS304" t="b">
            <v>0</v>
          </cell>
          <cell r="AT304" t="b">
            <v>0</v>
          </cell>
          <cell r="AU304" t="b">
            <v>0</v>
          </cell>
          <cell r="AV304" t="b">
            <v>0</v>
          </cell>
          <cell r="AW304" t="b">
            <v>0</v>
          </cell>
          <cell r="AY304" t="str">
            <v>China</v>
          </cell>
          <cell r="AZ304" t="str">
            <v>Hand</v>
          </cell>
          <cell r="BA304" t="str">
            <v/>
          </cell>
          <cell r="BC304">
            <v>0</v>
          </cell>
          <cell r="BD304" t="str">
            <v>CBL, M19(F) 4x1.5mm2, 0.1m strip, 4.2m</v>
          </cell>
        </row>
        <row r="305">
          <cell r="A305" t="str">
            <v>3100-00060-01</v>
          </cell>
          <cell r="B305" t="str">
            <v>CBL, M19 (F), Push Lock, Moulded Cable Assy, 4*1.5sqmm H07ZZ-F (with cable 4.2m, incl 0.1m strip)</v>
          </cell>
          <cell r="C305" t="str">
            <v>ea</v>
          </cell>
          <cell r="E305" t="b">
            <v>1</v>
          </cell>
          <cell r="F305" t="b">
            <v>0</v>
          </cell>
          <cell r="H305" t="str">
            <v>Phase In</v>
          </cell>
          <cell r="I305" t="str">
            <v>Free Issue</v>
          </cell>
          <cell r="J305" t="str">
            <v>Jnicon</v>
          </cell>
          <cell r="K305" t="str">
            <v>Cable &amp; Connector Assy</v>
          </cell>
          <cell r="T305" t="e">
            <v>#N/A</v>
          </cell>
          <cell r="Y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J305" t="e">
            <v>#N/A</v>
          </cell>
          <cell r="AR305" t="b">
            <v>0</v>
          </cell>
          <cell r="AS305" t="b">
            <v>0</v>
          </cell>
          <cell r="AT305" t="b">
            <v>0</v>
          </cell>
          <cell r="AU305" t="b">
            <v>0</v>
          </cell>
          <cell r="AV305" t="b">
            <v>0</v>
          </cell>
          <cell r="AW305" t="b">
            <v>0</v>
          </cell>
          <cell r="AY305" t="b">
            <v>0</v>
          </cell>
          <cell r="BA305" t="str">
            <v/>
          </cell>
          <cell r="BC305">
            <v>0</v>
          </cell>
        </row>
        <row r="306">
          <cell r="A306" t="str">
            <v>3100-50018-00</v>
          </cell>
          <cell r="B306" t="str">
            <v>ASY, Current Cable Kit, GM, M12-A, 3P+N, 3m</v>
          </cell>
          <cell r="C306" t="str">
            <v>ea</v>
          </cell>
          <cell r="E306" t="b">
            <v>0</v>
          </cell>
          <cell r="F306" t="b">
            <v>0</v>
          </cell>
          <cell r="H306" t="str">
            <v>Obsolete</v>
          </cell>
          <cell r="I306" t="str">
            <v>Make</v>
          </cell>
          <cell r="J306" t="str">
            <v>TBA</v>
          </cell>
          <cell r="K306" t="str">
            <v>TBA</v>
          </cell>
          <cell r="S306" t="str">
            <v>EUR</v>
          </cell>
          <cell r="T306">
            <v>0</v>
          </cell>
          <cell r="Y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J306">
            <v>0</v>
          </cell>
          <cell r="AR306" t="b">
            <v>0</v>
          </cell>
          <cell r="AS306" t="b">
            <v>0</v>
          </cell>
          <cell r="AT306" t="b">
            <v>0</v>
          </cell>
          <cell r="AU306" t="b">
            <v>0</v>
          </cell>
          <cell r="AV306" t="b">
            <v>0</v>
          </cell>
          <cell r="AW306" t="b">
            <v>0</v>
          </cell>
          <cell r="BA306" t="str">
            <v/>
          </cell>
          <cell r="BC306">
            <v>0</v>
          </cell>
        </row>
        <row r="307">
          <cell r="A307" t="str">
            <v>3100-50019-00</v>
          </cell>
          <cell r="B307" t="str">
            <v>ASY, Current Cable Kit, PM, M12-A, 3P+N, 1m</v>
          </cell>
          <cell r="C307" t="str">
            <v>ea</v>
          </cell>
          <cell r="E307" t="b">
            <v>0</v>
          </cell>
          <cell r="F307" t="b">
            <v>0</v>
          </cell>
          <cell r="H307" t="str">
            <v>Obsolete</v>
          </cell>
          <cell r="I307" t="str">
            <v>Make</v>
          </cell>
          <cell r="J307" t="str">
            <v>TBA</v>
          </cell>
          <cell r="K307" t="str">
            <v>TBA</v>
          </cell>
          <cell r="S307" t="str">
            <v>EUR</v>
          </cell>
          <cell r="T307">
            <v>0</v>
          </cell>
          <cell r="Y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J307">
            <v>0</v>
          </cell>
          <cell r="AR307" t="b">
            <v>0</v>
          </cell>
          <cell r="AS307" t="b">
            <v>0</v>
          </cell>
          <cell r="AT307" t="b">
            <v>0</v>
          </cell>
          <cell r="AU307" t="b">
            <v>0</v>
          </cell>
          <cell r="AV307" t="b">
            <v>0</v>
          </cell>
          <cell r="AW307" t="b">
            <v>0</v>
          </cell>
          <cell r="BA307" t="str">
            <v/>
          </cell>
          <cell r="BC307">
            <v>0</v>
          </cell>
        </row>
        <row r="308">
          <cell r="A308" t="str">
            <v>3100-50020-00</v>
          </cell>
          <cell r="B308" t="str">
            <v>ASY, Current Cable Kit, PM, M12-A, 1P+N, 1m</v>
          </cell>
          <cell r="C308" t="str">
            <v>ea</v>
          </cell>
          <cell r="E308" t="b">
            <v>0</v>
          </cell>
          <cell r="F308" t="b">
            <v>0</v>
          </cell>
          <cell r="H308" t="str">
            <v>Obsolete</v>
          </cell>
          <cell r="I308" t="str">
            <v>Make</v>
          </cell>
          <cell r="J308" t="str">
            <v>TBA</v>
          </cell>
          <cell r="K308" t="str">
            <v>TBA</v>
          </cell>
          <cell r="S308" t="str">
            <v>EUR</v>
          </cell>
          <cell r="T308">
            <v>0</v>
          </cell>
          <cell r="Y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J308">
            <v>0</v>
          </cell>
          <cell r="AR308" t="b">
            <v>0</v>
          </cell>
          <cell r="AS308" t="b">
            <v>0</v>
          </cell>
          <cell r="AT308" t="b">
            <v>0</v>
          </cell>
          <cell r="AU308" t="b">
            <v>0</v>
          </cell>
          <cell r="AV308" t="b">
            <v>0</v>
          </cell>
          <cell r="AW308" t="b">
            <v>0</v>
          </cell>
          <cell r="BA308" t="str">
            <v/>
          </cell>
          <cell r="BC308">
            <v>0</v>
          </cell>
        </row>
        <row r="309">
          <cell r="A309" t="str">
            <v>3100-50021-00</v>
          </cell>
          <cell r="B309" t="str">
            <v>ASY, Current Cable Kit, GM, M12-A, 3P+N, 6m</v>
          </cell>
          <cell r="C309" t="str">
            <v>ea</v>
          </cell>
          <cell r="E309" t="b">
            <v>0</v>
          </cell>
          <cell r="F309" t="b">
            <v>0</v>
          </cell>
          <cell r="H309" t="str">
            <v>UnReleased</v>
          </cell>
          <cell r="I309" t="str">
            <v>Make</v>
          </cell>
          <cell r="J309" t="str">
            <v>TBA</v>
          </cell>
          <cell r="K309" t="str">
            <v>TBA</v>
          </cell>
          <cell r="S309" t="str">
            <v>EUR</v>
          </cell>
          <cell r="T309">
            <v>0</v>
          </cell>
          <cell r="Y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J309">
            <v>0</v>
          </cell>
          <cell r="AR309" t="b">
            <v>0</v>
          </cell>
          <cell r="AS309" t="b">
            <v>0</v>
          </cell>
          <cell r="AT309" t="b">
            <v>0</v>
          </cell>
          <cell r="AU309" t="b">
            <v>0</v>
          </cell>
          <cell r="AV309" t="b">
            <v>0</v>
          </cell>
          <cell r="AW309" t="b">
            <v>0</v>
          </cell>
          <cell r="BA309" t="str">
            <v/>
          </cell>
          <cell r="BC309">
            <v>0</v>
          </cell>
        </row>
        <row r="310">
          <cell r="A310" t="str">
            <v>3101-00010-00</v>
          </cell>
          <cell r="B310" t="str">
            <v>CBL, ASY, 1-Core 1.5mm2 Stranded Cable, Double Insulated, IP67, c/w Ferrule &amp; M12 Ring, Blue, 850mm</v>
          </cell>
          <cell r="C310" t="str">
            <v>ea</v>
          </cell>
          <cell r="E310" t="b">
            <v>1</v>
          </cell>
          <cell r="F310" t="b">
            <v>1</v>
          </cell>
          <cell r="H310" t="str">
            <v>Obsolete</v>
          </cell>
          <cell r="I310" t="str">
            <v>Make</v>
          </cell>
          <cell r="J310" t="str">
            <v>Smart Electronics</v>
          </cell>
          <cell r="O310" t="str">
            <v>BOM Roll</v>
          </cell>
          <cell r="S310" t="str">
            <v>EUR</v>
          </cell>
          <cell r="T310">
            <v>0</v>
          </cell>
          <cell r="Y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J310">
            <v>0</v>
          </cell>
          <cell r="AQ310" t="str">
            <v>Outsource</v>
          </cell>
          <cell r="AR310" t="b">
            <v>0</v>
          </cell>
          <cell r="AS310" t="b">
            <v>0</v>
          </cell>
          <cell r="AT310" t="b">
            <v>0</v>
          </cell>
          <cell r="AU310" t="b">
            <v>0</v>
          </cell>
          <cell r="AV310" t="b">
            <v>0</v>
          </cell>
          <cell r="AW310" t="b">
            <v>0</v>
          </cell>
          <cell r="AY310" t="str">
            <v>Ireland</v>
          </cell>
          <cell r="BA310" t="str">
            <v/>
          </cell>
          <cell r="BC310">
            <v>0</v>
          </cell>
          <cell r="BD310" t="str">
            <v>CBL, ASY, 1.5mm2, Blue, 1.35m, Ferrule-M12 Crimp</v>
          </cell>
        </row>
        <row r="311">
          <cell r="A311" t="str">
            <v>3101-00010-01</v>
          </cell>
          <cell r="B311" t="str">
            <v>CBL, ASY, 1-Core 1.5mm2 Stranded Cable, Double Insulated, IP67, c/w Ferrule &amp; M12 Ring, Blue, 1350mm</v>
          </cell>
          <cell r="C311" t="str">
            <v>ea</v>
          </cell>
          <cell r="E311" t="b">
            <v>1</v>
          </cell>
          <cell r="F311" t="b">
            <v>1</v>
          </cell>
          <cell r="H311" t="str">
            <v>Production</v>
          </cell>
          <cell r="I311" t="str">
            <v>Make</v>
          </cell>
          <cell r="J311" t="str">
            <v>Smart Electronics</v>
          </cell>
          <cell r="O311" t="str">
            <v>BOM Roll</v>
          </cell>
          <cell r="S311" t="str">
            <v>EUR</v>
          </cell>
          <cell r="T311">
            <v>0</v>
          </cell>
          <cell r="Y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J311">
            <v>0</v>
          </cell>
          <cell r="AP311">
            <v>45608</v>
          </cell>
          <cell r="AQ311" t="str">
            <v>Outsource</v>
          </cell>
          <cell r="AR311" t="b">
            <v>0</v>
          </cell>
          <cell r="AS311" t="b">
            <v>0</v>
          </cell>
          <cell r="AT311" t="b">
            <v>0</v>
          </cell>
          <cell r="AU311" t="b">
            <v>0</v>
          </cell>
          <cell r="AV311" t="b">
            <v>0</v>
          </cell>
          <cell r="AW311" t="b">
            <v>0</v>
          </cell>
          <cell r="AY311" t="str">
            <v>Ireland</v>
          </cell>
          <cell r="BA311" t="str">
            <v/>
          </cell>
          <cell r="BC311">
            <v>0</v>
          </cell>
          <cell r="BD311" t="str">
            <v>CBL, ASY, 1.5mm2, Blue, 1.35m, Ferrule-M12 Crimp</v>
          </cell>
        </row>
        <row r="312">
          <cell r="A312" t="str">
            <v>3101-00020-00</v>
          </cell>
          <cell r="B312" t="str">
            <v>CBL, ASY, 1-Core 1.5mm2 Stranded Cable, Double Insulated, IP67, c/w Ferrule &amp; M12 Ring, Grey, 1100mm</v>
          </cell>
          <cell r="C312" t="str">
            <v>ea</v>
          </cell>
          <cell r="E312" t="b">
            <v>1</v>
          </cell>
          <cell r="F312" t="b">
            <v>1</v>
          </cell>
          <cell r="H312" t="str">
            <v>Obsolete</v>
          </cell>
          <cell r="I312" t="str">
            <v>Make</v>
          </cell>
          <cell r="J312" t="str">
            <v>Smart Electronics</v>
          </cell>
          <cell r="O312" t="str">
            <v>BOM Roll</v>
          </cell>
          <cell r="S312" t="str">
            <v>EUR</v>
          </cell>
          <cell r="T312">
            <v>0</v>
          </cell>
          <cell r="Y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J312">
            <v>0</v>
          </cell>
          <cell r="AQ312" t="str">
            <v>Outsource</v>
          </cell>
          <cell r="AR312" t="b">
            <v>0</v>
          </cell>
          <cell r="AS312" t="b">
            <v>0</v>
          </cell>
          <cell r="AT312" t="b">
            <v>0</v>
          </cell>
          <cell r="AU312" t="b">
            <v>0</v>
          </cell>
          <cell r="AV312" t="b">
            <v>0</v>
          </cell>
          <cell r="AW312" t="b">
            <v>0</v>
          </cell>
          <cell r="AY312" t="str">
            <v>Ireland</v>
          </cell>
          <cell r="BA312" t="str">
            <v/>
          </cell>
          <cell r="BC312">
            <v>0</v>
          </cell>
          <cell r="BD312" t="str">
            <v>CBL, ASY, 1.5mm2, Grey, 1.60m, Ferrule-M12 Crimp</v>
          </cell>
        </row>
        <row r="313">
          <cell r="A313" t="str">
            <v>3101-00020-01</v>
          </cell>
          <cell r="B313" t="str">
            <v>CBL, ASY, 1-Core 1.5mm2 Stranded Cable, Double Insulated, IP67, c/w Ferrule &amp; M12 Ring, Grey, 1600mm</v>
          </cell>
          <cell r="C313" t="str">
            <v>ea</v>
          </cell>
          <cell r="E313" t="b">
            <v>1</v>
          </cell>
          <cell r="F313" t="b">
            <v>1</v>
          </cell>
          <cell r="H313" t="str">
            <v>Production</v>
          </cell>
          <cell r="I313" t="str">
            <v>Make</v>
          </cell>
          <cell r="J313" t="str">
            <v>Smart Electronics</v>
          </cell>
          <cell r="O313" t="str">
            <v>BOM Roll</v>
          </cell>
          <cell r="S313" t="str">
            <v>EUR</v>
          </cell>
          <cell r="T313">
            <v>0</v>
          </cell>
          <cell r="Y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J313">
            <v>0</v>
          </cell>
          <cell r="AP313">
            <v>45608</v>
          </cell>
          <cell r="AQ313" t="str">
            <v>Outsource</v>
          </cell>
          <cell r="AR313" t="b">
            <v>0</v>
          </cell>
          <cell r="AS313" t="b">
            <v>0</v>
          </cell>
          <cell r="AT313" t="b">
            <v>0</v>
          </cell>
          <cell r="AU313" t="b">
            <v>0</v>
          </cell>
          <cell r="AV313" t="b">
            <v>0</v>
          </cell>
          <cell r="AW313" t="b">
            <v>0</v>
          </cell>
          <cell r="AY313" t="str">
            <v>Ireland</v>
          </cell>
          <cell r="BA313" t="str">
            <v/>
          </cell>
          <cell r="BC313">
            <v>0</v>
          </cell>
          <cell r="BD313" t="str">
            <v>CBL, ASY, 1.5mm2, Grey, 1.60m, Ferrule-M12 Crimp</v>
          </cell>
        </row>
        <row r="314">
          <cell r="A314" t="str">
            <v>3101-00030-00</v>
          </cell>
          <cell r="B314" t="str">
            <v>CBL, ASY, 1-Core 1.5mm2 Stranded Cable, Double Insulated, IP67, c/w Ferrule &amp; M12 Ring, Black,  1300mm</v>
          </cell>
          <cell r="C314" t="str">
            <v>ea</v>
          </cell>
          <cell r="E314" t="b">
            <v>1</v>
          </cell>
          <cell r="F314" t="b">
            <v>1</v>
          </cell>
          <cell r="H314" t="str">
            <v>Obsolete</v>
          </cell>
          <cell r="I314" t="str">
            <v>Make</v>
          </cell>
          <cell r="J314" t="str">
            <v>Smart Electronics</v>
          </cell>
          <cell r="O314" t="str">
            <v>BOM Roll</v>
          </cell>
          <cell r="S314" t="str">
            <v>EUR</v>
          </cell>
          <cell r="T314">
            <v>0</v>
          </cell>
          <cell r="Y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J314">
            <v>0</v>
          </cell>
          <cell r="AQ314" t="str">
            <v>Outsource</v>
          </cell>
          <cell r="AR314" t="b">
            <v>0</v>
          </cell>
          <cell r="AS314" t="b">
            <v>0</v>
          </cell>
          <cell r="AT314" t="b">
            <v>0</v>
          </cell>
          <cell r="AU314" t="b">
            <v>0</v>
          </cell>
          <cell r="AV314" t="b">
            <v>0</v>
          </cell>
          <cell r="AW314" t="b">
            <v>0</v>
          </cell>
          <cell r="AY314" t="str">
            <v>Ireland</v>
          </cell>
          <cell r="BA314" t="str">
            <v/>
          </cell>
          <cell r="BC314">
            <v>0</v>
          </cell>
          <cell r="BD314" t="str">
            <v>CBL, ASY, 1.5mm2, Black, 1.50m, Ferrule-M12 Crimp</v>
          </cell>
        </row>
        <row r="315">
          <cell r="A315" t="str">
            <v>3101-00030-01</v>
          </cell>
          <cell r="B315" t="str">
            <v>CBL, ASY, 1-Core 1.5mm2 Stranded Cable, Double Insulated, IP67, c/w Ferrule &amp; M12 Ring, Black,  1800mm</v>
          </cell>
          <cell r="C315" t="str">
            <v>ea</v>
          </cell>
          <cell r="E315" t="b">
            <v>1</v>
          </cell>
          <cell r="F315" t="b">
            <v>1</v>
          </cell>
          <cell r="H315" t="str">
            <v>Production</v>
          </cell>
          <cell r="I315" t="str">
            <v>Make</v>
          </cell>
          <cell r="J315" t="str">
            <v>Smart Electronics</v>
          </cell>
          <cell r="O315" t="str">
            <v>BOM Roll</v>
          </cell>
          <cell r="S315" t="str">
            <v>EUR</v>
          </cell>
          <cell r="T315">
            <v>0</v>
          </cell>
          <cell r="Y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J315">
            <v>0</v>
          </cell>
          <cell r="AP315">
            <v>45608</v>
          </cell>
          <cell r="AQ315" t="str">
            <v>Outsource</v>
          </cell>
          <cell r="AR315" t="b">
            <v>0</v>
          </cell>
          <cell r="AS315" t="b">
            <v>0</v>
          </cell>
          <cell r="AT315" t="b">
            <v>0</v>
          </cell>
          <cell r="AU315" t="b">
            <v>0</v>
          </cell>
          <cell r="AV315" t="b">
            <v>0</v>
          </cell>
          <cell r="AW315" t="b">
            <v>0</v>
          </cell>
          <cell r="AY315" t="str">
            <v>Ireland</v>
          </cell>
          <cell r="BA315" t="str">
            <v/>
          </cell>
          <cell r="BC315">
            <v>0</v>
          </cell>
          <cell r="BD315" t="str">
            <v>CBL, ASY, 1.5mm2, Black, 1.50m, Ferrule-M12 Crimp</v>
          </cell>
        </row>
        <row r="316">
          <cell r="A316" t="str">
            <v>3101-00040-00</v>
          </cell>
          <cell r="B316" t="str">
            <v>CBL, ASY, 1-Core 1.5mm2 Stranded, Cable, Double Insulated, IP67, c/w Ferrule &amp; M12 Ring, Brown, 1500mm</v>
          </cell>
          <cell r="C316" t="str">
            <v>ea</v>
          </cell>
          <cell r="E316" t="b">
            <v>1</v>
          </cell>
          <cell r="F316" t="b">
            <v>1</v>
          </cell>
          <cell r="H316" t="str">
            <v>Obsolete</v>
          </cell>
          <cell r="I316" t="str">
            <v>Make</v>
          </cell>
          <cell r="J316" t="str">
            <v>Smart Electronics</v>
          </cell>
          <cell r="O316" t="str">
            <v>BOM Roll</v>
          </cell>
          <cell r="S316" t="str">
            <v>EUR</v>
          </cell>
          <cell r="T316">
            <v>0</v>
          </cell>
          <cell r="Y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J316">
            <v>0</v>
          </cell>
          <cell r="AQ316" t="str">
            <v>Outsource</v>
          </cell>
          <cell r="AR316" t="b">
            <v>0</v>
          </cell>
          <cell r="AS316" t="b">
            <v>0</v>
          </cell>
          <cell r="AT316" t="b">
            <v>0</v>
          </cell>
          <cell r="AU316" t="b">
            <v>0</v>
          </cell>
          <cell r="AV316" t="b">
            <v>0</v>
          </cell>
          <cell r="AW316" t="b">
            <v>0</v>
          </cell>
          <cell r="AY316" t="str">
            <v>Ireland</v>
          </cell>
          <cell r="BA316" t="str">
            <v/>
          </cell>
          <cell r="BC316">
            <v>0</v>
          </cell>
          <cell r="BD316" t="str">
            <v>CBL, ASY, 1.5mm2, Brown, 2.00m, Ferrule-M12 Crimp</v>
          </cell>
        </row>
        <row r="317">
          <cell r="A317" t="str">
            <v>3101-00040-01</v>
          </cell>
          <cell r="B317" t="str">
            <v>CBL, ASY, 1-Core 1.5mm2 Stranded Cable, Double Insulated, IP67, c/w Ferrule &amp; M12 Ring, Brown, 2000mm</v>
          </cell>
          <cell r="C317" t="str">
            <v>ea</v>
          </cell>
          <cell r="E317" t="b">
            <v>1</v>
          </cell>
          <cell r="F317" t="b">
            <v>1</v>
          </cell>
          <cell r="H317" t="str">
            <v>Production</v>
          </cell>
          <cell r="I317" t="str">
            <v>Make</v>
          </cell>
          <cell r="J317" t="str">
            <v>Smart Electronics</v>
          </cell>
          <cell r="O317" t="str">
            <v>BOM Roll</v>
          </cell>
          <cell r="S317" t="str">
            <v>EUR</v>
          </cell>
          <cell r="T317">
            <v>0</v>
          </cell>
          <cell r="Y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J317">
            <v>0</v>
          </cell>
          <cell r="AP317">
            <v>45608</v>
          </cell>
          <cell r="AQ317" t="str">
            <v>Outsource</v>
          </cell>
          <cell r="AR317" t="b">
            <v>0</v>
          </cell>
          <cell r="AS317" t="b">
            <v>0</v>
          </cell>
          <cell r="AT317" t="b">
            <v>0</v>
          </cell>
          <cell r="AU317" t="b">
            <v>0</v>
          </cell>
          <cell r="AV317" t="b">
            <v>0</v>
          </cell>
          <cell r="AW317" t="b">
            <v>0</v>
          </cell>
          <cell r="AY317" t="str">
            <v>Ireland</v>
          </cell>
          <cell r="BA317" t="str">
            <v/>
          </cell>
          <cell r="BC317">
            <v>0</v>
          </cell>
          <cell r="BD317" t="str">
            <v>CBL, ASY, 1.5mm2, Brown, 2.00m, Ferrule-M12 Crimp</v>
          </cell>
        </row>
        <row r="318">
          <cell r="A318" t="str">
            <v>3101-30003-00</v>
          </cell>
          <cell r="B318" t="str">
            <v>ASY, M19 (F) Moulded 1.0m, 4-Core 1.5sqmm &amp; 2*0.5m 4mm Plug Tails Butt Spliced, 1.5m Finished</v>
          </cell>
          <cell r="C318" t="str">
            <v>ea</v>
          </cell>
          <cell r="E318" t="b">
            <v>0</v>
          </cell>
          <cell r="F318" t="b">
            <v>0</v>
          </cell>
          <cell r="H318" t="str">
            <v>UnReleased</v>
          </cell>
          <cell r="I318" t="str">
            <v>Cost</v>
          </cell>
          <cell r="J318" t="str">
            <v>TBA</v>
          </cell>
          <cell r="M318" t="str">
            <v>[12/02/24] RFQ needed
[09/01/24] 3101-30019-00 (5.7m) costing used</v>
          </cell>
          <cell r="P318">
            <v>100</v>
          </cell>
          <cell r="Q318">
            <v>100</v>
          </cell>
          <cell r="R318">
            <v>58.74</v>
          </cell>
          <cell r="S318" t="str">
            <v>EUR</v>
          </cell>
          <cell r="T318">
            <v>58.74</v>
          </cell>
          <cell r="Y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J318">
            <v>58.74</v>
          </cell>
          <cell r="AR318" t="b">
            <v>0</v>
          </cell>
          <cell r="AS318" t="b">
            <v>0</v>
          </cell>
          <cell r="AT318" t="b">
            <v>0</v>
          </cell>
          <cell r="AU318" t="b">
            <v>0</v>
          </cell>
          <cell r="AV318" t="b">
            <v>0</v>
          </cell>
          <cell r="AW318" t="b">
            <v>0</v>
          </cell>
          <cell r="BA318" t="str">
            <v/>
          </cell>
          <cell r="BC318">
            <v>0</v>
          </cell>
        </row>
        <row r="319">
          <cell r="A319" t="str">
            <v>3101-30004-00</v>
          </cell>
          <cell r="B319" t="str">
            <v>ASY, M19 (F) Moulded 2.7m, 4-Core 1.5sqmm &amp; 4*0.5m 4mm Plug Tails Butt Spliced, 3m Finished</v>
          </cell>
          <cell r="C319" t="str">
            <v>ea</v>
          </cell>
          <cell r="E319" t="b">
            <v>0</v>
          </cell>
          <cell r="F319" t="b">
            <v>0</v>
          </cell>
          <cell r="H319" t="str">
            <v>Obsolete</v>
          </cell>
          <cell r="I319" t="str">
            <v>Cost</v>
          </cell>
          <cell r="J319" t="str">
            <v>Wexford Cable</v>
          </cell>
          <cell r="K319" t="str">
            <v>30004</v>
          </cell>
          <cell r="M319" t="str">
            <v>[15/09/23] RFQ needed
[09/01/24] 3101-30019-00 (5.7m) costing used</v>
          </cell>
          <cell r="N319" t="str">
            <v>Estimate - Wexford Cable</v>
          </cell>
          <cell r="O319" t="str">
            <v>Estimate</v>
          </cell>
          <cell r="P319">
            <v>100</v>
          </cell>
          <cell r="Q319">
            <v>100</v>
          </cell>
          <cell r="R319">
            <v>58.74</v>
          </cell>
          <cell r="S319" t="str">
            <v>EUR</v>
          </cell>
          <cell r="T319">
            <v>58.74</v>
          </cell>
          <cell r="Y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J319">
            <v>58.74</v>
          </cell>
          <cell r="AR319" t="b">
            <v>0</v>
          </cell>
          <cell r="AS319" t="b">
            <v>0</v>
          </cell>
          <cell r="AT319" t="b">
            <v>0</v>
          </cell>
          <cell r="AU319" t="b">
            <v>0</v>
          </cell>
          <cell r="AV319" t="b">
            <v>0</v>
          </cell>
          <cell r="AW319" t="b">
            <v>0</v>
          </cell>
          <cell r="AY319" t="str">
            <v>Ireland</v>
          </cell>
          <cell r="BA319" t="str">
            <v/>
          </cell>
          <cell r="BC319">
            <v>0</v>
          </cell>
        </row>
        <row r="320">
          <cell r="A320" t="str">
            <v>3101-30004-00</v>
          </cell>
          <cell r="B320" t="str">
            <v>ASY, M19 (F) Moulded 2.7m, 4-Core 1.5sqmm &amp; 4*0.5m 4mm Plug Tails Butt Spliced, 3m Finished</v>
          </cell>
          <cell r="C320" t="str">
            <v>ea</v>
          </cell>
          <cell r="E320" t="b">
            <v>0</v>
          </cell>
          <cell r="F320" t="b">
            <v>0</v>
          </cell>
          <cell r="H320" t="str">
            <v>Obsolete</v>
          </cell>
          <cell r="I320" t="str">
            <v>Cost</v>
          </cell>
          <cell r="J320" t="str">
            <v>Wexford Cable</v>
          </cell>
          <cell r="K320" t="str">
            <v>30004</v>
          </cell>
          <cell r="M320" t="str">
            <v>[15/09/23] RFQ needed
[09/01/24] 3101-30019-00 (5.7m) costing used</v>
          </cell>
          <cell r="N320" t="str">
            <v>Estimate - Wexford Cable</v>
          </cell>
          <cell r="O320" t="str">
            <v>Estimate</v>
          </cell>
          <cell r="P320">
            <v>250</v>
          </cell>
          <cell r="Q320">
            <v>250</v>
          </cell>
          <cell r="R320">
            <v>55.81</v>
          </cell>
          <cell r="S320" t="str">
            <v>EUR</v>
          </cell>
          <cell r="T320">
            <v>55.81</v>
          </cell>
          <cell r="Y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J320">
            <v>55.81</v>
          </cell>
          <cell r="AR320" t="b">
            <v>0</v>
          </cell>
          <cell r="AS320" t="b">
            <v>0</v>
          </cell>
          <cell r="AT320" t="b">
            <v>0</v>
          </cell>
          <cell r="AU320" t="b">
            <v>0</v>
          </cell>
          <cell r="AV320" t="b">
            <v>0</v>
          </cell>
          <cell r="AW320" t="b">
            <v>0</v>
          </cell>
          <cell r="AY320" t="str">
            <v>Ireland</v>
          </cell>
          <cell r="BA320" t="str">
            <v/>
          </cell>
          <cell r="BC320">
            <v>0</v>
          </cell>
        </row>
        <row r="321">
          <cell r="A321" t="str">
            <v>3101-30019-00</v>
          </cell>
          <cell r="B321" t="str">
            <v>ASY, M19 (F) Moulded 5.7m, 4-Core 1.5sqmm &amp; 4*0.5m 4mm Plug Tails Butt Spliced, 6m Finished</v>
          </cell>
          <cell r="C321" t="str">
            <v>ea</v>
          </cell>
          <cell r="E321" t="b">
            <v>0</v>
          </cell>
          <cell r="F321" t="b">
            <v>0</v>
          </cell>
          <cell r="H321" t="str">
            <v>Obsolete</v>
          </cell>
          <cell r="I321" t="str">
            <v>Cost</v>
          </cell>
          <cell r="J321" t="str">
            <v>Wexford Cable</v>
          </cell>
          <cell r="K321" t="str">
            <v>30019</v>
          </cell>
          <cell r="N321" t="str">
            <v>Wexford Cable</v>
          </cell>
          <cell r="O321" t="str">
            <v>8576</v>
          </cell>
          <cell r="P321">
            <v>100</v>
          </cell>
          <cell r="Q321">
            <v>100</v>
          </cell>
          <cell r="R321">
            <v>58.74</v>
          </cell>
          <cell r="S321" t="str">
            <v>EUR</v>
          </cell>
          <cell r="T321">
            <v>58.74</v>
          </cell>
          <cell r="U321" t="str">
            <v>TBA</v>
          </cell>
          <cell r="Y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J321">
            <v>58.74</v>
          </cell>
          <cell r="AK321" t="str">
            <v>TBA</v>
          </cell>
          <cell r="AR321" t="b">
            <v>0</v>
          </cell>
          <cell r="AS321" t="b">
            <v>0</v>
          </cell>
          <cell r="AT321" t="b">
            <v>0</v>
          </cell>
          <cell r="AU321" t="b">
            <v>0</v>
          </cell>
          <cell r="AV321" t="b">
            <v>0</v>
          </cell>
          <cell r="AW321" t="b">
            <v>0</v>
          </cell>
          <cell r="AY321" t="str">
            <v>Ireland</v>
          </cell>
          <cell r="BA321" t="str">
            <v/>
          </cell>
          <cell r="BC321">
            <v>0</v>
          </cell>
        </row>
        <row r="322">
          <cell r="A322" t="str">
            <v>3101-30019-00</v>
          </cell>
          <cell r="B322" t="str">
            <v>ASY, M19 (F) Moulded 5.7m, 4-Core 1.5sqmm &amp; 4*0.5m 4mm Plug Tails Butt Spliced, 6m Finished</v>
          </cell>
          <cell r="C322" t="str">
            <v>ea</v>
          </cell>
          <cell r="E322" t="b">
            <v>0</v>
          </cell>
          <cell r="F322" t="b">
            <v>0</v>
          </cell>
          <cell r="H322" t="str">
            <v>Obsolete</v>
          </cell>
          <cell r="I322" t="str">
            <v>Cost</v>
          </cell>
          <cell r="J322" t="str">
            <v>Wexford Cable</v>
          </cell>
          <cell r="K322" t="str">
            <v>30019</v>
          </cell>
          <cell r="N322" t="str">
            <v>Wexford Cable</v>
          </cell>
          <cell r="O322" t="str">
            <v>8576</v>
          </cell>
          <cell r="P322">
            <v>250</v>
          </cell>
          <cell r="Q322">
            <v>250</v>
          </cell>
          <cell r="R322">
            <v>55.81</v>
          </cell>
          <cell r="S322" t="str">
            <v>EUR</v>
          </cell>
          <cell r="T322">
            <v>55.81</v>
          </cell>
          <cell r="U322" t="str">
            <v>TBA</v>
          </cell>
          <cell r="Y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J322">
            <v>55.81</v>
          </cell>
          <cell r="AK322" t="str">
            <v>TBA</v>
          </cell>
          <cell r="AR322" t="b">
            <v>0</v>
          </cell>
          <cell r="AS322" t="b">
            <v>0</v>
          </cell>
          <cell r="AT322" t="b">
            <v>0</v>
          </cell>
          <cell r="AU322" t="b">
            <v>0</v>
          </cell>
          <cell r="AV322" t="b">
            <v>0</v>
          </cell>
          <cell r="AW322" t="b">
            <v>0</v>
          </cell>
          <cell r="AY322" t="str">
            <v>Ireland</v>
          </cell>
          <cell r="BA322" t="str">
            <v/>
          </cell>
          <cell r="BC322">
            <v>0</v>
          </cell>
        </row>
        <row r="323">
          <cell r="A323" t="str">
            <v>3102-30005-00</v>
          </cell>
          <cell r="B323" t="str">
            <v>ASY, M25 (F) Moulded 1.7m, 4-Core 6.0sqmm &amp; 4*0.5m 6.0sqmm 35mm IPC Tails Butt Spliced, 2m Finished</v>
          </cell>
          <cell r="C323" t="str">
            <v>ea</v>
          </cell>
          <cell r="E323" t="b">
            <v>0</v>
          </cell>
          <cell r="F323" t="b">
            <v>0</v>
          </cell>
          <cell r="H323" t="str">
            <v>Obsolete</v>
          </cell>
          <cell r="I323" t="str">
            <v>Cost</v>
          </cell>
          <cell r="J323" t="str">
            <v>Wexford Cable</v>
          </cell>
          <cell r="K323" t="str">
            <v>30005</v>
          </cell>
          <cell r="N323" t="str">
            <v>Wexford Cable</v>
          </cell>
          <cell r="O323" t="str">
            <v>8576</v>
          </cell>
          <cell r="P323">
            <v>100</v>
          </cell>
          <cell r="Q323">
            <v>100</v>
          </cell>
          <cell r="R323">
            <v>43.49</v>
          </cell>
          <cell r="S323" t="str">
            <v>EUR</v>
          </cell>
          <cell r="T323">
            <v>43.49</v>
          </cell>
          <cell r="U323" t="str">
            <v>TBA</v>
          </cell>
          <cell r="Y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J323">
            <v>43.49</v>
          </cell>
          <cell r="AK323" t="str">
            <v>TBA</v>
          </cell>
          <cell r="AR323" t="b">
            <v>0</v>
          </cell>
          <cell r="AS323" t="b">
            <v>0</v>
          </cell>
          <cell r="AT323" t="b">
            <v>0</v>
          </cell>
          <cell r="AU323" t="b">
            <v>0</v>
          </cell>
          <cell r="AV323" t="b">
            <v>0</v>
          </cell>
          <cell r="AW323" t="b">
            <v>0</v>
          </cell>
          <cell r="AY323" t="str">
            <v>Ireland</v>
          </cell>
          <cell r="BA323" t="str">
            <v/>
          </cell>
          <cell r="BC323">
            <v>0</v>
          </cell>
        </row>
        <row r="324">
          <cell r="A324" t="str">
            <v>3102-30005-00</v>
          </cell>
          <cell r="B324" t="str">
            <v>ASY, M25 (F) Moulded 1.7m, 4-Core 6.0sqmm &amp; 4*0.5m 6.0sqmm 35mm IPC Tails Butt Spliced, 2m Finished</v>
          </cell>
          <cell r="C324" t="str">
            <v>ea</v>
          </cell>
          <cell r="E324" t="b">
            <v>0</v>
          </cell>
          <cell r="F324" t="b">
            <v>0</v>
          </cell>
          <cell r="H324" t="str">
            <v>Obsolete</v>
          </cell>
          <cell r="I324" t="str">
            <v>Cost</v>
          </cell>
          <cell r="J324" t="str">
            <v>Wexford Cable</v>
          </cell>
          <cell r="K324" t="str">
            <v>30005</v>
          </cell>
          <cell r="N324" t="str">
            <v>Wexford Cable</v>
          </cell>
          <cell r="O324" t="str">
            <v>8576</v>
          </cell>
          <cell r="P324">
            <v>250</v>
          </cell>
          <cell r="Q324">
            <v>250</v>
          </cell>
          <cell r="R324">
            <v>41.32</v>
          </cell>
          <cell r="S324" t="str">
            <v>EUR</v>
          </cell>
          <cell r="T324">
            <v>41.32</v>
          </cell>
          <cell r="U324" t="str">
            <v>TBA</v>
          </cell>
          <cell r="Y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J324">
            <v>41.32</v>
          </cell>
          <cell r="AK324" t="str">
            <v>TBA</v>
          </cell>
          <cell r="AR324" t="b">
            <v>0</v>
          </cell>
          <cell r="AS324" t="b">
            <v>0</v>
          </cell>
          <cell r="AT324" t="b">
            <v>0</v>
          </cell>
          <cell r="AU324" t="b">
            <v>0</v>
          </cell>
          <cell r="AV324" t="b">
            <v>0</v>
          </cell>
          <cell r="AW324" t="b">
            <v>0</v>
          </cell>
          <cell r="AY324" t="str">
            <v>Ireland</v>
          </cell>
          <cell r="BA324" t="str">
            <v/>
          </cell>
          <cell r="BC324">
            <v>0</v>
          </cell>
        </row>
        <row r="325">
          <cell r="A325" t="str">
            <v>3102-30016-00</v>
          </cell>
          <cell r="B325" t="str">
            <v>ASY, M25 (F) Moulded 1.7m, 4-Core 6.0sqmm &amp; 4*1.5m 6.0sqmm 35mm IPC Tails Butt Spliced, 3m Finished</v>
          </cell>
          <cell r="C325" t="str">
            <v>ea</v>
          </cell>
          <cell r="E325" t="b">
            <v>0</v>
          </cell>
          <cell r="F325" t="b">
            <v>0</v>
          </cell>
          <cell r="H325" t="str">
            <v>Obsolete</v>
          </cell>
          <cell r="I325" t="str">
            <v>Cost</v>
          </cell>
          <cell r="J325" t="str">
            <v>Wexford Cable</v>
          </cell>
          <cell r="K325" t="str">
            <v>30022</v>
          </cell>
          <cell r="M325" t="str">
            <v>[15/09/23] RFQ needed
[09/01/24] 3102-30005-00 (1.7m) costing used, +€1.00</v>
          </cell>
          <cell r="N325" t="str">
            <v>Estimate - Wexford Cable</v>
          </cell>
          <cell r="O325" t="str">
            <v>Estimate</v>
          </cell>
          <cell r="P325">
            <v>100</v>
          </cell>
          <cell r="Q325">
            <v>100</v>
          </cell>
          <cell r="R325">
            <v>44.49</v>
          </cell>
          <cell r="S325" t="str">
            <v>EUR</v>
          </cell>
          <cell r="T325">
            <v>44.49</v>
          </cell>
          <cell r="Y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J325">
            <v>44.49</v>
          </cell>
          <cell r="AR325" t="b">
            <v>0</v>
          </cell>
          <cell r="AS325" t="b">
            <v>0</v>
          </cell>
          <cell r="AT325" t="b">
            <v>0</v>
          </cell>
          <cell r="AU325" t="b">
            <v>0</v>
          </cell>
          <cell r="AV325" t="b">
            <v>0</v>
          </cell>
          <cell r="AW325" t="b">
            <v>0</v>
          </cell>
          <cell r="AY325" t="str">
            <v>Ireland</v>
          </cell>
          <cell r="BA325" t="str">
            <v/>
          </cell>
          <cell r="BC325">
            <v>0</v>
          </cell>
        </row>
        <row r="326">
          <cell r="A326" t="str">
            <v>3102-30016-00</v>
          </cell>
          <cell r="B326" t="str">
            <v>ASY, M25 (F) Moulded 1.7m, 4-Core 6.0sqmm &amp; 4*1.5m 6.0sqmm 35mm IPC Tails Butt Spliced, 3m Finished</v>
          </cell>
          <cell r="C326" t="str">
            <v>ea</v>
          </cell>
          <cell r="E326" t="b">
            <v>0</v>
          </cell>
          <cell r="F326" t="b">
            <v>0</v>
          </cell>
          <cell r="H326" t="str">
            <v>Obsolete</v>
          </cell>
          <cell r="I326" t="str">
            <v>Cost</v>
          </cell>
          <cell r="J326" t="str">
            <v>Wexford Cable</v>
          </cell>
          <cell r="K326" t="str">
            <v>30022</v>
          </cell>
          <cell r="L326" t="str">
            <v>3202-30005-00</v>
          </cell>
          <cell r="M326" t="str">
            <v>[15/09/23] RFQ needed
[09/01/24] 3102-30005-00 (1.7m) costing used, +€1.00</v>
          </cell>
          <cell r="N326" t="str">
            <v>Estimate - Wexford Cable</v>
          </cell>
          <cell r="O326" t="str">
            <v>Estimate</v>
          </cell>
          <cell r="P326">
            <v>250</v>
          </cell>
          <cell r="Q326">
            <v>250</v>
          </cell>
          <cell r="R326">
            <v>42.3</v>
          </cell>
          <cell r="S326" t="str">
            <v>EUR</v>
          </cell>
          <cell r="T326">
            <v>42.3</v>
          </cell>
          <cell r="Y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J326">
            <v>42.3</v>
          </cell>
          <cell r="AR326" t="b">
            <v>0</v>
          </cell>
          <cell r="AS326" t="b">
            <v>0</v>
          </cell>
          <cell r="AT326" t="b">
            <v>0</v>
          </cell>
          <cell r="AU326" t="b">
            <v>0</v>
          </cell>
          <cell r="AV326" t="b">
            <v>0</v>
          </cell>
          <cell r="AW326" t="b">
            <v>0</v>
          </cell>
          <cell r="AY326" t="str">
            <v>Ireland</v>
          </cell>
          <cell r="BA326" t="str">
            <v/>
          </cell>
          <cell r="BC326">
            <v>0</v>
          </cell>
        </row>
        <row r="327">
          <cell r="A327" t="str">
            <v>3102-30017-00</v>
          </cell>
          <cell r="B327" t="str">
            <v>ASY, M25 (F) Moulded 1.7m, 4-Core 6.0sqmm &amp; 2*0.5m 6.0sqmm 35mm IPC Tails Butt Spliced, 2m Finished</v>
          </cell>
          <cell r="C327" t="str">
            <v>ea</v>
          </cell>
          <cell r="E327" t="b">
            <v>0</v>
          </cell>
          <cell r="F327" t="b">
            <v>0</v>
          </cell>
          <cell r="H327" t="str">
            <v>Obsolete</v>
          </cell>
          <cell r="I327" t="str">
            <v>Cost</v>
          </cell>
          <cell r="J327" t="str">
            <v>Wexford Cable</v>
          </cell>
          <cell r="K327" t="str">
            <v>30017</v>
          </cell>
          <cell r="L327" t="str">
            <v>3202-30017-00</v>
          </cell>
          <cell r="N327" t="str">
            <v>Wexford Cable</v>
          </cell>
          <cell r="O327" t="str">
            <v>8576</v>
          </cell>
          <cell r="P327">
            <v>100</v>
          </cell>
          <cell r="Q327">
            <v>100</v>
          </cell>
          <cell r="R327">
            <v>32.03</v>
          </cell>
          <cell r="S327" t="str">
            <v>EUR</v>
          </cell>
          <cell r="T327">
            <v>32.03</v>
          </cell>
          <cell r="U327" t="str">
            <v>TBA</v>
          </cell>
          <cell r="Y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J327">
            <v>32.03</v>
          </cell>
          <cell r="AK327" t="str">
            <v>TBA</v>
          </cell>
          <cell r="AR327" t="b">
            <v>0</v>
          </cell>
          <cell r="AS327" t="b">
            <v>0</v>
          </cell>
          <cell r="AT327" t="b">
            <v>0</v>
          </cell>
          <cell r="AU327" t="b">
            <v>0</v>
          </cell>
          <cell r="AV327" t="b">
            <v>0</v>
          </cell>
          <cell r="AW327" t="b">
            <v>0</v>
          </cell>
          <cell r="AY327" t="str">
            <v>Ireland</v>
          </cell>
          <cell r="BA327" t="str">
            <v/>
          </cell>
          <cell r="BC327">
            <v>0</v>
          </cell>
        </row>
        <row r="328">
          <cell r="A328" t="str">
            <v>3102-30017-00</v>
          </cell>
          <cell r="B328" t="str">
            <v>ASY, M25 (F) Moulded 1.7m, 4-Core 6.0sqmm &amp; 2*0.5m 6.0sqmm 35mm IPC Tails Butt Spliced, 2m Finished</v>
          </cell>
          <cell r="C328" t="str">
            <v>ea</v>
          </cell>
          <cell r="E328" t="b">
            <v>0</v>
          </cell>
          <cell r="F328" t="b">
            <v>0</v>
          </cell>
          <cell r="H328" t="str">
            <v>Obsolete</v>
          </cell>
          <cell r="I328" t="str">
            <v>Cost</v>
          </cell>
          <cell r="J328" t="str">
            <v>Wexford Cable</v>
          </cell>
          <cell r="K328" t="str">
            <v>30017</v>
          </cell>
          <cell r="N328" t="str">
            <v>Wexford Cable</v>
          </cell>
          <cell r="O328" t="str">
            <v>8576</v>
          </cell>
          <cell r="P328">
            <v>250</v>
          </cell>
          <cell r="Q328">
            <v>250</v>
          </cell>
          <cell r="R328">
            <v>30.43</v>
          </cell>
          <cell r="S328" t="str">
            <v>EUR</v>
          </cell>
          <cell r="T328">
            <v>30.43</v>
          </cell>
          <cell r="U328" t="str">
            <v>TBA</v>
          </cell>
          <cell r="Y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J328">
            <v>30.43</v>
          </cell>
          <cell r="AK328" t="str">
            <v>TBA</v>
          </cell>
          <cell r="AR328" t="b">
            <v>0</v>
          </cell>
          <cell r="AS328" t="b">
            <v>0</v>
          </cell>
          <cell r="AT328" t="b">
            <v>0</v>
          </cell>
          <cell r="AU328" t="b">
            <v>0</v>
          </cell>
          <cell r="AV328" t="b">
            <v>0</v>
          </cell>
          <cell r="AW328" t="b">
            <v>0</v>
          </cell>
          <cell r="AY328" t="str">
            <v>Ireland</v>
          </cell>
          <cell r="BA328" t="str">
            <v/>
          </cell>
          <cell r="BC328">
            <v>0</v>
          </cell>
        </row>
        <row r="329">
          <cell r="A329" t="str">
            <v>3102-30023-00</v>
          </cell>
          <cell r="B329" t="str">
            <v>ASY, M25 (F) Moulded 1.7m, 4-Core 6.0sqmm &amp; 2*1.5m 6.0sqmm 35mm IPC Tails Butt Spliced, 3m Finished</v>
          </cell>
          <cell r="C329" t="str">
            <v>ea</v>
          </cell>
          <cell r="E329" t="b">
            <v>0</v>
          </cell>
          <cell r="F329" t="b">
            <v>0</v>
          </cell>
          <cell r="H329" t="str">
            <v>Obsolete</v>
          </cell>
          <cell r="I329" t="str">
            <v>Cost</v>
          </cell>
          <cell r="J329" t="str">
            <v>Wexford Cable</v>
          </cell>
          <cell r="K329" t="str">
            <v>30023</v>
          </cell>
          <cell r="M329" t="str">
            <v>[15/09/23] RFQ needed
[09/01/24] 3102-30017-00 (1.7m) costing used, +€1.00</v>
          </cell>
          <cell r="N329" t="str">
            <v>Estimate - Wexford Cable</v>
          </cell>
          <cell r="O329" t="str">
            <v>Estimate</v>
          </cell>
          <cell r="P329">
            <v>100</v>
          </cell>
          <cell r="Q329">
            <v>100</v>
          </cell>
          <cell r="R329">
            <v>33.03</v>
          </cell>
          <cell r="S329" t="str">
            <v>EUR</v>
          </cell>
          <cell r="T329">
            <v>33.03</v>
          </cell>
          <cell r="Y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J329">
            <v>33.03</v>
          </cell>
          <cell r="AR329" t="b">
            <v>0</v>
          </cell>
          <cell r="AS329" t="b">
            <v>0</v>
          </cell>
          <cell r="AT329" t="b">
            <v>0</v>
          </cell>
          <cell r="AU329" t="b">
            <v>0</v>
          </cell>
          <cell r="AV329" t="b">
            <v>0</v>
          </cell>
          <cell r="AW329" t="b">
            <v>0</v>
          </cell>
          <cell r="AY329" t="str">
            <v>Ireland</v>
          </cell>
          <cell r="BA329" t="str">
            <v/>
          </cell>
          <cell r="BC329">
            <v>0</v>
          </cell>
        </row>
        <row r="330">
          <cell r="A330" t="str">
            <v>3102-30023-00</v>
          </cell>
          <cell r="B330" t="str">
            <v>ASY, M25 (F) Moulded 1.7m, 4-Core 6.0sqmm &amp; 2*1.5m 6.0sqmm 35mm IPC Tails Butt Spliced, 3m Finished</v>
          </cell>
          <cell r="C330" t="str">
            <v>ea</v>
          </cell>
          <cell r="E330" t="b">
            <v>0</v>
          </cell>
          <cell r="F330" t="b">
            <v>0</v>
          </cell>
          <cell r="H330" t="str">
            <v>Obsolete</v>
          </cell>
          <cell r="I330" t="str">
            <v>Cost</v>
          </cell>
          <cell r="J330" t="str">
            <v>Wexford Cable</v>
          </cell>
          <cell r="K330" t="str">
            <v>30023</v>
          </cell>
          <cell r="M330" t="str">
            <v>[15/09/23] RFQ needed
[09/01/24] 3102-30017-00 (1.7m) costing used, +€1.00</v>
          </cell>
          <cell r="N330" t="str">
            <v>Estimate - Wexford Cable</v>
          </cell>
          <cell r="O330" t="str">
            <v>Estimate</v>
          </cell>
          <cell r="P330">
            <v>250</v>
          </cell>
          <cell r="Q330">
            <v>250</v>
          </cell>
          <cell r="R330">
            <v>31.43</v>
          </cell>
          <cell r="S330" t="str">
            <v>EUR</v>
          </cell>
          <cell r="T330">
            <v>31.43</v>
          </cell>
          <cell r="Y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J330">
            <v>31.43</v>
          </cell>
          <cell r="AR330" t="b">
            <v>0</v>
          </cell>
          <cell r="AS330" t="b">
            <v>0</v>
          </cell>
          <cell r="AT330" t="b">
            <v>0</v>
          </cell>
          <cell r="AU330" t="b">
            <v>0</v>
          </cell>
          <cell r="AV330" t="b">
            <v>0</v>
          </cell>
          <cell r="AW330" t="b">
            <v>0</v>
          </cell>
          <cell r="AY330" t="str">
            <v>Ireland</v>
          </cell>
          <cell r="BA330" t="str">
            <v/>
          </cell>
          <cell r="BC330">
            <v>0</v>
          </cell>
        </row>
        <row r="331">
          <cell r="A331" t="str">
            <v>3201-30002-00</v>
          </cell>
          <cell r="B331" t="str">
            <v>ASY, Voltage Cable, GM, M19 (F) to 4x Ferrule 3P+N, 1.3m</v>
          </cell>
          <cell r="C331" t="str">
            <v>ea</v>
          </cell>
          <cell r="E331" t="b">
            <v>0</v>
          </cell>
          <cell r="F331" t="b">
            <v>0</v>
          </cell>
          <cell r="H331" t="str">
            <v>Production</v>
          </cell>
          <cell r="I331" t="str">
            <v>Make</v>
          </cell>
          <cell r="J331" t="str">
            <v>Smart Electronics</v>
          </cell>
          <cell r="S331" t="str">
            <v>EUR</v>
          </cell>
          <cell r="T331">
            <v>0</v>
          </cell>
          <cell r="Y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J331">
            <v>0</v>
          </cell>
          <cell r="AP331">
            <v>45428</v>
          </cell>
          <cell r="AQ331" t="str">
            <v>Outsource</v>
          </cell>
          <cell r="AR331" t="b">
            <v>0</v>
          </cell>
          <cell r="AS331" t="b">
            <v>0</v>
          </cell>
          <cell r="AT331" t="b">
            <v>0</v>
          </cell>
          <cell r="AU331" t="b">
            <v>0</v>
          </cell>
          <cell r="AV331" t="b">
            <v>0</v>
          </cell>
          <cell r="AW331" t="b">
            <v>0</v>
          </cell>
          <cell r="AY331" t="str">
            <v>Ireland</v>
          </cell>
          <cell r="BA331" t="str">
            <v/>
          </cell>
          <cell r="BC331">
            <v>0</v>
          </cell>
        </row>
        <row r="332">
          <cell r="A332" t="str">
            <v>3201-30002-01</v>
          </cell>
          <cell r="B332" t="str">
            <v>ASY, Voltage Cable, GM, M19 (F) to 4x Ferrule 3P+N, 1.5m</v>
          </cell>
          <cell r="C332" t="str">
            <v>ea</v>
          </cell>
          <cell r="E332" t="b">
            <v>0</v>
          </cell>
          <cell r="F332" t="b">
            <v>0</v>
          </cell>
          <cell r="H332" t="str">
            <v>Obsolete</v>
          </cell>
          <cell r="I332" t="str">
            <v>Make</v>
          </cell>
          <cell r="J332" t="str">
            <v>Smart Electronics</v>
          </cell>
          <cell r="S332" t="str">
            <v>EUR</v>
          </cell>
          <cell r="T332">
            <v>0</v>
          </cell>
          <cell r="Y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J332">
            <v>0</v>
          </cell>
          <cell r="AP332">
            <v>45575</v>
          </cell>
          <cell r="AQ332" t="str">
            <v>Outsource</v>
          </cell>
          <cell r="AR332" t="b">
            <v>0</v>
          </cell>
          <cell r="AS332" t="b">
            <v>0</v>
          </cell>
          <cell r="AT332" t="b">
            <v>0</v>
          </cell>
          <cell r="AU332" t="b">
            <v>0</v>
          </cell>
          <cell r="AV332" t="b">
            <v>0</v>
          </cell>
          <cell r="AW332" t="b">
            <v>0</v>
          </cell>
          <cell r="AY332" t="str">
            <v>Ireland</v>
          </cell>
          <cell r="BA332" t="str">
            <v/>
          </cell>
          <cell r="BC332">
            <v>0</v>
          </cell>
        </row>
        <row r="333">
          <cell r="A333" t="str">
            <v>3201-30002-02</v>
          </cell>
          <cell r="B333" t="str">
            <v>ASY, Voltage Cable, GM, M19 (F) to 4x Ferrule 3P+N, 1.5m</v>
          </cell>
          <cell r="C333" t="str">
            <v>ea</v>
          </cell>
          <cell r="E333" t="b">
            <v>0</v>
          </cell>
          <cell r="F333" t="b">
            <v>0</v>
          </cell>
          <cell r="H333" t="str">
            <v>Production</v>
          </cell>
          <cell r="I333" t="str">
            <v>Make</v>
          </cell>
          <cell r="J333" t="str">
            <v>Smart Electronics</v>
          </cell>
          <cell r="O333" t="str">
            <v>BOM Roll</v>
          </cell>
          <cell r="S333" t="str">
            <v>EUR</v>
          </cell>
          <cell r="T333">
            <v>0</v>
          </cell>
          <cell r="Y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J333">
            <v>0</v>
          </cell>
          <cell r="AP333">
            <v>45645</v>
          </cell>
          <cell r="AQ333" t="str">
            <v>Outsource</v>
          </cell>
          <cell r="AR333" t="b">
            <v>0</v>
          </cell>
          <cell r="AS333" t="b">
            <v>0</v>
          </cell>
          <cell r="AT333" t="b">
            <v>0</v>
          </cell>
          <cell r="AU333" t="b">
            <v>0</v>
          </cell>
          <cell r="AV333" t="b">
            <v>0</v>
          </cell>
          <cell r="AW333" t="b">
            <v>0</v>
          </cell>
          <cell r="AY333" t="str">
            <v>Ireland</v>
          </cell>
          <cell r="BA333" t="str">
            <v/>
          </cell>
          <cell r="BC333">
            <v>0</v>
          </cell>
        </row>
        <row r="334">
          <cell r="A334" t="str">
            <v>3201-30003-00</v>
          </cell>
          <cell r="B334" t="str">
            <v>ASY, Voltage Cable, GM, M19 (F) to 4mm Plug (90deg), 1P+N, 1.5m</v>
          </cell>
          <cell r="C334" t="str">
            <v>ea</v>
          </cell>
          <cell r="E334" t="b">
            <v>0</v>
          </cell>
          <cell r="F334" t="b">
            <v>0</v>
          </cell>
          <cell r="H334" t="str">
            <v>UnReleased</v>
          </cell>
          <cell r="I334" t="str">
            <v>Make</v>
          </cell>
          <cell r="J334" t="str">
            <v>TBA</v>
          </cell>
          <cell r="N334" t="str">
            <v>Wexford Cable + Jnicon + VT</v>
          </cell>
          <cell r="O334" t="str">
            <v>BOM Roll</v>
          </cell>
          <cell r="R334">
            <v>74.860799999999998</v>
          </cell>
          <cell r="S334" t="str">
            <v>EUR</v>
          </cell>
          <cell r="T334">
            <v>74.860799999999998</v>
          </cell>
          <cell r="Y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J334">
            <v>74.860799999999998</v>
          </cell>
          <cell r="AR334" t="b">
            <v>0</v>
          </cell>
          <cell r="AS334" t="b">
            <v>0</v>
          </cell>
          <cell r="AT334" t="b">
            <v>0</v>
          </cell>
          <cell r="AU334" t="b">
            <v>0</v>
          </cell>
          <cell r="AV334" t="b">
            <v>0</v>
          </cell>
          <cell r="AW334" t="b">
            <v>0</v>
          </cell>
          <cell r="AY334" t="str">
            <v>Ireland</v>
          </cell>
          <cell r="BA334" t="str">
            <v/>
          </cell>
          <cell r="BC334">
            <v>0</v>
          </cell>
        </row>
        <row r="335">
          <cell r="A335" t="str">
            <v>3201-30004-00</v>
          </cell>
          <cell r="B335" t="str">
            <v>ASY, Voltage Cable, GM, M19 (F) to 4mm Plug (90deg), 3P+N, 3m</v>
          </cell>
          <cell r="C335" t="str">
            <v>ea</v>
          </cell>
          <cell r="E335" t="b">
            <v>0</v>
          </cell>
          <cell r="F335" t="b">
            <v>1</v>
          </cell>
          <cell r="H335" t="str">
            <v>Obsolete</v>
          </cell>
          <cell r="I335" t="str">
            <v>Make</v>
          </cell>
          <cell r="J335" t="str">
            <v>Wexford Cable</v>
          </cell>
          <cell r="K335" t="str">
            <v>30004</v>
          </cell>
          <cell r="M335" t="str">
            <v>MFG by Wexford with Cable (c/w moulded connector) supplied by Jnicon</v>
          </cell>
          <cell r="N335" t="str">
            <v>Wexford Cable + Jnicon + VT</v>
          </cell>
          <cell r="O335" t="str">
            <v>BOM Roll</v>
          </cell>
          <cell r="R335">
            <v>87.636928201332353</v>
          </cell>
          <cell r="S335" t="str">
            <v>EUR</v>
          </cell>
          <cell r="T335">
            <v>87.636928201332353</v>
          </cell>
          <cell r="Y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J335">
            <v>87.636928201332353</v>
          </cell>
          <cell r="AR335" t="b">
            <v>0</v>
          </cell>
          <cell r="AS335" t="b">
            <v>0</v>
          </cell>
          <cell r="AT335" t="b">
            <v>0</v>
          </cell>
          <cell r="AU335" t="b">
            <v>0</v>
          </cell>
          <cell r="AV335" t="b">
            <v>0</v>
          </cell>
          <cell r="AW335" t="b">
            <v>0</v>
          </cell>
          <cell r="AY335" t="str">
            <v>Ireland</v>
          </cell>
          <cell r="BA335" t="str">
            <v/>
          </cell>
          <cell r="BC335">
            <v>0</v>
          </cell>
        </row>
        <row r="336">
          <cell r="A336" t="str">
            <v>3201-30004-01</v>
          </cell>
          <cell r="B336" t="str">
            <v>ASY, Voltage Cable, GM, M19 (F) to 4mm Plug (90deg), 3P+N, 3m</v>
          </cell>
          <cell r="C336" t="str">
            <v>ea</v>
          </cell>
          <cell r="E336" t="b">
            <v>0</v>
          </cell>
          <cell r="F336" t="b">
            <v>1</v>
          </cell>
          <cell r="H336" t="str">
            <v>Obsolete</v>
          </cell>
          <cell r="I336" t="str">
            <v>Make</v>
          </cell>
          <cell r="J336" t="str">
            <v>Smart Electronics</v>
          </cell>
          <cell r="N336" t="str">
            <v>Smart Electronics</v>
          </cell>
          <cell r="O336" t="str">
            <v>BOM Roll</v>
          </cell>
          <cell r="R336">
            <v>50.907928201332354</v>
          </cell>
          <cell r="S336" t="str">
            <v>EUR</v>
          </cell>
          <cell r="T336">
            <v>50.907928201332354</v>
          </cell>
          <cell r="Y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J336">
            <v>50.907928201332354</v>
          </cell>
          <cell r="AP336">
            <v>45398</v>
          </cell>
          <cell r="AR336" t="b">
            <v>0</v>
          </cell>
          <cell r="AS336" t="b">
            <v>0</v>
          </cell>
          <cell r="AT336" t="b">
            <v>0</v>
          </cell>
          <cell r="AU336" t="b">
            <v>0</v>
          </cell>
          <cell r="AV336" t="b">
            <v>0</v>
          </cell>
          <cell r="AW336" t="b">
            <v>0</v>
          </cell>
          <cell r="AY336" t="str">
            <v>Ireland</v>
          </cell>
          <cell r="BA336" t="str">
            <v/>
          </cell>
          <cell r="BC336">
            <v>0</v>
          </cell>
        </row>
        <row r="337">
          <cell r="A337" t="str">
            <v>3201-30004-02</v>
          </cell>
          <cell r="B337" t="str">
            <v>CBL ASY, M19 (F), Butt Spliced 4mm Plugs, 3P+N, 3m</v>
          </cell>
          <cell r="C337" t="str">
            <v>ea</v>
          </cell>
          <cell r="E337" t="b">
            <v>0</v>
          </cell>
          <cell r="F337" t="b">
            <v>1</v>
          </cell>
          <cell r="H337" t="str">
            <v>Production</v>
          </cell>
          <cell r="I337" t="str">
            <v>Make</v>
          </cell>
          <cell r="J337" t="str">
            <v>Smart Electronics</v>
          </cell>
          <cell r="M337" t="str">
            <v>Incl. Jnicon Cables &amp; Freight</v>
          </cell>
          <cell r="N337" t="str">
            <v>Smart Electronics</v>
          </cell>
          <cell r="O337" t="str">
            <v>BOM Roll</v>
          </cell>
          <cell r="R337">
            <v>56.832500000000003</v>
          </cell>
          <cell r="S337" t="str">
            <v>EUR</v>
          </cell>
          <cell r="T337">
            <v>56.832500000000003</v>
          </cell>
          <cell r="V337">
            <v>15</v>
          </cell>
          <cell r="W337" t="str">
            <v>EUR</v>
          </cell>
          <cell r="X337">
            <v>45</v>
          </cell>
          <cell r="Y337">
            <v>0.33333333333333331</v>
          </cell>
          <cell r="AE337">
            <v>0</v>
          </cell>
          <cell r="AF337">
            <v>0</v>
          </cell>
          <cell r="AG337">
            <v>0</v>
          </cell>
          <cell r="AH337">
            <v>0.33333333333333331</v>
          </cell>
          <cell r="AI337" t="str">
            <v>Freight from Jnicon included in 3100-00020-00.  This freight from Smart to DCU</v>
          </cell>
          <cell r="AJ337">
            <v>57.165833333333339</v>
          </cell>
          <cell r="AP337">
            <v>45567</v>
          </cell>
          <cell r="AQ337" t="str">
            <v>Outsource</v>
          </cell>
          <cell r="AR337" t="b">
            <v>0</v>
          </cell>
          <cell r="AS337" t="b">
            <v>0</v>
          </cell>
          <cell r="AT337" t="b">
            <v>0</v>
          </cell>
          <cell r="AU337" t="b">
            <v>0</v>
          </cell>
          <cell r="AV337" t="b">
            <v>0</v>
          </cell>
          <cell r="AW337" t="b">
            <v>0</v>
          </cell>
          <cell r="AY337" t="str">
            <v>Ireland</v>
          </cell>
          <cell r="BA337" t="str">
            <v/>
          </cell>
          <cell r="BC337">
            <v>0</v>
          </cell>
        </row>
        <row r="338">
          <cell r="A338" t="str">
            <v>3201-30019-00</v>
          </cell>
          <cell r="B338" t="str">
            <v>ASY, Voltage Cable, GM, M19 (F) to 4mm Plug (90deg), 3P+N, 6m</v>
          </cell>
          <cell r="C338" t="str">
            <v>ea</v>
          </cell>
          <cell r="E338" t="b">
            <v>0</v>
          </cell>
          <cell r="F338" t="b">
            <v>0</v>
          </cell>
          <cell r="H338" t="str">
            <v>Obsolete</v>
          </cell>
          <cell r="I338" t="str">
            <v>Make</v>
          </cell>
          <cell r="J338" t="str">
            <v>Wexford Cable</v>
          </cell>
          <cell r="K338" t="str">
            <v>30019</v>
          </cell>
          <cell r="M338" t="str">
            <v>MFG by Wexford with Cable (c/w moulded connector) supplied by Jnicon</v>
          </cell>
          <cell r="N338" t="str">
            <v>Wexford Cable + Jnicon + VT</v>
          </cell>
          <cell r="O338" t="str">
            <v>BOM Roll</v>
          </cell>
          <cell r="R338">
            <v>93.882301998519623</v>
          </cell>
          <cell r="S338" t="str">
            <v>EUR</v>
          </cell>
          <cell r="T338">
            <v>93.882301998519623</v>
          </cell>
          <cell r="Y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J338">
            <v>93.882301998519623</v>
          </cell>
          <cell r="AR338" t="b">
            <v>0</v>
          </cell>
          <cell r="AS338" t="b">
            <v>0</v>
          </cell>
          <cell r="AT338" t="b">
            <v>0</v>
          </cell>
          <cell r="AU338" t="b">
            <v>0</v>
          </cell>
          <cell r="AV338" t="b">
            <v>0</v>
          </cell>
          <cell r="AW338" t="b">
            <v>0</v>
          </cell>
          <cell r="AY338" t="str">
            <v>Ireland</v>
          </cell>
          <cell r="BA338" t="str">
            <v/>
          </cell>
          <cell r="BC338">
            <v>0</v>
          </cell>
        </row>
        <row r="339">
          <cell r="A339" t="str">
            <v>3201-30019-01</v>
          </cell>
          <cell r="B339" t="str">
            <v>ASY, Voltage Cable, GM, M19 (F) to 4mm Plug (90deg), 3P+N, 6m</v>
          </cell>
          <cell r="C339" t="str">
            <v>ea</v>
          </cell>
          <cell r="E339" t="b">
            <v>0</v>
          </cell>
          <cell r="F339" t="b">
            <v>0</v>
          </cell>
          <cell r="H339" t="str">
            <v>Production</v>
          </cell>
          <cell r="I339" t="str">
            <v>Make</v>
          </cell>
          <cell r="J339" t="str">
            <v>Smart Electronics</v>
          </cell>
          <cell r="N339" t="str">
            <v>Smart Electronics</v>
          </cell>
          <cell r="O339" t="str">
            <v>BOM Roll</v>
          </cell>
          <cell r="R339">
            <v>57.15</v>
          </cell>
          <cell r="S339" t="str">
            <v>EUR</v>
          </cell>
          <cell r="T339">
            <v>57.15</v>
          </cell>
          <cell r="Y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J339">
            <v>57.15</v>
          </cell>
          <cell r="AP339">
            <v>45398</v>
          </cell>
          <cell r="AR339" t="b">
            <v>0</v>
          </cell>
          <cell r="AS339" t="b">
            <v>0</v>
          </cell>
          <cell r="AT339" t="b">
            <v>0</v>
          </cell>
          <cell r="AU339" t="b">
            <v>0</v>
          </cell>
          <cell r="AV339" t="b">
            <v>0</v>
          </cell>
          <cell r="AW339" t="b">
            <v>0</v>
          </cell>
          <cell r="AY339" t="str">
            <v>Ireland</v>
          </cell>
          <cell r="BA339" t="str">
            <v/>
          </cell>
          <cell r="BC339">
            <v>0</v>
          </cell>
        </row>
        <row r="340">
          <cell r="A340" t="str">
            <v>3201-30019-02</v>
          </cell>
          <cell r="B340" t="str">
            <v>CBL ASY, M19 (F), Butt Spliced 4mm Plugs, 3P+N, 6m (5m+1m)</v>
          </cell>
          <cell r="C340" t="str">
            <v>ea</v>
          </cell>
          <cell r="E340" t="b">
            <v>0</v>
          </cell>
          <cell r="F340" t="b">
            <v>0</v>
          </cell>
          <cell r="H340" t="str">
            <v>Obsolete</v>
          </cell>
          <cell r="I340" t="str">
            <v>Make</v>
          </cell>
          <cell r="J340" t="str">
            <v>Smart Electronics</v>
          </cell>
          <cell r="N340" t="str">
            <v>Smart Electronics</v>
          </cell>
          <cell r="O340" t="str">
            <v>BOM Roll</v>
          </cell>
          <cell r="S340" t="str">
            <v>EUR</v>
          </cell>
          <cell r="T340">
            <v>0</v>
          </cell>
          <cell r="V340">
            <v>15</v>
          </cell>
          <cell r="W340" t="str">
            <v>EUR</v>
          </cell>
          <cell r="X340">
            <v>10</v>
          </cell>
          <cell r="Y340">
            <v>1.5</v>
          </cell>
          <cell r="AE340">
            <v>0</v>
          </cell>
          <cell r="AF340">
            <v>0</v>
          </cell>
          <cell r="AG340">
            <v>0</v>
          </cell>
          <cell r="AH340">
            <v>1.5</v>
          </cell>
          <cell r="AJ340">
            <v>1.5</v>
          </cell>
          <cell r="AR340" t="b">
            <v>0</v>
          </cell>
          <cell r="AS340" t="b">
            <v>0</v>
          </cell>
          <cell r="AT340" t="b">
            <v>0</v>
          </cell>
          <cell r="AU340" t="b">
            <v>0</v>
          </cell>
          <cell r="AV340" t="b">
            <v>0</v>
          </cell>
          <cell r="AW340" t="b">
            <v>0</v>
          </cell>
          <cell r="AY340" t="str">
            <v>Ireland</v>
          </cell>
          <cell r="BA340" t="str">
            <v/>
          </cell>
          <cell r="BC340">
            <v>0</v>
          </cell>
        </row>
        <row r="341">
          <cell r="A341" t="str">
            <v>3201-30019-03</v>
          </cell>
          <cell r="B341" t="str">
            <v>CBL ASY, M19 (F), Butt Spliced 4mm Plugs, 3P+N, 6m (4m+2m)</v>
          </cell>
          <cell r="C341" t="str">
            <v>ea</v>
          </cell>
          <cell r="E341" t="b">
            <v>0</v>
          </cell>
          <cell r="F341" t="b">
            <v>0</v>
          </cell>
          <cell r="H341" t="str">
            <v>UnReleased</v>
          </cell>
          <cell r="I341" t="str">
            <v>Make</v>
          </cell>
          <cell r="J341" t="str">
            <v>Smart Electronics</v>
          </cell>
          <cell r="N341" t="str">
            <v>Smart Electronics</v>
          </cell>
          <cell r="O341" t="str">
            <v>BOM Roll</v>
          </cell>
          <cell r="R341">
            <v>59.491</v>
          </cell>
          <cell r="S341" t="str">
            <v>EUR</v>
          </cell>
          <cell r="T341">
            <v>59.491</v>
          </cell>
          <cell r="Y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J341">
            <v>59.491</v>
          </cell>
          <cell r="AP341">
            <v>45673</v>
          </cell>
          <cell r="AQ341" t="str">
            <v>Kit</v>
          </cell>
          <cell r="AR341" t="b">
            <v>0</v>
          </cell>
          <cell r="AS341" t="b">
            <v>0</v>
          </cell>
          <cell r="AT341" t="b">
            <v>0</v>
          </cell>
          <cell r="AU341" t="b">
            <v>0</v>
          </cell>
          <cell r="AV341" t="b">
            <v>0</v>
          </cell>
          <cell r="AW341" t="b">
            <v>0</v>
          </cell>
          <cell r="AY341" t="str">
            <v>Ireland</v>
          </cell>
          <cell r="BA341" t="str">
            <v/>
          </cell>
          <cell r="BC341">
            <v>0</v>
          </cell>
          <cell r="BD341" t="str">
            <v>CBL ASY, M19 4C, 4+2m</v>
          </cell>
        </row>
        <row r="342">
          <cell r="A342" t="str">
            <v>3201-31000-00</v>
          </cell>
          <cell r="B342" t="str">
            <v>ASY, Voltage Cable, GM, M19 (F) to USA 3-Pin, P+N, 5m</v>
          </cell>
          <cell r="C342" t="str">
            <v>ea</v>
          </cell>
          <cell r="E342" t="b">
            <v>0</v>
          </cell>
          <cell r="F342" t="b">
            <v>0</v>
          </cell>
          <cell r="H342" t="str">
            <v>Obsolete</v>
          </cell>
          <cell r="I342" t="str">
            <v>Make</v>
          </cell>
          <cell r="J342" t="str">
            <v>VT Electron</v>
          </cell>
          <cell r="O342" t="str">
            <v>BOM Roll</v>
          </cell>
          <cell r="R342">
            <v>9.2955000000000005</v>
          </cell>
          <cell r="S342" t="str">
            <v>EUR</v>
          </cell>
          <cell r="T342">
            <v>9.2955000000000005</v>
          </cell>
          <cell r="Y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J342">
            <v>9.2955000000000005</v>
          </cell>
          <cell r="AP342">
            <v>45482</v>
          </cell>
          <cell r="AR342" t="b">
            <v>0</v>
          </cell>
          <cell r="AS342" t="b">
            <v>0</v>
          </cell>
          <cell r="AT342" t="b">
            <v>0</v>
          </cell>
          <cell r="AU342" t="b">
            <v>0</v>
          </cell>
          <cell r="AV342" t="b">
            <v>0</v>
          </cell>
          <cell r="AW342" t="b">
            <v>0</v>
          </cell>
          <cell r="BA342" t="str">
            <v/>
          </cell>
          <cell r="BC342">
            <v>0</v>
          </cell>
        </row>
        <row r="343">
          <cell r="A343" t="str">
            <v>3201-31010-00</v>
          </cell>
          <cell r="B343" t="str">
            <v>ASY, Voltage Cable, GM, M19 (F) to 0.2m Tails, Gy Ye Or Br, 3P+N, 10m</v>
          </cell>
          <cell r="C343" t="str">
            <v>ea</v>
          </cell>
          <cell r="E343" t="b">
            <v>0</v>
          </cell>
          <cell r="F343" t="b">
            <v>0</v>
          </cell>
          <cell r="H343" t="str">
            <v>Obsolete</v>
          </cell>
          <cell r="I343" t="str">
            <v>Buy</v>
          </cell>
          <cell r="J343" t="str">
            <v>Jnicon</v>
          </cell>
          <cell r="S343" t="str">
            <v>EUR</v>
          </cell>
          <cell r="T343">
            <v>0</v>
          </cell>
          <cell r="Y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J343">
            <v>0</v>
          </cell>
          <cell r="AM343" t="str">
            <v>8536.9010</v>
          </cell>
          <cell r="AP343">
            <v>45544</v>
          </cell>
          <cell r="AR343" t="b">
            <v>0</v>
          </cell>
          <cell r="AS343" t="b">
            <v>0</v>
          </cell>
          <cell r="AT343" t="b">
            <v>0</v>
          </cell>
          <cell r="AU343" t="b">
            <v>0</v>
          </cell>
          <cell r="AV343" t="b">
            <v>0</v>
          </cell>
          <cell r="AW343" t="b">
            <v>0</v>
          </cell>
          <cell r="BA343" t="str">
            <v/>
          </cell>
          <cell r="BC343">
            <v>0</v>
          </cell>
        </row>
        <row r="344">
          <cell r="A344" t="str">
            <v>3201-31020-00</v>
          </cell>
          <cell r="B344" t="str">
            <v>ASY, Voltage Cable, GM, M19 (F) to 0.2m Tails, Wh Bk, P+N, 10m</v>
          </cell>
          <cell r="C344" t="str">
            <v>ea</v>
          </cell>
          <cell r="E344" t="b">
            <v>0</v>
          </cell>
          <cell r="F344" t="b">
            <v>0</v>
          </cell>
          <cell r="H344" t="str">
            <v>Production</v>
          </cell>
          <cell r="I344" t="str">
            <v>Buy</v>
          </cell>
          <cell r="J344" t="str">
            <v>Jnicon</v>
          </cell>
          <cell r="S344" t="str">
            <v>USD</v>
          </cell>
          <cell r="T344">
            <v>0</v>
          </cell>
          <cell r="Y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J344">
            <v>0</v>
          </cell>
          <cell r="AM344" t="str">
            <v>8536.9010</v>
          </cell>
          <cell r="AP344">
            <v>45559</v>
          </cell>
          <cell r="AQ344" t="str">
            <v>Kit</v>
          </cell>
          <cell r="AR344" t="b">
            <v>0</v>
          </cell>
          <cell r="AS344" t="b">
            <v>0</v>
          </cell>
          <cell r="AT344" t="b">
            <v>0</v>
          </cell>
          <cell r="AU344" t="b">
            <v>0</v>
          </cell>
          <cell r="AV344" t="b">
            <v>0</v>
          </cell>
          <cell r="AW344" t="b">
            <v>0</v>
          </cell>
          <cell r="AY344" t="str">
            <v>China</v>
          </cell>
          <cell r="BA344" t="str">
            <v/>
          </cell>
          <cell r="BC344">
            <v>0</v>
          </cell>
        </row>
        <row r="345">
          <cell r="A345" t="str">
            <v>3201-31021-00</v>
          </cell>
          <cell r="B345" t="str">
            <v>CBL, M19 (F), Push Lock, Moulded Cable Assembly, 4*1.5sqmm H07ZZ-F with Ferrules, 1.30m</v>
          </cell>
          <cell r="E345" t="b">
            <v>0</v>
          </cell>
          <cell r="F345" t="b">
            <v>0</v>
          </cell>
          <cell r="T345" t="e">
            <v>#N/A</v>
          </cell>
          <cell r="Y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J345" t="e">
            <v>#N/A</v>
          </cell>
          <cell r="AR345" t="b">
            <v>0</v>
          </cell>
          <cell r="AS345" t="b">
            <v>0</v>
          </cell>
          <cell r="AT345" t="b">
            <v>0</v>
          </cell>
          <cell r="AU345" t="b">
            <v>0</v>
          </cell>
          <cell r="AV345" t="b">
            <v>0</v>
          </cell>
          <cell r="AW345" t="b">
            <v>0</v>
          </cell>
          <cell r="BA345" t="str">
            <v/>
          </cell>
          <cell r="BC345">
            <v>0</v>
          </cell>
        </row>
        <row r="346">
          <cell r="A346" t="str">
            <v>3202-30005-00</v>
          </cell>
          <cell r="B346" t="str">
            <v>ASY, Voltage Cable, PM, M25 (F) to 35mm IPC, 3P+N, 2m</v>
          </cell>
          <cell r="C346" t="str">
            <v>ea</v>
          </cell>
          <cell r="E346" t="b">
            <v>1</v>
          </cell>
          <cell r="F346" t="b">
            <v>1</v>
          </cell>
          <cell r="H346" t="str">
            <v>Obsolete</v>
          </cell>
          <cell r="I346" t="str">
            <v>Make</v>
          </cell>
          <cell r="J346" t="str">
            <v>Wexford Cable</v>
          </cell>
          <cell r="K346" t="str">
            <v>30005</v>
          </cell>
          <cell r="M346" t="str">
            <v>MFG by Wexford with Cable (c/w moulded connector) supplied by Jnicon</v>
          </cell>
          <cell r="N346" t="str">
            <v>Wexford Cable + Jnicon + VT</v>
          </cell>
          <cell r="O346" t="str">
            <v>BOM Roll</v>
          </cell>
          <cell r="R346">
            <v>56.040888230940048</v>
          </cell>
          <cell r="S346" t="str">
            <v>EUR</v>
          </cell>
          <cell r="T346">
            <v>56.040888230940048</v>
          </cell>
          <cell r="Y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J346">
            <v>56.040888230940048</v>
          </cell>
          <cell r="AR346" t="b">
            <v>0</v>
          </cell>
          <cell r="AS346" t="b">
            <v>0</v>
          </cell>
          <cell r="AT346" t="b">
            <v>0</v>
          </cell>
          <cell r="AU346" t="b">
            <v>0</v>
          </cell>
          <cell r="AV346" t="b">
            <v>0</v>
          </cell>
          <cell r="AW346" t="b">
            <v>0</v>
          </cell>
          <cell r="AY346" t="str">
            <v>Ireland</v>
          </cell>
          <cell r="BA346" t="str">
            <v/>
          </cell>
          <cell r="BC346">
            <v>0</v>
          </cell>
          <cell r="BD346" t="str">
            <v>ASY, CBL, M25-IPC, 3P+M, 1.7+0.5m</v>
          </cell>
        </row>
        <row r="347">
          <cell r="A347" t="str">
            <v>3202-30017-00</v>
          </cell>
          <cell r="B347" t="str">
            <v>ASY, Voltage Cable, PM, M25 (F) to 35mm IPC, 1P+N, 2m</v>
          </cell>
          <cell r="C347" t="str">
            <v>ea</v>
          </cell>
          <cell r="E347" t="b">
            <v>1</v>
          </cell>
          <cell r="F347" t="b">
            <v>0</v>
          </cell>
          <cell r="H347" t="str">
            <v>Production</v>
          </cell>
          <cell r="I347" t="str">
            <v>Make</v>
          </cell>
          <cell r="J347" t="str">
            <v>Smart Electronics</v>
          </cell>
          <cell r="K347" t="str">
            <v>30017</v>
          </cell>
          <cell r="M347" t="str">
            <v>MFG by Wexford with Cable (c/w moulded connector) supplied by Jnicon</v>
          </cell>
          <cell r="N347" t="str">
            <v>Wexford Cable + Jnicon + VT</v>
          </cell>
          <cell r="O347" t="str">
            <v>BOM Roll</v>
          </cell>
          <cell r="R347">
            <v>44.580888230940047</v>
          </cell>
          <cell r="S347" t="str">
            <v>EUR</v>
          </cell>
          <cell r="T347">
            <v>44.580888230940047</v>
          </cell>
          <cell r="Y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J347">
            <v>44.580888230940047</v>
          </cell>
          <cell r="AR347" t="b">
            <v>0</v>
          </cell>
          <cell r="AS347" t="b">
            <v>0</v>
          </cell>
          <cell r="AT347" t="b">
            <v>0</v>
          </cell>
          <cell r="AU347" t="b">
            <v>0</v>
          </cell>
          <cell r="AV347" t="b">
            <v>0</v>
          </cell>
          <cell r="AW347" t="b">
            <v>0</v>
          </cell>
          <cell r="AY347" t="str">
            <v>Ireland</v>
          </cell>
          <cell r="BA347" t="str">
            <v/>
          </cell>
          <cell r="BC347">
            <v>0</v>
          </cell>
          <cell r="BD347" t="str">
            <v>ASY, CBL, M25-IPC, 1P+M, 1.7+0.5m</v>
          </cell>
        </row>
        <row r="348">
          <cell r="A348" t="str">
            <v>3202-30022-00</v>
          </cell>
          <cell r="B348" t="str">
            <v>ASY, Voltage Cable, PM, M25 (F) to 35mm IPC, 3P+N, 3m (1.5m tails)</v>
          </cell>
          <cell r="C348" t="str">
            <v>ea</v>
          </cell>
          <cell r="E348" t="b">
            <v>0</v>
          </cell>
          <cell r="F348" t="b">
            <v>0</v>
          </cell>
          <cell r="H348" t="str">
            <v>Obsolete</v>
          </cell>
          <cell r="I348" t="str">
            <v>Make</v>
          </cell>
          <cell r="J348" t="str">
            <v>Smart Electronics</v>
          </cell>
          <cell r="K348" t="str">
            <v>30022</v>
          </cell>
          <cell r="M348" t="str">
            <v>MFG by Wexford with Cable (c/w moulded connector) supplied by Jnicon</v>
          </cell>
          <cell r="N348" t="str">
            <v>Wexford Cable + Jnicon + VT</v>
          </cell>
          <cell r="O348" t="str">
            <v>BOM Roll</v>
          </cell>
          <cell r="R348">
            <v>57.040888230940048</v>
          </cell>
          <cell r="S348" t="str">
            <v>EUR</v>
          </cell>
          <cell r="T348">
            <v>57.040888230940048</v>
          </cell>
          <cell r="Y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J348">
            <v>57.040888230940048</v>
          </cell>
          <cell r="AR348" t="b">
            <v>0</v>
          </cell>
          <cell r="AS348" t="b">
            <v>0</v>
          </cell>
          <cell r="AT348" t="b">
            <v>0</v>
          </cell>
          <cell r="AU348" t="b">
            <v>0</v>
          </cell>
          <cell r="AV348" t="b">
            <v>0</v>
          </cell>
          <cell r="AW348" t="b">
            <v>0</v>
          </cell>
          <cell r="AY348" t="str">
            <v>Ireland</v>
          </cell>
          <cell r="BA348" t="str">
            <v/>
          </cell>
          <cell r="BC348">
            <v>0</v>
          </cell>
        </row>
        <row r="349">
          <cell r="A349" t="str">
            <v>3202-30022-01</v>
          </cell>
          <cell r="B349" t="str">
            <v>ASY, Voltage Cable, PM, M25 (F) to 35mm IPC, 3P+N, 3m (1.5m tails)</v>
          </cell>
          <cell r="C349" t="str">
            <v>ea</v>
          </cell>
          <cell r="E349" t="b">
            <v>0</v>
          </cell>
          <cell r="F349" t="b">
            <v>1</v>
          </cell>
          <cell r="H349" t="str">
            <v>Production</v>
          </cell>
          <cell r="I349" t="str">
            <v>Make</v>
          </cell>
          <cell r="J349" t="str">
            <v>Smart Electronics</v>
          </cell>
          <cell r="O349" t="str">
            <v>BOM Roll</v>
          </cell>
          <cell r="S349" t="str">
            <v>EUR</v>
          </cell>
          <cell r="T349">
            <v>0</v>
          </cell>
          <cell r="Y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J349">
            <v>0</v>
          </cell>
          <cell r="AR349" t="b">
            <v>0</v>
          </cell>
          <cell r="AS349" t="b">
            <v>0</v>
          </cell>
          <cell r="AT349" t="b">
            <v>0</v>
          </cell>
          <cell r="AU349" t="b">
            <v>0</v>
          </cell>
          <cell r="AV349" t="b">
            <v>0</v>
          </cell>
          <cell r="AW349" t="b">
            <v>0</v>
          </cell>
          <cell r="BA349" t="str">
            <v/>
          </cell>
          <cell r="BC349">
            <v>0</v>
          </cell>
        </row>
        <row r="350">
          <cell r="A350" t="str">
            <v>3202-30023-00</v>
          </cell>
          <cell r="B350" t="str">
            <v>ASY, Voltage Cable, PM, M25 (F) to 35mm IPC, 1P+N, 3m</v>
          </cell>
          <cell r="C350" t="str">
            <v>ea</v>
          </cell>
          <cell r="E350" t="b">
            <v>0</v>
          </cell>
          <cell r="F350" t="b">
            <v>0</v>
          </cell>
          <cell r="H350" t="str">
            <v>Production</v>
          </cell>
          <cell r="I350" t="str">
            <v>Make</v>
          </cell>
          <cell r="J350" t="str">
            <v>Smart Electronics</v>
          </cell>
          <cell r="K350" t="str">
            <v>30023</v>
          </cell>
          <cell r="M350" t="str">
            <v>MFG by Wexford with Cable (c/w moulded connector) supplied by Jnicon</v>
          </cell>
          <cell r="N350" t="str">
            <v>Wexford Cable + Jnicon + VT</v>
          </cell>
          <cell r="O350" t="str">
            <v>BOM Roll</v>
          </cell>
          <cell r="R350">
            <v>57.040888230940048</v>
          </cell>
          <cell r="S350" t="str">
            <v>EUR</v>
          </cell>
          <cell r="T350">
            <v>57.040888230940048</v>
          </cell>
          <cell r="Y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J350">
            <v>57.040888230940048</v>
          </cell>
          <cell r="AR350" t="b">
            <v>0</v>
          </cell>
          <cell r="AS350" t="b">
            <v>0</v>
          </cell>
          <cell r="AT350" t="b">
            <v>0</v>
          </cell>
          <cell r="AU350" t="b">
            <v>0</v>
          </cell>
          <cell r="AV350" t="b">
            <v>0</v>
          </cell>
          <cell r="AW350" t="b">
            <v>0</v>
          </cell>
          <cell r="AY350" t="str">
            <v>Ireland</v>
          </cell>
          <cell r="BA350" t="str">
            <v/>
          </cell>
          <cell r="BC350">
            <v>0</v>
          </cell>
        </row>
        <row r="351">
          <cell r="A351" t="str">
            <v>3202-40010-00</v>
          </cell>
          <cell r="B351" t="str">
            <v>ASY, Voltage Cable, PM, M25 (F) to 35mm IPC, 3P+N, 3m (1.5m tails), with 4x IPCs</v>
          </cell>
          <cell r="C351" t="str">
            <v>ea</v>
          </cell>
          <cell r="E351" t="b">
            <v>0</v>
          </cell>
          <cell r="F351" t="b">
            <v>1</v>
          </cell>
          <cell r="H351" t="str">
            <v>Production</v>
          </cell>
          <cell r="I351" t="str">
            <v>Kit</v>
          </cell>
          <cell r="T351" t="e">
            <v>#N/A</v>
          </cell>
          <cell r="Y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J351" t="e">
            <v>#N/A</v>
          </cell>
          <cell r="AR351" t="b">
            <v>0</v>
          </cell>
          <cell r="AS351" t="b">
            <v>0</v>
          </cell>
          <cell r="AT351" t="b">
            <v>0</v>
          </cell>
          <cell r="AU351" t="b">
            <v>0</v>
          </cell>
          <cell r="AV351" t="b">
            <v>0</v>
          </cell>
          <cell r="AW351" t="b">
            <v>0</v>
          </cell>
          <cell r="AY351" t="b">
            <v>0</v>
          </cell>
          <cell r="BA351" t="str">
            <v/>
          </cell>
          <cell r="BC351">
            <v>0</v>
          </cell>
        </row>
        <row r="352">
          <cell r="A352" t="str">
            <v>3203-30006-00</v>
          </cell>
          <cell r="B352" t="str">
            <v>ASY, Voltage Cable, GM, Hart IPC, 3P+N, 2m</v>
          </cell>
          <cell r="C352" t="str">
            <v>ea</v>
          </cell>
          <cell r="E352" t="b">
            <v>0</v>
          </cell>
          <cell r="F352" t="b">
            <v>0</v>
          </cell>
          <cell r="H352" t="str">
            <v>UnReleased</v>
          </cell>
          <cell r="I352" t="str">
            <v>Buy</v>
          </cell>
          <cell r="S352" t="str">
            <v>EUR</v>
          </cell>
          <cell r="T352">
            <v>0</v>
          </cell>
          <cell r="Y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J352">
            <v>0</v>
          </cell>
          <cell r="AR352" t="b">
            <v>0</v>
          </cell>
          <cell r="AS352" t="b">
            <v>0</v>
          </cell>
          <cell r="AT352" t="b">
            <v>0</v>
          </cell>
          <cell r="AU352" t="b">
            <v>0</v>
          </cell>
          <cell r="AV352" t="b">
            <v>0</v>
          </cell>
          <cell r="AW352" t="b">
            <v>0</v>
          </cell>
          <cell r="AY352" t="str">
            <v>Ireland</v>
          </cell>
          <cell r="BA352" t="str">
            <v/>
          </cell>
          <cell r="BC352">
            <v>0</v>
          </cell>
        </row>
        <row r="353">
          <cell r="A353" t="str">
            <v>3204-00010-00</v>
          </cell>
          <cell r="B353" t="str">
            <v>ASY, M12 4-pin M to M12 4-pin F, 1m, IP67</v>
          </cell>
          <cell r="C353" t="str">
            <v>ea</v>
          </cell>
          <cell r="E353" t="b">
            <v>0</v>
          </cell>
          <cell r="F353" t="b">
            <v>0</v>
          </cell>
          <cell r="H353" t="str">
            <v>UnReleased</v>
          </cell>
          <cell r="I353" t="str">
            <v>Buy</v>
          </cell>
          <cell r="J353" t="str">
            <v>RS Pro</v>
          </cell>
          <cell r="K353" t="str">
            <v>877-1198</v>
          </cell>
          <cell r="O353" t="str">
            <v>WWW</v>
          </cell>
          <cell r="P353">
            <v>50</v>
          </cell>
          <cell r="Q353">
            <v>50</v>
          </cell>
          <cell r="R353">
            <v>9.6999999999999993</v>
          </cell>
          <cell r="S353" t="str">
            <v>EUR</v>
          </cell>
          <cell r="T353">
            <v>9.6999999999999993</v>
          </cell>
          <cell r="Y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J353">
            <v>9.6999999999999993</v>
          </cell>
          <cell r="AR353" t="b">
            <v>0</v>
          </cell>
          <cell r="AS353" t="b">
            <v>0</v>
          </cell>
          <cell r="AT353" t="b">
            <v>0</v>
          </cell>
          <cell r="AU353" t="b">
            <v>0</v>
          </cell>
          <cell r="AV353" t="b">
            <v>0</v>
          </cell>
          <cell r="AW353" t="b">
            <v>0</v>
          </cell>
          <cell r="BA353" t="str">
            <v/>
          </cell>
          <cell r="BC353">
            <v>0</v>
          </cell>
        </row>
        <row r="354">
          <cell r="A354" t="str">
            <v>3300-70017-00</v>
          </cell>
          <cell r="B354" t="str">
            <v>KIT, 4x Drummond G-Clamps; 3x 1A Fused (Brown, Black &amp; Grey), 1x Unfused (Blue), Fuses Fitted</v>
          </cell>
          <cell r="C354" t="str">
            <v>ea</v>
          </cell>
          <cell r="E354" t="b">
            <v>0</v>
          </cell>
          <cell r="F354" t="b">
            <v>0</v>
          </cell>
          <cell r="H354" t="str">
            <v>Production</v>
          </cell>
          <cell r="I354" t="str">
            <v>Buy</v>
          </cell>
          <cell r="J354" t="str">
            <v>Demesne Electrical Sales</v>
          </cell>
          <cell r="K354" t="str">
            <v>MAR-CMPMP25-F-KIT1-VT</v>
          </cell>
          <cell r="M354" t="str">
            <v>c/w prefitted 1A fuses</v>
          </cell>
          <cell r="N354" t="str">
            <v>Powerpoint</v>
          </cell>
          <cell r="O354" t="str">
            <v>8316</v>
          </cell>
          <cell r="P354">
            <v>266</v>
          </cell>
          <cell r="Q354">
            <v>1</v>
          </cell>
          <cell r="R354">
            <v>94.11</v>
          </cell>
          <cell r="S354" t="str">
            <v>EUR</v>
          </cell>
          <cell r="T354">
            <v>94.11</v>
          </cell>
          <cell r="U354" t="str">
            <v>DDP</v>
          </cell>
          <cell r="V354">
            <v>15</v>
          </cell>
          <cell r="W354" t="str">
            <v>EUR</v>
          </cell>
          <cell r="X354">
            <v>266</v>
          </cell>
          <cell r="Y354">
            <v>5.6390977443609019E-2</v>
          </cell>
          <cell r="AE354">
            <v>0</v>
          </cell>
          <cell r="AF354">
            <v>0</v>
          </cell>
          <cell r="AG354">
            <v>0</v>
          </cell>
          <cell r="AH354">
            <v>5.6390977443609019E-2</v>
          </cell>
          <cell r="AJ354">
            <v>94.166390977443612</v>
          </cell>
          <cell r="AK354" t="str">
            <v>TBA</v>
          </cell>
          <cell r="AP354">
            <v>45680</v>
          </cell>
          <cell r="AQ354" t="str">
            <v>Kit</v>
          </cell>
          <cell r="AR354" t="b">
            <v>0</v>
          </cell>
          <cell r="AS354" t="b">
            <v>0</v>
          </cell>
          <cell r="AT354" t="b">
            <v>0</v>
          </cell>
          <cell r="AU354" t="b">
            <v>0</v>
          </cell>
          <cell r="AV354" t="b">
            <v>0</v>
          </cell>
          <cell r="AW354" t="b">
            <v>0</v>
          </cell>
          <cell r="AY354" t="str">
            <v>UK</v>
          </cell>
          <cell r="AZ354" t="str">
            <v>Hand</v>
          </cell>
          <cell r="BA354" t="str">
            <v/>
          </cell>
          <cell r="BC354">
            <v>0</v>
          </cell>
          <cell r="BD354" t="str">
            <v>KIT, Drummond x4 with Fuses</v>
          </cell>
        </row>
        <row r="355">
          <cell r="A355" t="str">
            <v>3300-70018-00</v>
          </cell>
          <cell r="B355" t="str">
            <v>KIT, 2x Drummond G-Clamps; 1x 1A Fused (Brown), 1x Unfused (Blue), Fuse Fitted</v>
          </cell>
          <cell r="C355" t="str">
            <v>ea</v>
          </cell>
          <cell r="E355" t="b">
            <v>0</v>
          </cell>
          <cell r="F355" t="b">
            <v>0</v>
          </cell>
          <cell r="H355" t="str">
            <v>UnReleased</v>
          </cell>
          <cell r="I355" t="str">
            <v>Make</v>
          </cell>
          <cell r="J355" t="str">
            <v>VT Electron</v>
          </cell>
          <cell r="K355" t="str">
            <v>3300-70018-00</v>
          </cell>
          <cell r="O355" t="str">
            <v>BOM Roll</v>
          </cell>
          <cell r="S355" t="str">
            <v>EUR</v>
          </cell>
          <cell r="T355">
            <v>0</v>
          </cell>
          <cell r="U355" t="str">
            <v>DDP</v>
          </cell>
          <cell r="Y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J355">
            <v>0</v>
          </cell>
          <cell r="AK355" t="str">
            <v>TBA</v>
          </cell>
          <cell r="AR355" t="b">
            <v>0</v>
          </cell>
          <cell r="AS355" t="b">
            <v>0</v>
          </cell>
          <cell r="AT355" t="b">
            <v>0</v>
          </cell>
          <cell r="AU355" t="b">
            <v>0</v>
          </cell>
          <cell r="AV355" t="b">
            <v>0</v>
          </cell>
          <cell r="AW355" t="b">
            <v>0</v>
          </cell>
          <cell r="BA355" t="str">
            <v/>
          </cell>
          <cell r="BC355">
            <v>0</v>
          </cell>
        </row>
        <row r="356">
          <cell r="A356" t="str">
            <v>3400-00100-00</v>
          </cell>
          <cell r="B356" t="str">
            <v>CBL, M12 (M), Panel mount PG9, 8-Pin, A-Code, 3P+N, 24AWG 24AWG 100mm PVC UL1007 Cable, Crimps &amp; Housing</v>
          </cell>
          <cell r="C356" t="str">
            <v>ea</v>
          </cell>
          <cell r="D356" t="str">
            <v>1</v>
          </cell>
          <cell r="E356" t="b">
            <v>0</v>
          </cell>
          <cell r="F356" t="b">
            <v>0</v>
          </cell>
          <cell r="H356" t="str">
            <v>Production</v>
          </cell>
          <cell r="I356" t="str">
            <v>Buy</v>
          </cell>
          <cell r="J356" t="str">
            <v>Ecocables</v>
          </cell>
          <cell r="K356" t="str">
            <v>ECO-DEL-003</v>
          </cell>
          <cell r="M356" t="str">
            <v>[31/05/2024] Consume722pcs @ 22.3947LEI (€4.585) from Delta</v>
          </cell>
          <cell r="N356" t="str">
            <v>Ecocables</v>
          </cell>
          <cell r="P356">
            <v>1200</v>
          </cell>
          <cell r="Q356">
            <v>1200</v>
          </cell>
          <cell r="R356">
            <v>4.585</v>
          </cell>
          <cell r="S356" t="str">
            <v>EUR</v>
          </cell>
          <cell r="T356">
            <v>4.585</v>
          </cell>
          <cell r="U356" t="str">
            <v>DDP Romania</v>
          </cell>
          <cell r="Y356">
            <v>0</v>
          </cell>
          <cell r="Z356">
            <v>1000</v>
          </cell>
          <cell r="AA356">
            <v>21.51</v>
          </cell>
          <cell r="AB356">
            <v>40</v>
          </cell>
          <cell r="AC356">
            <v>30</v>
          </cell>
          <cell r="AD356">
            <v>26</v>
          </cell>
          <cell r="AE356">
            <v>3.1199999999999999E-2</v>
          </cell>
          <cell r="AF356">
            <v>25.812000000000005</v>
          </cell>
          <cell r="AG356">
            <v>3.7440000000000001E-2</v>
          </cell>
          <cell r="AH356">
            <v>0</v>
          </cell>
          <cell r="AJ356">
            <v>4.585</v>
          </cell>
          <cell r="AK356">
            <v>4</v>
          </cell>
          <cell r="AM356" t="str">
            <v>8544.4229.00</v>
          </cell>
          <cell r="AP356">
            <v>45596</v>
          </cell>
          <cell r="AQ356" t="str">
            <v>Box</v>
          </cell>
          <cell r="AR356" t="b">
            <v>0</v>
          </cell>
          <cell r="AS356" t="b">
            <v>0</v>
          </cell>
          <cell r="AT356" t="b">
            <v>0</v>
          </cell>
          <cell r="AU356" t="b">
            <v>0</v>
          </cell>
          <cell r="AV356" t="b">
            <v>0</v>
          </cell>
          <cell r="AW356" t="b">
            <v>0</v>
          </cell>
          <cell r="AY356" t="str">
            <v>China</v>
          </cell>
          <cell r="AZ356" t="str">
            <v>Hand</v>
          </cell>
          <cell r="BA356" t="str">
            <v/>
          </cell>
          <cell r="BC356">
            <v>0</v>
          </cell>
          <cell r="BD356" t="str">
            <v>CBL, M12(M) Panel, 8-Pin, 100mm PVC Cable</v>
          </cell>
        </row>
        <row r="357">
          <cell r="A357" t="str">
            <v>3400-00100-00</v>
          </cell>
          <cell r="B357" t="str">
            <v>CBL, M12 (M), Panel mount PG9, 8-Pin, A-Code, 3P+N, 24AWG 100mm PVC UL1007 Cable, Crimps  &amp; Housing</v>
          </cell>
          <cell r="C357" t="str">
            <v>ea</v>
          </cell>
          <cell r="D357" t="str">
            <v>3</v>
          </cell>
          <cell r="E357" t="b">
            <v>0</v>
          </cell>
          <cell r="F357" t="b">
            <v>0</v>
          </cell>
          <cell r="H357" t="str">
            <v>Obsolete</v>
          </cell>
          <cell r="I357" t="str">
            <v>Buy</v>
          </cell>
          <cell r="J357" t="str">
            <v>Ecocables</v>
          </cell>
          <cell r="K357" t="str">
            <v>ECO-DEL-003</v>
          </cell>
          <cell r="N357" t="str">
            <v>Delta</v>
          </cell>
          <cell r="P357">
            <v>100</v>
          </cell>
          <cell r="Q357">
            <v>100</v>
          </cell>
          <cell r="R357">
            <v>4.5</v>
          </cell>
          <cell r="S357" t="str">
            <v>EUR</v>
          </cell>
          <cell r="T357">
            <v>4.5</v>
          </cell>
          <cell r="U357" t="str">
            <v>EXW ECAS</v>
          </cell>
          <cell r="Y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J357">
            <v>4.5</v>
          </cell>
          <cell r="AQ357" t="str">
            <v>Box</v>
          </cell>
          <cell r="AR357" t="b">
            <v>0</v>
          </cell>
          <cell r="AS357" t="b">
            <v>0</v>
          </cell>
          <cell r="AT357" t="b">
            <v>0</v>
          </cell>
          <cell r="AU357" t="b">
            <v>0</v>
          </cell>
          <cell r="AV357" t="b">
            <v>0</v>
          </cell>
          <cell r="AW357" t="b">
            <v>0</v>
          </cell>
          <cell r="AY357" t="str">
            <v>China</v>
          </cell>
          <cell r="AZ357" t="str">
            <v>Hand</v>
          </cell>
          <cell r="BA357" t="str">
            <v/>
          </cell>
          <cell r="BC357">
            <v>0</v>
          </cell>
          <cell r="BD357" t="str">
            <v>CBL, M12(M) Panel, 8-Pin, 100mm PVC Cable</v>
          </cell>
        </row>
        <row r="358">
          <cell r="A358" t="str">
            <v>3400-00105-00</v>
          </cell>
          <cell r="B358" t="str">
            <v>CBL, M12 (M), Panel mount PG9, 8-Pin, A-Code, 3P+N, 24AWG 100mm SIL UL3135 Cable, Crimps  &amp; Housing</v>
          </cell>
          <cell r="C358" t="str">
            <v>ea</v>
          </cell>
          <cell r="E358" t="b">
            <v>0</v>
          </cell>
          <cell r="F358" t="b">
            <v>0</v>
          </cell>
          <cell r="H358" t="str">
            <v>UnReleased</v>
          </cell>
          <cell r="I358" t="str">
            <v>Buy</v>
          </cell>
          <cell r="J358" t="str">
            <v>Ecocables</v>
          </cell>
          <cell r="K358" t="str">
            <v>TBA</v>
          </cell>
          <cell r="S358" t="str">
            <v>EUR</v>
          </cell>
          <cell r="T358">
            <v>0</v>
          </cell>
          <cell r="Y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J358">
            <v>0</v>
          </cell>
          <cell r="AP358">
            <v>45646</v>
          </cell>
          <cell r="AQ358" t="str">
            <v>Box</v>
          </cell>
          <cell r="AR358" t="b">
            <v>0</v>
          </cell>
          <cell r="AS358" t="b">
            <v>0</v>
          </cell>
          <cell r="AT358" t="b">
            <v>0</v>
          </cell>
          <cell r="AU358" t="b">
            <v>0</v>
          </cell>
          <cell r="AV358" t="b">
            <v>0</v>
          </cell>
          <cell r="AW358" t="b">
            <v>0</v>
          </cell>
          <cell r="AY358" t="str">
            <v>China</v>
          </cell>
          <cell r="AZ358" t="str">
            <v>Hand</v>
          </cell>
          <cell r="BA358" t="str">
            <v/>
          </cell>
          <cell r="BC358">
            <v>0</v>
          </cell>
          <cell r="BD358" t="str">
            <v>CBL, M12(M) Panel, 8-Pin, 100mm SIL Cable</v>
          </cell>
        </row>
        <row r="359">
          <cell r="A359" t="str">
            <v>3400-00110-00</v>
          </cell>
          <cell r="B359" t="str">
            <v>CBL, M12 (M), Panel mount PG9, 8-Pin, A-Code, 3P+N, 24AWG 200mm PVC UL1007 Cable, Crimps  &amp; Housing</v>
          </cell>
          <cell r="C359" t="str">
            <v>ea</v>
          </cell>
          <cell r="D359" t="str">
            <v>1</v>
          </cell>
          <cell r="E359" t="b">
            <v>0</v>
          </cell>
          <cell r="F359" t="b">
            <v>0</v>
          </cell>
          <cell r="H359" t="str">
            <v>Production</v>
          </cell>
          <cell r="I359" t="str">
            <v>Buy</v>
          </cell>
          <cell r="J359" t="str">
            <v>Ecocables</v>
          </cell>
          <cell r="K359" t="str">
            <v>ECO-DEL-004</v>
          </cell>
          <cell r="M359" t="str">
            <v>[10/12/24] RFQ needed with ECO Cables</v>
          </cell>
          <cell r="N359" t="str">
            <v>Ecocables</v>
          </cell>
          <cell r="P359">
            <v>100</v>
          </cell>
          <cell r="Q359">
            <v>100</v>
          </cell>
          <cell r="R359">
            <v>4.8</v>
          </cell>
          <cell r="S359" t="str">
            <v>EUR</v>
          </cell>
          <cell r="T359">
            <v>4.8</v>
          </cell>
          <cell r="U359" t="str">
            <v>EXW Shenzhen</v>
          </cell>
          <cell r="Y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J359">
            <v>4.8</v>
          </cell>
          <cell r="AK359">
            <v>4</v>
          </cell>
          <cell r="AQ359" t="str">
            <v>Box</v>
          </cell>
          <cell r="AR359" t="b">
            <v>0</v>
          </cell>
          <cell r="AS359" t="b">
            <v>0</v>
          </cell>
          <cell r="AT359" t="b">
            <v>0</v>
          </cell>
          <cell r="AU359" t="b">
            <v>0</v>
          </cell>
          <cell r="AV359" t="b">
            <v>0</v>
          </cell>
          <cell r="AW359" t="b">
            <v>0</v>
          </cell>
          <cell r="AY359" t="str">
            <v>China</v>
          </cell>
          <cell r="AZ359" t="str">
            <v>Hand</v>
          </cell>
          <cell r="BA359" t="str">
            <v/>
          </cell>
          <cell r="BC359">
            <v>0</v>
          </cell>
          <cell r="BD359" t="str">
            <v>CBL, M12(M) Panel, 8-Pin, 200mm PVC Cable</v>
          </cell>
        </row>
        <row r="360">
          <cell r="A360" t="str">
            <v>3400-00110-00</v>
          </cell>
          <cell r="B360" t="str">
            <v>CBL, M12 (M), Panel mount PG9, 8-Pin, A-Code, 3P+N, 24AWG 200mm PVC UL1007 Cable, Crimps  &amp; Housing</v>
          </cell>
          <cell r="C360" t="str">
            <v>ea</v>
          </cell>
          <cell r="D360" t="str">
            <v>2</v>
          </cell>
          <cell r="E360" t="b">
            <v>0</v>
          </cell>
          <cell r="F360" t="b">
            <v>0</v>
          </cell>
          <cell r="H360" t="str">
            <v>Obsolete</v>
          </cell>
          <cell r="I360" t="str">
            <v>Buy</v>
          </cell>
          <cell r="J360" t="str">
            <v>Ecocables</v>
          </cell>
          <cell r="K360" t="str">
            <v>ECO-DEL-004</v>
          </cell>
          <cell r="P360">
            <v>1000</v>
          </cell>
          <cell r="Q360">
            <v>1000</v>
          </cell>
          <cell r="R360">
            <v>4.8</v>
          </cell>
          <cell r="S360" t="str">
            <v>EUR</v>
          </cell>
          <cell r="T360">
            <v>4.8</v>
          </cell>
          <cell r="U360" t="str">
            <v>EXW ECAS</v>
          </cell>
          <cell r="Y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J360">
            <v>4.8</v>
          </cell>
          <cell r="AQ360" t="str">
            <v>Box</v>
          </cell>
          <cell r="AR360" t="b">
            <v>0</v>
          </cell>
          <cell r="AS360" t="b">
            <v>0</v>
          </cell>
          <cell r="AT360" t="b">
            <v>0</v>
          </cell>
          <cell r="AU360" t="b">
            <v>0</v>
          </cell>
          <cell r="AV360" t="b">
            <v>0</v>
          </cell>
          <cell r="AW360" t="b">
            <v>0</v>
          </cell>
          <cell r="AY360" t="str">
            <v>China</v>
          </cell>
          <cell r="AZ360" t="str">
            <v>Hand</v>
          </cell>
          <cell r="BA360" t="str">
            <v/>
          </cell>
          <cell r="BC360">
            <v>0</v>
          </cell>
          <cell r="BD360" t="str">
            <v>CBL, M12(M) Panel, 8-Pin, 200mm PVC Cable</v>
          </cell>
        </row>
        <row r="361">
          <cell r="A361" t="str">
            <v>3400-00115-00</v>
          </cell>
          <cell r="B361" t="str">
            <v>CBL, M12 (M), Panel mount PG9, 8-Pin, A-Code, 3P+N, 24AWG 200mm SIL UL3135 Cable, Crimps  &amp; Housing</v>
          </cell>
          <cell r="C361" t="str">
            <v>ea</v>
          </cell>
          <cell r="E361" t="b">
            <v>0</v>
          </cell>
          <cell r="F361" t="b">
            <v>0</v>
          </cell>
          <cell r="H361" t="str">
            <v>UnReleased</v>
          </cell>
          <cell r="I361" t="str">
            <v>Buy</v>
          </cell>
          <cell r="J361" t="str">
            <v>Ecocables</v>
          </cell>
          <cell r="S361" t="str">
            <v>EUR</v>
          </cell>
          <cell r="T361">
            <v>0</v>
          </cell>
          <cell r="Y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J361">
            <v>0</v>
          </cell>
          <cell r="AP361">
            <v>45646</v>
          </cell>
          <cell r="AQ361" t="str">
            <v>Box</v>
          </cell>
          <cell r="AR361" t="b">
            <v>0</v>
          </cell>
          <cell r="AS361" t="b">
            <v>0</v>
          </cell>
          <cell r="AT361" t="b">
            <v>0</v>
          </cell>
          <cell r="AU361" t="b">
            <v>0</v>
          </cell>
          <cell r="AV361" t="b">
            <v>0</v>
          </cell>
          <cell r="AW361" t="b">
            <v>0</v>
          </cell>
          <cell r="AY361" t="str">
            <v>China</v>
          </cell>
          <cell r="AZ361" t="str">
            <v>Hand</v>
          </cell>
          <cell r="BA361" t="str">
            <v/>
          </cell>
          <cell r="BC361">
            <v>0</v>
          </cell>
          <cell r="BD361" t="str">
            <v>CBL, M12(M) Panel, 8-Pin, 200mm SIL Cable</v>
          </cell>
        </row>
        <row r="362">
          <cell r="A362" t="str">
            <v>3400-00120-00</v>
          </cell>
          <cell r="B362" t="str">
            <v>CBL, M12 (M), Panel mount PG9, 8-Pin, A-Code, 1P+N, 24AWG 100mm Cable, Crimps  &amp; Housing</v>
          </cell>
          <cell r="C362" t="str">
            <v>ea</v>
          </cell>
          <cell r="E362" t="b">
            <v>0</v>
          </cell>
          <cell r="F362" t="b">
            <v>0</v>
          </cell>
          <cell r="H362" t="str">
            <v>UnReleased</v>
          </cell>
          <cell r="I362" t="str">
            <v>Make</v>
          </cell>
          <cell r="S362" t="str">
            <v>EUR</v>
          </cell>
          <cell r="T362">
            <v>0</v>
          </cell>
          <cell r="Y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J362">
            <v>0</v>
          </cell>
          <cell r="AQ362" t="str">
            <v>Box</v>
          </cell>
          <cell r="AR362" t="b">
            <v>0</v>
          </cell>
          <cell r="AS362" t="b">
            <v>0</v>
          </cell>
          <cell r="AT362" t="b">
            <v>0</v>
          </cell>
          <cell r="AU362" t="b">
            <v>0</v>
          </cell>
          <cell r="AV362" t="b">
            <v>0</v>
          </cell>
          <cell r="AW362" t="b">
            <v>0</v>
          </cell>
          <cell r="AY362" t="str">
            <v>China</v>
          </cell>
          <cell r="AZ362" t="str">
            <v>Hand</v>
          </cell>
          <cell r="BA362" t="str">
            <v/>
          </cell>
          <cell r="BC362">
            <v>0</v>
          </cell>
        </row>
        <row r="363">
          <cell r="A363" t="str">
            <v>3400-00130-00</v>
          </cell>
          <cell r="B363" t="str">
            <v>CBL, M12 (M), Panel mount PG9, 8-Pin, A-Code, 1P+N, 24AWG 200mm Cable, Crimps  &amp; Housing</v>
          </cell>
          <cell r="C363" t="str">
            <v>ea</v>
          </cell>
          <cell r="E363" t="b">
            <v>0</v>
          </cell>
          <cell r="F363" t="b">
            <v>0</v>
          </cell>
          <cell r="H363" t="str">
            <v>UnReleased</v>
          </cell>
          <cell r="I363" t="str">
            <v>Make</v>
          </cell>
          <cell r="S363" t="str">
            <v>EUR</v>
          </cell>
          <cell r="T363">
            <v>0</v>
          </cell>
          <cell r="Y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J363">
            <v>0</v>
          </cell>
          <cell r="AQ363" t="str">
            <v>Box</v>
          </cell>
          <cell r="AR363" t="b">
            <v>0</v>
          </cell>
          <cell r="AS363" t="b">
            <v>0</v>
          </cell>
          <cell r="AT363" t="b">
            <v>0</v>
          </cell>
          <cell r="AU363" t="b">
            <v>0</v>
          </cell>
          <cell r="AV363" t="b">
            <v>0</v>
          </cell>
          <cell r="AW363" t="b">
            <v>0</v>
          </cell>
          <cell r="AY363" t="str">
            <v>China</v>
          </cell>
          <cell r="AZ363" t="str">
            <v>Hand</v>
          </cell>
          <cell r="BA363" t="str">
            <v/>
          </cell>
          <cell r="BC363">
            <v>0</v>
          </cell>
        </row>
        <row r="364">
          <cell r="A364" t="str">
            <v>3404-00010-00</v>
          </cell>
          <cell r="B364" t="str">
            <v>CBL, M12 (M), Panel mount PG9, 4-Pin, A-Code, RS485, 24AWG 100mm PVC UL1007 Cable, Crimps  &amp; Housing</v>
          </cell>
          <cell r="C364" t="str">
            <v>ea</v>
          </cell>
          <cell r="E364" t="b">
            <v>0</v>
          </cell>
          <cell r="F364" t="b">
            <v>0</v>
          </cell>
          <cell r="H364" t="str">
            <v>Production</v>
          </cell>
          <cell r="I364" t="str">
            <v>Buy</v>
          </cell>
          <cell r="J364" t="str">
            <v>Ecocables</v>
          </cell>
          <cell r="K364" t="str">
            <v>ECO-DEL-008</v>
          </cell>
          <cell r="N364" t="str">
            <v>Ecocables</v>
          </cell>
          <cell r="P364">
            <v>1000</v>
          </cell>
          <cell r="Q364">
            <v>1000</v>
          </cell>
          <cell r="R364">
            <v>3.5</v>
          </cell>
          <cell r="S364" t="str">
            <v>EUR</v>
          </cell>
          <cell r="T364">
            <v>3.5</v>
          </cell>
          <cell r="U364" t="str">
            <v>EXW ECAS</v>
          </cell>
          <cell r="Y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J364">
            <v>3.5</v>
          </cell>
          <cell r="AQ364" t="str">
            <v>Box</v>
          </cell>
          <cell r="AR364" t="b">
            <v>0</v>
          </cell>
          <cell r="AS364" t="b">
            <v>0</v>
          </cell>
          <cell r="AT364" t="b">
            <v>0</v>
          </cell>
          <cell r="AU364" t="b">
            <v>0</v>
          </cell>
          <cell r="AV364" t="b">
            <v>0</v>
          </cell>
          <cell r="AW364" t="b">
            <v>0</v>
          </cell>
          <cell r="AY364" t="str">
            <v>China</v>
          </cell>
          <cell r="AZ364" t="str">
            <v>Hand</v>
          </cell>
          <cell r="BA364" t="str">
            <v/>
          </cell>
          <cell r="BC364">
            <v>0</v>
          </cell>
          <cell r="BD364" t="str">
            <v>CBL, M12(M) Panel, 4-Pin, 100mm PVC Cable</v>
          </cell>
        </row>
        <row r="365">
          <cell r="A365" t="str">
            <v>3404-00020-00</v>
          </cell>
          <cell r="B365" t="str">
            <v>CBL, M12 (M), Panel mount PG9, 4-Pin, A-Code, RS485, 24AWG 200mm PVC UL1007 Cable, Crimps  &amp; Housing</v>
          </cell>
          <cell r="C365" t="str">
            <v>ea</v>
          </cell>
          <cell r="E365" t="b">
            <v>0</v>
          </cell>
          <cell r="F365" t="b">
            <v>0</v>
          </cell>
          <cell r="H365" t="str">
            <v>UnReleased</v>
          </cell>
          <cell r="I365" t="str">
            <v>Buy</v>
          </cell>
          <cell r="S365" t="str">
            <v>EUR</v>
          </cell>
          <cell r="T365">
            <v>0</v>
          </cell>
          <cell r="Y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J365">
            <v>0</v>
          </cell>
          <cell r="AQ365" t="str">
            <v>Box</v>
          </cell>
          <cell r="AR365" t="b">
            <v>0</v>
          </cell>
          <cell r="AS365" t="b">
            <v>0</v>
          </cell>
          <cell r="AT365" t="b">
            <v>0</v>
          </cell>
          <cell r="AU365" t="b">
            <v>0</v>
          </cell>
          <cell r="AV365" t="b">
            <v>0</v>
          </cell>
          <cell r="AW365" t="b">
            <v>0</v>
          </cell>
          <cell r="AY365" t="str">
            <v>China</v>
          </cell>
          <cell r="AZ365" t="str">
            <v>Hand</v>
          </cell>
          <cell r="BA365" t="str">
            <v/>
          </cell>
          <cell r="BC365">
            <v>0</v>
          </cell>
          <cell r="BD365" t="str">
            <v>CBL, M12(M) Panel, 4-Pin, 200mm PVC Cable</v>
          </cell>
        </row>
        <row r="366">
          <cell r="A366" t="str">
            <v>3404-00030-00</v>
          </cell>
          <cell r="B366" t="str">
            <v>CBL, M12 (M), Panel mount PG9, 4-Pin, A-Code, RS485, 24AWG 150mm PVC UL1007 Cable, Crimps  &amp; Housing</v>
          </cell>
          <cell r="C366" t="str">
            <v>ea</v>
          </cell>
          <cell r="E366" t="b">
            <v>0</v>
          </cell>
          <cell r="F366" t="b">
            <v>0</v>
          </cell>
          <cell r="H366" t="str">
            <v>UnReleased</v>
          </cell>
          <cell r="I366" t="str">
            <v>Buy</v>
          </cell>
          <cell r="J366" t="str">
            <v>Ecocables</v>
          </cell>
          <cell r="K366" t="str">
            <v>ECO-DEL-009</v>
          </cell>
          <cell r="M366" t="str">
            <v>[24/09/24] Confirm length used in H2Scan FAT Build.
[24/09/24] Estimaste cost used until quote received.</v>
          </cell>
          <cell r="N366" t="str">
            <v>Ecocables</v>
          </cell>
          <cell r="P366">
            <v>100</v>
          </cell>
          <cell r="Q366">
            <v>100</v>
          </cell>
          <cell r="R366">
            <v>2.1</v>
          </cell>
          <cell r="S366" t="str">
            <v>USD</v>
          </cell>
          <cell r="T366">
            <v>1.9882597992804394</v>
          </cell>
          <cell r="U366" t="str">
            <v>EXW Shenzhen</v>
          </cell>
          <cell r="Y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J366">
            <v>1.9882597992804394</v>
          </cell>
          <cell r="AP366">
            <v>45559</v>
          </cell>
          <cell r="AQ366" t="str">
            <v>Box</v>
          </cell>
          <cell r="AR366" t="b">
            <v>0</v>
          </cell>
          <cell r="AS366" t="b">
            <v>0</v>
          </cell>
          <cell r="AT366" t="b">
            <v>0</v>
          </cell>
          <cell r="AU366" t="b">
            <v>0</v>
          </cell>
          <cell r="AV366" t="b">
            <v>0</v>
          </cell>
          <cell r="AW366" t="b">
            <v>0</v>
          </cell>
          <cell r="AY366" t="str">
            <v>China</v>
          </cell>
          <cell r="AZ366" t="str">
            <v>Hand</v>
          </cell>
          <cell r="BA366" t="str">
            <v/>
          </cell>
          <cell r="BC366">
            <v>0</v>
          </cell>
          <cell r="BD366" t="str">
            <v>CBL, M12(M) Panel, 4-Pin, 150mm PVC Cable</v>
          </cell>
        </row>
        <row r="367">
          <cell r="A367" t="str">
            <v>3404-00030-00</v>
          </cell>
          <cell r="B367" t="str">
            <v>CBL, M12 (M), Panel mount PG9, 4-Pin, A-Code, RS485, 24AWG 150mm PVC UL1007 Cable, Crimps  &amp; Housing</v>
          </cell>
          <cell r="C367" t="str">
            <v>ea</v>
          </cell>
          <cell r="E367" t="b">
            <v>0</v>
          </cell>
          <cell r="F367" t="b">
            <v>0</v>
          </cell>
          <cell r="H367" t="str">
            <v>UnReleased</v>
          </cell>
          <cell r="I367" t="str">
            <v>Buy</v>
          </cell>
          <cell r="J367" t="str">
            <v>Ecocables</v>
          </cell>
          <cell r="K367" t="str">
            <v>ECO-DEL-009</v>
          </cell>
          <cell r="P367">
            <v>250</v>
          </cell>
          <cell r="Q367">
            <v>250</v>
          </cell>
          <cell r="R367">
            <v>2</v>
          </cell>
          <cell r="S367" t="str">
            <v>USD</v>
          </cell>
          <cell r="T367">
            <v>1.8935807612194659</v>
          </cell>
          <cell r="U367" t="str">
            <v>EXW Shenzhen</v>
          </cell>
          <cell r="Y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J367">
            <v>1.8935807612194659</v>
          </cell>
          <cell r="AP367">
            <v>45559</v>
          </cell>
          <cell r="AQ367" t="str">
            <v>Box</v>
          </cell>
          <cell r="AR367" t="b">
            <v>0</v>
          </cell>
          <cell r="AS367" t="b">
            <v>0</v>
          </cell>
          <cell r="AT367" t="b">
            <v>0</v>
          </cell>
          <cell r="AU367" t="b">
            <v>0</v>
          </cell>
          <cell r="AV367" t="b">
            <v>0</v>
          </cell>
          <cell r="AW367" t="b">
            <v>0</v>
          </cell>
          <cell r="AY367" t="str">
            <v>China</v>
          </cell>
          <cell r="AZ367" t="str">
            <v>Hand</v>
          </cell>
          <cell r="BA367" t="str">
            <v/>
          </cell>
          <cell r="BC367">
            <v>0</v>
          </cell>
          <cell r="BD367" t="str">
            <v>CBL, M12(M) Panel, 4-Pin, 150mm PVC Cable</v>
          </cell>
        </row>
        <row r="368">
          <cell r="A368" t="str">
            <v>3404-00030-00</v>
          </cell>
          <cell r="B368" t="str">
            <v>CBL, M12 (M), Panel mount PG9, 4-Pin, A-Code, RS485, 24AWG 150mm PVC UL1007 Cable, Crimps  &amp; Housing</v>
          </cell>
          <cell r="C368" t="str">
            <v>ea</v>
          </cell>
          <cell r="E368" t="b">
            <v>0</v>
          </cell>
          <cell r="F368" t="b">
            <v>0</v>
          </cell>
          <cell r="H368" t="str">
            <v>UnReleased</v>
          </cell>
          <cell r="I368" t="str">
            <v>Buy</v>
          </cell>
          <cell r="J368" t="str">
            <v>Ecocables</v>
          </cell>
          <cell r="K368" t="str">
            <v>ECO-DEL-009</v>
          </cell>
          <cell r="P368">
            <v>500</v>
          </cell>
          <cell r="Q368">
            <v>500</v>
          </cell>
          <cell r="R368">
            <v>1.9</v>
          </cell>
          <cell r="S368" t="str">
            <v>USD</v>
          </cell>
          <cell r="T368">
            <v>1.7989017231584925</v>
          </cell>
          <cell r="U368" t="str">
            <v>EXW Shenzhen</v>
          </cell>
          <cell r="Y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J368">
            <v>1.7989017231584925</v>
          </cell>
          <cell r="AP368">
            <v>45559</v>
          </cell>
          <cell r="AQ368" t="str">
            <v>Box</v>
          </cell>
          <cell r="AR368" t="b">
            <v>0</v>
          </cell>
          <cell r="AS368" t="b">
            <v>0</v>
          </cell>
          <cell r="AT368" t="b">
            <v>0</v>
          </cell>
          <cell r="AU368" t="b">
            <v>0</v>
          </cell>
          <cell r="AV368" t="b">
            <v>0</v>
          </cell>
          <cell r="AW368" t="b">
            <v>0</v>
          </cell>
          <cell r="AY368" t="str">
            <v>China</v>
          </cell>
          <cell r="AZ368" t="str">
            <v>Hand</v>
          </cell>
          <cell r="BA368" t="str">
            <v/>
          </cell>
          <cell r="BC368">
            <v>0</v>
          </cell>
          <cell r="BD368" t="str">
            <v>CBL, M12(M) Panel, 4-Pin, 150mm PVC Cable</v>
          </cell>
        </row>
        <row r="369">
          <cell r="A369" t="str">
            <v>3404-00030-00</v>
          </cell>
          <cell r="B369" t="str">
            <v>CBL, M12 (M), Panel mount PG9, 4-Pin, A-Code, RS485, 24AWG 150mm PVC UL1007 Cable, Crimps  &amp; Housing</v>
          </cell>
          <cell r="C369" t="str">
            <v>ea</v>
          </cell>
          <cell r="E369" t="b">
            <v>0</v>
          </cell>
          <cell r="F369" t="b">
            <v>0</v>
          </cell>
          <cell r="H369" t="str">
            <v>UnReleased</v>
          </cell>
          <cell r="I369" t="str">
            <v>Buy</v>
          </cell>
          <cell r="J369" t="str">
            <v>Ecocables</v>
          </cell>
          <cell r="K369" t="str">
            <v>ECO-DEL-009</v>
          </cell>
          <cell r="P369">
            <v>1000</v>
          </cell>
          <cell r="Q369">
            <v>1000</v>
          </cell>
          <cell r="R369">
            <v>1.8</v>
          </cell>
          <cell r="S369" t="str">
            <v>USD</v>
          </cell>
          <cell r="T369">
            <v>1.7042226850975195</v>
          </cell>
          <cell r="U369" t="str">
            <v>EXW Shenzhen</v>
          </cell>
          <cell r="Y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J369">
            <v>1.7042226850975195</v>
          </cell>
          <cell r="AP369">
            <v>45559</v>
          </cell>
          <cell r="AQ369" t="str">
            <v>Box</v>
          </cell>
          <cell r="AR369" t="b">
            <v>0</v>
          </cell>
          <cell r="AS369" t="b">
            <v>0</v>
          </cell>
          <cell r="AT369" t="b">
            <v>0</v>
          </cell>
          <cell r="AU369" t="b">
            <v>0</v>
          </cell>
          <cell r="AV369" t="b">
            <v>0</v>
          </cell>
          <cell r="AW369" t="b">
            <v>0</v>
          </cell>
          <cell r="AY369" t="str">
            <v>China</v>
          </cell>
          <cell r="AZ369" t="str">
            <v>Hand</v>
          </cell>
          <cell r="BA369" t="str">
            <v/>
          </cell>
          <cell r="BC369">
            <v>0</v>
          </cell>
          <cell r="BD369" t="str">
            <v>CBL, M12(M) Panel, 4-Pin, 150mm PVC Cable</v>
          </cell>
        </row>
        <row r="370">
          <cell r="A370" t="str">
            <v>3404-00031-00</v>
          </cell>
          <cell r="B370" t="str">
            <v>CBL, M12 (M), Panel mount PG9, 4-Pin, A-Code, RS485, 24AWG 150mm Cable, not crimped</v>
          </cell>
          <cell r="C370" t="str">
            <v>ea</v>
          </cell>
          <cell r="E370" t="b">
            <v>0</v>
          </cell>
          <cell r="F370" t="b">
            <v>0</v>
          </cell>
          <cell r="H370" t="str">
            <v>UnReleased</v>
          </cell>
          <cell r="I370" t="str">
            <v>Buy</v>
          </cell>
          <cell r="J370" t="str">
            <v>TE Connectivity</v>
          </cell>
          <cell r="K370" t="str">
            <v>T4171010504-002</v>
          </cell>
          <cell r="M370" t="str">
            <v>Needs Crimps &amp; Housing</v>
          </cell>
          <cell r="N370" t="str">
            <v>Digikey</v>
          </cell>
          <cell r="P370">
            <v>100</v>
          </cell>
          <cell r="Q370">
            <v>1</v>
          </cell>
          <cell r="R370">
            <v>5.7899000000000003</v>
          </cell>
          <cell r="S370" t="str">
            <v>EUR</v>
          </cell>
          <cell r="T370">
            <v>5.7899000000000003</v>
          </cell>
          <cell r="U370" t="str">
            <v>DDP</v>
          </cell>
          <cell r="Y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J370">
            <v>5.7899000000000003</v>
          </cell>
          <cell r="AK370">
            <v>21</v>
          </cell>
          <cell r="AM370" t="str">
            <v>8544.42.9090</v>
          </cell>
          <cell r="AP370">
            <v>45567</v>
          </cell>
          <cell r="AQ370" t="str">
            <v>Box</v>
          </cell>
          <cell r="AR370" t="b">
            <v>0</v>
          </cell>
          <cell r="AS370" t="b">
            <v>0</v>
          </cell>
          <cell r="AT370" t="b">
            <v>0</v>
          </cell>
          <cell r="AU370" t="b">
            <v>0</v>
          </cell>
          <cell r="AV370" t="b">
            <v>0</v>
          </cell>
          <cell r="AW370" t="b">
            <v>0</v>
          </cell>
          <cell r="AZ370" t="str">
            <v>Hand</v>
          </cell>
          <cell r="BA370" t="str">
            <v/>
          </cell>
          <cell r="BC370">
            <v>0</v>
          </cell>
        </row>
        <row r="371">
          <cell r="A371" t="str">
            <v>3404-00035-00</v>
          </cell>
          <cell r="B371" t="str">
            <v>CBL, M12 (M), Panel mount PG9, 4-Pin, A-Code, RS485, 24AWG 150mm SIL UL3135 Cable, Crimps  &amp; Housing</v>
          </cell>
          <cell r="C371" t="str">
            <v>ea</v>
          </cell>
          <cell r="E371" t="b">
            <v>0</v>
          </cell>
          <cell r="F371" t="b">
            <v>0</v>
          </cell>
          <cell r="H371" t="str">
            <v>UnReleased</v>
          </cell>
          <cell r="I371" t="str">
            <v>Buy</v>
          </cell>
          <cell r="J371" t="str">
            <v>Ecocables</v>
          </cell>
          <cell r="S371" t="str">
            <v>USD</v>
          </cell>
          <cell r="T371">
            <v>0</v>
          </cell>
          <cell r="Y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J371">
            <v>0</v>
          </cell>
          <cell r="AP371">
            <v>45646</v>
          </cell>
          <cell r="AQ371" t="str">
            <v>Box</v>
          </cell>
          <cell r="AR371" t="b">
            <v>0</v>
          </cell>
          <cell r="AS371" t="b">
            <v>0</v>
          </cell>
          <cell r="AT371" t="b">
            <v>0</v>
          </cell>
          <cell r="AU371" t="b">
            <v>0</v>
          </cell>
          <cell r="AV371" t="b">
            <v>0</v>
          </cell>
          <cell r="AW371" t="b">
            <v>0</v>
          </cell>
          <cell r="AY371" t="str">
            <v>China</v>
          </cell>
          <cell r="AZ371" t="str">
            <v>Hand</v>
          </cell>
          <cell r="BA371" t="str">
            <v/>
          </cell>
          <cell r="BC371">
            <v>0</v>
          </cell>
          <cell r="BD371" t="str">
            <v>CBL, M12(M) Panel, 4-Pin, 150mm SIL Cable</v>
          </cell>
        </row>
        <row r="372">
          <cell r="A372" t="str">
            <v>3405-00010-00</v>
          </cell>
          <cell r="B372" t="str">
            <v>CBL, M19 (M) Panel Mount, 4-Pos, 85mm Cable</v>
          </cell>
          <cell r="C372" t="str">
            <v>ea</v>
          </cell>
          <cell r="E372" t="b">
            <v>0</v>
          </cell>
          <cell r="F372" t="b">
            <v>0</v>
          </cell>
          <cell r="H372" t="str">
            <v>Obsolete</v>
          </cell>
          <cell r="I372" t="str">
            <v>Buy</v>
          </cell>
          <cell r="J372" t="str">
            <v>Jnicon</v>
          </cell>
          <cell r="K372" t="str">
            <v>TBA</v>
          </cell>
          <cell r="M372" t="str">
            <v>Is Drawing available</v>
          </cell>
          <cell r="S372" t="str">
            <v>EUR</v>
          </cell>
          <cell r="T372">
            <v>0</v>
          </cell>
          <cell r="Y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J372">
            <v>0</v>
          </cell>
          <cell r="AR372" t="b">
            <v>0</v>
          </cell>
          <cell r="AS372" t="b">
            <v>0</v>
          </cell>
          <cell r="AT372" t="b">
            <v>0</v>
          </cell>
          <cell r="AU372" t="b">
            <v>0</v>
          </cell>
          <cell r="AV372" t="b">
            <v>0</v>
          </cell>
          <cell r="AW372" t="b">
            <v>0</v>
          </cell>
          <cell r="AY372" t="str">
            <v>China</v>
          </cell>
          <cell r="AZ372" t="str">
            <v>Hand</v>
          </cell>
          <cell r="BA372" t="str">
            <v/>
          </cell>
          <cell r="BC372">
            <v>0</v>
          </cell>
        </row>
        <row r="373">
          <cell r="A373" t="str">
            <v>3405-00020-00</v>
          </cell>
          <cell r="B373" t="str">
            <v>CBL, M19 (M) Panel Mount, 4-Pos, 4*1.5sqmm Br Bk Gy Bl, 100mm</v>
          </cell>
          <cell r="C373" t="str">
            <v>ea</v>
          </cell>
          <cell r="D373" t="str">
            <v>1</v>
          </cell>
          <cell r="E373" t="b">
            <v>1</v>
          </cell>
          <cell r="F373" t="b">
            <v>1</v>
          </cell>
          <cell r="H373" t="str">
            <v>Production</v>
          </cell>
          <cell r="I373" t="str">
            <v>Buy</v>
          </cell>
          <cell r="J373" t="str">
            <v>Jnicon</v>
          </cell>
          <cell r="K373" t="str">
            <v>M19, 4-Pin, Push lock,Male panel mount connector with 4*1.5sqmm cable 100mm (53-100451-02-1004)</v>
          </cell>
          <cell r="N373" t="str">
            <v>ECAS</v>
          </cell>
          <cell r="P373">
            <v>300</v>
          </cell>
          <cell r="Q373">
            <v>1</v>
          </cell>
          <cell r="R373">
            <v>3.2</v>
          </cell>
          <cell r="S373" t="str">
            <v>EUR</v>
          </cell>
          <cell r="T373">
            <v>3.2</v>
          </cell>
          <cell r="U373" t="str">
            <v>EXW Shenzhen</v>
          </cell>
          <cell r="Y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J373">
            <v>3.2</v>
          </cell>
          <cell r="AK373" t="str">
            <v>TBA</v>
          </cell>
          <cell r="AM373" t="str">
            <v>8536 9010</v>
          </cell>
          <cell r="AP373">
            <v>45138</v>
          </cell>
          <cell r="AQ373" t="str">
            <v>Box</v>
          </cell>
          <cell r="AR373" t="b">
            <v>0</v>
          </cell>
          <cell r="AS373" t="b">
            <v>0</v>
          </cell>
          <cell r="AT373" t="b">
            <v>0</v>
          </cell>
          <cell r="AU373" t="b">
            <v>0</v>
          </cell>
          <cell r="AV373" t="b">
            <v>0</v>
          </cell>
          <cell r="AW373" t="b">
            <v>0</v>
          </cell>
          <cell r="AY373" t="str">
            <v>China</v>
          </cell>
          <cell r="AZ373" t="str">
            <v>Hand</v>
          </cell>
          <cell r="BA373" t="str">
            <v/>
          </cell>
          <cell r="BC373">
            <v>0</v>
          </cell>
          <cell r="BD373" t="str">
            <v>CBL, M19(M) Panel, 4-Pin, 1.5sq 100mm PVC Cable</v>
          </cell>
        </row>
        <row r="374">
          <cell r="A374" t="str">
            <v>3405-00020-00</v>
          </cell>
          <cell r="B374" t="str">
            <v>CBL, M19 (M) Panel Mount, 4-Pos, 4*1.5sqmm Br Bk Gy Bl, 100mm</v>
          </cell>
          <cell r="C374" t="str">
            <v>ea</v>
          </cell>
          <cell r="D374" t="str">
            <v>2</v>
          </cell>
          <cell r="E374" t="b">
            <v>1</v>
          </cell>
          <cell r="F374" t="b">
            <v>1</v>
          </cell>
          <cell r="H374" t="str">
            <v>Phase Out</v>
          </cell>
          <cell r="I374" t="str">
            <v>Buy</v>
          </cell>
          <cell r="J374" t="str">
            <v>Jnicon</v>
          </cell>
          <cell r="K374" t="str">
            <v>M19, 4-Pin, Push lock,Male panel mount connector with 4*1.5sqmm cable 100mm (53-100451-02-1004)</v>
          </cell>
          <cell r="N374" t="str">
            <v>Jnicon</v>
          </cell>
          <cell r="O374" t="str">
            <v>JN-CA-20240927A3949</v>
          </cell>
          <cell r="P374">
            <v>300</v>
          </cell>
          <cell r="Q374">
            <v>1</v>
          </cell>
          <cell r="R374">
            <v>3.3</v>
          </cell>
          <cell r="S374" t="str">
            <v>USD</v>
          </cell>
          <cell r="T374">
            <v>3.1244082560121185</v>
          </cell>
          <cell r="U374" t="str">
            <v>EXW Shenzhen</v>
          </cell>
          <cell r="Y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J374">
            <v>3.1244082560121185</v>
          </cell>
          <cell r="AK374" t="str">
            <v>TBA</v>
          </cell>
          <cell r="AM374" t="str">
            <v>8536 9010</v>
          </cell>
          <cell r="AP374">
            <v>45138</v>
          </cell>
          <cell r="AQ374" t="str">
            <v>Box</v>
          </cell>
          <cell r="AR374" t="b">
            <v>0</v>
          </cell>
          <cell r="AS374" t="b">
            <v>0</v>
          </cell>
          <cell r="AT374" t="b">
            <v>0</v>
          </cell>
          <cell r="AU374" t="b">
            <v>0</v>
          </cell>
          <cell r="AV374" t="b">
            <v>0</v>
          </cell>
          <cell r="AW374" t="b">
            <v>0</v>
          </cell>
          <cell r="AY374" t="str">
            <v>China</v>
          </cell>
          <cell r="AZ374" t="str">
            <v>Hand</v>
          </cell>
          <cell r="BA374" t="str">
            <v/>
          </cell>
          <cell r="BC374">
            <v>0</v>
          </cell>
          <cell r="BD374" t="str">
            <v>CBL, M19(M) Panel, 4-Pin, 1.5sq 100mm PVC Cable</v>
          </cell>
        </row>
        <row r="375">
          <cell r="A375" t="str">
            <v>3405-00020-01</v>
          </cell>
          <cell r="B375" t="str">
            <v>CBL, M19 (M) Panel Mount, 4-Pos, 4*1.5sqmm Br Bk Gy Bl, 100mm</v>
          </cell>
          <cell r="C375" t="str">
            <v>ea</v>
          </cell>
          <cell r="E375" t="b">
            <v>0</v>
          </cell>
          <cell r="F375" t="b">
            <v>0</v>
          </cell>
          <cell r="H375" t="str">
            <v>Phase In</v>
          </cell>
          <cell r="I375" t="str">
            <v>Buy</v>
          </cell>
          <cell r="J375" t="str">
            <v>Jnicon</v>
          </cell>
          <cell r="K375" t="str">
            <v>M19, 4-Pin, Push lock,Male panel mount connector with 4*1.5sqmm cable 100mm (53-100451-02-1004)</v>
          </cell>
          <cell r="N375" t="str">
            <v>Jnicon</v>
          </cell>
          <cell r="S375" t="str">
            <v>USD</v>
          </cell>
          <cell r="T375">
            <v>0</v>
          </cell>
          <cell r="U375" t="str">
            <v>EXW Shenzhen</v>
          </cell>
          <cell r="Y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J375">
            <v>0</v>
          </cell>
          <cell r="AM375" t="str">
            <v>8536 9010</v>
          </cell>
          <cell r="AP375">
            <v>45706</v>
          </cell>
          <cell r="AQ375" t="str">
            <v>Box</v>
          </cell>
          <cell r="AR375" t="b">
            <v>0</v>
          </cell>
          <cell r="AS375" t="b">
            <v>0</v>
          </cell>
          <cell r="AT375" t="b">
            <v>0</v>
          </cell>
          <cell r="AU375" t="b">
            <v>0</v>
          </cell>
          <cell r="AV375" t="b">
            <v>0</v>
          </cell>
          <cell r="AW375" t="b">
            <v>0</v>
          </cell>
          <cell r="AY375" t="str">
            <v>China</v>
          </cell>
          <cell r="AZ375" t="str">
            <v>Hand</v>
          </cell>
          <cell r="BA375" t="str">
            <v/>
          </cell>
          <cell r="BC375">
            <v>0</v>
          </cell>
          <cell r="BD375" t="str">
            <v>CBL, M19(M) Panel, 4-Pin, 1.5sq 100mm PVC Cable</v>
          </cell>
        </row>
        <row r="376">
          <cell r="A376" t="str">
            <v>3410-00050-00</v>
          </cell>
          <cell r="B376" t="str">
            <v>CBL, M25 (M) Panel Mount, 4-Pos, 4*1.5sqmm 75mm Cable</v>
          </cell>
          <cell r="C376" t="str">
            <v>ea</v>
          </cell>
          <cell r="E376" t="b">
            <v>0</v>
          </cell>
          <cell r="F376" t="b">
            <v>0</v>
          </cell>
          <cell r="H376" t="str">
            <v>Obsolete</v>
          </cell>
          <cell r="I376" t="str">
            <v>Buy</v>
          </cell>
          <cell r="J376" t="str">
            <v>Jnicon</v>
          </cell>
          <cell r="K376" t="str">
            <v>TBA</v>
          </cell>
          <cell r="M376" t="str">
            <v>Is Drawing available</v>
          </cell>
          <cell r="S376" t="str">
            <v>EUR</v>
          </cell>
          <cell r="T376">
            <v>0</v>
          </cell>
          <cell r="Y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J376">
            <v>0</v>
          </cell>
          <cell r="AR376" t="b">
            <v>0</v>
          </cell>
          <cell r="AS376" t="b">
            <v>0</v>
          </cell>
          <cell r="AT376" t="b">
            <v>0</v>
          </cell>
          <cell r="AU376" t="b">
            <v>0</v>
          </cell>
          <cell r="AV376" t="b">
            <v>0</v>
          </cell>
          <cell r="AW376" t="b">
            <v>0</v>
          </cell>
          <cell r="AY376" t="str">
            <v>China</v>
          </cell>
          <cell r="AZ376" t="str">
            <v>Hand</v>
          </cell>
          <cell r="BA376" t="str">
            <v/>
          </cell>
          <cell r="BC376">
            <v>0</v>
          </cell>
          <cell r="BD376" t="str">
            <v>CBL, M25(M) Panel, 4-Pin, 1.5sq 75mm PVC Cable</v>
          </cell>
        </row>
        <row r="377">
          <cell r="A377" t="str">
            <v>3410-00060-00</v>
          </cell>
          <cell r="B377" t="str">
            <v>CBL, M25 (M) Panel Mount, 4-Pos, 4*1.5sqmm 100mm Cable</v>
          </cell>
          <cell r="C377" t="str">
            <v>ea</v>
          </cell>
          <cell r="E377" t="b">
            <v>1</v>
          </cell>
          <cell r="F377" t="b">
            <v>0</v>
          </cell>
          <cell r="H377" t="str">
            <v>Production</v>
          </cell>
          <cell r="I377" t="str">
            <v>Buy</v>
          </cell>
          <cell r="J377" t="str">
            <v>Jnicon</v>
          </cell>
          <cell r="K377" t="str">
            <v>M25, 4-Pin, Push lock,Male panel mount connector with 4*1.5sqmm cable 100mm</v>
          </cell>
          <cell r="M377" t="str">
            <v>[04/09/23] Carly stated quote was 3k MOQ</v>
          </cell>
          <cell r="N377" t="str">
            <v>Jnicon</v>
          </cell>
          <cell r="O377" t="str">
            <v>JN-CA-20230227A185</v>
          </cell>
          <cell r="P377">
            <v>3000</v>
          </cell>
          <cell r="Q377">
            <v>500</v>
          </cell>
          <cell r="R377">
            <v>3.95</v>
          </cell>
          <cell r="S377" t="str">
            <v>USD</v>
          </cell>
          <cell r="T377">
            <v>3.7398220034084453</v>
          </cell>
          <cell r="U377" t="str">
            <v>EXW Shenzhen</v>
          </cell>
          <cell r="Y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J377">
            <v>3.7398220034084453</v>
          </cell>
          <cell r="AK377" t="str">
            <v>TBA</v>
          </cell>
          <cell r="AM377" t="str">
            <v>8536 9010</v>
          </cell>
          <cell r="AR377" t="b">
            <v>0</v>
          </cell>
          <cell r="AS377" t="b">
            <v>0</v>
          </cell>
          <cell r="AT377" t="b">
            <v>0</v>
          </cell>
          <cell r="AU377" t="b">
            <v>0</v>
          </cell>
          <cell r="AV377" t="b">
            <v>0</v>
          </cell>
          <cell r="AW377" t="b">
            <v>0</v>
          </cell>
          <cell r="AY377" t="str">
            <v>China</v>
          </cell>
          <cell r="AZ377" t="str">
            <v>Hand</v>
          </cell>
          <cell r="BA377" t="str">
            <v/>
          </cell>
          <cell r="BC377">
            <v>0</v>
          </cell>
          <cell r="BD377" t="str">
            <v>CBL, M25(M) Panel, 4-Pin, 1.5sq 100mm PVC Cable</v>
          </cell>
        </row>
        <row r="378">
          <cell r="A378" t="str">
            <v>3500-00010-00</v>
          </cell>
          <cell r="B378" t="str">
            <v>SUB, Scavenger Top Cover Assy, GM-B, 6F, PCAs fitted</v>
          </cell>
          <cell r="C378" t="str">
            <v>ea</v>
          </cell>
          <cell r="E378" t="b">
            <v>0</v>
          </cell>
          <cell r="F378" t="b">
            <v>0</v>
          </cell>
          <cell r="H378" t="str">
            <v>Obsolete</v>
          </cell>
          <cell r="I378" t="str">
            <v>Make</v>
          </cell>
          <cell r="J378" t="str">
            <v>ECAS</v>
          </cell>
          <cell r="S378" t="str">
            <v>EUR</v>
          </cell>
          <cell r="T378">
            <v>0</v>
          </cell>
          <cell r="Y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J378">
            <v>0</v>
          </cell>
          <cell r="AP378">
            <v>45138</v>
          </cell>
          <cell r="AQ378" t="str">
            <v>Box</v>
          </cell>
          <cell r="AR378" t="b">
            <v>0</v>
          </cell>
          <cell r="AS378" t="b">
            <v>0</v>
          </cell>
          <cell r="AT378" t="b">
            <v>0</v>
          </cell>
          <cell r="AU378" t="b">
            <v>0</v>
          </cell>
          <cell r="AV378" t="b">
            <v>0</v>
          </cell>
          <cell r="AW378" t="b">
            <v>0</v>
          </cell>
          <cell r="AY378" t="str">
            <v>Romania</v>
          </cell>
          <cell r="BA378" t="str">
            <v/>
          </cell>
          <cell r="BC378">
            <v>0</v>
          </cell>
        </row>
        <row r="379">
          <cell r="A379" t="str">
            <v>3500-00010-01</v>
          </cell>
          <cell r="B379" t="str">
            <v>SUB, Scavenger Top Cover Assy, GM-B, 6F, PCAs fitted</v>
          </cell>
          <cell r="C379" t="str">
            <v>ea</v>
          </cell>
          <cell r="E379" t="b">
            <v>0</v>
          </cell>
          <cell r="F379" t="b">
            <v>0</v>
          </cell>
          <cell r="H379" t="str">
            <v>Obsolete</v>
          </cell>
          <cell r="I379" t="str">
            <v>Make</v>
          </cell>
          <cell r="J379" t="str">
            <v>ECAS</v>
          </cell>
          <cell r="S379" t="str">
            <v>EUR</v>
          </cell>
          <cell r="T379">
            <v>0</v>
          </cell>
          <cell r="Y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J379">
            <v>0</v>
          </cell>
          <cell r="AP379">
            <v>45400</v>
          </cell>
          <cell r="AQ379" t="str">
            <v>Box</v>
          </cell>
          <cell r="AR379" t="b">
            <v>0</v>
          </cell>
          <cell r="AS379" t="b">
            <v>0</v>
          </cell>
          <cell r="AT379" t="b">
            <v>0</v>
          </cell>
          <cell r="AU379" t="b">
            <v>0</v>
          </cell>
          <cell r="AV379" t="b">
            <v>0</v>
          </cell>
          <cell r="AW379" t="b">
            <v>0</v>
          </cell>
          <cell r="AY379" t="str">
            <v>Romania</v>
          </cell>
          <cell r="BA379" t="str">
            <v/>
          </cell>
          <cell r="BC379">
            <v>0</v>
          </cell>
        </row>
        <row r="380">
          <cell r="A380" t="str">
            <v>3500-00010-02</v>
          </cell>
          <cell r="B380" t="str">
            <v>SUB, Scavenger Top Cover Assy, GM-B, 6F, PCAs fitted</v>
          </cell>
          <cell r="C380" t="str">
            <v>ea</v>
          </cell>
          <cell r="E380" t="b">
            <v>0</v>
          </cell>
          <cell r="F380" t="b">
            <v>0</v>
          </cell>
          <cell r="H380" t="str">
            <v>Production</v>
          </cell>
          <cell r="I380" t="str">
            <v>Make</v>
          </cell>
          <cell r="J380" t="str">
            <v>ECAS</v>
          </cell>
          <cell r="S380" t="str">
            <v>EUR</v>
          </cell>
          <cell r="T380">
            <v>0</v>
          </cell>
          <cell r="Y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J380">
            <v>0</v>
          </cell>
          <cell r="AP380">
            <v>45628</v>
          </cell>
          <cell r="AQ380" t="str">
            <v>Box</v>
          </cell>
          <cell r="AR380" t="b">
            <v>0</v>
          </cell>
          <cell r="AS380" t="b">
            <v>0</v>
          </cell>
          <cell r="AT380" t="b">
            <v>0</v>
          </cell>
          <cell r="AU380" t="b">
            <v>0</v>
          </cell>
          <cell r="AV380" t="b">
            <v>0</v>
          </cell>
          <cell r="AW380" t="b">
            <v>0</v>
          </cell>
          <cell r="AY380" t="str">
            <v>Romania</v>
          </cell>
          <cell r="BA380" t="str">
            <v/>
          </cell>
          <cell r="BC380">
            <v>0</v>
          </cell>
        </row>
        <row r="381">
          <cell r="A381" t="str">
            <v>3500-00020-00</v>
          </cell>
          <cell r="B381" t="str">
            <v>SUB, Scavenger Top Cover Assy, PM-C, 2F</v>
          </cell>
          <cell r="C381" t="str">
            <v>ea</v>
          </cell>
          <cell r="E381" t="b">
            <v>0</v>
          </cell>
          <cell r="F381" t="b">
            <v>0</v>
          </cell>
          <cell r="H381" t="str">
            <v>Obsolete</v>
          </cell>
          <cell r="I381" t="str">
            <v>Make</v>
          </cell>
          <cell r="J381" t="str">
            <v>ECAS</v>
          </cell>
          <cell r="S381" t="str">
            <v>EUR</v>
          </cell>
          <cell r="T381">
            <v>0</v>
          </cell>
          <cell r="Y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J381">
            <v>0</v>
          </cell>
          <cell r="AR381" t="b">
            <v>0</v>
          </cell>
          <cell r="AS381" t="b">
            <v>0</v>
          </cell>
          <cell r="AT381" t="b">
            <v>0</v>
          </cell>
          <cell r="AU381" t="b">
            <v>0</v>
          </cell>
          <cell r="AV381" t="b">
            <v>0</v>
          </cell>
          <cell r="AW381" t="b">
            <v>0</v>
          </cell>
          <cell r="AY381" t="str">
            <v>Romania</v>
          </cell>
          <cell r="BA381" t="str">
            <v/>
          </cell>
          <cell r="BC381">
            <v>0</v>
          </cell>
        </row>
        <row r="382">
          <cell r="A382" t="str">
            <v>3500-00020-01</v>
          </cell>
          <cell r="B382" t="str">
            <v>SUB, Scavenger Top Cover Assy, PM-C, 2F</v>
          </cell>
          <cell r="C382" t="str">
            <v>ea</v>
          </cell>
          <cell r="E382" t="b">
            <v>0</v>
          </cell>
          <cell r="F382" t="b">
            <v>0</v>
          </cell>
          <cell r="H382" t="str">
            <v>Production</v>
          </cell>
          <cell r="I382" t="str">
            <v>Make</v>
          </cell>
          <cell r="J382" t="str">
            <v>ECAS</v>
          </cell>
          <cell r="O382" t="str">
            <v>BOM Roll</v>
          </cell>
          <cell r="S382" t="str">
            <v>EUR</v>
          </cell>
          <cell r="T382">
            <v>0</v>
          </cell>
          <cell r="Y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J382">
            <v>0</v>
          </cell>
          <cell r="AK382">
            <v>1</v>
          </cell>
          <cell r="AP382">
            <v>45720</v>
          </cell>
          <cell r="AQ382" t="str">
            <v>Box</v>
          </cell>
          <cell r="AR382" t="b">
            <v>0</v>
          </cell>
          <cell r="AS382" t="b">
            <v>0</v>
          </cell>
          <cell r="AT382" t="b">
            <v>0</v>
          </cell>
          <cell r="AU382" t="b">
            <v>0</v>
          </cell>
          <cell r="AV382" t="b">
            <v>0</v>
          </cell>
          <cell r="AW382" t="b">
            <v>0</v>
          </cell>
          <cell r="AY382" t="str">
            <v>Romania</v>
          </cell>
          <cell r="BA382" t="str">
            <v/>
          </cell>
          <cell r="BC382">
            <v>0</v>
          </cell>
        </row>
        <row r="383">
          <cell r="A383" t="str">
            <v>3500-00030-00</v>
          </cell>
          <cell r="B383" t="str">
            <v>SUB, Scavenger Top Cover Assy, PM-A, 1F</v>
          </cell>
          <cell r="C383" t="str">
            <v>ea</v>
          </cell>
          <cell r="E383" t="b">
            <v>0</v>
          </cell>
          <cell r="F383" t="b">
            <v>0</v>
          </cell>
          <cell r="H383" t="str">
            <v>Production</v>
          </cell>
          <cell r="I383" t="str">
            <v>Make</v>
          </cell>
          <cell r="J383" t="str">
            <v>ECAS</v>
          </cell>
          <cell r="S383" t="str">
            <v>EUR</v>
          </cell>
          <cell r="T383">
            <v>0</v>
          </cell>
          <cell r="Y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J383">
            <v>0</v>
          </cell>
          <cell r="AR383" t="b">
            <v>0</v>
          </cell>
          <cell r="AS383" t="b">
            <v>0</v>
          </cell>
          <cell r="AT383" t="b">
            <v>0</v>
          </cell>
          <cell r="AU383" t="b">
            <v>0</v>
          </cell>
          <cell r="AV383" t="b">
            <v>0</v>
          </cell>
          <cell r="AW383" t="b">
            <v>0</v>
          </cell>
          <cell r="AY383" t="str">
            <v>Romania</v>
          </cell>
          <cell r="BA383" t="str">
            <v/>
          </cell>
          <cell r="BC383">
            <v>0</v>
          </cell>
        </row>
        <row r="384">
          <cell r="A384" t="str">
            <v>3500-00040-00</v>
          </cell>
          <cell r="B384" t="str">
            <v>SUB, Scavenger Top Cover Assy, GM-C, 1F, RS485, H2Scan</v>
          </cell>
          <cell r="C384" t="str">
            <v>ea</v>
          </cell>
          <cell r="E384" t="b">
            <v>0</v>
          </cell>
          <cell r="F384" t="b">
            <v>0</v>
          </cell>
          <cell r="H384" t="str">
            <v>Obsolete</v>
          </cell>
          <cell r="I384" t="str">
            <v>Make</v>
          </cell>
          <cell r="J384" t="str">
            <v>ECAS</v>
          </cell>
          <cell r="S384" t="str">
            <v>EUR</v>
          </cell>
          <cell r="T384">
            <v>0</v>
          </cell>
          <cell r="Y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J384">
            <v>0</v>
          </cell>
          <cell r="AP384">
            <v>45394</v>
          </cell>
          <cell r="AR384" t="b">
            <v>0</v>
          </cell>
          <cell r="AS384" t="b">
            <v>0</v>
          </cell>
          <cell r="AT384" t="b">
            <v>0</v>
          </cell>
          <cell r="AU384" t="b">
            <v>0</v>
          </cell>
          <cell r="AV384" t="b">
            <v>0</v>
          </cell>
          <cell r="AW384" t="b">
            <v>0</v>
          </cell>
          <cell r="AY384" t="str">
            <v>Romania</v>
          </cell>
          <cell r="BA384" t="str">
            <v/>
          </cell>
          <cell r="BC384">
            <v>0</v>
          </cell>
        </row>
        <row r="385">
          <cell r="A385" t="str">
            <v>3500-00040-01</v>
          </cell>
          <cell r="B385" t="str">
            <v>SUB, Scavenger Top Cover Assy, GM-C, 1F, RS485, H2Scan, RAL7024</v>
          </cell>
          <cell r="C385" t="str">
            <v>ea</v>
          </cell>
          <cell r="E385" t="b">
            <v>0</v>
          </cell>
          <cell r="F385" t="b">
            <v>0</v>
          </cell>
          <cell r="H385" t="str">
            <v>Obsolete</v>
          </cell>
          <cell r="I385" t="str">
            <v>Make</v>
          </cell>
          <cell r="J385" t="str">
            <v>ECAS</v>
          </cell>
          <cell r="S385" t="str">
            <v>EUR</v>
          </cell>
          <cell r="T385">
            <v>0</v>
          </cell>
          <cell r="Y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J385">
            <v>0</v>
          </cell>
          <cell r="AP385">
            <v>45400</v>
          </cell>
          <cell r="AQ385" t="str">
            <v>Box</v>
          </cell>
          <cell r="AR385" t="b">
            <v>0</v>
          </cell>
          <cell r="AS385" t="b">
            <v>0</v>
          </cell>
          <cell r="AT385" t="b">
            <v>0</v>
          </cell>
          <cell r="AU385" t="b">
            <v>0</v>
          </cell>
          <cell r="AV385" t="b">
            <v>0</v>
          </cell>
          <cell r="AW385" t="b">
            <v>0</v>
          </cell>
          <cell r="AY385" t="str">
            <v>Romania</v>
          </cell>
          <cell r="BA385" t="str">
            <v/>
          </cell>
          <cell r="BC385">
            <v>0</v>
          </cell>
        </row>
        <row r="386">
          <cell r="A386" t="str">
            <v>3500-00040-02</v>
          </cell>
          <cell r="B386" t="str">
            <v>SUB, Scavenger Top Cover Assy, GM-C, 1F, RS485, H2Scan, Pantone7545C</v>
          </cell>
          <cell r="C386" t="str">
            <v>ea</v>
          </cell>
          <cell r="E386" t="b">
            <v>0</v>
          </cell>
          <cell r="F386" t="b">
            <v>0</v>
          </cell>
          <cell r="H386" t="str">
            <v>Production</v>
          </cell>
          <cell r="I386" t="str">
            <v>Make</v>
          </cell>
          <cell r="J386" t="str">
            <v>ECAS</v>
          </cell>
          <cell r="S386" t="str">
            <v>EUR</v>
          </cell>
          <cell r="T386">
            <v>0</v>
          </cell>
          <cell r="Y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J386">
            <v>0</v>
          </cell>
          <cell r="AP386">
            <v>45559</v>
          </cell>
          <cell r="AQ386" t="str">
            <v>Box</v>
          </cell>
          <cell r="AR386" t="b">
            <v>0</v>
          </cell>
          <cell r="AS386" t="b">
            <v>0</v>
          </cell>
          <cell r="AT386" t="b">
            <v>0</v>
          </cell>
          <cell r="AU386" t="b">
            <v>0</v>
          </cell>
          <cell r="AV386" t="b">
            <v>0</v>
          </cell>
          <cell r="AW386" t="b">
            <v>0</v>
          </cell>
          <cell r="AY386" t="str">
            <v>Romania</v>
          </cell>
          <cell r="BA386" t="str">
            <v/>
          </cell>
          <cell r="BC386">
            <v>0</v>
          </cell>
        </row>
        <row r="387">
          <cell r="A387" t="str">
            <v>3501-00010-00</v>
          </cell>
          <cell r="B387" t="str">
            <v>SUB, Scavenger Bottom Case Assembly, with Magnets, RAL7024</v>
          </cell>
          <cell r="C387" t="str">
            <v>ea</v>
          </cell>
          <cell r="E387" t="b">
            <v>0</v>
          </cell>
          <cell r="F387" t="b">
            <v>0</v>
          </cell>
          <cell r="H387" t="str">
            <v>Production</v>
          </cell>
          <cell r="I387" t="str">
            <v>Make</v>
          </cell>
          <cell r="J387" t="str">
            <v>ECAS</v>
          </cell>
          <cell r="S387" t="str">
            <v>EUR</v>
          </cell>
          <cell r="T387">
            <v>0</v>
          </cell>
          <cell r="Y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J387">
            <v>0</v>
          </cell>
          <cell r="AP387">
            <v>45397</v>
          </cell>
          <cell r="AQ387" t="str">
            <v>Box</v>
          </cell>
          <cell r="AR387" t="b">
            <v>0</v>
          </cell>
          <cell r="AS387" t="b">
            <v>0</v>
          </cell>
          <cell r="AT387" t="b">
            <v>0</v>
          </cell>
          <cell r="AU387" t="b">
            <v>0</v>
          </cell>
          <cell r="AV387" t="b">
            <v>0</v>
          </cell>
          <cell r="AW387" t="b">
            <v>0</v>
          </cell>
          <cell r="AY387" t="str">
            <v>Romania</v>
          </cell>
          <cell r="BA387" t="str">
            <v/>
          </cell>
          <cell r="BC387">
            <v>0</v>
          </cell>
        </row>
        <row r="388">
          <cell r="A388" t="str">
            <v>3501-00100-00</v>
          </cell>
          <cell r="B388" t="str">
            <v>SUB, Scavenger Bottom Case Assembly, with Magnets, Pantone7545C</v>
          </cell>
          <cell r="C388" t="str">
            <v>ea</v>
          </cell>
          <cell r="E388" t="b">
            <v>0</v>
          </cell>
          <cell r="F388" t="b">
            <v>0</v>
          </cell>
          <cell r="H388" t="str">
            <v>UnReleased</v>
          </cell>
          <cell r="I388" t="str">
            <v>Make</v>
          </cell>
          <cell r="J388" t="str">
            <v>ECAS</v>
          </cell>
          <cell r="O388" t="str">
            <v>BOM Roll</v>
          </cell>
          <cell r="S388" t="str">
            <v>EUR</v>
          </cell>
          <cell r="T388">
            <v>0</v>
          </cell>
          <cell r="Y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J388">
            <v>0</v>
          </cell>
          <cell r="AP388">
            <v>45559</v>
          </cell>
          <cell r="AQ388" t="str">
            <v>Box</v>
          </cell>
          <cell r="AR388" t="b">
            <v>0</v>
          </cell>
          <cell r="AS388" t="b">
            <v>0</v>
          </cell>
          <cell r="AT388" t="b">
            <v>0</v>
          </cell>
          <cell r="AU388" t="b">
            <v>0</v>
          </cell>
          <cell r="AV388" t="b">
            <v>0</v>
          </cell>
          <cell r="AW388" t="b">
            <v>0</v>
          </cell>
          <cell r="AY388" t="str">
            <v>Romania</v>
          </cell>
          <cell r="BA388" t="str">
            <v/>
          </cell>
          <cell r="BC388">
            <v>0</v>
          </cell>
        </row>
        <row r="389">
          <cell r="A389" t="str">
            <v>3600-10010-00</v>
          </cell>
          <cell r="B389" t="str">
            <v>ASY, Scavenger Packaging, M19, GM-B, 6F</v>
          </cell>
          <cell r="C389" t="str">
            <v>ea</v>
          </cell>
          <cell r="E389" t="b">
            <v>0</v>
          </cell>
          <cell r="F389" t="b">
            <v>0</v>
          </cell>
          <cell r="H389" t="str">
            <v>Obsolete</v>
          </cell>
          <cell r="I389" t="str">
            <v>Phantom</v>
          </cell>
          <cell r="J389" t="str">
            <v>ECAS</v>
          </cell>
          <cell r="S389" t="str">
            <v>EUR</v>
          </cell>
          <cell r="T389">
            <v>0</v>
          </cell>
          <cell r="Y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J389">
            <v>0</v>
          </cell>
          <cell r="AR389" t="b">
            <v>0</v>
          </cell>
          <cell r="AS389" t="b">
            <v>0</v>
          </cell>
          <cell r="AT389" t="b">
            <v>0</v>
          </cell>
          <cell r="AU389" t="b">
            <v>0</v>
          </cell>
          <cell r="AV389" t="b">
            <v>0</v>
          </cell>
          <cell r="AW389" t="b">
            <v>0</v>
          </cell>
          <cell r="AY389" t="str">
            <v>Romania</v>
          </cell>
          <cell r="BA389" t="str">
            <v/>
          </cell>
          <cell r="BC389">
            <v>0</v>
          </cell>
        </row>
        <row r="390">
          <cell r="A390" t="str">
            <v>3600-10010-01</v>
          </cell>
          <cell r="B390" t="str">
            <v>ASY, Scavenger Packaging, M19, GM-B, 6F</v>
          </cell>
          <cell r="C390" t="str">
            <v>ea</v>
          </cell>
          <cell r="E390" t="b">
            <v>0</v>
          </cell>
          <cell r="F390" t="b">
            <v>0</v>
          </cell>
          <cell r="H390" t="str">
            <v>Production</v>
          </cell>
          <cell r="I390" t="str">
            <v>Phantom</v>
          </cell>
          <cell r="J390" t="str">
            <v>ECAS</v>
          </cell>
          <cell r="S390" t="str">
            <v>EUR</v>
          </cell>
          <cell r="T390">
            <v>0</v>
          </cell>
          <cell r="Y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J390">
            <v>0</v>
          </cell>
          <cell r="AR390" t="b">
            <v>0</v>
          </cell>
          <cell r="AS390" t="b">
            <v>0</v>
          </cell>
          <cell r="AT390" t="b">
            <v>0</v>
          </cell>
          <cell r="AU390" t="b">
            <v>0</v>
          </cell>
          <cell r="AV390" t="b">
            <v>0</v>
          </cell>
          <cell r="AW390" t="b">
            <v>0</v>
          </cell>
          <cell r="AY390" t="str">
            <v>Romania</v>
          </cell>
          <cell r="BA390" t="str">
            <v/>
          </cell>
          <cell r="BC390">
            <v>0</v>
          </cell>
        </row>
        <row r="391">
          <cell r="A391" t="str">
            <v>3600-10020-00</v>
          </cell>
          <cell r="B391" t="str">
            <v>ASY, Scavenger Packaging, M25, PM-C, 2F</v>
          </cell>
          <cell r="C391" t="str">
            <v>ea</v>
          </cell>
          <cell r="E391" t="b">
            <v>0</v>
          </cell>
          <cell r="F391" t="b">
            <v>0</v>
          </cell>
          <cell r="H391" t="str">
            <v>Obsolete</v>
          </cell>
          <cell r="I391" t="str">
            <v>Phantom</v>
          </cell>
          <cell r="J391" t="str">
            <v>ECAS</v>
          </cell>
          <cell r="S391" t="str">
            <v>EUR</v>
          </cell>
          <cell r="T391">
            <v>0</v>
          </cell>
          <cell r="Y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J391">
            <v>0</v>
          </cell>
          <cell r="AR391" t="b">
            <v>0</v>
          </cell>
          <cell r="AS391" t="b">
            <v>0</v>
          </cell>
          <cell r="AT391" t="b">
            <v>0</v>
          </cell>
          <cell r="AU391" t="b">
            <v>0</v>
          </cell>
          <cell r="AV391" t="b">
            <v>0</v>
          </cell>
          <cell r="AW391" t="b">
            <v>0</v>
          </cell>
          <cell r="AY391" t="str">
            <v>Romania</v>
          </cell>
          <cell r="BA391" t="str">
            <v/>
          </cell>
          <cell r="BC391">
            <v>0</v>
          </cell>
        </row>
        <row r="392">
          <cell r="A392" t="str">
            <v>3600-10020-01</v>
          </cell>
          <cell r="B392" t="str">
            <v>ASY, Scavenger Packaging, M25, PM-C, 2F</v>
          </cell>
          <cell r="C392" t="str">
            <v>ea</v>
          </cell>
          <cell r="E392" t="b">
            <v>0</v>
          </cell>
          <cell r="F392" t="b">
            <v>0</v>
          </cell>
          <cell r="H392" t="str">
            <v>Production</v>
          </cell>
          <cell r="I392" t="str">
            <v>Phantom</v>
          </cell>
          <cell r="J392" t="str">
            <v>ECAS</v>
          </cell>
          <cell r="S392" t="str">
            <v>EUR</v>
          </cell>
          <cell r="T392">
            <v>0</v>
          </cell>
          <cell r="Y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J392">
            <v>0</v>
          </cell>
          <cell r="AR392" t="b">
            <v>0</v>
          </cell>
          <cell r="AS392" t="b">
            <v>0</v>
          </cell>
          <cell r="AT392" t="b">
            <v>0</v>
          </cell>
          <cell r="AU392" t="b">
            <v>0</v>
          </cell>
          <cell r="AV392" t="b">
            <v>0</v>
          </cell>
          <cell r="AW392" t="b">
            <v>0</v>
          </cell>
          <cell r="AY392" t="str">
            <v>Romania</v>
          </cell>
          <cell r="BA392" t="str">
            <v/>
          </cell>
          <cell r="BC392">
            <v>0</v>
          </cell>
        </row>
        <row r="393">
          <cell r="A393" t="str">
            <v>3600-10030-00</v>
          </cell>
          <cell r="B393" t="str">
            <v>ASY, Scavenger Packaging, M25, PM-A, 1F</v>
          </cell>
          <cell r="C393" t="str">
            <v>ea</v>
          </cell>
          <cell r="E393" t="b">
            <v>0</v>
          </cell>
          <cell r="F393" t="b">
            <v>0</v>
          </cell>
          <cell r="H393" t="str">
            <v>Obsolete</v>
          </cell>
          <cell r="I393" t="str">
            <v>Phantom</v>
          </cell>
          <cell r="J393" t="str">
            <v>ECAS</v>
          </cell>
          <cell r="S393" t="str">
            <v>EUR</v>
          </cell>
          <cell r="T393">
            <v>0</v>
          </cell>
          <cell r="Y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J393">
            <v>0</v>
          </cell>
          <cell r="AR393" t="b">
            <v>0</v>
          </cell>
          <cell r="AS393" t="b">
            <v>0</v>
          </cell>
          <cell r="AT393" t="b">
            <v>0</v>
          </cell>
          <cell r="AU393" t="b">
            <v>0</v>
          </cell>
          <cell r="AV393" t="b">
            <v>0</v>
          </cell>
          <cell r="AW393" t="b">
            <v>0</v>
          </cell>
          <cell r="AY393" t="str">
            <v>Romania</v>
          </cell>
          <cell r="BA393" t="str">
            <v/>
          </cell>
          <cell r="BC393">
            <v>0</v>
          </cell>
        </row>
        <row r="394">
          <cell r="A394" t="str">
            <v>3600-10030-01</v>
          </cell>
          <cell r="B394" t="str">
            <v>ASY, Scavenger Packaging, M25, PM-A, 1F</v>
          </cell>
          <cell r="C394" t="str">
            <v>ea</v>
          </cell>
          <cell r="E394" t="b">
            <v>0</v>
          </cell>
          <cell r="F394" t="b">
            <v>0</v>
          </cell>
          <cell r="H394" t="str">
            <v>Production</v>
          </cell>
          <cell r="I394" t="str">
            <v>Phantom</v>
          </cell>
          <cell r="J394" t="str">
            <v>ECAS</v>
          </cell>
          <cell r="S394" t="str">
            <v>EUR</v>
          </cell>
          <cell r="T394">
            <v>0</v>
          </cell>
          <cell r="Y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J394">
            <v>0</v>
          </cell>
          <cell r="AR394" t="b">
            <v>0</v>
          </cell>
          <cell r="AS394" t="b">
            <v>0</v>
          </cell>
          <cell r="AT394" t="b">
            <v>0</v>
          </cell>
          <cell r="AU394" t="b">
            <v>0</v>
          </cell>
          <cell r="AV394" t="b">
            <v>0</v>
          </cell>
          <cell r="AW394" t="b">
            <v>0</v>
          </cell>
          <cell r="AY394" t="str">
            <v>Romania</v>
          </cell>
          <cell r="BA394" t="str">
            <v/>
          </cell>
          <cell r="BC394">
            <v>0</v>
          </cell>
        </row>
        <row r="395">
          <cell r="A395" t="str">
            <v>3700-00010-00</v>
          </cell>
          <cell r="B395" t="str">
            <v>KIT, Scavenger 500mm Pole Mounting Kit</v>
          </cell>
          <cell r="C395" t="str">
            <v>ea</v>
          </cell>
          <cell r="E395" t="b">
            <v>1</v>
          </cell>
          <cell r="F395" t="b">
            <v>0</v>
          </cell>
          <cell r="H395" t="str">
            <v>Obsolete</v>
          </cell>
          <cell r="I395" t="str">
            <v>Make</v>
          </cell>
          <cell r="J395" t="str">
            <v>Meath Metals</v>
          </cell>
          <cell r="K395" t="str">
            <v>See VTPN</v>
          </cell>
          <cell r="N395" t="str">
            <v>Meath Metals</v>
          </cell>
          <cell r="O395" t="str">
            <v>BOM Roll</v>
          </cell>
          <cell r="P395">
            <v>50</v>
          </cell>
          <cell r="Q395">
            <v>1</v>
          </cell>
          <cell r="R395">
            <v>15.368399999999999</v>
          </cell>
          <cell r="S395" t="str">
            <v>EUR</v>
          </cell>
          <cell r="T395">
            <v>15.368399999999999</v>
          </cell>
          <cell r="Y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J395">
            <v>15.368399999999999</v>
          </cell>
          <cell r="AR395" t="b">
            <v>0</v>
          </cell>
          <cell r="AS395" t="b">
            <v>0</v>
          </cell>
          <cell r="AT395" t="b">
            <v>0</v>
          </cell>
          <cell r="AU395" t="b">
            <v>0</v>
          </cell>
          <cell r="AV395" t="b">
            <v>0</v>
          </cell>
          <cell r="AW395" t="b">
            <v>0</v>
          </cell>
          <cell r="AY395" t="str">
            <v>Ireland</v>
          </cell>
          <cell r="BA395" t="str">
            <v/>
          </cell>
          <cell r="BC395">
            <v>0</v>
          </cell>
          <cell r="BD395" t="str">
            <v>KIT, Mount 500mm</v>
          </cell>
        </row>
        <row r="396">
          <cell r="A396" t="str">
            <v>3700-00020-00</v>
          </cell>
          <cell r="B396" t="str">
            <v>KIT, Scavenger 300mm Ground Mounting Kit</v>
          </cell>
          <cell r="C396" t="str">
            <v>ea</v>
          </cell>
          <cell r="E396" t="b">
            <v>0</v>
          </cell>
          <cell r="F396" t="b">
            <v>0</v>
          </cell>
          <cell r="H396" t="str">
            <v>UnReleased</v>
          </cell>
          <cell r="I396" t="str">
            <v>Make</v>
          </cell>
          <cell r="J396" t="str">
            <v>Meath Metals</v>
          </cell>
          <cell r="K396" t="str">
            <v>See VTPN</v>
          </cell>
          <cell r="N396" t="str">
            <v>Meath Metals</v>
          </cell>
          <cell r="O396" t="str">
            <v>BOM Roll</v>
          </cell>
          <cell r="P396">
            <v>50</v>
          </cell>
          <cell r="Q396">
            <v>1</v>
          </cell>
          <cell r="R396">
            <v>17.302</v>
          </cell>
          <cell r="S396" t="str">
            <v>EUR</v>
          </cell>
          <cell r="T396">
            <v>17.302</v>
          </cell>
          <cell r="Y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J396">
            <v>17.302</v>
          </cell>
          <cell r="AR396" t="b">
            <v>0</v>
          </cell>
          <cell r="AS396" t="b">
            <v>0</v>
          </cell>
          <cell r="AT396" t="b">
            <v>0</v>
          </cell>
          <cell r="AU396" t="b">
            <v>0</v>
          </cell>
          <cell r="AV396" t="b">
            <v>0</v>
          </cell>
          <cell r="AW396" t="b">
            <v>0</v>
          </cell>
          <cell r="AY396" t="str">
            <v>Ireland</v>
          </cell>
          <cell r="BA396" t="str">
            <v/>
          </cell>
          <cell r="BC396">
            <v>0</v>
          </cell>
          <cell r="BD396" t="str">
            <v>KIT, GM</v>
          </cell>
        </row>
        <row r="397">
          <cell r="A397" t="str">
            <v>3700-00030-00</v>
          </cell>
          <cell r="B397" t="str">
            <v>KIT, Scavenger Generic Mounting Kit 350mm</v>
          </cell>
          <cell r="C397" t="str">
            <v>ea</v>
          </cell>
          <cell r="E397" t="b">
            <v>0</v>
          </cell>
          <cell r="F397" t="b">
            <v>0</v>
          </cell>
          <cell r="H397" t="str">
            <v>Production</v>
          </cell>
          <cell r="I397" t="str">
            <v>Buy</v>
          </cell>
          <cell r="J397" t="str">
            <v>Meath Metals</v>
          </cell>
          <cell r="K397" t="str">
            <v>See VTPN</v>
          </cell>
          <cell r="N397" t="str">
            <v>Meath Metals</v>
          </cell>
          <cell r="O397" t="str">
            <v>Email Ger 08/02/2024</v>
          </cell>
          <cell r="P397">
            <v>100</v>
          </cell>
          <cell r="Q397">
            <v>1</v>
          </cell>
          <cell r="R397">
            <v>14.06</v>
          </cell>
          <cell r="S397" t="str">
            <v>EUR</v>
          </cell>
          <cell r="T397">
            <v>14.06</v>
          </cell>
          <cell r="Y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J397">
            <v>14.06</v>
          </cell>
          <cell r="AK397">
            <v>6</v>
          </cell>
          <cell r="AR397" t="b">
            <v>0</v>
          </cell>
          <cell r="AS397" t="b">
            <v>0</v>
          </cell>
          <cell r="AT397" t="b">
            <v>0</v>
          </cell>
          <cell r="AU397" t="b">
            <v>0</v>
          </cell>
          <cell r="AV397" t="b">
            <v>0</v>
          </cell>
          <cell r="AW397" t="b">
            <v>0</v>
          </cell>
          <cell r="AY397" t="str">
            <v>Ireland</v>
          </cell>
          <cell r="BA397" t="str">
            <v/>
          </cell>
          <cell r="BC397">
            <v>0</v>
          </cell>
        </row>
        <row r="398">
          <cell r="A398" t="str">
            <v>3700-00030-00</v>
          </cell>
          <cell r="B398" t="str">
            <v>KIT, Scavenger Generic Mounting Kit 350mm</v>
          </cell>
          <cell r="C398" t="str">
            <v>ea</v>
          </cell>
          <cell r="E398" t="b">
            <v>0</v>
          </cell>
          <cell r="F398" t="b">
            <v>0</v>
          </cell>
          <cell r="H398" t="str">
            <v>Production</v>
          </cell>
          <cell r="I398" t="str">
            <v>Buy</v>
          </cell>
          <cell r="J398" t="str">
            <v>Meath Metals</v>
          </cell>
          <cell r="K398" t="str">
            <v>See VTPN</v>
          </cell>
          <cell r="N398" t="str">
            <v>Meath Metals</v>
          </cell>
          <cell r="O398" t="str">
            <v>Email Ger 08/02/2024</v>
          </cell>
          <cell r="P398">
            <v>200</v>
          </cell>
          <cell r="Q398">
            <v>1</v>
          </cell>
          <cell r="R398">
            <v>13.55</v>
          </cell>
          <cell r="S398" t="str">
            <v>EUR</v>
          </cell>
          <cell r="T398">
            <v>13.55</v>
          </cell>
          <cell r="Y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J398">
            <v>13.55</v>
          </cell>
          <cell r="AK398">
            <v>6</v>
          </cell>
          <cell r="AR398" t="b">
            <v>0</v>
          </cell>
          <cell r="AS398" t="b">
            <v>0</v>
          </cell>
          <cell r="AT398" t="b">
            <v>0</v>
          </cell>
          <cell r="AU398" t="b">
            <v>0</v>
          </cell>
          <cell r="AV398" t="b">
            <v>0</v>
          </cell>
          <cell r="AW398" t="b">
            <v>0</v>
          </cell>
          <cell r="AY398" t="str">
            <v>Ireland</v>
          </cell>
          <cell r="BA398" t="str">
            <v/>
          </cell>
          <cell r="BC398">
            <v>0</v>
          </cell>
        </row>
        <row r="399">
          <cell r="A399" t="str">
            <v>3700-00030-00</v>
          </cell>
          <cell r="B399" t="str">
            <v>KIT, Scavenger Generic Mounting Kit 350mm</v>
          </cell>
          <cell r="C399" t="str">
            <v>ea</v>
          </cell>
          <cell r="E399" t="b">
            <v>0</v>
          </cell>
          <cell r="F399" t="b">
            <v>0</v>
          </cell>
          <cell r="H399" t="str">
            <v>Production</v>
          </cell>
          <cell r="I399" t="str">
            <v>Buy</v>
          </cell>
          <cell r="J399" t="str">
            <v>Meath Metals</v>
          </cell>
          <cell r="K399" t="str">
            <v>See VTPN</v>
          </cell>
          <cell r="N399" t="str">
            <v>Meath Metals</v>
          </cell>
          <cell r="O399" t="str">
            <v>Email Ger 08/02/2024</v>
          </cell>
          <cell r="P399">
            <v>500</v>
          </cell>
          <cell r="Q399">
            <v>1</v>
          </cell>
          <cell r="R399">
            <v>13.11</v>
          </cell>
          <cell r="S399" t="str">
            <v>EUR</v>
          </cell>
          <cell r="T399">
            <v>13.11</v>
          </cell>
          <cell r="Y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J399">
            <v>13.11</v>
          </cell>
          <cell r="AK399">
            <v>6</v>
          </cell>
          <cell r="AR399" t="b">
            <v>0</v>
          </cell>
          <cell r="AS399" t="b">
            <v>0</v>
          </cell>
          <cell r="AT399" t="b">
            <v>0</v>
          </cell>
          <cell r="AU399" t="b">
            <v>0</v>
          </cell>
          <cell r="AV399" t="b">
            <v>0</v>
          </cell>
          <cell r="AW399" t="b">
            <v>0</v>
          </cell>
          <cell r="AY399" t="str">
            <v>Ireland</v>
          </cell>
          <cell r="BA399" t="str">
            <v/>
          </cell>
          <cell r="BC399">
            <v>0</v>
          </cell>
        </row>
        <row r="400">
          <cell r="A400" t="str">
            <v>3700-00030-00</v>
          </cell>
          <cell r="B400" t="str">
            <v>KIT, Scavenger Generic Mounting Kit 350mm</v>
          </cell>
          <cell r="C400" t="str">
            <v>ea</v>
          </cell>
          <cell r="E400" t="b">
            <v>0</v>
          </cell>
          <cell r="F400" t="b">
            <v>0</v>
          </cell>
          <cell r="H400" t="str">
            <v>Production</v>
          </cell>
          <cell r="I400" t="str">
            <v>Buy</v>
          </cell>
          <cell r="J400" t="str">
            <v>Meath Metals</v>
          </cell>
          <cell r="K400" t="str">
            <v>See VTPN</v>
          </cell>
          <cell r="N400" t="str">
            <v>Meath Metals</v>
          </cell>
          <cell r="O400" t="str">
            <v>Email Ger 08/02/2024</v>
          </cell>
          <cell r="P400">
            <v>1000</v>
          </cell>
          <cell r="Q400">
            <v>1</v>
          </cell>
          <cell r="R400">
            <v>13.05</v>
          </cell>
          <cell r="S400" t="str">
            <v>EUR</v>
          </cell>
          <cell r="T400">
            <v>13.05</v>
          </cell>
          <cell r="Y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J400">
            <v>13.05</v>
          </cell>
          <cell r="AK400">
            <v>6</v>
          </cell>
          <cell r="AR400" t="b">
            <v>0</v>
          </cell>
          <cell r="AS400" t="b">
            <v>0</v>
          </cell>
          <cell r="AT400" t="b">
            <v>0</v>
          </cell>
          <cell r="AU400" t="b">
            <v>0</v>
          </cell>
          <cell r="AV400" t="b">
            <v>0</v>
          </cell>
          <cell r="AW400" t="b">
            <v>0</v>
          </cell>
          <cell r="AY400" t="str">
            <v>Ireland</v>
          </cell>
          <cell r="BA400" t="str">
            <v/>
          </cell>
          <cell r="BC400">
            <v>0</v>
          </cell>
        </row>
        <row r="401">
          <cell r="A401" t="str">
            <v>3700-01010-00</v>
          </cell>
          <cell r="B401" t="str">
            <v>KIT, Antenna Mounting Kit R/A, Galv&amp;Paint</v>
          </cell>
          <cell r="C401" t="str">
            <v>ea</v>
          </cell>
          <cell r="E401" t="b">
            <v>0</v>
          </cell>
          <cell r="F401" t="b">
            <v>0</v>
          </cell>
          <cell r="H401" t="str">
            <v>Production</v>
          </cell>
          <cell r="I401" t="str">
            <v>Buy</v>
          </cell>
          <cell r="J401" t="str">
            <v>Meath Metals</v>
          </cell>
          <cell r="K401" t="str">
            <v>See VTPN</v>
          </cell>
          <cell r="N401" t="str">
            <v>Meath Metals</v>
          </cell>
          <cell r="O401" t="str">
            <v>Email Ger 26/02/2024</v>
          </cell>
          <cell r="P401">
            <v>100</v>
          </cell>
          <cell r="Q401">
            <v>1</v>
          </cell>
          <cell r="R401">
            <v>4.9000000000000004</v>
          </cell>
          <cell r="S401" t="str">
            <v>EUR</v>
          </cell>
          <cell r="T401">
            <v>4.9000000000000004</v>
          </cell>
          <cell r="Y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J401">
            <v>4.9000000000000004</v>
          </cell>
          <cell r="AK401">
            <v>6</v>
          </cell>
          <cell r="AP401">
            <v>45348</v>
          </cell>
          <cell r="AR401" t="b">
            <v>0</v>
          </cell>
          <cell r="AS401" t="b">
            <v>0</v>
          </cell>
          <cell r="AT401" t="b">
            <v>0</v>
          </cell>
          <cell r="AU401" t="b">
            <v>0</v>
          </cell>
          <cell r="AV401" t="b">
            <v>0</v>
          </cell>
          <cell r="AW401" t="b">
            <v>0</v>
          </cell>
          <cell r="AY401" t="str">
            <v>Ireland</v>
          </cell>
          <cell r="BA401" t="str">
            <v/>
          </cell>
          <cell r="BC401">
            <v>0</v>
          </cell>
        </row>
        <row r="402">
          <cell r="A402" t="str">
            <v>3700-01010-00</v>
          </cell>
          <cell r="B402" t="str">
            <v>KIT, Antenna Mounting Kit R/A, Galv&amp;Paint</v>
          </cell>
          <cell r="C402" t="str">
            <v>ea</v>
          </cell>
          <cell r="E402" t="b">
            <v>0</v>
          </cell>
          <cell r="F402" t="b">
            <v>0</v>
          </cell>
          <cell r="H402" t="str">
            <v>Production</v>
          </cell>
          <cell r="I402" t="str">
            <v>Buy</v>
          </cell>
          <cell r="J402" t="str">
            <v>Meath Metals</v>
          </cell>
          <cell r="K402" t="str">
            <v>See VTPN</v>
          </cell>
          <cell r="N402" t="str">
            <v>Meath Metals</v>
          </cell>
          <cell r="P402">
            <v>250</v>
          </cell>
          <cell r="Q402">
            <v>1</v>
          </cell>
          <cell r="R402">
            <v>2.62</v>
          </cell>
          <cell r="S402" t="str">
            <v>EUR</v>
          </cell>
          <cell r="T402">
            <v>2.62</v>
          </cell>
          <cell r="Y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J402">
            <v>2.62</v>
          </cell>
          <cell r="AK402">
            <v>6</v>
          </cell>
          <cell r="AP402">
            <v>45348</v>
          </cell>
          <cell r="AR402" t="b">
            <v>0</v>
          </cell>
          <cell r="AS402" t="b">
            <v>0</v>
          </cell>
          <cell r="AT402" t="b">
            <v>0</v>
          </cell>
          <cell r="AU402" t="b">
            <v>0</v>
          </cell>
          <cell r="AV402" t="b">
            <v>0</v>
          </cell>
          <cell r="AW402" t="b">
            <v>0</v>
          </cell>
          <cell r="AY402" t="str">
            <v>Ireland</v>
          </cell>
          <cell r="BA402" t="str">
            <v/>
          </cell>
          <cell r="BC402">
            <v>0</v>
          </cell>
        </row>
        <row r="403">
          <cell r="A403" t="str">
            <v>3700-01010-00</v>
          </cell>
          <cell r="B403" t="str">
            <v>KIT, Antenna Mounting Kit R/A, Galv&amp;Paint</v>
          </cell>
          <cell r="C403" t="str">
            <v>ea</v>
          </cell>
          <cell r="E403" t="b">
            <v>0</v>
          </cell>
          <cell r="F403" t="b">
            <v>0</v>
          </cell>
          <cell r="H403" t="str">
            <v>Production</v>
          </cell>
          <cell r="I403" t="str">
            <v>Buy</v>
          </cell>
          <cell r="J403" t="str">
            <v>Meath Metals</v>
          </cell>
          <cell r="K403" t="str">
            <v>See VTPN</v>
          </cell>
          <cell r="N403" t="str">
            <v>Meath Metals</v>
          </cell>
          <cell r="P403">
            <v>500</v>
          </cell>
          <cell r="Q403">
            <v>1</v>
          </cell>
          <cell r="R403">
            <v>2.62</v>
          </cell>
          <cell r="S403" t="str">
            <v>EUR</v>
          </cell>
          <cell r="T403">
            <v>2.62</v>
          </cell>
          <cell r="Y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J403">
            <v>2.62</v>
          </cell>
          <cell r="AK403">
            <v>6</v>
          </cell>
          <cell r="AP403">
            <v>45348</v>
          </cell>
          <cell r="AR403" t="b">
            <v>0</v>
          </cell>
          <cell r="AS403" t="b">
            <v>0</v>
          </cell>
          <cell r="AT403" t="b">
            <v>0</v>
          </cell>
          <cell r="AU403" t="b">
            <v>0</v>
          </cell>
          <cell r="AV403" t="b">
            <v>0</v>
          </cell>
          <cell r="AW403" t="b">
            <v>0</v>
          </cell>
          <cell r="AY403" t="str">
            <v>Ireland</v>
          </cell>
          <cell r="BA403" t="str">
            <v/>
          </cell>
          <cell r="BC403">
            <v>0</v>
          </cell>
        </row>
        <row r="404">
          <cell r="A404" t="str">
            <v>3700-01020-00</v>
          </cell>
          <cell r="B404" t="str">
            <v>KIT, Antenna Mounting Kit R/A, Galv&amp;Paint, Magnetic</v>
          </cell>
          <cell r="C404" t="str">
            <v>ea</v>
          </cell>
          <cell r="E404" t="b">
            <v>0</v>
          </cell>
          <cell r="F404" t="b">
            <v>1</v>
          </cell>
          <cell r="H404" t="str">
            <v>UnReleased</v>
          </cell>
          <cell r="I404" t="str">
            <v>Make</v>
          </cell>
          <cell r="J404" t="str">
            <v>TBA</v>
          </cell>
          <cell r="K404" t="str">
            <v>TBA</v>
          </cell>
          <cell r="M404" t="str">
            <v>Estimate on Construction</v>
          </cell>
          <cell r="N404" t="str">
            <v>TBA</v>
          </cell>
          <cell r="O404" t="str">
            <v>BOM Roll</v>
          </cell>
          <cell r="R404">
            <v>12.75</v>
          </cell>
          <cell r="S404" t="str">
            <v>EUR</v>
          </cell>
          <cell r="T404">
            <v>12.75</v>
          </cell>
          <cell r="Y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J404">
            <v>12.75</v>
          </cell>
          <cell r="AP404">
            <v>45637</v>
          </cell>
          <cell r="AQ404" t="str">
            <v>Kit</v>
          </cell>
          <cell r="AR404" t="b">
            <v>0</v>
          </cell>
          <cell r="AS404" t="b">
            <v>0</v>
          </cell>
          <cell r="AT404" t="b">
            <v>0</v>
          </cell>
          <cell r="AU404" t="b">
            <v>0</v>
          </cell>
          <cell r="AV404" t="b">
            <v>0</v>
          </cell>
          <cell r="AW404" t="b">
            <v>0</v>
          </cell>
          <cell r="AY404" t="str">
            <v>Ireland</v>
          </cell>
          <cell r="BA404" t="str">
            <v/>
          </cell>
          <cell r="BC404">
            <v>0</v>
          </cell>
        </row>
        <row r="405">
          <cell r="A405" t="str">
            <v>3700-01030-00</v>
          </cell>
          <cell r="B405" t="str">
            <v>KIT, Antenna Mounting Kit R/A, S/S</v>
          </cell>
          <cell r="C405" t="str">
            <v>ea</v>
          </cell>
          <cell r="E405" t="b">
            <v>0</v>
          </cell>
          <cell r="F405" t="b">
            <v>0</v>
          </cell>
          <cell r="H405" t="str">
            <v>Production</v>
          </cell>
          <cell r="I405" t="str">
            <v>Make</v>
          </cell>
          <cell r="J405" t="str">
            <v>Meath Metals</v>
          </cell>
          <cell r="K405" t="str">
            <v>See VTPN</v>
          </cell>
          <cell r="O405" t="str">
            <v>BOM Roll</v>
          </cell>
          <cell r="P405">
            <v>100</v>
          </cell>
          <cell r="Q405">
            <v>100</v>
          </cell>
          <cell r="R405">
            <v>4.9000000000000004</v>
          </cell>
          <cell r="S405" t="str">
            <v>EUR</v>
          </cell>
          <cell r="T405">
            <v>4.9000000000000004</v>
          </cell>
          <cell r="Y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J405">
            <v>4.9000000000000004</v>
          </cell>
          <cell r="AR405" t="b">
            <v>0</v>
          </cell>
          <cell r="AS405" t="b">
            <v>0</v>
          </cell>
          <cell r="AT405" t="b">
            <v>0</v>
          </cell>
          <cell r="AU405" t="b">
            <v>0</v>
          </cell>
          <cell r="AV405" t="b">
            <v>0</v>
          </cell>
          <cell r="AW405" t="b">
            <v>0</v>
          </cell>
          <cell r="AY405" t="str">
            <v>Ireland</v>
          </cell>
          <cell r="BA405" t="str">
            <v/>
          </cell>
          <cell r="BC405">
            <v>0</v>
          </cell>
        </row>
        <row r="406">
          <cell r="A406" t="str">
            <v>3700-01030-00</v>
          </cell>
          <cell r="B406" t="str">
            <v>KIT, Antenna Mounting Kit R/A, S/S</v>
          </cell>
          <cell r="C406" t="str">
            <v>ea</v>
          </cell>
          <cell r="E406" t="b">
            <v>0</v>
          </cell>
          <cell r="F406" t="b">
            <v>0</v>
          </cell>
          <cell r="H406" t="str">
            <v>Production</v>
          </cell>
          <cell r="I406" t="str">
            <v>Make</v>
          </cell>
          <cell r="J406" t="str">
            <v>Meath Metals</v>
          </cell>
          <cell r="K406" t="str">
            <v>See VTPN</v>
          </cell>
          <cell r="O406" t="str">
            <v>BOM Roll</v>
          </cell>
          <cell r="P406">
            <v>250</v>
          </cell>
          <cell r="Q406">
            <v>250</v>
          </cell>
          <cell r="R406">
            <v>2.62</v>
          </cell>
          <cell r="S406" t="str">
            <v>EUR</v>
          </cell>
          <cell r="T406">
            <v>2.62</v>
          </cell>
          <cell r="Y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J406">
            <v>2.62</v>
          </cell>
          <cell r="AR406" t="b">
            <v>0</v>
          </cell>
          <cell r="AS406" t="b">
            <v>0</v>
          </cell>
          <cell r="AT406" t="b">
            <v>0</v>
          </cell>
          <cell r="AU406" t="b">
            <v>0</v>
          </cell>
          <cell r="AV406" t="b">
            <v>0</v>
          </cell>
          <cell r="AW406" t="b">
            <v>0</v>
          </cell>
          <cell r="AY406" t="str">
            <v>Ireland</v>
          </cell>
          <cell r="BA406" t="str">
            <v/>
          </cell>
          <cell r="BC406">
            <v>0</v>
          </cell>
        </row>
        <row r="407">
          <cell r="A407" t="str">
            <v>3700-01030-00</v>
          </cell>
          <cell r="B407" t="str">
            <v>KIT, Antenna Mounting Kit R/A, S/S</v>
          </cell>
          <cell r="C407" t="str">
            <v>ea</v>
          </cell>
          <cell r="E407" t="b">
            <v>1</v>
          </cell>
          <cell r="F407" t="b">
            <v>1</v>
          </cell>
          <cell r="H407" t="str">
            <v>Production</v>
          </cell>
          <cell r="I407" t="str">
            <v>Make</v>
          </cell>
          <cell r="J407" t="str">
            <v>Meath Metals</v>
          </cell>
          <cell r="K407" t="str">
            <v>See VTPN</v>
          </cell>
          <cell r="O407" t="str">
            <v>BOM Roll</v>
          </cell>
          <cell r="P407">
            <v>500</v>
          </cell>
          <cell r="Q407">
            <v>500</v>
          </cell>
          <cell r="R407">
            <v>2.62</v>
          </cell>
          <cell r="S407" t="str">
            <v>EUR</v>
          </cell>
          <cell r="T407">
            <v>2.62</v>
          </cell>
          <cell r="Y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J407">
            <v>2.62</v>
          </cell>
          <cell r="AK407">
            <v>4</v>
          </cell>
          <cell r="AR407" t="b">
            <v>0</v>
          </cell>
          <cell r="AS407" t="b">
            <v>0</v>
          </cell>
          <cell r="AT407" t="b">
            <v>0</v>
          </cell>
          <cell r="AU407" t="b">
            <v>0</v>
          </cell>
          <cell r="AV407" t="b">
            <v>0</v>
          </cell>
          <cell r="AW407" t="b">
            <v>0</v>
          </cell>
          <cell r="AY407" t="str">
            <v>Ireland</v>
          </cell>
          <cell r="BA407" t="str">
            <v/>
          </cell>
          <cell r="BC407">
            <v>0</v>
          </cell>
        </row>
        <row r="408">
          <cell r="A408" t="str">
            <v>3701-00010-00</v>
          </cell>
          <cell r="B408" t="str">
            <v>KIT, Antenna Mounting Hardware</v>
          </cell>
          <cell r="C408" t="str">
            <v>ea</v>
          </cell>
          <cell r="E408" t="b">
            <v>1</v>
          </cell>
          <cell r="F408" t="b">
            <v>1</v>
          </cell>
          <cell r="H408" t="str">
            <v>Production</v>
          </cell>
          <cell r="I408" t="str">
            <v>Buy</v>
          </cell>
          <cell r="J408" t="str">
            <v>Meath Metals</v>
          </cell>
          <cell r="K408" t="str">
            <v>See VTPN</v>
          </cell>
          <cell r="N408" t="str">
            <v>Meath Metals</v>
          </cell>
          <cell r="P408">
            <v>100</v>
          </cell>
          <cell r="Q408">
            <v>100</v>
          </cell>
          <cell r="R408">
            <v>0.7</v>
          </cell>
          <cell r="S408" t="str">
            <v>EUR</v>
          </cell>
          <cell r="T408">
            <v>0.7</v>
          </cell>
          <cell r="Y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J408">
            <v>0.7</v>
          </cell>
          <cell r="AK408">
            <v>4</v>
          </cell>
          <cell r="AP408">
            <v>45677</v>
          </cell>
          <cell r="AQ408" t="str">
            <v>Outsource</v>
          </cell>
          <cell r="AR408" t="b">
            <v>0</v>
          </cell>
          <cell r="AS408" t="b">
            <v>0</v>
          </cell>
          <cell r="AT408" t="b">
            <v>0</v>
          </cell>
          <cell r="AU408" t="b">
            <v>0</v>
          </cell>
          <cell r="AV408" t="b">
            <v>0</v>
          </cell>
          <cell r="AW408" t="b">
            <v>0</v>
          </cell>
          <cell r="AY408" t="str">
            <v>Ireland</v>
          </cell>
          <cell r="AZ408" t="str">
            <v>Hand</v>
          </cell>
          <cell r="BA408" t="str">
            <v/>
          </cell>
          <cell r="BC408">
            <v>0</v>
          </cell>
          <cell r="BD408" t="str">
            <v>KIT, Antenna Mount HW</v>
          </cell>
        </row>
        <row r="409">
          <cell r="A409" t="str">
            <v>3900-30008-00</v>
          </cell>
          <cell r="B409" t="str">
            <v>ASY, Scavenger PCAs GM-B, 6F, MAIN, ADE, GSM, ADE-AUX, MCU</v>
          </cell>
          <cell r="C409" t="str">
            <v>ea</v>
          </cell>
          <cell r="E409" t="b">
            <v>0</v>
          </cell>
          <cell r="F409" t="b">
            <v>0</v>
          </cell>
          <cell r="H409" t="str">
            <v>Obsolete</v>
          </cell>
          <cell r="I409" t="str">
            <v>Phantom</v>
          </cell>
          <cell r="J409" t="str">
            <v>ECAS</v>
          </cell>
          <cell r="S409" t="str">
            <v>EUR</v>
          </cell>
          <cell r="T409">
            <v>0</v>
          </cell>
          <cell r="Y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J409">
            <v>0</v>
          </cell>
          <cell r="AR409" t="b">
            <v>0</v>
          </cell>
          <cell r="AS409" t="b">
            <v>0</v>
          </cell>
          <cell r="AT409" t="b">
            <v>0</v>
          </cell>
          <cell r="AU409" t="b">
            <v>0</v>
          </cell>
          <cell r="AV409" t="b">
            <v>0</v>
          </cell>
          <cell r="AW409" t="b">
            <v>0</v>
          </cell>
          <cell r="AY409" t="str">
            <v>Romania</v>
          </cell>
          <cell r="AZ409" t="str">
            <v>Hand</v>
          </cell>
          <cell r="BA409" t="str">
            <v/>
          </cell>
          <cell r="BC409">
            <v>0</v>
          </cell>
        </row>
        <row r="410">
          <cell r="A410" t="str">
            <v>3900-30008-01</v>
          </cell>
          <cell r="B410" t="str">
            <v>ASY, Scavenger PCAs GM-B, 6F, MAIN, ADE, GSM, ADE-AUX, MCU</v>
          </cell>
          <cell r="C410" t="str">
            <v>ea</v>
          </cell>
          <cell r="E410" t="b">
            <v>0</v>
          </cell>
          <cell r="F410" t="b">
            <v>0</v>
          </cell>
          <cell r="H410" t="str">
            <v>Obsolete</v>
          </cell>
          <cell r="I410" t="str">
            <v>Phantom</v>
          </cell>
          <cell r="J410" t="str">
            <v>ECAS</v>
          </cell>
          <cell r="S410" t="str">
            <v>EUR</v>
          </cell>
          <cell r="T410">
            <v>0</v>
          </cell>
          <cell r="Y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J410">
            <v>0</v>
          </cell>
          <cell r="AP410">
            <v>45400</v>
          </cell>
          <cell r="AQ410" t="str">
            <v>Box</v>
          </cell>
          <cell r="AR410" t="b">
            <v>0</v>
          </cell>
          <cell r="AS410" t="b">
            <v>0</v>
          </cell>
          <cell r="AT410" t="b">
            <v>0</v>
          </cell>
          <cell r="AU410" t="b">
            <v>0</v>
          </cell>
          <cell r="AV410" t="b">
            <v>0</v>
          </cell>
          <cell r="AW410" t="b">
            <v>0</v>
          </cell>
          <cell r="AY410" t="str">
            <v>Romania</v>
          </cell>
          <cell r="AZ410" t="str">
            <v>Hand</v>
          </cell>
          <cell r="BA410" t="str">
            <v/>
          </cell>
          <cell r="BC410">
            <v>0</v>
          </cell>
        </row>
        <row r="411">
          <cell r="A411" t="str">
            <v>3900-30008-02</v>
          </cell>
          <cell r="B411" t="str">
            <v>ASY, Scavenger PCAs GM-B, 6F, MAIN, ADE, GSM, ADE-AUX, MCU</v>
          </cell>
          <cell r="C411" t="str">
            <v>ea</v>
          </cell>
          <cell r="E411" t="b">
            <v>0</v>
          </cell>
          <cell r="F411" t="b">
            <v>0</v>
          </cell>
          <cell r="H411" t="str">
            <v>Production</v>
          </cell>
          <cell r="I411" t="str">
            <v>Phantom</v>
          </cell>
          <cell r="J411" t="str">
            <v>ECAS</v>
          </cell>
          <cell r="S411" t="str">
            <v>EUR</v>
          </cell>
          <cell r="T411">
            <v>0</v>
          </cell>
          <cell r="Y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J411">
            <v>0</v>
          </cell>
          <cell r="AP411">
            <v>45559</v>
          </cell>
          <cell r="AQ411" t="str">
            <v>Box</v>
          </cell>
          <cell r="AR411" t="b">
            <v>0</v>
          </cell>
          <cell r="AS411" t="b">
            <v>0</v>
          </cell>
          <cell r="AT411" t="b">
            <v>0</v>
          </cell>
          <cell r="AU411" t="b">
            <v>0</v>
          </cell>
          <cell r="AV411" t="b">
            <v>0</v>
          </cell>
          <cell r="AW411" t="b">
            <v>0</v>
          </cell>
          <cell r="AY411" t="str">
            <v>Romania</v>
          </cell>
          <cell r="AZ411" t="str">
            <v>Hand</v>
          </cell>
          <cell r="BA411" t="str">
            <v/>
          </cell>
          <cell r="BC411">
            <v>0</v>
          </cell>
        </row>
        <row r="412">
          <cell r="A412" t="str">
            <v>3900-30009-00</v>
          </cell>
          <cell r="B412" t="str">
            <v>ASY, Scavenger PCAs GM-A, 6F, MAIN, ADE, GSM, ADE-AUX, MUC</v>
          </cell>
          <cell r="C412" t="str">
            <v>ea</v>
          </cell>
          <cell r="E412" t="b">
            <v>0</v>
          </cell>
          <cell r="F412" t="b">
            <v>0</v>
          </cell>
          <cell r="H412" t="str">
            <v>Production</v>
          </cell>
          <cell r="I412" t="str">
            <v>Phantom</v>
          </cell>
          <cell r="J412" t="str">
            <v>ECAS</v>
          </cell>
          <cell r="S412" t="str">
            <v>EUR</v>
          </cell>
          <cell r="T412">
            <v>0</v>
          </cell>
          <cell r="Y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J412">
            <v>0</v>
          </cell>
          <cell r="AR412" t="b">
            <v>0</v>
          </cell>
          <cell r="AS412" t="b">
            <v>0</v>
          </cell>
          <cell r="AT412" t="b">
            <v>0</v>
          </cell>
          <cell r="AU412" t="b">
            <v>0</v>
          </cell>
          <cell r="AV412" t="b">
            <v>0</v>
          </cell>
          <cell r="AW412" t="b">
            <v>0</v>
          </cell>
          <cell r="AY412" t="str">
            <v>Romania</v>
          </cell>
          <cell r="AZ412" t="str">
            <v>Hand</v>
          </cell>
          <cell r="BA412" t="str">
            <v/>
          </cell>
          <cell r="BC412">
            <v>0</v>
          </cell>
        </row>
        <row r="413">
          <cell r="A413" t="str">
            <v>3900-30010-00</v>
          </cell>
          <cell r="B413" t="str">
            <v>ASY, Scavenger PCAs PM-A, 1F - MAIN, ADE, GSM, MCU</v>
          </cell>
          <cell r="C413" t="str">
            <v>ea</v>
          </cell>
          <cell r="E413" t="b">
            <v>0</v>
          </cell>
          <cell r="F413" t="b">
            <v>0</v>
          </cell>
          <cell r="H413" t="str">
            <v>Production</v>
          </cell>
          <cell r="I413" t="str">
            <v>Phantom</v>
          </cell>
          <cell r="J413" t="str">
            <v>ECAS</v>
          </cell>
          <cell r="S413" t="str">
            <v>EUR</v>
          </cell>
          <cell r="T413">
            <v>0</v>
          </cell>
          <cell r="Y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J413">
            <v>0</v>
          </cell>
          <cell r="AR413" t="b">
            <v>0</v>
          </cell>
          <cell r="AS413" t="b">
            <v>0</v>
          </cell>
          <cell r="AT413" t="b">
            <v>0</v>
          </cell>
          <cell r="AU413" t="b">
            <v>0</v>
          </cell>
          <cell r="AV413" t="b">
            <v>0</v>
          </cell>
          <cell r="AW413" t="b">
            <v>0</v>
          </cell>
          <cell r="AY413" t="str">
            <v>Romania</v>
          </cell>
          <cell r="AZ413" t="str">
            <v>Hand</v>
          </cell>
          <cell r="BA413" t="str">
            <v/>
          </cell>
          <cell r="BC413">
            <v>0</v>
          </cell>
        </row>
        <row r="414">
          <cell r="A414" t="str">
            <v>3900-30011-00</v>
          </cell>
          <cell r="B414" t="str">
            <v>ASY, Scavenger PCAs PM-B, 1F - MAIN, ADE, GSM, MCU</v>
          </cell>
          <cell r="C414" t="str">
            <v>ea</v>
          </cell>
          <cell r="E414" t="b">
            <v>0</v>
          </cell>
          <cell r="F414" t="b">
            <v>0</v>
          </cell>
          <cell r="H414" t="str">
            <v>Production</v>
          </cell>
          <cell r="I414" t="str">
            <v>Phantom</v>
          </cell>
          <cell r="J414" t="str">
            <v>ECAS</v>
          </cell>
          <cell r="S414" t="str">
            <v>EUR</v>
          </cell>
          <cell r="T414">
            <v>0</v>
          </cell>
          <cell r="Y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J414">
            <v>0</v>
          </cell>
          <cell r="AR414" t="b">
            <v>0</v>
          </cell>
          <cell r="AS414" t="b">
            <v>0</v>
          </cell>
          <cell r="AT414" t="b">
            <v>0</v>
          </cell>
          <cell r="AU414" t="b">
            <v>0</v>
          </cell>
          <cell r="AV414" t="b">
            <v>0</v>
          </cell>
          <cell r="AW414" t="b">
            <v>0</v>
          </cell>
          <cell r="AY414" t="str">
            <v>Romania</v>
          </cell>
          <cell r="AZ414" t="str">
            <v>Hand</v>
          </cell>
          <cell r="BA414" t="str">
            <v/>
          </cell>
          <cell r="BC414">
            <v>0</v>
          </cell>
        </row>
        <row r="415">
          <cell r="A415" t="str">
            <v>3900-30012-00</v>
          </cell>
          <cell r="B415" t="str">
            <v>ASY, Scavenger PCAs PM-C, 2F - MAIN, ADE, GSM, ADE-AUX, MCU</v>
          </cell>
          <cell r="C415" t="str">
            <v>ea</v>
          </cell>
          <cell r="E415" t="b">
            <v>0</v>
          </cell>
          <cell r="F415" t="b">
            <v>0</v>
          </cell>
          <cell r="H415" t="str">
            <v>Obsolete</v>
          </cell>
          <cell r="I415" t="str">
            <v>Phantom</v>
          </cell>
          <cell r="J415" t="str">
            <v>ECAS</v>
          </cell>
          <cell r="S415" t="str">
            <v>EUR</v>
          </cell>
          <cell r="T415">
            <v>0</v>
          </cell>
          <cell r="Y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J415">
            <v>0</v>
          </cell>
          <cell r="AR415" t="b">
            <v>0</v>
          </cell>
          <cell r="AS415" t="b">
            <v>0</v>
          </cell>
          <cell r="AT415" t="b">
            <v>0</v>
          </cell>
          <cell r="AU415" t="b">
            <v>0</v>
          </cell>
          <cell r="AV415" t="b">
            <v>0</v>
          </cell>
          <cell r="AW415" t="b">
            <v>0</v>
          </cell>
          <cell r="AY415" t="str">
            <v>Romania</v>
          </cell>
          <cell r="AZ415" t="str">
            <v>Hand</v>
          </cell>
          <cell r="BA415" t="str">
            <v/>
          </cell>
          <cell r="BC415">
            <v>0</v>
          </cell>
        </row>
        <row r="416">
          <cell r="A416" t="str">
            <v>3900-30012-01</v>
          </cell>
          <cell r="B416" t="str">
            <v>ASY, Scavenger PCAs PM-C, 2F - MAIN, ADE, GSM, ADE-AUX, MCU</v>
          </cell>
          <cell r="C416" t="str">
            <v>ea</v>
          </cell>
          <cell r="E416" t="b">
            <v>0</v>
          </cell>
          <cell r="F416" t="b">
            <v>0</v>
          </cell>
          <cell r="H416" t="str">
            <v>Production</v>
          </cell>
          <cell r="I416" t="str">
            <v>Phantom</v>
          </cell>
          <cell r="J416" t="str">
            <v>ECAS</v>
          </cell>
          <cell r="S416" t="str">
            <v>EUR</v>
          </cell>
          <cell r="T416">
            <v>0</v>
          </cell>
          <cell r="Y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J416">
            <v>0</v>
          </cell>
          <cell r="AP416">
            <v>45636</v>
          </cell>
          <cell r="AQ416" t="str">
            <v>PCA</v>
          </cell>
          <cell r="AR416" t="b">
            <v>0</v>
          </cell>
          <cell r="AS416" t="b">
            <v>0</v>
          </cell>
          <cell r="AT416" t="b">
            <v>0</v>
          </cell>
          <cell r="AU416" t="b">
            <v>0</v>
          </cell>
          <cell r="AV416" t="b">
            <v>0</v>
          </cell>
          <cell r="AW416" t="b">
            <v>0</v>
          </cell>
          <cell r="AY416" t="str">
            <v>Romania</v>
          </cell>
          <cell r="AZ416" t="str">
            <v>Hand</v>
          </cell>
          <cell r="BA416" t="str">
            <v/>
          </cell>
          <cell r="BC416">
            <v>0</v>
          </cell>
        </row>
        <row r="417">
          <cell r="A417" t="str">
            <v>3900-30013-00</v>
          </cell>
          <cell r="B417" t="str">
            <v>ASY, Scavenger PCAs PM-D, 2F - MAIN, ADE, GSM, ADE-AUX, MCU</v>
          </cell>
          <cell r="C417" t="str">
            <v>ea</v>
          </cell>
          <cell r="E417" t="b">
            <v>0</v>
          </cell>
          <cell r="F417" t="b">
            <v>0</v>
          </cell>
          <cell r="H417" t="str">
            <v>Production</v>
          </cell>
          <cell r="I417" t="str">
            <v>Phantom</v>
          </cell>
          <cell r="J417" t="str">
            <v>ECAS</v>
          </cell>
          <cell r="S417" t="str">
            <v>EUR</v>
          </cell>
          <cell r="T417">
            <v>0</v>
          </cell>
          <cell r="Y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J417">
            <v>0</v>
          </cell>
          <cell r="AR417" t="b">
            <v>0</v>
          </cell>
          <cell r="AS417" t="b">
            <v>0</v>
          </cell>
          <cell r="AT417" t="b">
            <v>0</v>
          </cell>
          <cell r="AU417" t="b">
            <v>0</v>
          </cell>
          <cell r="AV417" t="b">
            <v>0</v>
          </cell>
          <cell r="AW417" t="b">
            <v>0</v>
          </cell>
          <cell r="AY417" t="str">
            <v>Romania</v>
          </cell>
          <cell r="AZ417" t="str">
            <v>Hand</v>
          </cell>
          <cell r="BA417" t="str">
            <v/>
          </cell>
          <cell r="BC417">
            <v>0</v>
          </cell>
        </row>
        <row r="418">
          <cell r="A418" t="str">
            <v>3901-30030-04</v>
          </cell>
          <cell r="B418" t="str">
            <v>PCA, Scavenger - ADE Channel (ADE), ver 4.3</v>
          </cell>
          <cell r="C418" t="str">
            <v>ea</v>
          </cell>
          <cell r="E418" t="b">
            <v>0</v>
          </cell>
          <cell r="F418" t="b">
            <v>1</v>
          </cell>
          <cell r="H418" t="str">
            <v>Obsolete</v>
          </cell>
          <cell r="I418" t="str">
            <v>Make</v>
          </cell>
          <cell r="J418" t="str">
            <v>ECAS</v>
          </cell>
          <cell r="S418" t="str">
            <v>EUR</v>
          </cell>
          <cell r="T418">
            <v>0</v>
          </cell>
          <cell r="Y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J418">
            <v>0</v>
          </cell>
          <cell r="AQ418" t="str">
            <v>PCA</v>
          </cell>
          <cell r="AR418" t="b">
            <v>0</v>
          </cell>
          <cell r="AS418" t="b">
            <v>0</v>
          </cell>
          <cell r="AT418" t="b">
            <v>0</v>
          </cell>
          <cell r="AU418" t="b">
            <v>0</v>
          </cell>
          <cell r="AV418" t="b">
            <v>0</v>
          </cell>
          <cell r="AW418" t="b">
            <v>0</v>
          </cell>
          <cell r="AY418" t="str">
            <v>Romania</v>
          </cell>
          <cell r="BA418" t="str">
            <v/>
          </cell>
          <cell r="BC418">
            <v>0</v>
          </cell>
        </row>
        <row r="419">
          <cell r="A419" t="str">
            <v>3901-30030-05</v>
          </cell>
          <cell r="B419" t="str">
            <v>PCA, Scavenger - ADE Channel (ADE), ver 4.4</v>
          </cell>
          <cell r="C419" t="str">
            <v>ea</v>
          </cell>
          <cell r="E419" t="b">
            <v>0</v>
          </cell>
          <cell r="F419" t="b">
            <v>1</v>
          </cell>
          <cell r="H419" t="str">
            <v>Production</v>
          </cell>
          <cell r="I419" t="str">
            <v>Make</v>
          </cell>
          <cell r="J419" t="str">
            <v>ECAS</v>
          </cell>
          <cell r="S419" t="str">
            <v>EUR</v>
          </cell>
          <cell r="T419">
            <v>0</v>
          </cell>
          <cell r="Y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J419">
            <v>0</v>
          </cell>
          <cell r="AP419">
            <v>45555</v>
          </cell>
          <cell r="AQ419" t="str">
            <v>PCA</v>
          </cell>
          <cell r="AR419" t="b">
            <v>0</v>
          </cell>
          <cell r="AS419" t="b">
            <v>0</v>
          </cell>
          <cell r="AT419" t="b">
            <v>0</v>
          </cell>
          <cell r="AU419" t="b">
            <v>0</v>
          </cell>
          <cell r="AV419" t="b">
            <v>0</v>
          </cell>
          <cell r="AW419" t="b">
            <v>0</v>
          </cell>
          <cell r="AY419" t="str">
            <v>Romania</v>
          </cell>
          <cell r="BA419" t="str">
            <v/>
          </cell>
          <cell r="BC419">
            <v>0</v>
          </cell>
        </row>
        <row r="420">
          <cell r="A420" t="str">
            <v>3901-30040-00</v>
          </cell>
          <cell r="B420" t="str">
            <v>PCA, Scavenger - ADE Channel H2 (ADE)</v>
          </cell>
          <cell r="C420" t="str">
            <v>ea</v>
          </cell>
          <cell r="E420" t="b">
            <v>0</v>
          </cell>
          <cell r="F420" t="b">
            <v>0</v>
          </cell>
          <cell r="H420" t="str">
            <v>UnReleased</v>
          </cell>
          <cell r="I420" t="str">
            <v>Make</v>
          </cell>
          <cell r="J420" t="str">
            <v>ECAS</v>
          </cell>
          <cell r="S420" t="str">
            <v>EUR</v>
          </cell>
          <cell r="T420">
            <v>0</v>
          </cell>
          <cell r="Y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J420">
            <v>0</v>
          </cell>
          <cell r="AQ420" t="str">
            <v>PCA</v>
          </cell>
          <cell r="AR420" t="b">
            <v>0</v>
          </cell>
          <cell r="AS420" t="b">
            <v>0</v>
          </cell>
          <cell r="AT420" t="b">
            <v>0</v>
          </cell>
          <cell r="AU420" t="b">
            <v>0</v>
          </cell>
          <cell r="AV420" t="b">
            <v>0</v>
          </cell>
          <cell r="AW420" t="b">
            <v>0</v>
          </cell>
          <cell r="AY420" t="str">
            <v>Romania</v>
          </cell>
          <cell r="BA420" t="str">
            <v/>
          </cell>
          <cell r="BC420">
            <v>0</v>
          </cell>
        </row>
        <row r="421">
          <cell r="A421" t="str">
            <v>3902-30029-04</v>
          </cell>
          <cell r="B421" t="str">
            <v>PCA, Scavenger - Communications (GSM), Ver 4.2</v>
          </cell>
          <cell r="C421" t="str">
            <v>ea</v>
          </cell>
          <cell r="E421" t="b">
            <v>0</v>
          </cell>
          <cell r="F421" t="b">
            <v>0</v>
          </cell>
          <cell r="H421" t="str">
            <v>Obsolete</v>
          </cell>
          <cell r="I421" t="str">
            <v>Make</v>
          </cell>
          <cell r="J421" t="str">
            <v>ECAS</v>
          </cell>
          <cell r="S421" t="str">
            <v>EUR</v>
          </cell>
          <cell r="T421">
            <v>0</v>
          </cell>
          <cell r="Y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J421">
            <v>0</v>
          </cell>
          <cell r="AQ421" t="str">
            <v>PCA</v>
          </cell>
          <cell r="AR421" t="b">
            <v>0</v>
          </cell>
          <cell r="AS421" t="b">
            <v>0</v>
          </cell>
          <cell r="AT421" t="b">
            <v>0</v>
          </cell>
          <cell r="AU421" t="b">
            <v>0</v>
          </cell>
          <cell r="AV421" t="b">
            <v>0</v>
          </cell>
          <cell r="AW421" t="b">
            <v>0</v>
          </cell>
          <cell r="AY421" t="str">
            <v>Romania</v>
          </cell>
          <cell r="BA421" t="str">
            <v/>
          </cell>
          <cell r="BC421">
            <v>0</v>
          </cell>
        </row>
        <row r="422">
          <cell r="A422" t="str">
            <v>3902-30029-05</v>
          </cell>
          <cell r="B422" t="str">
            <v>PCA, Scavenger - Communications (GSM), Ver 4.3</v>
          </cell>
          <cell r="C422" t="str">
            <v>ea</v>
          </cell>
          <cell r="E422" t="b">
            <v>0</v>
          </cell>
          <cell r="F422" t="b">
            <v>0</v>
          </cell>
          <cell r="H422" t="str">
            <v>Obsolete</v>
          </cell>
          <cell r="I422" t="str">
            <v>Make</v>
          </cell>
          <cell r="J422" t="str">
            <v>ECAS</v>
          </cell>
          <cell r="S422" t="str">
            <v>EUR</v>
          </cell>
          <cell r="T422">
            <v>0</v>
          </cell>
          <cell r="Y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J422">
            <v>0</v>
          </cell>
          <cell r="AQ422" t="str">
            <v>PCA</v>
          </cell>
          <cell r="AR422" t="b">
            <v>0</v>
          </cell>
          <cell r="AS422" t="b">
            <v>0</v>
          </cell>
          <cell r="AT422" t="b">
            <v>0</v>
          </cell>
          <cell r="AU422" t="b">
            <v>0</v>
          </cell>
          <cell r="AV422" t="b">
            <v>0</v>
          </cell>
          <cell r="AW422" t="b">
            <v>0</v>
          </cell>
          <cell r="AY422" t="str">
            <v>Romania</v>
          </cell>
          <cell r="BA422" t="str">
            <v/>
          </cell>
          <cell r="BC422">
            <v>0</v>
          </cell>
        </row>
        <row r="423">
          <cell r="A423" t="str">
            <v>3902-30029-06</v>
          </cell>
          <cell r="B423" t="str">
            <v>PCA, Scavenger - Communications (GSM), BG95, Ver 4.3 - EUR</v>
          </cell>
          <cell r="C423" t="str">
            <v>ea</v>
          </cell>
          <cell r="E423" t="b">
            <v>0</v>
          </cell>
          <cell r="F423" t="b">
            <v>0</v>
          </cell>
          <cell r="H423" t="str">
            <v>Obsolete</v>
          </cell>
          <cell r="I423" t="str">
            <v>Make</v>
          </cell>
          <cell r="J423" t="str">
            <v>ECAS</v>
          </cell>
          <cell r="S423" t="str">
            <v>EUR</v>
          </cell>
          <cell r="T423">
            <v>0</v>
          </cell>
          <cell r="Y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J423">
            <v>0</v>
          </cell>
          <cell r="AP423">
            <v>45400</v>
          </cell>
          <cell r="AQ423" t="str">
            <v>PCA</v>
          </cell>
          <cell r="AR423" t="b">
            <v>0</v>
          </cell>
          <cell r="AS423" t="b">
            <v>0</v>
          </cell>
          <cell r="AT423" t="b">
            <v>0</v>
          </cell>
          <cell r="AU423" t="b">
            <v>0</v>
          </cell>
          <cell r="AV423" t="b">
            <v>0</v>
          </cell>
          <cell r="AW423" t="b">
            <v>0</v>
          </cell>
          <cell r="AY423" t="str">
            <v>Romania</v>
          </cell>
          <cell r="BA423" t="str">
            <v/>
          </cell>
          <cell r="BC423">
            <v>0</v>
          </cell>
        </row>
        <row r="424">
          <cell r="A424" t="str">
            <v>3902-30029-07</v>
          </cell>
          <cell r="B424" t="str">
            <v>PCA, Scavenger - Communications (GSM), BG95, Ver 4.4 - EUR</v>
          </cell>
          <cell r="C424" t="str">
            <v>ea</v>
          </cell>
          <cell r="E424" t="b">
            <v>0</v>
          </cell>
          <cell r="F424" t="b">
            <v>0</v>
          </cell>
          <cell r="H424" t="str">
            <v>Phase Out</v>
          </cell>
          <cell r="I424" t="str">
            <v>Make</v>
          </cell>
          <cell r="J424" t="str">
            <v>ECAS</v>
          </cell>
          <cell r="O424" t="str">
            <v>BOM Roll</v>
          </cell>
          <cell r="S424" t="str">
            <v>EUR</v>
          </cell>
          <cell r="T424">
            <v>0</v>
          </cell>
          <cell r="Y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J424">
            <v>0</v>
          </cell>
          <cell r="AP424">
            <v>45596</v>
          </cell>
          <cell r="AQ424" t="str">
            <v>PCA</v>
          </cell>
          <cell r="AR424" t="b">
            <v>0</v>
          </cell>
          <cell r="AS424" t="b">
            <v>0</v>
          </cell>
          <cell r="AT424" t="b">
            <v>0</v>
          </cell>
          <cell r="AU424" t="b">
            <v>0</v>
          </cell>
          <cell r="AV424" t="b">
            <v>0</v>
          </cell>
          <cell r="AW424" t="b">
            <v>0</v>
          </cell>
          <cell r="AY424" t="str">
            <v>Romania</v>
          </cell>
          <cell r="BA424" t="str">
            <v/>
          </cell>
          <cell r="BC424">
            <v>0</v>
          </cell>
        </row>
        <row r="425">
          <cell r="A425" t="str">
            <v>3902-30029-08</v>
          </cell>
          <cell r="B425" t="str">
            <v>PCA, Scavenger - Communications (GSM), BG95, Ver 4.4 - EUR</v>
          </cell>
          <cell r="C425" t="str">
            <v>ea</v>
          </cell>
          <cell r="E425" t="b">
            <v>1</v>
          </cell>
          <cell r="F425" t="b">
            <v>0</v>
          </cell>
          <cell r="H425" t="str">
            <v>Phase In</v>
          </cell>
          <cell r="I425" t="str">
            <v>Make</v>
          </cell>
          <cell r="J425" t="str">
            <v>ECAS</v>
          </cell>
          <cell r="O425" t="str">
            <v>BOM Roll</v>
          </cell>
          <cell r="S425" t="str">
            <v>EUR</v>
          </cell>
          <cell r="T425">
            <v>0</v>
          </cell>
          <cell r="Y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J425">
            <v>0</v>
          </cell>
          <cell r="AP425">
            <v>45725</v>
          </cell>
          <cell r="AQ425" t="str">
            <v>PCA</v>
          </cell>
          <cell r="AR425" t="b">
            <v>0</v>
          </cell>
          <cell r="AS425" t="b">
            <v>0</v>
          </cell>
          <cell r="AT425" t="b">
            <v>0</v>
          </cell>
          <cell r="AU425" t="b">
            <v>0</v>
          </cell>
          <cell r="AV425" t="b">
            <v>0</v>
          </cell>
          <cell r="AW425" t="b">
            <v>0</v>
          </cell>
          <cell r="AY425" t="str">
            <v>Romania</v>
          </cell>
          <cell r="BA425" t="str">
            <v/>
          </cell>
          <cell r="BC425">
            <v>0</v>
          </cell>
          <cell r="BD425" t="str">
            <v>PCA, BG95. v4.4</v>
          </cell>
        </row>
        <row r="426">
          <cell r="A426" t="str">
            <v>3902-30040-01</v>
          </cell>
          <cell r="B426" t="str">
            <v>PCA, Scavenger - Communications (GSM), BG95, Ver 4.3 - USA</v>
          </cell>
          <cell r="C426" t="str">
            <v>ea</v>
          </cell>
          <cell r="E426" t="b">
            <v>0</v>
          </cell>
          <cell r="F426" t="b">
            <v>0</v>
          </cell>
          <cell r="H426" t="str">
            <v>Obsolete</v>
          </cell>
          <cell r="I426" t="str">
            <v>Make</v>
          </cell>
          <cell r="J426" t="str">
            <v>ECAS</v>
          </cell>
          <cell r="S426" t="str">
            <v>EUR</v>
          </cell>
          <cell r="T426">
            <v>0</v>
          </cell>
          <cell r="Y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J426">
            <v>0</v>
          </cell>
          <cell r="AP426">
            <v>45454</v>
          </cell>
          <cell r="AQ426" t="str">
            <v>PCA</v>
          </cell>
          <cell r="AR426" t="b">
            <v>0</v>
          </cell>
          <cell r="AS426" t="b">
            <v>0</v>
          </cell>
          <cell r="AT426" t="b">
            <v>0</v>
          </cell>
          <cell r="AU426" t="b">
            <v>0</v>
          </cell>
          <cell r="AV426" t="b">
            <v>0</v>
          </cell>
          <cell r="AW426" t="b">
            <v>0</v>
          </cell>
          <cell r="AY426" t="str">
            <v>Romania</v>
          </cell>
          <cell r="BA426" t="str">
            <v/>
          </cell>
          <cell r="BC426">
            <v>0</v>
          </cell>
        </row>
        <row r="427">
          <cell r="A427" t="str">
            <v>3902-40000-00</v>
          </cell>
          <cell r="B427" t="str">
            <v>PCA, Scavenger - Communications (GSM), U-Blox Lexi, Ver 5.0</v>
          </cell>
          <cell r="C427" t="str">
            <v>ea</v>
          </cell>
          <cell r="E427" t="b">
            <v>1</v>
          </cell>
          <cell r="F427" t="b">
            <v>0</v>
          </cell>
          <cell r="H427" t="str">
            <v>Obsolete</v>
          </cell>
          <cell r="I427" t="str">
            <v>Make</v>
          </cell>
          <cell r="J427" t="str">
            <v>ECAS</v>
          </cell>
          <cell r="S427" t="str">
            <v>EUR</v>
          </cell>
          <cell r="T427">
            <v>0</v>
          </cell>
          <cell r="Y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J427">
            <v>0</v>
          </cell>
          <cell r="AP427">
            <v>45539</v>
          </cell>
          <cell r="AQ427" t="str">
            <v>PCA</v>
          </cell>
          <cell r="AR427" t="b">
            <v>0</v>
          </cell>
          <cell r="AS427" t="b">
            <v>0</v>
          </cell>
          <cell r="AT427" t="b">
            <v>0</v>
          </cell>
          <cell r="AU427" t="b">
            <v>0</v>
          </cell>
          <cell r="AV427" t="b">
            <v>0</v>
          </cell>
          <cell r="AW427" t="b">
            <v>0</v>
          </cell>
          <cell r="AY427" t="str">
            <v>Romania</v>
          </cell>
          <cell r="BA427" t="str">
            <v/>
          </cell>
          <cell r="BC427">
            <v>0</v>
          </cell>
        </row>
        <row r="428">
          <cell r="A428" t="str">
            <v>3902-40000-01</v>
          </cell>
          <cell r="B428" t="str">
            <v>PCA, Scavenger - Communications (GSM), U-Blox Lexi, Ver 5.0</v>
          </cell>
          <cell r="C428" t="str">
            <v>ea</v>
          </cell>
          <cell r="E428" t="b">
            <v>1</v>
          </cell>
          <cell r="F428" t="b">
            <v>1</v>
          </cell>
          <cell r="H428" t="str">
            <v>Obsolete</v>
          </cell>
          <cell r="I428" t="str">
            <v>Make</v>
          </cell>
          <cell r="J428" t="str">
            <v>ECAS</v>
          </cell>
          <cell r="S428" t="str">
            <v>EUR</v>
          </cell>
          <cell r="T428">
            <v>0</v>
          </cell>
          <cell r="Y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J428">
            <v>0</v>
          </cell>
          <cell r="AP428">
            <v>45559</v>
          </cell>
          <cell r="AQ428" t="str">
            <v>PCA</v>
          </cell>
          <cell r="AR428" t="b">
            <v>0</v>
          </cell>
          <cell r="AS428" t="b">
            <v>0</v>
          </cell>
          <cell r="AT428" t="b">
            <v>0</v>
          </cell>
          <cell r="AU428" t="b">
            <v>0</v>
          </cell>
          <cell r="AV428" t="b">
            <v>0</v>
          </cell>
          <cell r="AW428" t="b">
            <v>0</v>
          </cell>
          <cell r="AY428" t="str">
            <v>Romania</v>
          </cell>
          <cell r="BA428" t="str">
            <v/>
          </cell>
          <cell r="BC428">
            <v>0</v>
          </cell>
        </row>
        <row r="429">
          <cell r="A429" t="str">
            <v>3902-40000-02</v>
          </cell>
          <cell r="B429" t="str">
            <v>PCA, Scavenger - Communications (GSM), U-Blox Lexi, Ver 5.0.3</v>
          </cell>
          <cell r="C429" t="str">
            <v>ea</v>
          </cell>
          <cell r="E429" t="b">
            <v>0</v>
          </cell>
          <cell r="F429" t="b">
            <v>1</v>
          </cell>
          <cell r="H429" t="str">
            <v>Obsolete</v>
          </cell>
          <cell r="I429" t="str">
            <v>Make</v>
          </cell>
          <cell r="J429" t="str">
            <v>ECAS</v>
          </cell>
          <cell r="S429" t="str">
            <v>EUR</v>
          </cell>
          <cell r="T429">
            <v>0</v>
          </cell>
          <cell r="Y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J429">
            <v>0</v>
          </cell>
          <cell r="AP429">
            <v>45583</v>
          </cell>
          <cell r="AQ429" t="str">
            <v>PCA</v>
          </cell>
          <cell r="AR429" t="b">
            <v>0</v>
          </cell>
          <cell r="AS429" t="b">
            <v>0</v>
          </cell>
          <cell r="AT429" t="b">
            <v>0</v>
          </cell>
          <cell r="AU429" t="b">
            <v>0</v>
          </cell>
          <cell r="AV429" t="b">
            <v>0</v>
          </cell>
          <cell r="AW429" t="b">
            <v>0</v>
          </cell>
          <cell r="AY429" t="str">
            <v>Romania</v>
          </cell>
          <cell r="BA429" t="str">
            <v/>
          </cell>
          <cell r="BC429">
            <v>0</v>
          </cell>
        </row>
        <row r="430">
          <cell r="A430" t="str">
            <v>3902-40000-03</v>
          </cell>
          <cell r="B430" t="str">
            <v>PCA, Scavenger - Communications (GSM), U-Blox Lexi, Ver 5.0.3</v>
          </cell>
          <cell r="C430" t="str">
            <v>ea</v>
          </cell>
          <cell r="E430" t="b">
            <v>1</v>
          </cell>
          <cell r="F430" t="b">
            <v>1</v>
          </cell>
          <cell r="H430" t="str">
            <v>Production</v>
          </cell>
          <cell r="I430" t="str">
            <v>Make</v>
          </cell>
          <cell r="J430" t="str">
            <v>ECAS</v>
          </cell>
          <cell r="S430" t="str">
            <v>EUR</v>
          </cell>
          <cell r="T430">
            <v>0</v>
          </cell>
          <cell r="Y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J430">
            <v>0</v>
          </cell>
          <cell r="AP430">
            <v>45583</v>
          </cell>
          <cell r="AQ430" t="str">
            <v>PCA</v>
          </cell>
          <cell r="AR430" t="b">
            <v>0</v>
          </cell>
          <cell r="AS430" t="b">
            <v>0</v>
          </cell>
          <cell r="AT430" t="b">
            <v>0</v>
          </cell>
          <cell r="AU430" t="b">
            <v>0</v>
          </cell>
          <cell r="AV430" t="b">
            <v>0</v>
          </cell>
          <cell r="AW430" t="b">
            <v>0</v>
          </cell>
          <cell r="AY430" t="str">
            <v>Romania</v>
          </cell>
          <cell r="BA430" t="str">
            <v/>
          </cell>
          <cell r="BC430">
            <v>0</v>
          </cell>
        </row>
        <row r="431">
          <cell r="A431" t="str">
            <v>3903-30031-04</v>
          </cell>
          <cell r="B431" t="str">
            <v>PCA, Scavenger - Channels (STPM)</v>
          </cell>
          <cell r="C431" t="str">
            <v>ea</v>
          </cell>
          <cell r="E431" t="b">
            <v>0</v>
          </cell>
          <cell r="F431" t="b">
            <v>0</v>
          </cell>
          <cell r="H431" t="str">
            <v>Obsolete</v>
          </cell>
          <cell r="I431" t="str">
            <v>Make</v>
          </cell>
          <cell r="J431" t="str">
            <v>ECAS</v>
          </cell>
          <cell r="S431" t="str">
            <v>EUR</v>
          </cell>
          <cell r="T431">
            <v>0</v>
          </cell>
          <cell r="Y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J431">
            <v>0</v>
          </cell>
          <cell r="AR431" t="b">
            <v>0</v>
          </cell>
          <cell r="AS431" t="b">
            <v>0</v>
          </cell>
          <cell r="AT431" t="b">
            <v>0</v>
          </cell>
          <cell r="AU431" t="b">
            <v>0</v>
          </cell>
          <cell r="AV431" t="b">
            <v>0</v>
          </cell>
          <cell r="AW431" t="b">
            <v>0</v>
          </cell>
          <cell r="AY431" t="str">
            <v>Romania</v>
          </cell>
          <cell r="BA431" t="str">
            <v/>
          </cell>
          <cell r="BC431">
            <v>0</v>
          </cell>
        </row>
        <row r="432">
          <cell r="A432" t="str">
            <v>3904-30028-04</v>
          </cell>
          <cell r="B432" t="str">
            <v>PCA, Scavenger - Control (MCU), Ver 4.2 - OOD</v>
          </cell>
          <cell r="C432" t="str">
            <v>ea</v>
          </cell>
          <cell r="E432" t="b">
            <v>0</v>
          </cell>
          <cell r="F432" t="b">
            <v>0</v>
          </cell>
          <cell r="H432" t="str">
            <v>Obsolete</v>
          </cell>
          <cell r="I432" t="str">
            <v>Make</v>
          </cell>
          <cell r="J432" t="str">
            <v>ECAS</v>
          </cell>
          <cell r="S432" t="str">
            <v>EUR</v>
          </cell>
          <cell r="T432">
            <v>0</v>
          </cell>
          <cell r="Y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J432">
            <v>0</v>
          </cell>
          <cell r="AR432" t="b">
            <v>0</v>
          </cell>
          <cell r="AS432" t="b">
            <v>0</v>
          </cell>
          <cell r="AT432" t="b">
            <v>0</v>
          </cell>
          <cell r="AU432" t="b">
            <v>0</v>
          </cell>
          <cell r="AV432" t="b">
            <v>0</v>
          </cell>
          <cell r="AW432" t="b">
            <v>0</v>
          </cell>
          <cell r="AY432" t="str">
            <v>Romania</v>
          </cell>
          <cell r="BA432" t="str">
            <v/>
          </cell>
          <cell r="BC432">
            <v>0</v>
          </cell>
        </row>
        <row r="433">
          <cell r="A433" t="str">
            <v>3904-30028-05</v>
          </cell>
          <cell r="B433" t="str">
            <v>PCA, Scavenger - Control (MCU), Ver 4.2</v>
          </cell>
          <cell r="C433" t="str">
            <v>ea</v>
          </cell>
          <cell r="E433" t="b">
            <v>0</v>
          </cell>
          <cell r="F433" t="b">
            <v>0</v>
          </cell>
          <cell r="H433" t="str">
            <v>Obsolete</v>
          </cell>
          <cell r="I433" t="str">
            <v>Make</v>
          </cell>
          <cell r="J433" t="str">
            <v>ECAS</v>
          </cell>
          <cell r="S433" t="str">
            <v>EUR</v>
          </cell>
          <cell r="T433">
            <v>0</v>
          </cell>
          <cell r="Y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J433">
            <v>0</v>
          </cell>
          <cell r="AP433">
            <v>45394</v>
          </cell>
          <cell r="AR433" t="b">
            <v>0</v>
          </cell>
          <cell r="AS433" t="b">
            <v>0</v>
          </cell>
          <cell r="AT433" t="b">
            <v>0</v>
          </cell>
          <cell r="AU433" t="b">
            <v>0</v>
          </cell>
          <cell r="AV433" t="b">
            <v>0</v>
          </cell>
          <cell r="AW433" t="b">
            <v>0</v>
          </cell>
          <cell r="AY433" t="str">
            <v>Romania</v>
          </cell>
          <cell r="BA433" t="str">
            <v/>
          </cell>
          <cell r="BC433">
            <v>0</v>
          </cell>
        </row>
        <row r="434">
          <cell r="A434" t="str">
            <v>3904-30028-06</v>
          </cell>
          <cell r="B434" t="str">
            <v>PCA, Scavenger - Control (MCU), Ver 4.4</v>
          </cell>
          <cell r="C434" t="str">
            <v>ea</v>
          </cell>
          <cell r="E434" t="b">
            <v>0</v>
          </cell>
          <cell r="F434" t="b">
            <v>0</v>
          </cell>
          <cell r="H434" t="str">
            <v>Phase Out</v>
          </cell>
          <cell r="I434" t="str">
            <v>Make</v>
          </cell>
          <cell r="J434" t="str">
            <v>ECAS</v>
          </cell>
          <cell r="S434" t="str">
            <v>EUR</v>
          </cell>
          <cell r="T434">
            <v>0</v>
          </cell>
          <cell r="Y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J434">
            <v>0</v>
          </cell>
          <cell r="AP434">
            <v>45555</v>
          </cell>
          <cell r="AR434" t="b">
            <v>0</v>
          </cell>
          <cell r="AS434" t="b">
            <v>0</v>
          </cell>
          <cell r="AT434" t="b">
            <v>0</v>
          </cell>
          <cell r="AU434" t="b">
            <v>0</v>
          </cell>
          <cell r="AV434" t="b">
            <v>0</v>
          </cell>
          <cell r="AW434" t="b">
            <v>0</v>
          </cell>
          <cell r="AY434" t="str">
            <v>Romania</v>
          </cell>
          <cell r="BA434" t="str">
            <v/>
          </cell>
          <cell r="BC434">
            <v>0</v>
          </cell>
        </row>
        <row r="435">
          <cell r="A435" t="str">
            <v>3904-30028-07</v>
          </cell>
          <cell r="B435" t="str">
            <v>PCA, Scavenger - Control (MCU), Ver 4.4</v>
          </cell>
          <cell r="C435" t="str">
            <v>ea</v>
          </cell>
          <cell r="E435" t="b">
            <v>1</v>
          </cell>
          <cell r="F435" t="b">
            <v>0</v>
          </cell>
          <cell r="H435" t="str">
            <v>Phase In</v>
          </cell>
          <cell r="I435" t="str">
            <v>Make</v>
          </cell>
          <cell r="J435" t="str">
            <v>ECAS</v>
          </cell>
          <cell r="O435" t="str">
            <v>BOM Roll</v>
          </cell>
          <cell r="S435" t="str">
            <v>EUR</v>
          </cell>
          <cell r="T435">
            <v>0</v>
          </cell>
          <cell r="Y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J435">
            <v>0</v>
          </cell>
          <cell r="AP435">
            <v>45725</v>
          </cell>
          <cell r="AQ435" t="str">
            <v>PCA</v>
          </cell>
          <cell r="AR435" t="b">
            <v>0</v>
          </cell>
          <cell r="AS435" t="b">
            <v>0</v>
          </cell>
          <cell r="AT435" t="b">
            <v>0</v>
          </cell>
          <cell r="AU435" t="b">
            <v>0</v>
          </cell>
          <cell r="AV435" t="b">
            <v>0</v>
          </cell>
          <cell r="AW435" t="b">
            <v>0</v>
          </cell>
          <cell r="AY435" t="str">
            <v>Romania</v>
          </cell>
          <cell r="BA435" t="str">
            <v/>
          </cell>
          <cell r="BC435">
            <v>0</v>
          </cell>
          <cell r="BD435" t="str">
            <v>PCA, MCU, v4.4</v>
          </cell>
        </row>
        <row r="436">
          <cell r="A436" t="str">
            <v>3905-30027-04</v>
          </cell>
          <cell r="B436" t="str">
            <v>PCA, Scavenger - Main (MAIN), 6F - OOD</v>
          </cell>
          <cell r="C436" t="str">
            <v>ea</v>
          </cell>
          <cell r="E436" t="b">
            <v>0</v>
          </cell>
          <cell r="F436" t="b">
            <v>0</v>
          </cell>
          <cell r="H436" t="str">
            <v>Obsolete</v>
          </cell>
          <cell r="I436" t="str">
            <v>Make</v>
          </cell>
          <cell r="J436" t="str">
            <v>ECAS</v>
          </cell>
          <cell r="S436" t="str">
            <v>EUR</v>
          </cell>
          <cell r="T436">
            <v>0</v>
          </cell>
          <cell r="Y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J436">
            <v>0</v>
          </cell>
          <cell r="AR436" t="b">
            <v>0</v>
          </cell>
          <cell r="AS436" t="b">
            <v>0</v>
          </cell>
          <cell r="AT436" t="b">
            <v>0</v>
          </cell>
          <cell r="AU436" t="b">
            <v>0</v>
          </cell>
          <cell r="AV436" t="b">
            <v>0</v>
          </cell>
          <cell r="AW436" t="b">
            <v>0</v>
          </cell>
          <cell r="AY436" t="str">
            <v>Romania</v>
          </cell>
          <cell r="BA436" t="str">
            <v/>
          </cell>
          <cell r="BC436">
            <v>0</v>
          </cell>
        </row>
        <row r="437">
          <cell r="A437" t="str">
            <v>3905-30027-05</v>
          </cell>
          <cell r="B437" t="str">
            <v>PCA, Scavenger - Main (MAIN), 6F, No Temp, Ver 4.4</v>
          </cell>
          <cell r="C437" t="str">
            <v>ea</v>
          </cell>
          <cell r="E437" t="b">
            <v>0</v>
          </cell>
          <cell r="F437" t="b">
            <v>1</v>
          </cell>
          <cell r="H437" t="str">
            <v>Obsolete</v>
          </cell>
          <cell r="I437" t="str">
            <v>Make</v>
          </cell>
          <cell r="J437" t="str">
            <v>ECAS</v>
          </cell>
          <cell r="S437" t="str">
            <v>EUR</v>
          </cell>
          <cell r="T437">
            <v>0</v>
          </cell>
          <cell r="Y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J437">
            <v>0</v>
          </cell>
          <cell r="AR437" t="b">
            <v>0</v>
          </cell>
          <cell r="AS437" t="b">
            <v>0</v>
          </cell>
          <cell r="AT437" t="b">
            <v>0</v>
          </cell>
          <cell r="AU437" t="b">
            <v>0</v>
          </cell>
          <cell r="AV437" t="b">
            <v>0</v>
          </cell>
          <cell r="AW437" t="b">
            <v>0</v>
          </cell>
          <cell r="AY437" t="str">
            <v>Romania</v>
          </cell>
          <cell r="BA437" t="str">
            <v/>
          </cell>
          <cell r="BC437">
            <v>0</v>
          </cell>
        </row>
        <row r="438">
          <cell r="A438" t="str">
            <v>3905-30027-06</v>
          </cell>
          <cell r="B438" t="str">
            <v>PCA, Scavenger - Main (MAIN), 6F, No Temp, Ver 4.4.1</v>
          </cell>
          <cell r="C438" t="str">
            <v>ea</v>
          </cell>
          <cell r="E438" t="b">
            <v>1</v>
          </cell>
          <cell r="F438" t="b">
            <v>1</v>
          </cell>
          <cell r="H438" t="str">
            <v>Production</v>
          </cell>
          <cell r="I438" t="str">
            <v>Make</v>
          </cell>
          <cell r="J438" t="str">
            <v>ECAS</v>
          </cell>
          <cell r="S438" t="str">
            <v>EUR</v>
          </cell>
          <cell r="T438">
            <v>0</v>
          </cell>
          <cell r="Y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J438">
            <v>0</v>
          </cell>
          <cell r="AP438">
            <v>45595</v>
          </cell>
          <cell r="AQ438" t="str">
            <v>PCA</v>
          </cell>
          <cell r="AR438" t="b">
            <v>0</v>
          </cell>
          <cell r="AS438" t="b">
            <v>0</v>
          </cell>
          <cell r="AT438" t="b">
            <v>0</v>
          </cell>
          <cell r="AU438" t="b">
            <v>0</v>
          </cell>
          <cell r="AV438" t="b">
            <v>0</v>
          </cell>
          <cell r="AW438" t="b">
            <v>0</v>
          </cell>
          <cell r="AY438" t="str">
            <v>Romania</v>
          </cell>
          <cell r="BA438" t="str">
            <v/>
          </cell>
          <cell r="BC438">
            <v>0</v>
          </cell>
          <cell r="BD438" t="str">
            <v>PCA, Main, 6F v4.4.1</v>
          </cell>
        </row>
        <row r="439">
          <cell r="A439" t="str">
            <v>3905-30028-00</v>
          </cell>
          <cell r="B439" t="str">
            <v>PCA, Scavenger - Main (MAIN), 2F, No Temp, Ver 4.4.1</v>
          </cell>
          <cell r="C439" t="str">
            <v>ea</v>
          </cell>
          <cell r="E439" t="b">
            <v>1</v>
          </cell>
          <cell r="F439" t="b">
            <v>0</v>
          </cell>
          <cell r="H439" t="str">
            <v>Production</v>
          </cell>
          <cell r="I439" t="str">
            <v>Make</v>
          </cell>
          <cell r="J439" t="str">
            <v>ECAS</v>
          </cell>
          <cell r="O439" t="str">
            <v>BOM Roll</v>
          </cell>
          <cell r="S439" t="str">
            <v>EUR</v>
          </cell>
          <cell r="T439">
            <v>0</v>
          </cell>
          <cell r="Y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J439">
            <v>0</v>
          </cell>
          <cell r="AP439">
            <v>45720</v>
          </cell>
          <cell r="AQ439" t="str">
            <v>PCA</v>
          </cell>
          <cell r="AR439" t="b">
            <v>0</v>
          </cell>
          <cell r="AS439" t="b">
            <v>0</v>
          </cell>
          <cell r="AT439" t="b">
            <v>0</v>
          </cell>
          <cell r="AU439" t="b">
            <v>0</v>
          </cell>
          <cell r="AV439" t="b">
            <v>0</v>
          </cell>
          <cell r="AW439" t="b">
            <v>0</v>
          </cell>
          <cell r="AY439" t="str">
            <v>Romania</v>
          </cell>
          <cell r="BA439" t="str">
            <v/>
          </cell>
          <cell r="BC439">
            <v>0</v>
          </cell>
          <cell r="BD439" t="str">
            <v>PCA, Main, 2F v4.4.1</v>
          </cell>
        </row>
        <row r="440">
          <cell r="A440" t="str">
            <v>3905-40000-00</v>
          </cell>
          <cell r="B440" t="str">
            <v>PCA, Scavenger - Main (MAIN), No Temp, Ver 4.4.1, c/w M19 Panel Assy</v>
          </cell>
          <cell r="C440" t="str">
            <v>ea</v>
          </cell>
          <cell r="E440" t="b">
            <v>0</v>
          </cell>
          <cell r="F440" t="b">
            <v>0</v>
          </cell>
          <cell r="H440" t="str">
            <v>Production</v>
          </cell>
          <cell r="I440" t="str">
            <v>Make</v>
          </cell>
          <cell r="J440" t="str">
            <v>ECAS</v>
          </cell>
          <cell r="S440" t="str">
            <v>EUR</v>
          </cell>
          <cell r="T440">
            <v>0</v>
          </cell>
          <cell r="Y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J440">
            <v>0</v>
          </cell>
          <cell r="AP440">
            <v>45631</v>
          </cell>
          <cell r="AQ440" t="str">
            <v>BOX</v>
          </cell>
          <cell r="AR440" t="b">
            <v>0</v>
          </cell>
          <cell r="AS440" t="b">
            <v>0</v>
          </cell>
          <cell r="AT440" t="b">
            <v>0</v>
          </cell>
          <cell r="AU440" t="b">
            <v>0</v>
          </cell>
          <cell r="AV440" t="b">
            <v>0</v>
          </cell>
          <cell r="AW440" t="b">
            <v>0</v>
          </cell>
          <cell r="AY440" t="str">
            <v>Romania</v>
          </cell>
          <cell r="BA440" t="str">
            <v/>
          </cell>
          <cell r="BC440">
            <v>0</v>
          </cell>
        </row>
        <row r="441">
          <cell r="A441" t="str">
            <v>3905-40010-00</v>
          </cell>
          <cell r="B441" t="str">
            <v>PCA, Scavenger - Main (MAIN), No Temp, Ver 4.4.1, c/w M25 Panel Assy</v>
          </cell>
          <cell r="C441" t="str">
            <v>ea</v>
          </cell>
          <cell r="E441" t="b">
            <v>0</v>
          </cell>
          <cell r="F441" t="b">
            <v>0</v>
          </cell>
          <cell r="H441" t="str">
            <v>Production</v>
          </cell>
          <cell r="I441" t="str">
            <v>Make</v>
          </cell>
          <cell r="J441" t="str">
            <v>ECAS</v>
          </cell>
          <cell r="S441" t="str">
            <v>EUR</v>
          </cell>
          <cell r="T441">
            <v>0</v>
          </cell>
          <cell r="Y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J441">
            <v>0</v>
          </cell>
          <cell r="AP441">
            <v>45636</v>
          </cell>
          <cell r="AQ441" t="str">
            <v>Box</v>
          </cell>
          <cell r="AR441" t="b">
            <v>0</v>
          </cell>
          <cell r="AS441" t="b">
            <v>0</v>
          </cell>
          <cell r="AT441" t="b">
            <v>0</v>
          </cell>
          <cell r="AU441" t="b">
            <v>0</v>
          </cell>
          <cell r="AV441" t="b">
            <v>0</v>
          </cell>
          <cell r="AW441" t="b">
            <v>0</v>
          </cell>
          <cell r="AY441" t="b">
            <v>0</v>
          </cell>
          <cell r="BA441" t="str">
            <v/>
          </cell>
          <cell r="BC441">
            <v>0</v>
          </cell>
        </row>
        <row r="442">
          <cell r="A442" t="str">
            <v>3906-00010-00</v>
          </cell>
          <cell r="B442" t="str">
            <v>PCA, Scavenger - Aux Channel (ADE-AUX) - OOD</v>
          </cell>
          <cell r="C442" t="str">
            <v>ea</v>
          </cell>
          <cell r="E442" t="b">
            <v>0</v>
          </cell>
          <cell r="F442" t="b">
            <v>0</v>
          </cell>
          <cell r="H442" t="str">
            <v>UnReleased</v>
          </cell>
          <cell r="I442" t="str">
            <v>Make</v>
          </cell>
          <cell r="J442" t="str">
            <v>ECAS</v>
          </cell>
          <cell r="S442" t="str">
            <v>EUR</v>
          </cell>
          <cell r="T442">
            <v>0</v>
          </cell>
          <cell r="Y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J442">
            <v>0</v>
          </cell>
          <cell r="AR442" t="b">
            <v>0</v>
          </cell>
          <cell r="AS442" t="b">
            <v>0</v>
          </cell>
          <cell r="AT442" t="b">
            <v>0</v>
          </cell>
          <cell r="AU442" t="b">
            <v>0</v>
          </cell>
          <cell r="AV442" t="b">
            <v>0</v>
          </cell>
          <cell r="AW442" t="b">
            <v>0</v>
          </cell>
          <cell r="AY442" t="str">
            <v>Romania</v>
          </cell>
          <cell r="BA442" t="str">
            <v/>
          </cell>
          <cell r="BC442">
            <v>0</v>
          </cell>
        </row>
        <row r="443">
          <cell r="A443" t="str">
            <v>3906-00010-01</v>
          </cell>
          <cell r="B443" t="str">
            <v>PCA, Scavenger - Aux Channel (ADE-AUX), ver 4.3</v>
          </cell>
          <cell r="C443" t="str">
            <v>ea</v>
          </cell>
          <cell r="E443" t="b">
            <v>0</v>
          </cell>
          <cell r="F443" t="b">
            <v>0</v>
          </cell>
          <cell r="H443" t="str">
            <v>Obsolete</v>
          </cell>
          <cell r="I443" t="str">
            <v>Make</v>
          </cell>
          <cell r="J443" t="str">
            <v>ECAS</v>
          </cell>
          <cell r="S443" t="str">
            <v>EUR</v>
          </cell>
          <cell r="T443">
            <v>0</v>
          </cell>
          <cell r="Y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J443">
            <v>0</v>
          </cell>
          <cell r="AR443" t="b">
            <v>0</v>
          </cell>
          <cell r="AS443" t="b">
            <v>0</v>
          </cell>
          <cell r="AT443" t="b">
            <v>0</v>
          </cell>
          <cell r="AU443" t="b">
            <v>0</v>
          </cell>
          <cell r="AV443" t="b">
            <v>0</v>
          </cell>
          <cell r="AW443" t="b">
            <v>0</v>
          </cell>
          <cell r="AY443" t="str">
            <v>Romania</v>
          </cell>
          <cell r="BA443" t="str">
            <v/>
          </cell>
          <cell r="BC443">
            <v>0</v>
          </cell>
        </row>
        <row r="444">
          <cell r="A444" t="str">
            <v>3906-00010-02</v>
          </cell>
          <cell r="B444" t="str">
            <v>PCA, Scavenger - Aux Channel (ADE-AUX), ver 4.4</v>
          </cell>
          <cell r="C444" t="str">
            <v>ea</v>
          </cell>
          <cell r="E444" t="b">
            <v>0</v>
          </cell>
          <cell r="F444" t="b">
            <v>0</v>
          </cell>
          <cell r="H444" t="str">
            <v>Production</v>
          </cell>
          <cell r="I444" t="str">
            <v>Make</v>
          </cell>
          <cell r="J444" t="str">
            <v>ECAS</v>
          </cell>
          <cell r="O444" t="str">
            <v>BOM Roll</v>
          </cell>
          <cell r="S444" t="str">
            <v>EUR</v>
          </cell>
          <cell r="T444">
            <v>0</v>
          </cell>
          <cell r="Y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J444">
            <v>0</v>
          </cell>
          <cell r="AP444">
            <v>45555</v>
          </cell>
          <cell r="AQ444" t="str">
            <v>PCA</v>
          </cell>
          <cell r="AR444" t="b">
            <v>0</v>
          </cell>
          <cell r="AS444" t="b">
            <v>0</v>
          </cell>
          <cell r="AT444" t="b">
            <v>0</v>
          </cell>
          <cell r="AU444" t="b">
            <v>0</v>
          </cell>
          <cell r="AV444" t="b">
            <v>0</v>
          </cell>
          <cell r="AW444" t="b">
            <v>0</v>
          </cell>
          <cell r="AY444" t="str">
            <v>Romania</v>
          </cell>
          <cell r="BA444" t="str">
            <v/>
          </cell>
          <cell r="BC444">
            <v>0</v>
          </cell>
          <cell r="BD444" t="str">
            <v>PCA, ADE-Aux, v4.4</v>
          </cell>
        </row>
        <row r="445">
          <cell r="A445" t="str">
            <v>3907-00010-00</v>
          </cell>
          <cell r="B445" t="str">
            <v>PCA, Scavenger - Main H2 (MAIN), 4-pin, ver 4.4</v>
          </cell>
          <cell r="C445" t="str">
            <v>ea</v>
          </cell>
          <cell r="E445" t="b">
            <v>1</v>
          </cell>
          <cell r="F445" t="b">
            <v>0</v>
          </cell>
          <cell r="H445" t="str">
            <v>Obsolete</v>
          </cell>
          <cell r="I445" t="str">
            <v>Make</v>
          </cell>
          <cell r="J445" t="str">
            <v>ECAS</v>
          </cell>
          <cell r="S445" t="str">
            <v>EUR</v>
          </cell>
          <cell r="T445">
            <v>0</v>
          </cell>
          <cell r="Y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J445">
            <v>0</v>
          </cell>
          <cell r="AR445" t="b">
            <v>0</v>
          </cell>
          <cell r="AS445" t="b">
            <v>0</v>
          </cell>
          <cell r="AT445" t="b">
            <v>0</v>
          </cell>
          <cell r="AU445" t="b">
            <v>0</v>
          </cell>
          <cell r="AV445" t="b">
            <v>0</v>
          </cell>
          <cell r="AW445" t="b">
            <v>0</v>
          </cell>
          <cell r="AY445" t="str">
            <v>Romania</v>
          </cell>
          <cell r="BA445" t="str">
            <v/>
          </cell>
          <cell r="BC445">
            <v>0</v>
          </cell>
        </row>
        <row r="446">
          <cell r="A446" t="str">
            <v>3907-00010-01</v>
          </cell>
          <cell r="B446" t="str">
            <v>PCA, Scavenger - Main H2 (MAIN), 4-pin, ver 5.0</v>
          </cell>
          <cell r="C446" t="str">
            <v>ea</v>
          </cell>
          <cell r="E446" t="b">
            <v>1</v>
          </cell>
          <cell r="F446" t="b">
            <v>0</v>
          </cell>
          <cell r="H446" t="str">
            <v>R&amp;D</v>
          </cell>
          <cell r="I446" t="str">
            <v>Make</v>
          </cell>
          <cell r="J446" t="str">
            <v>ECAS</v>
          </cell>
          <cell r="S446" t="str">
            <v>EUR</v>
          </cell>
          <cell r="T446">
            <v>0</v>
          </cell>
          <cell r="Y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J446">
            <v>0</v>
          </cell>
          <cell r="AP446">
            <v>45555</v>
          </cell>
          <cell r="AR446" t="b">
            <v>0</v>
          </cell>
          <cell r="AS446" t="b">
            <v>0</v>
          </cell>
          <cell r="AT446" t="b">
            <v>0</v>
          </cell>
          <cell r="AU446" t="b">
            <v>0</v>
          </cell>
          <cell r="AV446" t="b">
            <v>0</v>
          </cell>
          <cell r="AW446" t="b">
            <v>0</v>
          </cell>
          <cell r="AY446" t="str">
            <v>Romania</v>
          </cell>
          <cell r="BA446" t="str">
            <v/>
          </cell>
          <cell r="BC446">
            <v>0</v>
          </cell>
        </row>
        <row r="447">
          <cell r="A447" t="str">
            <v>3907-00020-00</v>
          </cell>
          <cell r="B447" t="str">
            <v>PCA, Scavenger - Main H2 (MAIN), 5-pin, ver 5.0</v>
          </cell>
          <cell r="C447" t="str">
            <v>ea</v>
          </cell>
          <cell r="E447" t="b">
            <v>0</v>
          </cell>
          <cell r="F447" t="b">
            <v>0</v>
          </cell>
          <cell r="H447" t="str">
            <v>UnReleased</v>
          </cell>
          <cell r="I447" t="str">
            <v>Make</v>
          </cell>
          <cell r="S447" t="str">
            <v>EUR</v>
          </cell>
          <cell r="T447">
            <v>0</v>
          </cell>
          <cell r="Y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J447">
            <v>0</v>
          </cell>
          <cell r="AP447">
            <v>45553</v>
          </cell>
          <cell r="AR447" t="b">
            <v>0</v>
          </cell>
          <cell r="AS447" t="b">
            <v>0</v>
          </cell>
          <cell r="AT447" t="b">
            <v>0</v>
          </cell>
          <cell r="AU447" t="b">
            <v>0</v>
          </cell>
          <cell r="AV447" t="b">
            <v>0</v>
          </cell>
          <cell r="AW447" t="b">
            <v>0</v>
          </cell>
          <cell r="AY447" t="str">
            <v>Romania</v>
          </cell>
          <cell r="BA447" t="str">
            <v/>
          </cell>
          <cell r="BC447">
            <v>0</v>
          </cell>
        </row>
        <row r="448">
          <cell r="A448" t="str">
            <v>3908-00010-00</v>
          </cell>
          <cell r="B448" t="str">
            <v>PCA, BLE Module</v>
          </cell>
          <cell r="C448" t="str">
            <v>ea</v>
          </cell>
          <cell r="E448" t="b">
            <v>0</v>
          </cell>
          <cell r="F448" t="b">
            <v>0</v>
          </cell>
          <cell r="H448" t="str">
            <v>Production</v>
          </cell>
          <cell r="I448" t="str">
            <v>Make</v>
          </cell>
          <cell r="J448" t="str">
            <v>ECAS</v>
          </cell>
          <cell r="S448" t="str">
            <v>EUR</v>
          </cell>
          <cell r="T448">
            <v>0</v>
          </cell>
          <cell r="Y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J448">
            <v>0</v>
          </cell>
          <cell r="AP448">
            <v>45394</v>
          </cell>
          <cell r="AR448" t="b">
            <v>0</v>
          </cell>
          <cell r="AS448" t="b">
            <v>0</v>
          </cell>
          <cell r="AT448" t="b">
            <v>0</v>
          </cell>
          <cell r="AU448" t="b">
            <v>0</v>
          </cell>
          <cell r="AV448" t="b">
            <v>0</v>
          </cell>
          <cell r="AW448" t="b">
            <v>0</v>
          </cell>
          <cell r="BA448" t="str">
            <v/>
          </cell>
          <cell r="BC448">
            <v>0</v>
          </cell>
        </row>
        <row r="449">
          <cell r="A449" t="str">
            <v>4000-00000-00</v>
          </cell>
          <cell r="B449" t="str">
            <v>Test point / Mounting Hole / Fudicials / Non Component on PCB</v>
          </cell>
          <cell r="C449" t="str">
            <v>ea</v>
          </cell>
          <cell r="E449" t="b">
            <v>0</v>
          </cell>
          <cell r="F449" t="b">
            <v>0</v>
          </cell>
          <cell r="H449" t="str">
            <v>Production</v>
          </cell>
          <cell r="I449" t="str">
            <v>Reference Item</v>
          </cell>
          <cell r="J449" t="str">
            <v>none</v>
          </cell>
          <cell r="K449" t="str">
            <v>none</v>
          </cell>
          <cell r="R449">
            <v>0</v>
          </cell>
          <cell r="S449" t="str">
            <v>EUR</v>
          </cell>
          <cell r="T449">
            <v>0</v>
          </cell>
          <cell r="Y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J449">
            <v>0</v>
          </cell>
          <cell r="AP449">
            <v>45554</v>
          </cell>
          <cell r="AR449" t="b">
            <v>0</v>
          </cell>
          <cell r="AS449" t="b">
            <v>0</v>
          </cell>
          <cell r="AT449" t="b">
            <v>0</v>
          </cell>
          <cell r="AU449" t="b">
            <v>0</v>
          </cell>
          <cell r="AV449" t="b">
            <v>0</v>
          </cell>
          <cell r="AW449" t="b">
            <v>0</v>
          </cell>
          <cell r="AY449" t="str">
            <v>None</v>
          </cell>
          <cell r="AZ449" t="str">
            <v>None</v>
          </cell>
          <cell r="BA449" t="str">
            <v/>
          </cell>
          <cell r="BC449">
            <v>0</v>
          </cell>
        </row>
        <row r="450">
          <cell r="A450" t="str">
            <v>4004-00000-00</v>
          </cell>
          <cell r="B450" t="str">
            <v>RES 0402 Place Holder</v>
          </cell>
          <cell r="C450" t="str">
            <v>ea</v>
          </cell>
          <cell r="E450" t="b">
            <v>0</v>
          </cell>
          <cell r="F450" t="b">
            <v>0</v>
          </cell>
          <cell r="H450" t="str">
            <v>Production</v>
          </cell>
          <cell r="I450" t="str">
            <v>Reference Item</v>
          </cell>
          <cell r="J450" t="str">
            <v>none</v>
          </cell>
          <cell r="K450" t="str">
            <v>none</v>
          </cell>
          <cell r="R450">
            <v>0</v>
          </cell>
          <cell r="S450" t="str">
            <v>EUR</v>
          </cell>
          <cell r="T450">
            <v>0</v>
          </cell>
          <cell r="Y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J450">
            <v>0</v>
          </cell>
          <cell r="AR450" t="b">
            <v>0</v>
          </cell>
          <cell r="AS450" t="b">
            <v>0</v>
          </cell>
          <cell r="AT450" t="b">
            <v>0</v>
          </cell>
          <cell r="AU450" t="b">
            <v>0</v>
          </cell>
          <cell r="AV450" t="b">
            <v>0</v>
          </cell>
          <cell r="AW450" t="b">
            <v>0</v>
          </cell>
          <cell r="AY450" t="str">
            <v>None</v>
          </cell>
          <cell r="AZ450" t="str">
            <v>None</v>
          </cell>
          <cell r="BA450" t="str">
            <v/>
          </cell>
          <cell r="BC450">
            <v>0</v>
          </cell>
        </row>
        <row r="451">
          <cell r="A451" t="str">
            <v>4004-00001-00</v>
          </cell>
          <cell r="B451" t="str">
            <v>RES 0402 (1005_m), 0R (Jumper), 1%, 1/16W, Thick Film</v>
          </cell>
          <cell r="C451" t="str">
            <v>ea</v>
          </cell>
          <cell r="E451" t="b">
            <v>0</v>
          </cell>
          <cell r="F451" t="b">
            <v>0</v>
          </cell>
          <cell r="G451" t="str">
            <v>0402</v>
          </cell>
          <cell r="H451" t="str">
            <v>Production</v>
          </cell>
          <cell r="I451" t="str">
            <v>Buy</v>
          </cell>
          <cell r="J451" t="str">
            <v>Vishay</v>
          </cell>
          <cell r="K451" t="str">
            <v>CRCW04020000Z0ED</v>
          </cell>
          <cell r="N451" t="str">
            <v>Schukat</v>
          </cell>
          <cell r="P451">
            <v>10000</v>
          </cell>
          <cell r="Q451">
            <v>10000</v>
          </cell>
          <cell r="R451">
            <v>6.3000000000000003E-4</v>
          </cell>
          <cell r="S451" t="str">
            <v>EUR</v>
          </cell>
          <cell r="T451">
            <v>6.3000000000000003E-4</v>
          </cell>
          <cell r="U451" t="str">
            <v>DDP</v>
          </cell>
          <cell r="Y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J451">
            <v>6.3000000000000003E-4</v>
          </cell>
          <cell r="AK451">
            <v>15</v>
          </cell>
          <cell r="AM451" t="str">
            <v>8533.21.0030</v>
          </cell>
          <cell r="AQ451" t="str">
            <v>PCA</v>
          </cell>
          <cell r="AR451" t="b">
            <v>0</v>
          </cell>
          <cell r="AS451" t="b">
            <v>0</v>
          </cell>
          <cell r="AT451" t="b">
            <v>0</v>
          </cell>
          <cell r="AU451" t="b">
            <v>0</v>
          </cell>
          <cell r="AV451" t="b">
            <v>0</v>
          </cell>
          <cell r="AW451" t="b">
            <v>0</v>
          </cell>
          <cell r="AX451" t="str">
            <v>CR0402E000</v>
          </cell>
          <cell r="AY451" t="str">
            <v>Taiwan</v>
          </cell>
          <cell r="AZ451" t="str">
            <v>SMD</v>
          </cell>
          <cell r="BA451">
            <v>1.35E-2</v>
          </cell>
          <cell r="BC451">
            <v>1.35E-2</v>
          </cell>
        </row>
        <row r="452">
          <cell r="A452" t="str">
            <v>4004-00010-00</v>
          </cell>
          <cell r="B452" t="str">
            <v>RES 0402 (1005_m), 1K, 1%, 1/16W, Thick Film</v>
          </cell>
          <cell r="C452" t="str">
            <v>ea</v>
          </cell>
          <cell r="E452" t="b">
            <v>0</v>
          </cell>
          <cell r="F452" t="b">
            <v>0</v>
          </cell>
          <cell r="G452" t="str">
            <v>0402</v>
          </cell>
          <cell r="H452" t="str">
            <v>Production</v>
          </cell>
          <cell r="I452" t="str">
            <v>Buy</v>
          </cell>
          <cell r="J452" t="str">
            <v>Vishay</v>
          </cell>
          <cell r="K452" t="str">
            <v>CRCW04021K00FKED</v>
          </cell>
          <cell r="N452" t="str">
            <v>ECAS</v>
          </cell>
          <cell r="P452">
            <v>10000</v>
          </cell>
          <cell r="Q452">
            <v>10000</v>
          </cell>
          <cell r="R452">
            <v>7.5000000000000002E-4</v>
          </cell>
          <cell r="S452" t="str">
            <v>EUR</v>
          </cell>
          <cell r="T452">
            <v>7.5000000000000002E-4</v>
          </cell>
          <cell r="U452" t="str">
            <v>DDP</v>
          </cell>
          <cell r="Y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J452">
            <v>7.5000000000000002E-4</v>
          </cell>
          <cell r="AK452">
            <v>18</v>
          </cell>
          <cell r="AM452" t="str">
            <v>8533.21.0030</v>
          </cell>
          <cell r="AQ452" t="str">
            <v>PCA</v>
          </cell>
          <cell r="AR452" t="b">
            <v>0</v>
          </cell>
          <cell r="AS452" t="b">
            <v>0</v>
          </cell>
          <cell r="AT452" t="b">
            <v>0</v>
          </cell>
          <cell r="AU452" t="b">
            <v>0</v>
          </cell>
          <cell r="AV452" t="b">
            <v>0</v>
          </cell>
          <cell r="AW452" t="b">
            <v>0</v>
          </cell>
          <cell r="AX452" t="str">
            <v>CR0402K001-1</v>
          </cell>
          <cell r="AY452" t="str">
            <v>Taiwan</v>
          </cell>
          <cell r="AZ452" t="str">
            <v>SMD</v>
          </cell>
          <cell r="BA452">
            <v>1.35E-2</v>
          </cell>
          <cell r="BC452">
            <v>1.35E-2</v>
          </cell>
        </row>
        <row r="453">
          <cell r="A453" t="str">
            <v>4004-00020-00</v>
          </cell>
          <cell r="B453" t="str">
            <v>RES 0402 (1005_m), 100R, 1%, 1/16W, Thick Film</v>
          </cell>
          <cell r="C453" t="str">
            <v>ea</v>
          </cell>
          <cell r="E453" t="b">
            <v>0</v>
          </cell>
          <cell r="F453" t="b">
            <v>0</v>
          </cell>
          <cell r="G453" t="str">
            <v>0402</v>
          </cell>
          <cell r="H453" t="str">
            <v>Production</v>
          </cell>
          <cell r="I453" t="str">
            <v>Buy</v>
          </cell>
          <cell r="J453" t="str">
            <v>Vishay</v>
          </cell>
          <cell r="K453" t="str">
            <v>CRCW0402100RFKED</v>
          </cell>
          <cell r="N453" t="str">
            <v>ECAS</v>
          </cell>
          <cell r="P453">
            <v>10000</v>
          </cell>
          <cell r="Q453">
            <v>10000</v>
          </cell>
          <cell r="R453">
            <v>7.5000000000000002E-4</v>
          </cell>
          <cell r="S453" t="str">
            <v>EUR</v>
          </cell>
          <cell r="T453">
            <v>7.5000000000000002E-4</v>
          </cell>
          <cell r="U453" t="str">
            <v>DDP</v>
          </cell>
          <cell r="Y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J453">
            <v>7.5000000000000002E-4</v>
          </cell>
          <cell r="AK453">
            <v>16</v>
          </cell>
          <cell r="AM453" t="str">
            <v>8533.21.0030</v>
          </cell>
          <cell r="AQ453" t="str">
            <v>PCA</v>
          </cell>
          <cell r="AR453" t="b">
            <v>0</v>
          </cell>
          <cell r="AS453" t="b">
            <v>0</v>
          </cell>
          <cell r="AT453" t="b">
            <v>0</v>
          </cell>
          <cell r="AU453" t="b">
            <v>0</v>
          </cell>
          <cell r="AV453" t="b">
            <v>0</v>
          </cell>
          <cell r="AW453" t="b">
            <v>0</v>
          </cell>
          <cell r="AX453" t="str">
            <v>CR0402E100-1</v>
          </cell>
          <cell r="AY453" t="str">
            <v>Taiwan</v>
          </cell>
          <cell r="AZ453" t="str">
            <v>SMD</v>
          </cell>
          <cell r="BA453">
            <v>1.35E-2</v>
          </cell>
          <cell r="BC453">
            <v>1.35E-2</v>
          </cell>
        </row>
        <row r="454">
          <cell r="A454" t="str">
            <v>4004-00100-00</v>
          </cell>
          <cell r="B454" t="str">
            <v>RES 0402 (1005_m), 30K, 1%, 1/16W, Thick Film</v>
          </cell>
          <cell r="C454" t="str">
            <v>ea</v>
          </cell>
          <cell r="E454" t="b">
            <v>0</v>
          </cell>
          <cell r="F454" t="b">
            <v>0</v>
          </cell>
          <cell r="G454" t="str">
            <v>0402</v>
          </cell>
          <cell r="H454" t="str">
            <v>Production</v>
          </cell>
          <cell r="I454" t="str">
            <v>Buy</v>
          </cell>
          <cell r="J454" t="str">
            <v>Vishay</v>
          </cell>
          <cell r="K454" t="str">
            <v>CRCW040230K0FKED</v>
          </cell>
          <cell r="N454" t="str">
            <v>ECAS</v>
          </cell>
          <cell r="P454">
            <v>10000</v>
          </cell>
          <cell r="Q454">
            <v>10000</v>
          </cell>
          <cell r="R454">
            <v>7.5000000000000002E-4</v>
          </cell>
          <cell r="S454" t="str">
            <v>EUR</v>
          </cell>
          <cell r="T454">
            <v>7.5000000000000002E-4</v>
          </cell>
          <cell r="U454" t="str">
            <v>DDP</v>
          </cell>
          <cell r="Y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J454">
            <v>7.5000000000000002E-4</v>
          </cell>
          <cell r="AK454">
            <v>18</v>
          </cell>
          <cell r="AM454" t="str">
            <v>8533.21.0030</v>
          </cell>
          <cell r="AQ454" t="str">
            <v>PCA</v>
          </cell>
          <cell r="AR454" t="b">
            <v>0</v>
          </cell>
          <cell r="AS454" t="b">
            <v>0</v>
          </cell>
          <cell r="AT454" t="b">
            <v>0</v>
          </cell>
          <cell r="AU454" t="b">
            <v>0</v>
          </cell>
          <cell r="AV454" t="b">
            <v>0</v>
          </cell>
          <cell r="AW454" t="b">
            <v>0</v>
          </cell>
          <cell r="AX454" t="str">
            <v>CR0402K030-1</v>
          </cell>
          <cell r="AY454" t="str">
            <v>Taiwan</v>
          </cell>
          <cell r="AZ454" t="str">
            <v>SMD</v>
          </cell>
          <cell r="BA454">
            <v>1.35E-2</v>
          </cell>
          <cell r="BC454">
            <v>1.35E-2</v>
          </cell>
        </row>
        <row r="455">
          <cell r="A455" t="str">
            <v>4004-01000-00</v>
          </cell>
          <cell r="B455" t="str">
            <v>RES 0402 (1005_m), 10K, 1%, 1/16W, Thick Film</v>
          </cell>
          <cell r="C455" t="str">
            <v>ea</v>
          </cell>
          <cell r="E455" t="b">
            <v>0</v>
          </cell>
          <cell r="F455" t="b">
            <v>0</v>
          </cell>
          <cell r="G455" t="str">
            <v>0402</v>
          </cell>
          <cell r="H455" t="str">
            <v>Production</v>
          </cell>
          <cell r="I455" t="str">
            <v>Buy</v>
          </cell>
          <cell r="J455" t="str">
            <v>Yageo</v>
          </cell>
          <cell r="K455" t="str">
            <v>RC0402FR-0710KP</v>
          </cell>
          <cell r="N455" t="str">
            <v>Mouser</v>
          </cell>
          <cell r="P455">
            <v>10000</v>
          </cell>
          <cell r="R455">
            <v>4.0000000000000001E-3</v>
          </cell>
          <cell r="S455" t="str">
            <v>EUR</v>
          </cell>
          <cell r="T455">
            <v>4.0000000000000001E-3</v>
          </cell>
          <cell r="U455" t="str">
            <v>DDP</v>
          </cell>
          <cell r="Y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J455">
            <v>4.0000000000000001E-3</v>
          </cell>
          <cell r="AK455">
            <v>18</v>
          </cell>
          <cell r="AQ455" t="str">
            <v>PCA</v>
          </cell>
          <cell r="AR455" t="b">
            <v>0</v>
          </cell>
          <cell r="AS455" t="b">
            <v>0</v>
          </cell>
          <cell r="AT455" t="b">
            <v>0</v>
          </cell>
          <cell r="AU455" t="b">
            <v>0</v>
          </cell>
          <cell r="AV455" t="b">
            <v>0</v>
          </cell>
          <cell r="AW455" t="b">
            <v>0</v>
          </cell>
          <cell r="AZ455" t="str">
            <v>SMD</v>
          </cell>
          <cell r="BA455">
            <v>1.35E-2</v>
          </cell>
          <cell r="BC455">
            <v>1.35E-2</v>
          </cell>
        </row>
        <row r="456">
          <cell r="A456" t="str">
            <v>4004-02000-00</v>
          </cell>
          <cell r="B456" t="str">
            <v>RES 0402 (1005_m), 137K, 1%, 1/16W, Thick Film</v>
          </cell>
          <cell r="C456" t="str">
            <v>ea</v>
          </cell>
          <cell r="E456" t="b">
            <v>0</v>
          </cell>
          <cell r="F456" t="b">
            <v>0</v>
          </cell>
          <cell r="G456" t="str">
            <v>0402</v>
          </cell>
          <cell r="H456" t="str">
            <v>Production</v>
          </cell>
          <cell r="I456" t="str">
            <v>Buy</v>
          </cell>
          <cell r="J456" t="str">
            <v>Vishay</v>
          </cell>
          <cell r="K456" t="str">
            <v>TBA</v>
          </cell>
          <cell r="N456" t="str">
            <v>ECAS</v>
          </cell>
          <cell r="P456">
            <v>1000</v>
          </cell>
          <cell r="Q456">
            <v>1000</v>
          </cell>
          <cell r="R456">
            <v>7.5000000000000002E-4</v>
          </cell>
          <cell r="S456" t="str">
            <v>EUR</v>
          </cell>
          <cell r="T456">
            <v>7.5000000000000002E-4</v>
          </cell>
          <cell r="U456" t="str">
            <v>DDP</v>
          </cell>
          <cell r="Y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J456">
            <v>7.5000000000000002E-4</v>
          </cell>
          <cell r="AK456">
            <v>18</v>
          </cell>
          <cell r="AM456" t="str">
            <v>8533.21.0030</v>
          </cell>
          <cell r="AQ456" t="str">
            <v>PCA</v>
          </cell>
          <cell r="AR456" t="b">
            <v>0</v>
          </cell>
          <cell r="AS456" t="b">
            <v>0</v>
          </cell>
          <cell r="AT456" t="b">
            <v>0</v>
          </cell>
          <cell r="AU456" t="b">
            <v>0</v>
          </cell>
          <cell r="AV456" t="b">
            <v>0</v>
          </cell>
          <cell r="AW456" t="b">
            <v>0</v>
          </cell>
          <cell r="AX456" t="str">
            <v>CR0402K137-1</v>
          </cell>
          <cell r="AY456" t="str">
            <v>Taiwan</v>
          </cell>
          <cell r="AZ456" t="str">
            <v>SMD</v>
          </cell>
          <cell r="BA456">
            <v>1.35E-2</v>
          </cell>
          <cell r="BC456">
            <v>1.35E-2</v>
          </cell>
        </row>
        <row r="457">
          <cell r="A457" t="str">
            <v>4006-00000-00</v>
          </cell>
          <cell r="B457" t="str">
            <v>RES 0603 Place Holder</v>
          </cell>
          <cell r="C457" t="str">
            <v>ea</v>
          </cell>
          <cell r="E457" t="b">
            <v>0</v>
          </cell>
          <cell r="F457" t="b">
            <v>0</v>
          </cell>
          <cell r="G457" t="str">
            <v>0603</v>
          </cell>
          <cell r="H457" t="str">
            <v>Production</v>
          </cell>
          <cell r="I457" t="str">
            <v>Reference Item</v>
          </cell>
          <cell r="J457" t="str">
            <v>none</v>
          </cell>
          <cell r="K457" t="str">
            <v>none</v>
          </cell>
          <cell r="R457">
            <v>0</v>
          </cell>
          <cell r="S457" t="str">
            <v>EUR</v>
          </cell>
          <cell r="T457">
            <v>0</v>
          </cell>
          <cell r="Y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J457">
            <v>0</v>
          </cell>
          <cell r="AQ457" t="str">
            <v>PCA</v>
          </cell>
          <cell r="AR457" t="b">
            <v>0</v>
          </cell>
          <cell r="AS457" t="b">
            <v>0</v>
          </cell>
          <cell r="AT457" t="b">
            <v>0</v>
          </cell>
          <cell r="AU457" t="b">
            <v>0</v>
          </cell>
          <cell r="AV457" t="b">
            <v>0</v>
          </cell>
          <cell r="AW457" t="b">
            <v>0</v>
          </cell>
          <cell r="AY457" t="str">
            <v>None</v>
          </cell>
          <cell r="AZ457" t="str">
            <v>None</v>
          </cell>
          <cell r="BA457" t="str">
            <v/>
          </cell>
          <cell r="BC457">
            <v>0</v>
          </cell>
        </row>
        <row r="458">
          <cell r="A458" t="str">
            <v>4006-00001-00</v>
          </cell>
          <cell r="B458" t="str">
            <v>RES 0603 (1608_m), 0R (Jumper), 1%, 1/10W, Thick Film</v>
          </cell>
          <cell r="C458" t="str">
            <v>ea</v>
          </cell>
          <cell r="E458" t="b">
            <v>0</v>
          </cell>
          <cell r="F458" t="b">
            <v>0</v>
          </cell>
          <cell r="G458" t="str">
            <v>0603</v>
          </cell>
          <cell r="H458" t="str">
            <v>Production</v>
          </cell>
          <cell r="I458" t="str">
            <v>Buy</v>
          </cell>
          <cell r="J458" t="str">
            <v>Vishay Dale</v>
          </cell>
          <cell r="K458" t="str">
            <v>CRCW06030000Z0EA</v>
          </cell>
          <cell r="N458" t="str">
            <v>Schukat</v>
          </cell>
          <cell r="P458">
            <v>5000</v>
          </cell>
          <cell r="Q458">
            <v>5000</v>
          </cell>
          <cell r="R458">
            <v>2E-3</v>
          </cell>
          <cell r="S458" t="str">
            <v>EUR</v>
          </cell>
          <cell r="T458">
            <v>2E-3</v>
          </cell>
          <cell r="U458" t="str">
            <v>DDP</v>
          </cell>
          <cell r="Y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J458">
            <v>2E-3</v>
          </cell>
          <cell r="AK458">
            <v>37</v>
          </cell>
          <cell r="AM458" t="str">
            <v>8533.21.0030</v>
          </cell>
          <cell r="AQ458" t="str">
            <v>PCA</v>
          </cell>
          <cell r="AR458" t="b">
            <v>0</v>
          </cell>
          <cell r="AS458" t="b">
            <v>0</v>
          </cell>
          <cell r="AT458" t="b">
            <v>0</v>
          </cell>
          <cell r="AU458" t="b">
            <v>0</v>
          </cell>
          <cell r="AV458" t="b">
            <v>0</v>
          </cell>
          <cell r="AW458" t="b">
            <v>0</v>
          </cell>
          <cell r="AX458" t="str">
            <v>CR0603E000-1</v>
          </cell>
          <cell r="AY458" t="str">
            <v>Taiwan</v>
          </cell>
          <cell r="AZ458" t="str">
            <v>SMD</v>
          </cell>
          <cell r="BA458">
            <v>1.35E-2</v>
          </cell>
          <cell r="BC458">
            <v>1.35E-2</v>
          </cell>
        </row>
        <row r="459">
          <cell r="A459" t="str">
            <v>4006-00010-00</v>
          </cell>
          <cell r="B459" t="str">
            <v>RES 0603 (1608_m), 47R, 1%, 1/10W, Thick Film</v>
          </cell>
          <cell r="C459" t="str">
            <v>ea</v>
          </cell>
          <cell r="E459" t="b">
            <v>0</v>
          </cell>
          <cell r="F459" t="b">
            <v>0</v>
          </cell>
          <cell r="G459" t="str">
            <v>0603</v>
          </cell>
          <cell r="H459" t="str">
            <v>Production</v>
          </cell>
          <cell r="I459" t="str">
            <v>Buy</v>
          </cell>
          <cell r="J459" t="str">
            <v>Vishay</v>
          </cell>
          <cell r="K459" t="str">
            <v>CRCW060347R0FKEA</v>
          </cell>
          <cell r="N459" t="str">
            <v>ECAS</v>
          </cell>
          <cell r="P459">
            <v>5000</v>
          </cell>
          <cell r="Q459">
            <v>5000</v>
          </cell>
          <cell r="R459">
            <v>5.5000000000000003E-4</v>
          </cell>
          <cell r="S459" t="str">
            <v>EUR</v>
          </cell>
          <cell r="T459">
            <v>5.5000000000000003E-4</v>
          </cell>
          <cell r="U459" t="str">
            <v>DDP</v>
          </cell>
          <cell r="Y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J459">
            <v>5.5000000000000003E-4</v>
          </cell>
          <cell r="AK459">
            <v>16</v>
          </cell>
          <cell r="AM459" t="str">
            <v>8533.21.0030</v>
          </cell>
          <cell r="AQ459" t="str">
            <v>PCA</v>
          </cell>
          <cell r="AR459" t="b">
            <v>0</v>
          </cell>
          <cell r="AS459" t="b">
            <v>0</v>
          </cell>
          <cell r="AT459" t="b">
            <v>0</v>
          </cell>
          <cell r="AU459" t="b">
            <v>0</v>
          </cell>
          <cell r="AV459" t="b">
            <v>0</v>
          </cell>
          <cell r="AW459" t="b">
            <v>0</v>
          </cell>
          <cell r="AX459" t="str">
            <v>CR0603E047-1</v>
          </cell>
          <cell r="AY459" t="str">
            <v>Taiwan</v>
          </cell>
          <cell r="AZ459" t="str">
            <v>SMD</v>
          </cell>
          <cell r="BA459">
            <v>1.35E-2</v>
          </cell>
          <cell r="BC459">
            <v>1.35E-2</v>
          </cell>
        </row>
        <row r="460">
          <cell r="A460" t="str">
            <v>4006-00020-00</v>
          </cell>
          <cell r="B460" t="str">
            <v>RES 0603 (1608_m), 220R, 1%, 1/10W, Thick Film</v>
          </cell>
          <cell r="C460" t="str">
            <v>ea</v>
          </cell>
          <cell r="E460" t="b">
            <v>0</v>
          </cell>
          <cell r="F460" t="b">
            <v>0</v>
          </cell>
          <cell r="G460" t="str">
            <v>0603</v>
          </cell>
          <cell r="H460" t="str">
            <v>Production</v>
          </cell>
          <cell r="I460" t="str">
            <v>Buy</v>
          </cell>
          <cell r="J460" t="str">
            <v>Vishay</v>
          </cell>
          <cell r="K460" t="str">
            <v>CRCW0603220RFKEA</v>
          </cell>
          <cell r="N460" t="str">
            <v>ECAS</v>
          </cell>
          <cell r="R460">
            <v>8.4999999999999995E-4</v>
          </cell>
          <cell r="S460" t="str">
            <v>EUR</v>
          </cell>
          <cell r="T460">
            <v>8.4999999999999995E-4</v>
          </cell>
          <cell r="U460" t="str">
            <v>DDP</v>
          </cell>
          <cell r="Y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J460">
            <v>8.4999999999999995E-4</v>
          </cell>
          <cell r="AK460">
            <v>16</v>
          </cell>
          <cell r="AM460" t="str">
            <v>8533.21.0030</v>
          </cell>
          <cell r="AQ460" t="str">
            <v>PCA</v>
          </cell>
          <cell r="AR460" t="b">
            <v>0</v>
          </cell>
          <cell r="AS460" t="b">
            <v>0</v>
          </cell>
          <cell r="AT460" t="b">
            <v>0</v>
          </cell>
          <cell r="AU460" t="b">
            <v>0</v>
          </cell>
          <cell r="AV460" t="b">
            <v>0</v>
          </cell>
          <cell r="AW460" t="b">
            <v>0</v>
          </cell>
          <cell r="AX460" t="str">
            <v>CR0603E220-1</v>
          </cell>
          <cell r="AY460" t="str">
            <v>Taiwan</v>
          </cell>
          <cell r="AZ460" t="str">
            <v>SMD</v>
          </cell>
          <cell r="BA460">
            <v>1.35E-2</v>
          </cell>
          <cell r="BC460">
            <v>1.35E-2</v>
          </cell>
        </row>
        <row r="461">
          <cell r="A461" t="str">
            <v>4006-00030-00</v>
          </cell>
          <cell r="B461" t="str">
            <v>RES 0603 (1608_m), 10R, 1%, 1/10W, Thick Film</v>
          </cell>
          <cell r="C461" t="str">
            <v>ea</v>
          </cell>
          <cell r="E461" t="b">
            <v>0</v>
          </cell>
          <cell r="F461" t="b">
            <v>0</v>
          </cell>
          <cell r="G461" t="str">
            <v>0603</v>
          </cell>
          <cell r="H461" t="str">
            <v>Production</v>
          </cell>
          <cell r="I461" t="str">
            <v>Buy</v>
          </cell>
          <cell r="J461" t="str">
            <v>Vishay</v>
          </cell>
          <cell r="K461" t="str">
            <v>CRCW060310R0FKEA</v>
          </cell>
          <cell r="N461" t="str">
            <v>ECAS</v>
          </cell>
          <cell r="P461">
            <v>5000</v>
          </cell>
          <cell r="Q461">
            <v>5000</v>
          </cell>
          <cell r="R461">
            <v>3.0999999999999999E-3</v>
          </cell>
          <cell r="S461" t="str">
            <v>EUR</v>
          </cell>
          <cell r="T461">
            <v>3.0999999999999999E-3</v>
          </cell>
          <cell r="U461" t="str">
            <v>DDP</v>
          </cell>
          <cell r="Y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J461">
            <v>3.0999999999999999E-3</v>
          </cell>
          <cell r="AK461">
            <v>16</v>
          </cell>
          <cell r="AM461" t="str">
            <v>8533.21.0030</v>
          </cell>
          <cell r="AQ461" t="str">
            <v>PCA</v>
          </cell>
          <cell r="AR461" t="b">
            <v>0</v>
          </cell>
          <cell r="AS461" t="b">
            <v>0</v>
          </cell>
          <cell r="AT461" t="b">
            <v>0</v>
          </cell>
          <cell r="AU461" t="b">
            <v>0</v>
          </cell>
          <cell r="AV461" t="b">
            <v>0</v>
          </cell>
          <cell r="AW461" t="b">
            <v>0</v>
          </cell>
          <cell r="AX461" t="str">
            <v>CR0603E010-1</v>
          </cell>
          <cell r="AY461" t="str">
            <v>Taiwan</v>
          </cell>
          <cell r="AZ461" t="str">
            <v>SMD</v>
          </cell>
          <cell r="BA461">
            <v>1.35E-2</v>
          </cell>
          <cell r="BC461">
            <v>1.35E-2</v>
          </cell>
        </row>
        <row r="462">
          <cell r="A462" t="str">
            <v>4006-00040-00</v>
          </cell>
          <cell r="B462" t="str">
            <v>RES 0603 (1608_m), 150R, 1%, 1/10W, Thick Film</v>
          </cell>
          <cell r="C462" t="str">
            <v>ea</v>
          </cell>
          <cell r="E462" t="b">
            <v>0</v>
          </cell>
          <cell r="F462" t="b">
            <v>0</v>
          </cell>
          <cell r="G462" t="str">
            <v>0603</v>
          </cell>
          <cell r="H462" t="str">
            <v>Production</v>
          </cell>
          <cell r="I462" t="str">
            <v>Buy</v>
          </cell>
          <cell r="J462" t="str">
            <v>Vishay</v>
          </cell>
          <cell r="K462" t="str">
            <v>CRCW0603150RFKEA</v>
          </cell>
          <cell r="N462" t="str">
            <v>ECAS</v>
          </cell>
          <cell r="P462">
            <v>5000</v>
          </cell>
          <cell r="Q462">
            <v>5000</v>
          </cell>
          <cell r="R462">
            <v>4.2999999999999999E-4</v>
          </cell>
          <cell r="S462" t="str">
            <v>EUR</v>
          </cell>
          <cell r="T462">
            <v>4.2999999999999999E-4</v>
          </cell>
          <cell r="U462" t="str">
            <v>DDP</v>
          </cell>
          <cell r="Y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J462">
            <v>4.2999999999999999E-4</v>
          </cell>
          <cell r="AK462">
            <v>16</v>
          </cell>
          <cell r="AM462" t="str">
            <v>8533.21.0030</v>
          </cell>
          <cell r="AQ462" t="str">
            <v>PCA</v>
          </cell>
          <cell r="AR462" t="b">
            <v>0</v>
          </cell>
          <cell r="AS462" t="b">
            <v>0</v>
          </cell>
          <cell r="AT462" t="b">
            <v>0</v>
          </cell>
          <cell r="AU462" t="b">
            <v>0</v>
          </cell>
          <cell r="AV462" t="b">
            <v>0</v>
          </cell>
          <cell r="AW462" t="b">
            <v>0</v>
          </cell>
          <cell r="AX462" t="str">
            <v>CR0603E150-1</v>
          </cell>
          <cell r="AY462" t="str">
            <v>Taiwan</v>
          </cell>
          <cell r="AZ462" t="str">
            <v>SMD</v>
          </cell>
          <cell r="BA462">
            <v>1.35E-2</v>
          </cell>
          <cell r="BC462">
            <v>1.35E-2</v>
          </cell>
        </row>
        <row r="463">
          <cell r="A463" t="str">
            <v>4006-00100-00</v>
          </cell>
          <cell r="B463" t="str">
            <v>RES 0603 (1608_m), 1K, 1%, 1/10W, Thick Film</v>
          </cell>
          <cell r="C463" t="str">
            <v>ea</v>
          </cell>
          <cell r="E463" t="b">
            <v>0</v>
          </cell>
          <cell r="F463" t="b">
            <v>0</v>
          </cell>
          <cell r="G463" t="str">
            <v>0603</v>
          </cell>
          <cell r="H463" t="str">
            <v>Production</v>
          </cell>
          <cell r="I463" t="str">
            <v>Buy</v>
          </cell>
          <cell r="J463" t="str">
            <v>Vishay</v>
          </cell>
          <cell r="K463" t="str">
            <v>CRCW06031K00FKEA</v>
          </cell>
          <cell r="N463" t="str">
            <v>ECAS</v>
          </cell>
          <cell r="P463">
            <v>5000</v>
          </cell>
          <cell r="Q463">
            <v>5000</v>
          </cell>
          <cell r="R463">
            <v>8.9999999999999993E-3</v>
          </cell>
          <cell r="S463" t="str">
            <v>EUR</v>
          </cell>
          <cell r="T463">
            <v>8.9999999999999993E-3</v>
          </cell>
          <cell r="U463" t="str">
            <v>DDP</v>
          </cell>
          <cell r="Y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J463">
            <v>8.9999999999999993E-3</v>
          </cell>
          <cell r="AK463">
            <v>26</v>
          </cell>
          <cell r="AM463" t="str">
            <v>8533.21.0030</v>
          </cell>
          <cell r="AQ463" t="str">
            <v>PCA</v>
          </cell>
          <cell r="AR463" t="b">
            <v>0</v>
          </cell>
          <cell r="AS463" t="b">
            <v>0</v>
          </cell>
          <cell r="AT463" t="b">
            <v>0</v>
          </cell>
          <cell r="AU463" t="b">
            <v>0</v>
          </cell>
          <cell r="AV463" t="b">
            <v>0</v>
          </cell>
          <cell r="AW463" t="b">
            <v>0</v>
          </cell>
          <cell r="AX463" t="str">
            <v>CR0603K001-1</v>
          </cell>
          <cell r="AY463" t="str">
            <v>Taiwan</v>
          </cell>
          <cell r="AZ463" t="str">
            <v>SMD</v>
          </cell>
          <cell r="BA463">
            <v>1.35E-2</v>
          </cell>
          <cell r="BC463">
            <v>1.35E-2</v>
          </cell>
        </row>
        <row r="464">
          <cell r="A464" t="str">
            <v>4006-00130-00</v>
          </cell>
          <cell r="B464" t="str">
            <v>RES 0603 (1608_m), 1K3, 1%, 1/10W, Thick Film</v>
          </cell>
          <cell r="C464" t="str">
            <v>ea</v>
          </cell>
          <cell r="E464" t="b">
            <v>0</v>
          </cell>
          <cell r="F464" t="b">
            <v>0</v>
          </cell>
          <cell r="G464" t="str">
            <v>0603</v>
          </cell>
          <cell r="H464" t="str">
            <v>Production</v>
          </cell>
          <cell r="I464" t="str">
            <v>Buy</v>
          </cell>
          <cell r="J464" t="str">
            <v>Stackpole</v>
          </cell>
          <cell r="K464" t="str">
            <v>RMCF0603FT1K30</v>
          </cell>
          <cell r="N464" t="str">
            <v>ECAS</v>
          </cell>
          <cell r="P464">
            <v>5000</v>
          </cell>
          <cell r="Q464">
            <v>5000</v>
          </cell>
          <cell r="R464">
            <v>4.8000000000000001E-4</v>
          </cell>
          <cell r="S464" t="str">
            <v>EUR</v>
          </cell>
          <cell r="T464">
            <v>4.8000000000000001E-4</v>
          </cell>
          <cell r="U464" t="str">
            <v>DDP</v>
          </cell>
          <cell r="Y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J464">
            <v>4.8000000000000001E-4</v>
          </cell>
          <cell r="AK464">
            <v>16</v>
          </cell>
          <cell r="AM464" t="str">
            <v>8533.21.0030</v>
          </cell>
          <cell r="AQ464" t="str">
            <v>PCA</v>
          </cell>
          <cell r="AR464" t="b">
            <v>0</v>
          </cell>
          <cell r="AS464" t="b">
            <v>0</v>
          </cell>
          <cell r="AT464" t="b">
            <v>0</v>
          </cell>
          <cell r="AU464" t="b">
            <v>0</v>
          </cell>
          <cell r="AV464" t="b">
            <v>0</v>
          </cell>
          <cell r="AW464" t="b">
            <v>0</v>
          </cell>
          <cell r="AX464" t="str">
            <v>CR0603K001.3-1</v>
          </cell>
          <cell r="AY464" t="str">
            <v>Taiwan</v>
          </cell>
          <cell r="AZ464" t="str">
            <v>SMD</v>
          </cell>
          <cell r="BA464">
            <v>1.35E-2</v>
          </cell>
          <cell r="BC464">
            <v>1.35E-2</v>
          </cell>
        </row>
        <row r="465">
          <cell r="A465" t="str">
            <v>4006-00140-00</v>
          </cell>
          <cell r="B465" t="str">
            <v>RES 0603 (1608_m), 1K5, 1%, 1/10W, Thick Film</v>
          </cell>
          <cell r="C465" t="str">
            <v>ea</v>
          </cell>
          <cell r="E465" t="b">
            <v>0</v>
          </cell>
          <cell r="F465" t="b">
            <v>0</v>
          </cell>
          <cell r="G465" t="str">
            <v>0603</v>
          </cell>
          <cell r="H465" t="str">
            <v>Production</v>
          </cell>
          <cell r="I465" t="str">
            <v>Buy</v>
          </cell>
          <cell r="J465" t="str">
            <v>Vishay</v>
          </cell>
          <cell r="K465" t="str">
            <v>CRCW06031K50FKEA</v>
          </cell>
          <cell r="N465" t="str">
            <v>ECAS</v>
          </cell>
          <cell r="R465">
            <v>4.2999999999999999E-4</v>
          </cell>
          <cell r="S465" t="str">
            <v>EUR</v>
          </cell>
          <cell r="T465">
            <v>4.2999999999999999E-4</v>
          </cell>
          <cell r="U465" t="str">
            <v>DDP</v>
          </cell>
          <cell r="Y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J465">
            <v>4.2999999999999999E-4</v>
          </cell>
          <cell r="AK465">
            <v>18</v>
          </cell>
          <cell r="AM465" t="str">
            <v>8533.21.0030</v>
          </cell>
          <cell r="AQ465" t="str">
            <v>PCA</v>
          </cell>
          <cell r="AR465" t="b">
            <v>0</v>
          </cell>
          <cell r="AS465" t="b">
            <v>0</v>
          </cell>
          <cell r="AT465" t="b">
            <v>0</v>
          </cell>
          <cell r="AU465" t="b">
            <v>0</v>
          </cell>
          <cell r="AV465" t="b">
            <v>0</v>
          </cell>
          <cell r="AW465" t="b">
            <v>0</v>
          </cell>
          <cell r="AX465" t="str">
            <v>CR0603K001.5-1</v>
          </cell>
          <cell r="AY465" t="str">
            <v>Taiwan</v>
          </cell>
          <cell r="AZ465" t="str">
            <v>SMD</v>
          </cell>
          <cell r="BA465">
            <v>1.35E-2</v>
          </cell>
          <cell r="BC465">
            <v>1.35E-2</v>
          </cell>
        </row>
        <row r="466">
          <cell r="A466" t="str">
            <v>4006-00150-00</v>
          </cell>
          <cell r="B466" t="str">
            <v>RES 0603 (1608_m), 4K7, 1%, 1/10W, Thick Film</v>
          </cell>
          <cell r="C466" t="str">
            <v>ea</v>
          </cell>
          <cell r="E466" t="b">
            <v>0</v>
          </cell>
          <cell r="F466" t="b">
            <v>0</v>
          </cell>
          <cell r="G466" t="str">
            <v>0603</v>
          </cell>
          <cell r="H466" t="str">
            <v>Production</v>
          </cell>
          <cell r="I466" t="str">
            <v>Buy</v>
          </cell>
          <cell r="J466" t="str">
            <v>Vishay</v>
          </cell>
          <cell r="K466" t="str">
            <v>CRCW06034K70FKEA</v>
          </cell>
          <cell r="N466" t="str">
            <v>ECAS</v>
          </cell>
          <cell r="P466">
            <v>5000</v>
          </cell>
          <cell r="Q466">
            <v>5000</v>
          </cell>
          <cell r="R466">
            <v>9.2000000000000003E-4</v>
          </cell>
          <cell r="S466" t="str">
            <v>EUR</v>
          </cell>
          <cell r="T466">
            <v>9.2000000000000003E-4</v>
          </cell>
          <cell r="U466" t="str">
            <v>DDP</v>
          </cell>
          <cell r="Y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J466">
            <v>9.2000000000000003E-4</v>
          </cell>
          <cell r="AK466">
            <v>16</v>
          </cell>
          <cell r="AM466" t="str">
            <v>8533.21.0030</v>
          </cell>
          <cell r="AQ466" t="str">
            <v>PCA</v>
          </cell>
          <cell r="AR466" t="b">
            <v>0</v>
          </cell>
          <cell r="AS466" t="b">
            <v>0</v>
          </cell>
          <cell r="AT466" t="b">
            <v>0</v>
          </cell>
          <cell r="AU466" t="b">
            <v>0</v>
          </cell>
          <cell r="AV466" t="b">
            <v>0</v>
          </cell>
          <cell r="AW466" t="b">
            <v>0</v>
          </cell>
          <cell r="AX466" t="str">
            <v>CR0603K004.7-1</v>
          </cell>
          <cell r="AY466" t="str">
            <v>Taiwan</v>
          </cell>
          <cell r="AZ466" t="str">
            <v>SMD</v>
          </cell>
          <cell r="BA466">
            <v>1.35E-2</v>
          </cell>
          <cell r="BC466">
            <v>1.35E-2</v>
          </cell>
        </row>
        <row r="467">
          <cell r="A467" t="str">
            <v>4006-00160-00</v>
          </cell>
          <cell r="B467" t="str">
            <v>RES 0603 (1608_m), 15K, 1%, 1/10W, Thick Film</v>
          </cell>
          <cell r="C467" t="str">
            <v>ea</v>
          </cell>
          <cell r="E467" t="b">
            <v>0</v>
          </cell>
          <cell r="F467" t="b">
            <v>0</v>
          </cell>
          <cell r="G467" t="str">
            <v>0603</v>
          </cell>
          <cell r="H467" t="str">
            <v>Production</v>
          </cell>
          <cell r="I467" t="str">
            <v>Buy</v>
          </cell>
          <cell r="J467" t="str">
            <v>Vishay</v>
          </cell>
          <cell r="K467" t="str">
            <v>CRCW060315K0FKEA</v>
          </cell>
          <cell r="N467" t="str">
            <v>ECAS</v>
          </cell>
          <cell r="P467">
            <v>5000</v>
          </cell>
          <cell r="Q467">
            <v>5000</v>
          </cell>
          <cell r="R467">
            <v>6.6E-3</v>
          </cell>
          <cell r="S467" t="str">
            <v>EUR</v>
          </cell>
          <cell r="T467">
            <v>6.6E-3</v>
          </cell>
          <cell r="U467" t="str">
            <v>DDP</v>
          </cell>
          <cell r="Y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J467">
            <v>6.6E-3</v>
          </cell>
          <cell r="AK467">
            <v>26</v>
          </cell>
          <cell r="AM467" t="str">
            <v>8533.21.0030</v>
          </cell>
          <cell r="AQ467" t="str">
            <v>PCA</v>
          </cell>
          <cell r="AR467" t="b">
            <v>0</v>
          </cell>
          <cell r="AS467" t="b">
            <v>0</v>
          </cell>
          <cell r="AT467" t="b">
            <v>0</v>
          </cell>
          <cell r="AU467" t="b">
            <v>0</v>
          </cell>
          <cell r="AV467" t="b">
            <v>0</v>
          </cell>
          <cell r="AW467" t="b">
            <v>0</v>
          </cell>
          <cell r="AX467" t="str">
            <v>CR0603K015-1</v>
          </cell>
          <cell r="AY467" t="str">
            <v>Taiwan</v>
          </cell>
          <cell r="AZ467" t="str">
            <v>SMD</v>
          </cell>
          <cell r="BA467">
            <v>1.35E-2</v>
          </cell>
          <cell r="BC467">
            <v>1.35E-2</v>
          </cell>
        </row>
        <row r="468">
          <cell r="A468" t="str">
            <v>4006-00170-00</v>
          </cell>
          <cell r="B468" t="str">
            <v>RES 0603 (1608_m), 10K, 1%, 1/10W, Thick Film</v>
          </cell>
          <cell r="C468" t="str">
            <v>ea</v>
          </cell>
          <cell r="E468" t="b">
            <v>0</v>
          </cell>
          <cell r="F468" t="b">
            <v>0</v>
          </cell>
          <cell r="G468" t="str">
            <v>0603</v>
          </cell>
          <cell r="H468" t="str">
            <v>Production</v>
          </cell>
          <cell r="I468" t="str">
            <v>Buy</v>
          </cell>
          <cell r="J468" t="str">
            <v>Vishay</v>
          </cell>
          <cell r="K468" t="str">
            <v>CRCW060310K0FKEA</v>
          </cell>
          <cell r="N468" t="str">
            <v>ECAS</v>
          </cell>
          <cell r="P468">
            <v>5000</v>
          </cell>
          <cell r="Q468">
            <v>5000</v>
          </cell>
          <cell r="R468">
            <v>1E-3</v>
          </cell>
          <cell r="S468" t="str">
            <v>EUR</v>
          </cell>
          <cell r="T468">
            <v>1E-3</v>
          </cell>
          <cell r="U468" t="str">
            <v>DDP</v>
          </cell>
          <cell r="Y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J468">
            <v>1E-3</v>
          </cell>
          <cell r="AK468">
            <v>26</v>
          </cell>
          <cell r="AM468" t="str">
            <v>8533.21.0030</v>
          </cell>
          <cell r="AQ468" t="str">
            <v>PCA</v>
          </cell>
          <cell r="AR468" t="b">
            <v>0</v>
          </cell>
          <cell r="AS468" t="b">
            <v>0</v>
          </cell>
          <cell r="AT468" t="b">
            <v>0</v>
          </cell>
          <cell r="AU468" t="b">
            <v>0</v>
          </cell>
          <cell r="AV468" t="b">
            <v>0</v>
          </cell>
          <cell r="AW468" t="b">
            <v>0</v>
          </cell>
          <cell r="AX468" t="str">
            <v>CR0603K010-1</v>
          </cell>
          <cell r="AY468" t="str">
            <v>Israel</v>
          </cell>
          <cell r="AZ468" t="str">
            <v>SMD</v>
          </cell>
          <cell r="BA468">
            <v>1.35E-2</v>
          </cell>
          <cell r="BC468">
            <v>1.35E-2</v>
          </cell>
        </row>
        <row r="469">
          <cell r="A469" t="str">
            <v>4006-00200-00</v>
          </cell>
          <cell r="B469" t="str">
            <v>RES 0603 (1608_m), 2K, 0.1%, 1/10W, Thick Film</v>
          </cell>
          <cell r="C469" t="str">
            <v>ea</v>
          </cell>
          <cell r="E469" t="b">
            <v>0</v>
          </cell>
          <cell r="F469" t="b">
            <v>0</v>
          </cell>
          <cell r="G469" t="str">
            <v>0603</v>
          </cell>
          <cell r="H469" t="str">
            <v>Production</v>
          </cell>
          <cell r="I469" t="str">
            <v>Buy</v>
          </cell>
          <cell r="J469" t="str">
            <v>Yageo</v>
          </cell>
          <cell r="K469" t="str">
            <v>RT0603BRD072KL</v>
          </cell>
          <cell r="N469" t="str">
            <v>ECAS</v>
          </cell>
          <cell r="P469">
            <v>5000</v>
          </cell>
          <cell r="Q469">
            <v>5000</v>
          </cell>
          <cell r="R469">
            <v>1.2E-2</v>
          </cell>
          <cell r="S469" t="str">
            <v>EUR</v>
          </cell>
          <cell r="T469">
            <v>1.2E-2</v>
          </cell>
          <cell r="U469" t="str">
            <v>DDP</v>
          </cell>
          <cell r="Y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J469">
            <v>1.2E-2</v>
          </cell>
          <cell r="AK469">
            <v>24</v>
          </cell>
          <cell r="AM469" t="str">
            <v>8533.21.0030</v>
          </cell>
          <cell r="AP469">
            <v>45393</v>
          </cell>
          <cell r="AQ469" t="str">
            <v>PCA</v>
          </cell>
          <cell r="AR469" t="b">
            <v>0</v>
          </cell>
          <cell r="AS469" t="b">
            <v>0</v>
          </cell>
          <cell r="AT469" t="b">
            <v>0</v>
          </cell>
          <cell r="AU469" t="b">
            <v>0</v>
          </cell>
          <cell r="AV469" t="b">
            <v>0</v>
          </cell>
          <cell r="AW469" t="b">
            <v>0</v>
          </cell>
          <cell r="AX469" t="str">
            <v>CR0603K002-0.1</v>
          </cell>
          <cell r="AY469" t="str">
            <v>Taiwan</v>
          </cell>
          <cell r="AZ469" t="str">
            <v>SMD</v>
          </cell>
          <cell r="BA469">
            <v>1.35E-2</v>
          </cell>
          <cell r="BC469">
            <v>1.35E-2</v>
          </cell>
        </row>
        <row r="470">
          <cell r="A470" t="str">
            <v>4006-00220-00</v>
          </cell>
          <cell r="B470" t="str">
            <v>RES 0603 (1608_m), 22K, 1%, 1/10W, Thick Film</v>
          </cell>
          <cell r="C470" t="str">
            <v>ea</v>
          </cell>
          <cell r="E470" t="b">
            <v>0</v>
          </cell>
          <cell r="F470" t="b">
            <v>0</v>
          </cell>
          <cell r="G470" t="str">
            <v>0603</v>
          </cell>
          <cell r="H470" t="str">
            <v>Production</v>
          </cell>
          <cell r="I470" t="str">
            <v>Buy</v>
          </cell>
          <cell r="J470" t="str">
            <v>Walsin</v>
          </cell>
          <cell r="K470" t="str">
            <v>WR06X2202FTL</v>
          </cell>
          <cell r="N470" t="str">
            <v>ECAS</v>
          </cell>
          <cell r="P470">
            <v>5000</v>
          </cell>
          <cell r="R470">
            <v>1E-3</v>
          </cell>
          <cell r="S470" t="str">
            <v>EUR</v>
          </cell>
          <cell r="T470">
            <v>1E-3</v>
          </cell>
          <cell r="U470" t="str">
            <v>DDP</v>
          </cell>
          <cell r="Y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J470">
            <v>1E-3</v>
          </cell>
          <cell r="AK470">
            <v>26</v>
          </cell>
          <cell r="AM470" t="str">
            <v>8533.21.0030</v>
          </cell>
          <cell r="AQ470" t="str">
            <v>PCA</v>
          </cell>
          <cell r="AR470" t="b">
            <v>0</v>
          </cell>
          <cell r="AS470" t="b">
            <v>0</v>
          </cell>
          <cell r="AT470" t="b">
            <v>0</v>
          </cell>
          <cell r="AU470" t="b">
            <v>0</v>
          </cell>
          <cell r="AV470" t="b">
            <v>0</v>
          </cell>
          <cell r="AW470" t="b">
            <v>0</v>
          </cell>
          <cell r="AY470" t="str">
            <v>Taiwan</v>
          </cell>
          <cell r="AZ470" t="str">
            <v>SMD</v>
          </cell>
          <cell r="BA470">
            <v>1.35E-2</v>
          </cell>
          <cell r="BC470">
            <v>1.35E-2</v>
          </cell>
        </row>
        <row r="471">
          <cell r="A471" t="str">
            <v>4006-00300-00</v>
          </cell>
          <cell r="B471" t="str">
            <v>RES 0603 (1608_m), 3K, 1%, 1/10W, Thick Film</v>
          </cell>
          <cell r="C471" t="str">
            <v>ea</v>
          </cell>
          <cell r="E471" t="b">
            <v>0</v>
          </cell>
          <cell r="F471" t="b">
            <v>0</v>
          </cell>
          <cell r="G471" t="str">
            <v>0603</v>
          </cell>
          <cell r="H471" t="str">
            <v>Production</v>
          </cell>
          <cell r="I471" t="str">
            <v>Buy</v>
          </cell>
          <cell r="J471" t="str">
            <v>Stackpole</v>
          </cell>
          <cell r="K471" t="str">
            <v>RMCF0603FT3K00</v>
          </cell>
          <cell r="N471" t="str">
            <v>ECAS</v>
          </cell>
          <cell r="P471">
            <v>5000</v>
          </cell>
          <cell r="Q471">
            <v>5000</v>
          </cell>
          <cell r="R471">
            <v>8.9999999999999998E-4</v>
          </cell>
          <cell r="S471" t="str">
            <v>EUR</v>
          </cell>
          <cell r="T471">
            <v>8.9999999999999998E-4</v>
          </cell>
          <cell r="U471" t="str">
            <v>DDP</v>
          </cell>
          <cell r="Y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J471">
            <v>8.9999999999999998E-4</v>
          </cell>
          <cell r="AK471">
            <v>16</v>
          </cell>
          <cell r="AM471" t="str">
            <v>8533.21.0030</v>
          </cell>
          <cell r="AQ471" t="str">
            <v>PCA</v>
          </cell>
          <cell r="AR471" t="b">
            <v>0</v>
          </cell>
          <cell r="AS471" t="b">
            <v>0</v>
          </cell>
          <cell r="AT471" t="b">
            <v>0</v>
          </cell>
          <cell r="AU471" t="b">
            <v>0</v>
          </cell>
          <cell r="AV471" t="b">
            <v>0</v>
          </cell>
          <cell r="AW471" t="b">
            <v>0</v>
          </cell>
          <cell r="AX471" t="str">
            <v>CR0603K003-1</v>
          </cell>
          <cell r="AY471" t="str">
            <v>China</v>
          </cell>
          <cell r="AZ471" t="str">
            <v>SMD</v>
          </cell>
          <cell r="BA471">
            <v>1.35E-2</v>
          </cell>
          <cell r="BC471">
            <v>1.35E-2</v>
          </cell>
        </row>
        <row r="472">
          <cell r="A472" t="str">
            <v>4006-00400-00</v>
          </cell>
          <cell r="B472" t="str">
            <v>RES 0603 (1608_m), 4K02, 0.1%, 1/10W, Thin Film</v>
          </cell>
          <cell r="C472" t="str">
            <v>ea</v>
          </cell>
          <cell r="E472" t="b">
            <v>0</v>
          </cell>
          <cell r="F472" t="b">
            <v>0</v>
          </cell>
          <cell r="G472" t="str">
            <v>0603</v>
          </cell>
          <cell r="H472" t="str">
            <v>Production</v>
          </cell>
          <cell r="I472" t="str">
            <v>Buy</v>
          </cell>
          <cell r="J472" t="str">
            <v>Viking</v>
          </cell>
          <cell r="K472" t="str">
            <v>AR03BTCX4021</v>
          </cell>
          <cell r="N472" t="str">
            <v>TME</v>
          </cell>
          <cell r="P472">
            <v>5000</v>
          </cell>
          <cell r="Q472">
            <v>10</v>
          </cell>
          <cell r="R472">
            <v>2.93E-2</v>
          </cell>
          <cell r="S472" t="str">
            <v>EUR</v>
          </cell>
          <cell r="T472">
            <v>2.93E-2</v>
          </cell>
          <cell r="U472" t="str">
            <v>DDP</v>
          </cell>
          <cell r="Y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J472">
            <v>2.93E-2</v>
          </cell>
          <cell r="AK472">
            <v>25</v>
          </cell>
          <cell r="AM472" t="str">
            <v>8533.21.0030</v>
          </cell>
          <cell r="AP472">
            <v>45378</v>
          </cell>
          <cell r="AQ472" t="str">
            <v>PCA</v>
          </cell>
          <cell r="AR472" t="b">
            <v>0</v>
          </cell>
          <cell r="AS472" t="b">
            <v>0</v>
          </cell>
          <cell r="AT472" t="b">
            <v>0</v>
          </cell>
          <cell r="AU472" t="b">
            <v>0</v>
          </cell>
          <cell r="AV472" t="b">
            <v>0</v>
          </cell>
          <cell r="AW472" t="b">
            <v>0</v>
          </cell>
          <cell r="AZ472" t="str">
            <v>SMD</v>
          </cell>
          <cell r="BA472">
            <v>1.35E-2</v>
          </cell>
          <cell r="BC472">
            <v>1.35E-2</v>
          </cell>
        </row>
        <row r="473">
          <cell r="A473" t="str">
            <v>4006-00470-00</v>
          </cell>
          <cell r="B473" t="str">
            <v>RES 0603 (1608_m), 47K, 1%, 1/10W, Thick Film</v>
          </cell>
          <cell r="C473" t="str">
            <v>ea</v>
          </cell>
          <cell r="E473" t="b">
            <v>0</v>
          </cell>
          <cell r="F473" t="b">
            <v>0</v>
          </cell>
          <cell r="G473" t="str">
            <v>0603</v>
          </cell>
          <cell r="H473" t="str">
            <v>Production</v>
          </cell>
          <cell r="I473" t="str">
            <v>Buy</v>
          </cell>
          <cell r="J473" t="str">
            <v>Vishay</v>
          </cell>
          <cell r="K473" t="str">
            <v>CRCW060347K0FKEA</v>
          </cell>
          <cell r="N473" t="str">
            <v>Schukat</v>
          </cell>
          <cell r="P473">
            <v>5000</v>
          </cell>
          <cell r="Q473">
            <v>5000</v>
          </cell>
          <cell r="R473">
            <v>4.6999999999999999E-4</v>
          </cell>
          <cell r="S473" t="str">
            <v>EUR</v>
          </cell>
          <cell r="T473">
            <v>4.6999999999999999E-4</v>
          </cell>
          <cell r="U473" t="str">
            <v>DDP</v>
          </cell>
          <cell r="Y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J473">
            <v>4.6999999999999999E-4</v>
          </cell>
          <cell r="AK473">
            <v>26</v>
          </cell>
          <cell r="AM473" t="str">
            <v>8533.21.0030</v>
          </cell>
          <cell r="AP473">
            <v>45378</v>
          </cell>
          <cell r="AQ473" t="str">
            <v>PCA</v>
          </cell>
          <cell r="AR473" t="b">
            <v>0</v>
          </cell>
          <cell r="AS473" t="b">
            <v>0</v>
          </cell>
          <cell r="AT473" t="b">
            <v>0</v>
          </cell>
          <cell r="AU473" t="b">
            <v>0</v>
          </cell>
          <cell r="AV473" t="b">
            <v>0</v>
          </cell>
          <cell r="AW473" t="b">
            <v>0</v>
          </cell>
          <cell r="AX473" t="str">
            <v>CR0603K047-1</v>
          </cell>
          <cell r="AY473" t="str">
            <v>Taiwan</v>
          </cell>
          <cell r="AZ473" t="str">
            <v>SMD</v>
          </cell>
          <cell r="BA473">
            <v>1.35E-2</v>
          </cell>
          <cell r="BC473">
            <v>1.35E-2</v>
          </cell>
        </row>
        <row r="474">
          <cell r="A474" t="str">
            <v>4006-01000-00</v>
          </cell>
          <cell r="B474" t="str">
            <v>RES 0603 (1608_m), 1M, 5%, 1/10W, Thick Film</v>
          </cell>
          <cell r="C474" t="str">
            <v>ea</v>
          </cell>
          <cell r="E474" t="b">
            <v>0</v>
          </cell>
          <cell r="F474" t="b">
            <v>0</v>
          </cell>
          <cell r="G474" t="str">
            <v>0603</v>
          </cell>
          <cell r="H474" t="str">
            <v>Production</v>
          </cell>
          <cell r="I474" t="str">
            <v>Buy</v>
          </cell>
          <cell r="J474" t="str">
            <v>Walsin</v>
          </cell>
          <cell r="K474" t="str">
            <v>WR06X105 JTL</v>
          </cell>
          <cell r="N474" t="str">
            <v>Mouser</v>
          </cell>
          <cell r="P474">
            <v>5000</v>
          </cell>
          <cell r="R474">
            <v>1E-3</v>
          </cell>
          <cell r="S474" t="str">
            <v>EUR</v>
          </cell>
          <cell r="T474">
            <v>1E-3</v>
          </cell>
          <cell r="U474" t="str">
            <v>DDP</v>
          </cell>
          <cell r="Y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J474">
            <v>1E-3</v>
          </cell>
          <cell r="AK474">
            <v>26</v>
          </cell>
          <cell r="AQ474" t="str">
            <v>PCA</v>
          </cell>
          <cell r="AR474" t="b">
            <v>0</v>
          </cell>
          <cell r="AS474" t="b">
            <v>0</v>
          </cell>
          <cell r="AT474" t="b">
            <v>0</v>
          </cell>
          <cell r="AU474" t="b">
            <v>0</v>
          </cell>
          <cell r="AV474" t="b">
            <v>0</v>
          </cell>
          <cell r="AW474" t="b">
            <v>0</v>
          </cell>
          <cell r="AY474" t="str">
            <v>Taiwan</v>
          </cell>
          <cell r="AZ474" t="str">
            <v>SMD</v>
          </cell>
          <cell r="BA474">
            <v>1.35E-2</v>
          </cell>
          <cell r="BC474">
            <v>1.35E-2</v>
          </cell>
        </row>
        <row r="475">
          <cell r="A475" t="str">
            <v>4018-01000-00</v>
          </cell>
          <cell r="B475" t="str">
            <v>RES 2512 (6332_m), 249K, 0.1%, 0.5W, Thick Film</v>
          </cell>
          <cell r="C475" t="str">
            <v>ea</v>
          </cell>
          <cell r="E475" t="b">
            <v>1</v>
          </cell>
          <cell r="F475" t="b">
            <v>0</v>
          </cell>
          <cell r="G475" t="str">
            <v>2512</v>
          </cell>
          <cell r="H475" t="str">
            <v>Production</v>
          </cell>
          <cell r="I475" t="str">
            <v>Buy</v>
          </cell>
          <cell r="J475" t="str">
            <v>Viking</v>
          </cell>
          <cell r="K475" t="str">
            <v>AR12BTCU2493</v>
          </cell>
          <cell r="N475" t="str">
            <v>ECAS</v>
          </cell>
          <cell r="P475">
            <v>900</v>
          </cell>
          <cell r="Q475">
            <v>10</v>
          </cell>
          <cell r="R475">
            <v>0.11</v>
          </cell>
          <cell r="S475" t="str">
            <v>EUR</v>
          </cell>
          <cell r="T475">
            <v>0.11</v>
          </cell>
          <cell r="U475" t="str">
            <v>DDP</v>
          </cell>
          <cell r="Y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J475">
            <v>0.11</v>
          </cell>
          <cell r="AK475">
            <v>21</v>
          </cell>
          <cell r="AM475" t="str">
            <v>8533.21.0030</v>
          </cell>
          <cell r="AQ475" t="str">
            <v>PCA</v>
          </cell>
          <cell r="AR475" t="b">
            <v>1</v>
          </cell>
          <cell r="AS475" t="b">
            <v>0</v>
          </cell>
          <cell r="AT475" t="b">
            <v>0</v>
          </cell>
          <cell r="AU475" t="b">
            <v>0</v>
          </cell>
          <cell r="AV475" t="b">
            <v>0</v>
          </cell>
          <cell r="AW475" t="b">
            <v>0</v>
          </cell>
          <cell r="AX475" t="str">
            <v>AR12BTCU2493</v>
          </cell>
          <cell r="AY475" t="str">
            <v>China</v>
          </cell>
          <cell r="AZ475" t="str">
            <v>SMD</v>
          </cell>
          <cell r="BA475">
            <v>1.35E-2</v>
          </cell>
          <cell r="BC475">
            <v>1.35E-2</v>
          </cell>
        </row>
        <row r="476">
          <cell r="A476" t="str">
            <v>4022-00010-00</v>
          </cell>
          <cell r="B476" t="str">
            <v>VAR, 820 V 1.2 kA Varistor 1 Circuit, 4032 (10182_m), No Lead</v>
          </cell>
          <cell r="C476" t="str">
            <v>ea</v>
          </cell>
          <cell r="E476" t="b">
            <v>1</v>
          </cell>
          <cell r="F476" t="b">
            <v>0</v>
          </cell>
          <cell r="G476" t="str">
            <v>4032</v>
          </cell>
          <cell r="H476" t="str">
            <v>Production</v>
          </cell>
          <cell r="I476" t="str">
            <v>Buy</v>
          </cell>
          <cell r="J476" t="str">
            <v>Eaton</v>
          </cell>
          <cell r="K476" t="str">
            <v>MOVS4032V510</v>
          </cell>
          <cell r="N476" t="str">
            <v>ECAS</v>
          </cell>
          <cell r="P476">
            <v>900</v>
          </cell>
          <cell r="R476">
            <v>0.33500000000000002</v>
          </cell>
          <cell r="S476" t="str">
            <v>EUR</v>
          </cell>
          <cell r="T476">
            <v>0.33500000000000002</v>
          </cell>
          <cell r="U476" t="str">
            <v>DDP</v>
          </cell>
          <cell r="Y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J476">
            <v>0.33500000000000002</v>
          </cell>
          <cell r="AK476">
            <v>10</v>
          </cell>
          <cell r="AM476" t="str">
            <v>8533.40.4000</v>
          </cell>
          <cell r="AQ476" t="str">
            <v>PCA</v>
          </cell>
          <cell r="AR476" t="b">
            <v>1</v>
          </cell>
          <cell r="AS476" t="b">
            <v>0</v>
          </cell>
          <cell r="AT476" t="b">
            <v>0</v>
          </cell>
          <cell r="AU476" t="b">
            <v>0</v>
          </cell>
          <cell r="AV476" t="b">
            <v>0</v>
          </cell>
          <cell r="AW476" t="b">
            <v>0</v>
          </cell>
          <cell r="AX476" t="str">
            <v>MOVS4032V510</v>
          </cell>
          <cell r="AY476" t="str">
            <v>Taiwan</v>
          </cell>
          <cell r="AZ476" t="str">
            <v>SMD</v>
          </cell>
          <cell r="BA476">
            <v>1.35E-2</v>
          </cell>
          <cell r="BC476">
            <v>1.35E-2</v>
          </cell>
        </row>
        <row r="477">
          <cell r="A477" t="str">
            <v>4022-00020-00</v>
          </cell>
          <cell r="B477" t="str">
            <v>VAR, 750 V 1.2 kA Varistor 1 Circuit, 4032 (10182_m), No Lead</v>
          </cell>
          <cell r="C477" t="str">
            <v>ea</v>
          </cell>
          <cell r="E477" t="b">
            <v>1</v>
          </cell>
          <cell r="F477" t="b">
            <v>0</v>
          </cell>
          <cell r="G477" t="str">
            <v>4032</v>
          </cell>
          <cell r="H477" t="str">
            <v>Production</v>
          </cell>
          <cell r="I477" t="str">
            <v>Buy</v>
          </cell>
          <cell r="J477" t="str">
            <v>Eaton</v>
          </cell>
          <cell r="K477" t="str">
            <v>MOVS4032V460</v>
          </cell>
          <cell r="N477" t="str">
            <v>ECAS</v>
          </cell>
          <cell r="P477">
            <v>250</v>
          </cell>
          <cell r="Q477">
            <v>1</v>
          </cell>
          <cell r="R477">
            <v>0.56200000000000006</v>
          </cell>
          <cell r="S477" t="str">
            <v>EUR</v>
          </cell>
          <cell r="T477">
            <v>0.56200000000000006</v>
          </cell>
          <cell r="U477" t="str">
            <v>DDP</v>
          </cell>
          <cell r="Y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J477">
            <v>0.56200000000000006</v>
          </cell>
          <cell r="AK477">
            <v>10</v>
          </cell>
          <cell r="AM477" t="str">
            <v>8533.40.4000</v>
          </cell>
          <cell r="AP477">
            <v>45566</v>
          </cell>
          <cell r="AQ477" t="str">
            <v>PCA</v>
          </cell>
          <cell r="AR477" t="b">
            <v>1</v>
          </cell>
          <cell r="AS477" t="b">
            <v>0</v>
          </cell>
          <cell r="AT477" t="b">
            <v>0</v>
          </cell>
          <cell r="AU477" t="b">
            <v>0</v>
          </cell>
          <cell r="AV477" t="b">
            <v>0</v>
          </cell>
          <cell r="AW477" t="b">
            <v>0</v>
          </cell>
          <cell r="AX477" t="str">
            <v>MOVS4032V460</v>
          </cell>
          <cell r="AY477" t="str">
            <v>Taiwan</v>
          </cell>
          <cell r="AZ477" t="str">
            <v>SMD</v>
          </cell>
          <cell r="BA477">
            <v>1.35E-2</v>
          </cell>
          <cell r="BC477">
            <v>1.35E-2</v>
          </cell>
        </row>
        <row r="478">
          <cell r="A478" t="str">
            <v>4104-00000-00</v>
          </cell>
          <cell r="B478" t="str">
            <v>CAP 0402, Place Holder, No Value, Not Fitted</v>
          </cell>
          <cell r="C478" t="str">
            <v>ea</v>
          </cell>
          <cell r="E478" t="b">
            <v>0</v>
          </cell>
          <cell r="F478" t="b">
            <v>0</v>
          </cell>
          <cell r="G478" t="str">
            <v>0402</v>
          </cell>
          <cell r="H478" t="str">
            <v>Production</v>
          </cell>
          <cell r="I478" t="str">
            <v>Reference Item</v>
          </cell>
          <cell r="J478" t="str">
            <v>VT Electron</v>
          </cell>
          <cell r="K478" t="str">
            <v>None</v>
          </cell>
          <cell r="N478" t="str">
            <v>None</v>
          </cell>
          <cell r="R478">
            <v>0</v>
          </cell>
          <cell r="S478" t="str">
            <v>EUR</v>
          </cell>
          <cell r="T478">
            <v>0</v>
          </cell>
          <cell r="Y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J478">
            <v>0</v>
          </cell>
          <cell r="AQ478" t="str">
            <v>PCA</v>
          </cell>
          <cell r="AR478" t="b">
            <v>0</v>
          </cell>
          <cell r="AS478" t="b">
            <v>0</v>
          </cell>
          <cell r="AT478" t="b">
            <v>0</v>
          </cell>
          <cell r="AU478" t="b">
            <v>0</v>
          </cell>
          <cell r="AV478" t="b">
            <v>0</v>
          </cell>
          <cell r="AW478" t="b">
            <v>0</v>
          </cell>
          <cell r="AZ478" t="str">
            <v>None</v>
          </cell>
          <cell r="BA478" t="str">
            <v/>
          </cell>
          <cell r="BC478">
            <v>0</v>
          </cell>
        </row>
        <row r="479">
          <cell r="A479" t="str">
            <v>4104-00010-00</v>
          </cell>
          <cell r="B479" t="str">
            <v>CAP 0402 (1005_m), 47p, 1%, 25V G0G</v>
          </cell>
          <cell r="C479" t="str">
            <v>ea</v>
          </cell>
          <cell r="E479" t="b">
            <v>0</v>
          </cell>
          <cell r="F479" t="b">
            <v>0</v>
          </cell>
          <cell r="G479" t="str">
            <v>0402</v>
          </cell>
          <cell r="H479" t="str">
            <v>Production</v>
          </cell>
          <cell r="I479" t="str">
            <v>Buy</v>
          </cell>
          <cell r="J479" t="str">
            <v>Walsin</v>
          </cell>
          <cell r="K479" t="str">
            <v>0402N470F250CT</v>
          </cell>
          <cell r="N479" t="str">
            <v>Mouser</v>
          </cell>
          <cell r="P479">
            <v>10000</v>
          </cell>
          <cell r="R479">
            <v>5.0000000000000001E-3</v>
          </cell>
          <cell r="S479" t="str">
            <v>EUR</v>
          </cell>
          <cell r="T479">
            <v>5.0000000000000001E-3</v>
          </cell>
          <cell r="U479" t="str">
            <v>DDP</v>
          </cell>
          <cell r="Y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J479">
            <v>5.0000000000000001E-3</v>
          </cell>
          <cell r="AK479">
            <v>26</v>
          </cell>
          <cell r="AQ479" t="str">
            <v>PCA</v>
          </cell>
          <cell r="AR479" t="b">
            <v>0</v>
          </cell>
          <cell r="AS479" t="b">
            <v>0</v>
          </cell>
          <cell r="AT479" t="b">
            <v>0</v>
          </cell>
          <cell r="AU479" t="b">
            <v>0</v>
          </cell>
          <cell r="AV479" t="b">
            <v>0</v>
          </cell>
          <cell r="AW479" t="b">
            <v>0</v>
          </cell>
          <cell r="AY479" t="str">
            <v>Taiwan</v>
          </cell>
          <cell r="AZ479" t="str">
            <v>SMD</v>
          </cell>
          <cell r="BA479">
            <v>1.35E-2</v>
          </cell>
          <cell r="BC479">
            <v>1.35E-2</v>
          </cell>
        </row>
        <row r="480">
          <cell r="A480" t="str">
            <v>4104-00020-00</v>
          </cell>
          <cell r="B480" t="str">
            <v>CAP 0402 (1005_m), 22n, 10%, 25V X7R</v>
          </cell>
          <cell r="C480" t="str">
            <v>ea</v>
          </cell>
          <cell r="E480" t="b">
            <v>0</v>
          </cell>
          <cell r="F480" t="b">
            <v>0</v>
          </cell>
          <cell r="G480" t="str">
            <v>0402</v>
          </cell>
          <cell r="H480" t="str">
            <v>Production</v>
          </cell>
          <cell r="I480" t="str">
            <v>Buy</v>
          </cell>
          <cell r="J480" t="str">
            <v>Kemet</v>
          </cell>
          <cell r="K480" t="str">
            <v>C0402C223J3RAC7867</v>
          </cell>
          <cell r="N480" t="str">
            <v>ECAS</v>
          </cell>
          <cell r="P480">
            <v>5000</v>
          </cell>
          <cell r="Q480">
            <v>5000</v>
          </cell>
          <cell r="R480">
            <v>1.8E-3</v>
          </cell>
          <cell r="S480" t="str">
            <v>EUR</v>
          </cell>
          <cell r="T480">
            <v>1.8E-3</v>
          </cell>
          <cell r="U480" t="str">
            <v>DDP</v>
          </cell>
          <cell r="Y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J480">
            <v>1.8E-3</v>
          </cell>
          <cell r="AK480">
            <v>27</v>
          </cell>
          <cell r="AM480" t="str">
            <v>8532.24.0020</v>
          </cell>
          <cell r="AQ480" t="str">
            <v>PCA</v>
          </cell>
          <cell r="AR480" t="b">
            <v>0</v>
          </cell>
          <cell r="AS480" t="b">
            <v>0</v>
          </cell>
          <cell r="AT480" t="b">
            <v>0</v>
          </cell>
          <cell r="AU480" t="b">
            <v>0</v>
          </cell>
          <cell r="AV480" t="b">
            <v>0</v>
          </cell>
          <cell r="AW480" t="b">
            <v>0</v>
          </cell>
          <cell r="AX480" t="str">
            <v>CVNF022K0402-25</v>
          </cell>
          <cell r="AY480" t="str">
            <v>Mexico</v>
          </cell>
          <cell r="AZ480" t="str">
            <v>SMD</v>
          </cell>
          <cell r="BA480">
            <v>1.35E-2</v>
          </cell>
          <cell r="BC480">
            <v>1.35E-2</v>
          </cell>
        </row>
        <row r="481">
          <cell r="A481" t="str">
            <v>4104-00100-00</v>
          </cell>
          <cell r="B481" t="str">
            <v>CAP 0402 (1005_m), 0.1u, 10%, 25V X7R</v>
          </cell>
          <cell r="C481" t="str">
            <v>ea</v>
          </cell>
          <cell r="E481" t="b">
            <v>0</v>
          </cell>
          <cell r="F481" t="b">
            <v>0</v>
          </cell>
          <cell r="G481" t="str">
            <v>0603</v>
          </cell>
          <cell r="H481" t="str">
            <v>Production</v>
          </cell>
          <cell r="I481" t="str">
            <v>Buy</v>
          </cell>
          <cell r="J481" t="str">
            <v>Murata</v>
          </cell>
          <cell r="K481" t="str">
            <v>GRM155R71E104KE14D</v>
          </cell>
          <cell r="N481" t="str">
            <v>ECAS</v>
          </cell>
          <cell r="P481">
            <v>5000</v>
          </cell>
          <cell r="Q481">
            <v>5000</v>
          </cell>
          <cell r="R481">
            <v>4.8999999999999998E-4</v>
          </cell>
          <cell r="S481" t="str">
            <v>EUR</v>
          </cell>
          <cell r="T481">
            <v>4.8999999999999998E-4</v>
          </cell>
          <cell r="U481" t="str">
            <v>DDP</v>
          </cell>
          <cell r="Y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J481">
            <v>4.8999999999999998E-4</v>
          </cell>
          <cell r="AK481">
            <v>19</v>
          </cell>
          <cell r="AM481" t="str">
            <v>8532.24.0020</v>
          </cell>
          <cell r="AQ481" t="str">
            <v>PCA</v>
          </cell>
          <cell r="AR481" t="b">
            <v>0</v>
          </cell>
          <cell r="AS481" t="b">
            <v>0</v>
          </cell>
          <cell r="AT481" t="b">
            <v>0</v>
          </cell>
          <cell r="AU481" t="b">
            <v>0</v>
          </cell>
          <cell r="AV481" t="b">
            <v>0</v>
          </cell>
          <cell r="AW481" t="b">
            <v>0</v>
          </cell>
          <cell r="AX481" t="str">
            <v>CVNF100K0402X-25</v>
          </cell>
          <cell r="AY481" t="str">
            <v>Philippines</v>
          </cell>
          <cell r="AZ481" t="str">
            <v>SMD</v>
          </cell>
          <cell r="BA481">
            <v>1.35E-2</v>
          </cell>
          <cell r="BC481">
            <v>1.35E-2</v>
          </cell>
        </row>
        <row r="482">
          <cell r="A482" t="str">
            <v>4106-00000-00</v>
          </cell>
          <cell r="B482" t="str">
            <v>CAP 0603 Place Holder</v>
          </cell>
          <cell r="C482" t="str">
            <v>ea</v>
          </cell>
          <cell r="E482" t="b">
            <v>0</v>
          </cell>
          <cell r="F482" t="b">
            <v>0</v>
          </cell>
          <cell r="G482" t="str">
            <v>0603</v>
          </cell>
          <cell r="H482" t="str">
            <v>Production</v>
          </cell>
          <cell r="I482" t="str">
            <v>Reference Item</v>
          </cell>
          <cell r="J482" t="str">
            <v>None</v>
          </cell>
          <cell r="K482" t="str">
            <v>None</v>
          </cell>
          <cell r="S482" t="str">
            <v>EUR</v>
          </cell>
          <cell r="T482">
            <v>0</v>
          </cell>
          <cell r="Y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J482">
            <v>0</v>
          </cell>
          <cell r="AQ482" t="str">
            <v>PCA</v>
          </cell>
          <cell r="AR482" t="b">
            <v>0</v>
          </cell>
          <cell r="AS482" t="b">
            <v>0</v>
          </cell>
          <cell r="AT482" t="b">
            <v>0</v>
          </cell>
          <cell r="AU482" t="b">
            <v>0</v>
          </cell>
          <cell r="AV482" t="b">
            <v>0</v>
          </cell>
          <cell r="AW482" t="b">
            <v>0</v>
          </cell>
          <cell r="AY482" t="str">
            <v>None</v>
          </cell>
          <cell r="AZ482" t="str">
            <v>None</v>
          </cell>
          <cell r="BA482" t="str">
            <v/>
          </cell>
          <cell r="BC482">
            <v>0</v>
          </cell>
        </row>
        <row r="483">
          <cell r="A483" t="str">
            <v>4106-00010-00</v>
          </cell>
          <cell r="B483" t="str">
            <v>CAP 0603 (1608_m), 10p, 5%, 50V NP0</v>
          </cell>
          <cell r="C483" t="str">
            <v>ea</v>
          </cell>
          <cell r="E483" t="b">
            <v>0</v>
          </cell>
          <cell r="F483" t="b">
            <v>0</v>
          </cell>
          <cell r="G483" t="str">
            <v>0603</v>
          </cell>
          <cell r="H483" t="str">
            <v>Production</v>
          </cell>
          <cell r="I483" t="str">
            <v>Buy</v>
          </cell>
          <cell r="J483" t="str">
            <v>Darfon</v>
          </cell>
          <cell r="K483" t="str">
            <v>C1608NP0100JGTS</v>
          </cell>
          <cell r="N483" t="str">
            <v>ECAS</v>
          </cell>
          <cell r="P483">
            <v>4000</v>
          </cell>
          <cell r="Q483">
            <v>4000</v>
          </cell>
          <cell r="R483">
            <v>2E-3</v>
          </cell>
          <cell r="S483" t="str">
            <v>EUR</v>
          </cell>
          <cell r="T483">
            <v>2E-3</v>
          </cell>
          <cell r="U483" t="str">
            <v>DDP</v>
          </cell>
          <cell r="Y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J483">
            <v>2E-3</v>
          </cell>
          <cell r="AK483">
            <v>12</v>
          </cell>
          <cell r="AM483" t="str">
            <v>8532.24.0020</v>
          </cell>
          <cell r="AQ483" t="str">
            <v>PCA</v>
          </cell>
          <cell r="AR483" t="b">
            <v>0</v>
          </cell>
          <cell r="AS483" t="b">
            <v>0</v>
          </cell>
          <cell r="AT483" t="b">
            <v>0</v>
          </cell>
          <cell r="AU483" t="b">
            <v>0</v>
          </cell>
          <cell r="AV483" t="b">
            <v>0</v>
          </cell>
          <cell r="AW483" t="b">
            <v>0</v>
          </cell>
          <cell r="AX483" t="str">
            <v>CCPF010K0603</v>
          </cell>
          <cell r="AY483" t="str">
            <v>Taiwan</v>
          </cell>
          <cell r="AZ483" t="str">
            <v>SMD</v>
          </cell>
          <cell r="BA483">
            <v>1.35E-2</v>
          </cell>
          <cell r="BC483">
            <v>1.35E-2</v>
          </cell>
        </row>
        <row r="484">
          <cell r="A484" t="str">
            <v>4106-00015-00</v>
          </cell>
          <cell r="B484" t="str">
            <v>CAP 0603 (1608_m), 10n, 10%, 50V X7R</v>
          </cell>
          <cell r="C484" t="str">
            <v>ea</v>
          </cell>
          <cell r="E484" t="b">
            <v>0</v>
          </cell>
          <cell r="F484" t="b">
            <v>0</v>
          </cell>
          <cell r="G484" t="str">
            <v>0603</v>
          </cell>
          <cell r="H484" t="str">
            <v>Production</v>
          </cell>
          <cell r="I484" t="str">
            <v>Buy</v>
          </cell>
          <cell r="J484" t="str">
            <v>Darfon</v>
          </cell>
          <cell r="K484" t="str">
            <v>C1608X7R103KGTS</v>
          </cell>
          <cell r="N484" t="str">
            <v>ECAS</v>
          </cell>
          <cell r="P484">
            <v>4000</v>
          </cell>
          <cell r="Q484">
            <v>4000</v>
          </cell>
          <cell r="R484">
            <v>2.2100000000000002E-3</v>
          </cell>
          <cell r="S484" t="str">
            <v>EUR</v>
          </cell>
          <cell r="T484">
            <v>2.2100000000000002E-3</v>
          </cell>
          <cell r="U484" t="str">
            <v>DDP</v>
          </cell>
          <cell r="Y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J484">
            <v>2.2100000000000002E-3</v>
          </cell>
          <cell r="AK484">
            <v>20</v>
          </cell>
          <cell r="AM484" t="str">
            <v>8532.24.0020</v>
          </cell>
          <cell r="AP484">
            <v>45393</v>
          </cell>
          <cell r="AQ484" t="str">
            <v>PCA</v>
          </cell>
          <cell r="AR484" t="b">
            <v>0</v>
          </cell>
          <cell r="AS484" t="b">
            <v>0</v>
          </cell>
          <cell r="AT484" t="b">
            <v>0</v>
          </cell>
          <cell r="AU484" t="b">
            <v>0</v>
          </cell>
          <cell r="AV484" t="b">
            <v>0</v>
          </cell>
          <cell r="AW484" t="b">
            <v>0</v>
          </cell>
          <cell r="AX484" t="str">
            <v>CVNF010K0603</v>
          </cell>
          <cell r="AY484" t="str">
            <v>Taiwan</v>
          </cell>
          <cell r="AZ484" t="str">
            <v>SMD</v>
          </cell>
          <cell r="BA484">
            <v>1.35E-2</v>
          </cell>
          <cell r="BC484">
            <v>1.35E-2</v>
          </cell>
        </row>
        <row r="485">
          <cell r="A485" t="str">
            <v>4106-00020-00</v>
          </cell>
          <cell r="B485" t="str">
            <v>CAP 0603 (1608_m), 100n, 10%, 25V X7R</v>
          </cell>
          <cell r="C485" t="str">
            <v>ea</v>
          </cell>
          <cell r="E485" t="b">
            <v>0</v>
          </cell>
          <cell r="F485" t="b">
            <v>0</v>
          </cell>
          <cell r="G485" t="str">
            <v>0603</v>
          </cell>
          <cell r="H485" t="str">
            <v>Production</v>
          </cell>
          <cell r="I485" t="str">
            <v>Buy</v>
          </cell>
          <cell r="J485" t="str">
            <v>Darfon</v>
          </cell>
          <cell r="K485" t="str">
            <v>C1608X7R104KFTS</v>
          </cell>
          <cell r="N485" t="str">
            <v>ECAS</v>
          </cell>
          <cell r="R485">
            <v>1.8E-3</v>
          </cell>
          <cell r="S485" t="str">
            <v>EUR</v>
          </cell>
          <cell r="T485">
            <v>1.8E-3</v>
          </cell>
          <cell r="U485" t="str">
            <v>DDP</v>
          </cell>
          <cell r="Y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J485">
            <v>1.8E-3</v>
          </cell>
          <cell r="AK485">
            <v>16</v>
          </cell>
          <cell r="AM485" t="str">
            <v>8532.24.0020</v>
          </cell>
          <cell r="AP485">
            <v>45566</v>
          </cell>
          <cell r="AQ485" t="str">
            <v>PCA</v>
          </cell>
          <cell r="AR485" t="b">
            <v>0</v>
          </cell>
          <cell r="AS485" t="b">
            <v>0</v>
          </cell>
          <cell r="AT485" t="b">
            <v>0</v>
          </cell>
          <cell r="AU485" t="b">
            <v>0</v>
          </cell>
          <cell r="AV485" t="b">
            <v>0</v>
          </cell>
          <cell r="AW485" t="b">
            <v>0</v>
          </cell>
          <cell r="AX485" t="str">
            <v>CVNF100K0603-25</v>
          </cell>
          <cell r="AY485" t="str">
            <v>Taiwan</v>
          </cell>
          <cell r="AZ485" t="str">
            <v>SMD</v>
          </cell>
          <cell r="BA485">
            <v>1.35E-2</v>
          </cell>
          <cell r="BC485">
            <v>1.35E-2</v>
          </cell>
        </row>
        <row r="486">
          <cell r="A486" t="str">
            <v>4106-00025-00</v>
          </cell>
          <cell r="B486" t="str">
            <v>CAP 0603 (1608_m), 100n, 10%, 16V X7R</v>
          </cell>
          <cell r="C486" t="str">
            <v>ea</v>
          </cell>
          <cell r="E486" t="b">
            <v>0</v>
          </cell>
          <cell r="F486" t="b">
            <v>0</v>
          </cell>
          <cell r="G486" t="str">
            <v>0603</v>
          </cell>
          <cell r="H486" t="str">
            <v>Production</v>
          </cell>
          <cell r="I486" t="str">
            <v>Buy</v>
          </cell>
          <cell r="J486" t="str">
            <v>Darfon</v>
          </cell>
          <cell r="K486" t="str">
            <v>C1005X7R104KETS</v>
          </cell>
          <cell r="N486" t="str">
            <v>Schukat</v>
          </cell>
          <cell r="R486">
            <v>4.3400000000000001E-3</v>
          </cell>
          <cell r="S486" t="str">
            <v>EUR</v>
          </cell>
          <cell r="T486">
            <v>4.3400000000000001E-3</v>
          </cell>
          <cell r="U486" t="str">
            <v>DDP</v>
          </cell>
          <cell r="Y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J486">
            <v>4.3400000000000001E-3</v>
          </cell>
          <cell r="AK486">
            <v>16</v>
          </cell>
          <cell r="AM486" t="str">
            <v>8532.24.0020</v>
          </cell>
          <cell r="AQ486" t="str">
            <v>PCA</v>
          </cell>
          <cell r="AR486" t="b">
            <v>0</v>
          </cell>
          <cell r="AS486" t="b">
            <v>0</v>
          </cell>
          <cell r="AT486" t="b">
            <v>0</v>
          </cell>
          <cell r="AU486" t="b">
            <v>0</v>
          </cell>
          <cell r="AV486" t="b">
            <v>0</v>
          </cell>
          <cell r="AW486" t="b">
            <v>0</v>
          </cell>
          <cell r="AX486" t="str">
            <v>CVNF100K0402-16</v>
          </cell>
          <cell r="AY486" t="str">
            <v>Taiwan</v>
          </cell>
          <cell r="AZ486" t="str">
            <v>SMD</v>
          </cell>
          <cell r="BA486">
            <v>1.35E-2</v>
          </cell>
          <cell r="BC486">
            <v>1.35E-2</v>
          </cell>
        </row>
        <row r="487">
          <cell r="A487" t="str">
            <v>4106-00030-00</v>
          </cell>
          <cell r="B487" t="str">
            <v>CAP 0603 (1608_m), 1n, 10%, 50V X7R</v>
          </cell>
          <cell r="C487" t="str">
            <v>ea</v>
          </cell>
          <cell r="E487" t="b">
            <v>0</v>
          </cell>
          <cell r="F487" t="b">
            <v>0</v>
          </cell>
          <cell r="G487" t="str">
            <v>0603</v>
          </cell>
          <cell r="H487" t="str">
            <v>Production</v>
          </cell>
          <cell r="I487" t="str">
            <v>Buy</v>
          </cell>
          <cell r="J487" t="str">
            <v>Darfon</v>
          </cell>
          <cell r="K487" t="str">
            <v>C1608X7R102KGTS</v>
          </cell>
          <cell r="N487" t="str">
            <v>Schukat</v>
          </cell>
          <cell r="P487">
            <v>4000</v>
          </cell>
          <cell r="Q487">
            <v>4000</v>
          </cell>
          <cell r="R487">
            <v>2.15E-3</v>
          </cell>
          <cell r="S487" t="str">
            <v>EUR</v>
          </cell>
          <cell r="T487">
            <v>2.15E-3</v>
          </cell>
          <cell r="U487" t="str">
            <v>DDP</v>
          </cell>
          <cell r="Y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J487">
            <v>2.15E-3</v>
          </cell>
          <cell r="AK487">
            <v>20</v>
          </cell>
          <cell r="AM487" t="str">
            <v>8532.24.0020</v>
          </cell>
          <cell r="AQ487" t="str">
            <v>PCA</v>
          </cell>
          <cell r="AR487" t="b">
            <v>0</v>
          </cell>
          <cell r="AS487" t="b">
            <v>0</v>
          </cell>
          <cell r="AT487" t="b">
            <v>0</v>
          </cell>
          <cell r="AU487" t="b">
            <v>0</v>
          </cell>
          <cell r="AV487" t="b">
            <v>0</v>
          </cell>
          <cell r="AW487" t="b">
            <v>0</v>
          </cell>
          <cell r="AX487" t="str">
            <v>CVNF1.0K0603</v>
          </cell>
          <cell r="AY487" t="str">
            <v>Taiwan</v>
          </cell>
          <cell r="AZ487" t="str">
            <v>SMD</v>
          </cell>
          <cell r="BA487">
            <v>1.35E-2</v>
          </cell>
          <cell r="BC487">
            <v>1.35E-2</v>
          </cell>
        </row>
        <row r="488">
          <cell r="A488" t="str">
            <v>4106-00040-00</v>
          </cell>
          <cell r="B488" t="str">
            <v>CAP 0603 (1608_m), 33p, 5%, 50V NP0</v>
          </cell>
          <cell r="C488" t="str">
            <v>ea</v>
          </cell>
          <cell r="E488" t="b">
            <v>0</v>
          </cell>
          <cell r="F488" t="b">
            <v>0</v>
          </cell>
          <cell r="G488" t="str">
            <v>0603</v>
          </cell>
          <cell r="H488" t="str">
            <v>Production</v>
          </cell>
          <cell r="I488" t="str">
            <v>Buy</v>
          </cell>
          <cell r="J488" t="str">
            <v>Darfon</v>
          </cell>
          <cell r="K488" t="str">
            <v>C1608NP0330JGTS</v>
          </cell>
          <cell r="N488" t="str">
            <v>ECAS</v>
          </cell>
          <cell r="P488">
            <v>4000</v>
          </cell>
          <cell r="Q488">
            <v>4000</v>
          </cell>
          <cell r="R488">
            <v>2E-3</v>
          </cell>
          <cell r="S488" t="str">
            <v>EUR</v>
          </cell>
          <cell r="T488">
            <v>2E-3</v>
          </cell>
          <cell r="U488" t="str">
            <v>DDP</v>
          </cell>
          <cell r="Y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J488">
            <v>2E-3</v>
          </cell>
          <cell r="AK488">
            <v>26</v>
          </cell>
          <cell r="AM488" t="str">
            <v>8532.24.0020</v>
          </cell>
          <cell r="AQ488" t="str">
            <v>PCA</v>
          </cell>
          <cell r="AR488" t="b">
            <v>0</v>
          </cell>
          <cell r="AS488" t="b">
            <v>0</v>
          </cell>
          <cell r="AT488" t="b">
            <v>0</v>
          </cell>
          <cell r="AU488" t="b">
            <v>0</v>
          </cell>
          <cell r="AV488" t="b">
            <v>0</v>
          </cell>
          <cell r="AW488" t="b">
            <v>0</v>
          </cell>
          <cell r="AX488" t="str">
            <v>CCPF033K0603</v>
          </cell>
          <cell r="AY488" t="str">
            <v>Taiwan</v>
          </cell>
          <cell r="AZ488" t="str">
            <v>SMD</v>
          </cell>
          <cell r="BA488">
            <v>1.35E-2</v>
          </cell>
          <cell r="BC488">
            <v>1.35E-2</v>
          </cell>
        </row>
        <row r="489">
          <cell r="A489" t="str">
            <v>4106-00050-00</v>
          </cell>
          <cell r="B489" t="str">
            <v>CAP 0603 (1608_m), 4n7, 10%, 50V X7R</v>
          </cell>
          <cell r="C489" t="str">
            <v>ea</v>
          </cell>
          <cell r="E489" t="b">
            <v>0</v>
          </cell>
          <cell r="F489" t="b">
            <v>0</v>
          </cell>
          <cell r="G489" t="str">
            <v>0603</v>
          </cell>
          <cell r="H489" t="str">
            <v>Production</v>
          </cell>
          <cell r="I489" t="str">
            <v>Buy</v>
          </cell>
          <cell r="J489" t="str">
            <v>Darfon</v>
          </cell>
          <cell r="K489" t="str">
            <v>C1608X7R472KGTS</v>
          </cell>
          <cell r="N489" t="str">
            <v>ECAS</v>
          </cell>
          <cell r="R489">
            <v>4.3E-3</v>
          </cell>
          <cell r="S489" t="str">
            <v>EUR</v>
          </cell>
          <cell r="T489">
            <v>4.3E-3</v>
          </cell>
          <cell r="U489" t="str">
            <v>DDP</v>
          </cell>
          <cell r="Y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J489">
            <v>4.3E-3</v>
          </cell>
          <cell r="AK489">
            <v>26</v>
          </cell>
          <cell r="AM489" t="str">
            <v>8532.24.0020</v>
          </cell>
          <cell r="AP489">
            <v>45393</v>
          </cell>
          <cell r="AQ489" t="str">
            <v>PCA</v>
          </cell>
          <cell r="AR489" t="b">
            <v>0</v>
          </cell>
          <cell r="AS489" t="b">
            <v>0</v>
          </cell>
          <cell r="AT489" t="b">
            <v>0</v>
          </cell>
          <cell r="AU489" t="b">
            <v>0</v>
          </cell>
          <cell r="AV489" t="b">
            <v>0</v>
          </cell>
          <cell r="AW489" t="b">
            <v>0</v>
          </cell>
          <cell r="AX489" t="str">
            <v>CVNF4.7K0603</v>
          </cell>
          <cell r="AY489" t="str">
            <v>Taiwan</v>
          </cell>
          <cell r="AZ489" t="str">
            <v>SMD</v>
          </cell>
          <cell r="BA489">
            <v>1.35E-2</v>
          </cell>
          <cell r="BC489">
            <v>1.35E-2</v>
          </cell>
        </row>
        <row r="490">
          <cell r="A490" t="str">
            <v>4106-00060-00</v>
          </cell>
          <cell r="B490" t="str">
            <v>CAP 0603 (1608_m), 68p, 5%, 50V C0G</v>
          </cell>
          <cell r="C490" t="str">
            <v>ea</v>
          </cell>
          <cell r="E490" t="b">
            <v>0</v>
          </cell>
          <cell r="F490" t="b">
            <v>0</v>
          </cell>
          <cell r="G490" t="str">
            <v>0603</v>
          </cell>
          <cell r="H490" t="str">
            <v>Production</v>
          </cell>
          <cell r="I490" t="str">
            <v>Buy</v>
          </cell>
          <cell r="J490" t="str">
            <v>Samsung</v>
          </cell>
          <cell r="K490" t="str">
            <v>CL10C680JB8NNNC</v>
          </cell>
          <cell r="N490" t="str">
            <v>ECAS</v>
          </cell>
          <cell r="P490">
            <v>4000</v>
          </cell>
          <cell r="Q490">
            <v>4000</v>
          </cell>
          <cell r="R490">
            <v>2.3999999999999998E-3</v>
          </cell>
          <cell r="S490" t="str">
            <v>EUR</v>
          </cell>
          <cell r="T490">
            <v>2.3999999999999998E-3</v>
          </cell>
          <cell r="U490" t="str">
            <v>DDP</v>
          </cell>
          <cell r="Y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J490">
            <v>2.3999999999999998E-3</v>
          </cell>
          <cell r="AK490">
            <v>22</v>
          </cell>
          <cell r="AM490" t="str">
            <v>8532.24.0020</v>
          </cell>
          <cell r="AP490">
            <v>45553</v>
          </cell>
          <cell r="AQ490" t="str">
            <v>PCA</v>
          </cell>
          <cell r="AR490" t="b">
            <v>0</v>
          </cell>
          <cell r="AS490" t="b">
            <v>0</v>
          </cell>
          <cell r="AT490" t="b">
            <v>0</v>
          </cell>
          <cell r="AU490" t="b">
            <v>0</v>
          </cell>
          <cell r="AV490" t="b">
            <v>0</v>
          </cell>
          <cell r="AW490" t="b">
            <v>0</v>
          </cell>
          <cell r="AY490" t="str">
            <v>China</v>
          </cell>
          <cell r="AZ490" t="str">
            <v>SMD</v>
          </cell>
          <cell r="BA490">
            <v>1.35E-2</v>
          </cell>
          <cell r="BC490">
            <v>1.35E-2</v>
          </cell>
        </row>
        <row r="491">
          <cell r="A491" t="str">
            <v>4106-00070-00</v>
          </cell>
          <cell r="B491" t="str">
            <v>CAP 0603 (1608_m), 15p, 5%, 50V C0G</v>
          </cell>
          <cell r="C491" t="str">
            <v>ea</v>
          </cell>
          <cell r="E491" t="b">
            <v>0</v>
          </cell>
          <cell r="F491" t="b">
            <v>0</v>
          </cell>
          <cell r="G491" t="str">
            <v>0603</v>
          </cell>
          <cell r="H491" t="str">
            <v>Production</v>
          </cell>
          <cell r="I491" t="str">
            <v>Buy</v>
          </cell>
          <cell r="J491" t="str">
            <v>Walsin</v>
          </cell>
          <cell r="K491" t="str">
            <v>0603N150J500CT</v>
          </cell>
          <cell r="N491" t="str">
            <v>ECAS</v>
          </cell>
          <cell r="P491">
            <v>4000</v>
          </cell>
          <cell r="Q491">
            <v>4000</v>
          </cell>
          <cell r="R491">
            <v>1.9499999999999999E-3</v>
          </cell>
          <cell r="S491" t="str">
            <v>EUR</v>
          </cell>
          <cell r="T491">
            <v>1.9499999999999999E-3</v>
          </cell>
          <cell r="U491" t="str">
            <v>DDP</v>
          </cell>
          <cell r="Y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J491">
            <v>1.9499999999999999E-3</v>
          </cell>
          <cell r="AK491">
            <v>20</v>
          </cell>
          <cell r="AM491" t="str">
            <v>8532.24.0020</v>
          </cell>
          <cell r="AQ491" t="str">
            <v>PCA</v>
          </cell>
          <cell r="AR491" t="b">
            <v>0</v>
          </cell>
          <cell r="AS491" t="b">
            <v>0</v>
          </cell>
          <cell r="AT491" t="b">
            <v>0</v>
          </cell>
          <cell r="AU491" t="b">
            <v>0</v>
          </cell>
          <cell r="AV491" t="b">
            <v>0</v>
          </cell>
          <cell r="AW491" t="b">
            <v>0</v>
          </cell>
          <cell r="AY491" t="str">
            <v>Taiwan</v>
          </cell>
          <cell r="AZ491" t="str">
            <v>SMD</v>
          </cell>
          <cell r="BA491">
            <v>1.35E-2</v>
          </cell>
          <cell r="BC491">
            <v>1.35E-2</v>
          </cell>
        </row>
        <row r="492">
          <cell r="A492" t="str">
            <v>4106-00080-00</v>
          </cell>
          <cell r="B492" t="str">
            <v>CAP 0603 (1608_m), 47p, 5%, 50V C0G</v>
          </cell>
          <cell r="C492" t="str">
            <v>ea</v>
          </cell>
          <cell r="E492" t="b">
            <v>0</v>
          </cell>
          <cell r="F492" t="b">
            <v>0</v>
          </cell>
          <cell r="H492" t="str">
            <v>Production</v>
          </cell>
          <cell r="I492" t="str">
            <v>Buy</v>
          </cell>
          <cell r="J492" t="str">
            <v>Walsin</v>
          </cell>
          <cell r="K492" t="str">
            <v>0603N470J500CT</v>
          </cell>
          <cell r="N492" t="str">
            <v>ECAS</v>
          </cell>
          <cell r="P492">
            <v>4000</v>
          </cell>
          <cell r="Q492">
            <v>4000</v>
          </cell>
          <cell r="R492">
            <v>1.7600000000000001E-3</v>
          </cell>
          <cell r="S492" t="str">
            <v>EUR</v>
          </cell>
          <cell r="T492">
            <v>1.7600000000000001E-3</v>
          </cell>
          <cell r="Y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J492">
            <v>1.7600000000000001E-3</v>
          </cell>
          <cell r="AK492">
            <v>20</v>
          </cell>
          <cell r="AM492" t="str">
            <v>8532.24.0020</v>
          </cell>
          <cell r="AP492">
            <v>45553</v>
          </cell>
          <cell r="AQ492" t="str">
            <v>PCA</v>
          </cell>
          <cell r="AR492" t="b">
            <v>0</v>
          </cell>
          <cell r="AS492" t="b">
            <v>0</v>
          </cell>
          <cell r="AT492" t="b">
            <v>0</v>
          </cell>
          <cell r="AU492" t="b">
            <v>0</v>
          </cell>
          <cell r="AV492" t="b">
            <v>0</v>
          </cell>
          <cell r="AW492" t="b">
            <v>0</v>
          </cell>
          <cell r="AY492" t="str">
            <v>Taiwan</v>
          </cell>
          <cell r="AZ492" t="str">
            <v>SMD</v>
          </cell>
          <cell r="BA492">
            <v>1.35E-2</v>
          </cell>
          <cell r="BC492">
            <v>1.35E-2</v>
          </cell>
        </row>
        <row r="493">
          <cell r="A493" t="str">
            <v>4106-00100-00</v>
          </cell>
          <cell r="B493" t="str">
            <v>CAP 0603 (1608_m), 1u, 10%, 25V X7R</v>
          </cell>
          <cell r="C493" t="str">
            <v>ea</v>
          </cell>
          <cell r="E493" t="b">
            <v>0</v>
          </cell>
          <cell r="F493" t="b">
            <v>0</v>
          </cell>
          <cell r="G493" t="str">
            <v>0603</v>
          </cell>
          <cell r="H493" t="str">
            <v>Production</v>
          </cell>
          <cell r="I493" t="str">
            <v>Buy</v>
          </cell>
          <cell r="J493" t="str">
            <v>Samsung</v>
          </cell>
          <cell r="K493" t="str">
            <v>CL10B105KA8VPNC</v>
          </cell>
          <cell r="N493" t="str">
            <v>ECAS</v>
          </cell>
          <cell r="P493">
            <v>1000</v>
          </cell>
          <cell r="Q493">
            <v>1</v>
          </cell>
          <cell r="R493">
            <v>2.5000000000000001E-3</v>
          </cell>
          <cell r="S493" t="str">
            <v>EUR</v>
          </cell>
          <cell r="T493">
            <v>2.5000000000000001E-3</v>
          </cell>
          <cell r="U493" t="str">
            <v>DDP</v>
          </cell>
          <cell r="Y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J493">
            <v>2.5000000000000001E-3</v>
          </cell>
          <cell r="AK493">
            <v>22</v>
          </cell>
          <cell r="AM493" t="str">
            <v>8532.24.0020</v>
          </cell>
          <cell r="AQ493" t="str">
            <v>PCA</v>
          </cell>
          <cell r="AR493" t="b">
            <v>0</v>
          </cell>
          <cell r="AS493" t="b">
            <v>0</v>
          </cell>
          <cell r="AT493" t="b">
            <v>0</v>
          </cell>
          <cell r="AU493" t="b">
            <v>0</v>
          </cell>
          <cell r="AV493" t="b">
            <v>0</v>
          </cell>
          <cell r="AW493" t="b">
            <v>0</v>
          </cell>
          <cell r="AX493" t="str">
            <v>CVUF001K0603-25</v>
          </cell>
          <cell r="AY493" t="str">
            <v>South Korea</v>
          </cell>
          <cell r="AZ493" t="str">
            <v>SMD</v>
          </cell>
          <cell r="BA493">
            <v>1.35E-2</v>
          </cell>
          <cell r="BC493">
            <v>1.35E-2</v>
          </cell>
        </row>
        <row r="494">
          <cell r="A494" t="str">
            <v>4112-00100-00</v>
          </cell>
          <cell r="B494" t="str">
            <v>CAP 1206 (3216_m), 10u, 10%, 25V X7R</v>
          </cell>
          <cell r="C494" t="str">
            <v>ea</v>
          </cell>
          <cell r="E494" t="b">
            <v>0</v>
          </cell>
          <cell r="F494" t="b">
            <v>0</v>
          </cell>
          <cell r="G494" t="str">
            <v>1206</v>
          </cell>
          <cell r="H494" t="str">
            <v>Production</v>
          </cell>
          <cell r="I494" t="str">
            <v>Buy</v>
          </cell>
          <cell r="J494" t="str">
            <v>Samsung</v>
          </cell>
          <cell r="K494" t="str">
            <v>CL31B106KAHNFNE</v>
          </cell>
          <cell r="N494" t="str">
            <v>ECAS</v>
          </cell>
          <cell r="P494">
            <v>2000</v>
          </cell>
          <cell r="R494">
            <v>1.2500000000000001E-2</v>
          </cell>
          <cell r="S494" t="str">
            <v>EUR</v>
          </cell>
          <cell r="T494">
            <v>1.2500000000000001E-2</v>
          </cell>
          <cell r="U494" t="str">
            <v>DDP</v>
          </cell>
          <cell r="Y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J494">
            <v>1.2500000000000001E-2</v>
          </cell>
          <cell r="AK494">
            <v>22</v>
          </cell>
          <cell r="AM494" t="str">
            <v>8532.24.0020</v>
          </cell>
          <cell r="AQ494" t="str">
            <v>PCA</v>
          </cell>
          <cell r="AR494" t="b">
            <v>0</v>
          </cell>
          <cell r="AS494" t="b">
            <v>0</v>
          </cell>
          <cell r="AT494" t="b">
            <v>0</v>
          </cell>
          <cell r="AU494" t="b">
            <v>0</v>
          </cell>
          <cell r="AV494" t="b">
            <v>0</v>
          </cell>
          <cell r="AW494" t="b">
            <v>0</v>
          </cell>
          <cell r="AX494" t="str">
            <v>CVUF010K12X-25</v>
          </cell>
          <cell r="AY494" t="str">
            <v>China</v>
          </cell>
          <cell r="AZ494" t="str">
            <v>SMD</v>
          </cell>
          <cell r="BA494">
            <v>1.35E-2</v>
          </cell>
          <cell r="BC494">
            <v>1.35E-2</v>
          </cell>
        </row>
        <row r="495">
          <cell r="A495" t="str">
            <v>4112-00110-00</v>
          </cell>
          <cell r="B495" t="str">
            <v>CAP 1206 (3216_m), 10u, 10%, 16v, X7R</v>
          </cell>
          <cell r="C495" t="str">
            <v>ea</v>
          </cell>
          <cell r="E495" t="b">
            <v>0</v>
          </cell>
          <cell r="F495" t="b">
            <v>0</v>
          </cell>
          <cell r="G495" t="str">
            <v>1206</v>
          </cell>
          <cell r="H495" t="str">
            <v>Production</v>
          </cell>
          <cell r="I495" t="str">
            <v>Buy</v>
          </cell>
          <cell r="J495" t="str">
            <v>Samsung</v>
          </cell>
          <cell r="K495" t="str">
            <v>CL31B106KOHNFNE</v>
          </cell>
          <cell r="N495" t="str">
            <v>ECAS</v>
          </cell>
          <cell r="P495">
            <v>2000</v>
          </cell>
          <cell r="R495">
            <v>2.5600000000000001E-2</v>
          </cell>
          <cell r="S495" t="str">
            <v>EUR</v>
          </cell>
          <cell r="T495">
            <v>2.5600000000000001E-2</v>
          </cell>
          <cell r="U495" t="str">
            <v>DDP</v>
          </cell>
          <cell r="Y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J495">
            <v>2.5600000000000001E-2</v>
          </cell>
          <cell r="AK495">
            <v>22</v>
          </cell>
          <cell r="AM495" t="str">
            <v>8532.24.0020</v>
          </cell>
          <cell r="AQ495" t="str">
            <v>PCA</v>
          </cell>
          <cell r="AR495" t="b">
            <v>0</v>
          </cell>
          <cell r="AS495" t="b">
            <v>0</v>
          </cell>
          <cell r="AT495" t="b">
            <v>0</v>
          </cell>
          <cell r="AU495" t="b">
            <v>0</v>
          </cell>
          <cell r="AV495" t="b">
            <v>0</v>
          </cell>
          <cell r="AW495" t="b">
            <v>0</v>
          </cell>
          <cell r="AY495" t="str">
            <v>Philippines</v>
          </cell>
          <cell r="AZ495" t="str">
            <v>SMD</v>
          </cell>
          <cell r="BA495">
            <v>1.35E-2</v>
          </cell>
          <cell r="BC495">
            <v>1.35E-2</v>
          </cell>
        </row>
        <row r="496">
          <cell r="A496" t="str">
            <v>4112-00115-00</v>
          </cell>
          <cell r="B496" t="str">
            <v>CAP 1206 (3216_m), 10u, 10%, 25V, X7R</v>
          </cell>
          <cell r="C496" t="str">
            <v>ea</v>
          </cell>
          <cell r="E496" t="b">
            <v>0</v>
          </cell>
          <cell r="F496" t="b">
            <v>0</v>
          </cell>
          <cell r="H496" t="str">
            <v>Production</v>
          </cell>
          <cell r="I496" t="str">
            <v>Buy</v>
          </cell>
          <cell r="J496" t="str">
            <v>Kemet</v>
          </cell>
          <cell r="K496" t="str">
            <v>C1206C475K3RAC7800</v>
          </cell>
          <cell r="N496" t="str">
            <v>ECAS</v>
          </cell>
          <cell r="P496">
            <v>4000</v>
          </cell>
          <cell r="Q496">
            <v>4000</v>
          </cell>
          <cell r="R496">
            <v>0.03</v>
          </cell>
          <cell r="S496" t="str">
            <v>EUR</v>
          </cell>
          <cell r="T496">
            <v>0.03</v>
          </cell>
          <cell r="U496" t="str">
            <v>DDP</v>
          </cell>
          <cell r="Y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J496">
            <v>0.03</v>
          </cell>
          <cell r="AK496">
            <v>22</v>
          </cell>
          <cell r="AM496" t="str">
            <v>8532.24.0020</v>
          </cell>
          <cell r="AP496">
            <v>45566</v>
          </cell>
          <cell r="AQ496" t="str">
            <v>PCA</v>
          </cell>
          <cell r="AR496" t="b">
            <v>0</v>
          </cell>
          <cell r="AS496" t="b">
            <v>0</v>
          </cell>
          <cell r="AT496" t="b">
            <v>0</v>
          </cell>
          <cell r="AU496" t="b">
            <v>0</v>
          </cell>
          <cell r="AV496" t="b">
            <v>0</v>
          </cell>
          <cell r="AW496" t="b">
            <v>0</v>
          </cell>
          <cell r="AX496" t="str">
            <v>CVUF010K12X-25</v>
          </cell>
          <cell r="AY496" t="str">
            <v>Taiwan</v>
          </cell>
          <cell r="AZ496" t="str">
            <v>SMD</v>
          </cell>
          <cell r="BA496">
            <v>1.35E-2</v>
          </cell>
          <cell r="BC496">
            <v>1.35E-2</v>
          </cell>
        </row>
        <row r="497">
          <cell r="A497" t="str">
            <v>4112-00120-00</v>
          </cell>
          <cell r="B497" t="str">
            <v>CAP 1206 (3216_m), 4u7, 10%, 10V X7R</v>
          </cell>
          <cell r="C497" t="str">
            <v>ea</v>
          </cell>
          <cell r="E497" t="b">
            <v>0</v>
          </cell>
          <cell r="F497" t="b">
            <v>0</v>
          </cell>
          <cell r="G497" t="str">
            <v>1206</v>
          </cell>
          <cell r="H497" t="str">
            <v>Production</v>
          </cell>
          <cell r="I497" t="str">
            <v>Buy</v>
          </cell>
          <cell r="J497" t="str">
            <v>Kemet</v>
          </cell>
          <cell r="K497" t="str">
            <v>C1206C475K8RAC7800</v>
          </cell>
          <cell r="N497" t="str">
            <v>ECAS</v>
          </cell>
          <cell r="P497">
            <v>2000</v>
          </cell>
          <cell r="Q497">
            <v>1</v>
          </cell>
          <cell r="R497">
            <v>6.5000000000000002E-2</v>
          </cell>
          <cell r="S497" t="str">
            <v>EUR</v>
          </cell>
          <cell r="T497">
            <v>6.5000000000000002E-2</v>
          </cell>
          <cell r="U497" t="str">
            <v>DDP</v>
          </cell>
          <cell r="Y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J497">
            <v>6.5000000000000002E-2</v>
          </cell>
          <cell r="AK497">
            <v>19</v>
          </cell>
          <cell r="AM497" t="str">
            <v>8532.24.0020</v>
          </cell>
          <cell r="AQ497" t="str">
            <v>PCA</v>
          </cell>
          <cell r="AR497" t="b">
            <v>0</v>
          </cell>
          <cell r="AS497" t="b">
            <v>0</v>
          </cell>
          <cell r="AT497" t="b">
            <v>0</v>
          </cell>
          <cell r="AU497" t="b">
            <v>0</v>
          </cell>
          <cell r="AV497" t="b">
            <v>0</v>
          </cell>
          <cell r="AW497" t="b">
            <v>0</v>
          </cell>
          <cell r="AX497" t="str">
            <v>CVUF004.7K12X-10</v>
          </cell>
          <cell r="AY497" t="str">
            <v>Taiwan</v>
          </cell>
          <cell r="AZ497" t="str">
            <v>SMD</v>
          </cell>
          <cell r="BA497">
            <v>1.35E-2</v>
          </cell>
          <cell r="BC497">
            <v>1.35E-2</v>
          </cell>
        </row>
        <row r="498">
          <cell r="A498" t="str">
            <v>4112-00150-00</v>
          </cell>
          <cell r="B498" t="str">
            <v>CAP 1206 (3216_m), 22u, 10%, 10V X5R</v>
          </cell>
          <cell r="C498" t="str">
            <v>ea</v>
          </cell>
          <cell r="E498" t="b">
            <v>0</v>
          </cell>
          <cell r="F498" t="b">
            <v>0</v>
          </cell>
          <cell r="H498" t="str">
            <v>Production</v>
          </cell>
          <cell r="I498" t="str">
            <v>Buy</v>
          </cell>
          <cell r="J498" t="str">
            <v>Samsung</v>
          </cell>
          <cell r="K498" t="str">
            <v>CL31A226KPHNNNE</v>
          </cell>
          <cell r="N498" t="str">
            <v>ECAS</v>
          </cell>
          <cell r="P498">
            <v>100</v>
          </cell>
          <cell r="Q498">
            <v>100</v>
          </cell>
          <cell r="R498">
            <v>0.128</v>
          </cell>
          <cell r="S498" t="str">
            <v>EUR</v>
          </cell>
          <cell r="T498">
            <v>0.128</v>
          </cell>
          <cell r="U498" t="str">
            <v>DDP</v>
          </cell>
          <cell r="Y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J498">
            <v>0.128</v>
          </cell>
          <cell r="AK498">
            <v>22</v>
          </cell>
          <cell r="AM498" t="str">
            <v>8532.24.0020</v>
          </cell>
          <cell r="AP498">
            <v>45566</v>
          </cell>
          <cell r="AQ498" t="str">
            <v>PCA</v>
          </cell>
          <cell r="AR498" t="b">
            <v>0</v>
          </cell>
          <cell r="AS498" t="b">
            <v>0</v>
          </cell>
          <cell r="AT498" t="b">
            <v>0</v>
          </cell>
          <cell r="AU498" t="b">
            <v>0</v>
          </cell>
          <cell r="AV498" t="b">
            <v>0</v>
          </cell>
          <cell r="AW498" t="b">
            <v>0</v>
          </cell>
          <cell r="AX498" t="str">
            <v>CVUF022K12X-10</v>
          </cell>
          <cell r="AY498" t="str">
            <v>Malaysia</v>
          </cell>
          <cell r="AZ498" t="str">
            <v>SMD</v>
          </cell>
          <cell r="BA498">
            <v>1.35E-2</v>
          </cell>
          <cell r="BC498">
            <v>1.35E-2</v>
          </cell>
        </row>
        <row r="499">
          <cell r="A499" t="str">
            <v>4112-00155-00</v>
          </cell>
          <cell r="B499" t="str">
            <v>CAP 1206 (3216_m), 22u, 10%, 6v3 X7R</v>
          </cell>
          <cell r="C499" t="str">
            <v>ea</v>
          </cell>
          <cell r="E499" t="b">
            <v>0</v>
          </cell>
          <cell r="F499" t="b">
            <v>0</v>
          </cell>
          <cell r="G499" t="str">
            <v>1206</v>
          </cell>
          <cell r="H499" t="str">
            <v>Production</v>
          </cell>
          <cell r="I499" t="str">
            <v>Buy</v>
          </cell>
          <cell r="J499" t="str">
            <v>Walsin</v>
          </cell>
          <cell r="K499" t="str">
            <v>1206B226K6R3CT</v>
          </cell>
          <cell r="N499" t="str">
            <v>ECAS</v>
          </cell>
          <cell r="P499">
            <v>2000</v>
          </cell>
          <cell r="R499">
            <v>0.04</v>
          </cell>
          <cell r="S499" t="str">
            <v>EUR</v>
          </cell>
          <cell r="T499">
            <v>0.04</v>
          </cell>
          <cell r="U499" t="str">
            <v>DDP</v>
          </cell>
          <cell r="Y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J499">
            <v>0.04</v>
          </cell>
          <cell r="AK499">
            <v>26</v>
          </cell>
          <cell r="AM499" t="str">
            <v>8532.24.0020</v>
          </cell>
          <cell r="AQ499" t="str">
            <v>PCA</v>
          </cell>
          <cell r="AR499" t="b">
            <v>0</v>
          </cell>
          <cell r="AS499" t="b">
            <v>0</v>
          </cell>
          <cell r="AT499" t="b">
            <v>0</v>
          </cell>
          <cell r="AU499" t="b">
            <v>0</v>
          </cell>
          <cell r="AV499" t="b">
            <v>0</v>
          </cell>
          <cell r="AW499" t="b">
            <v>0</v>
          </cell>
          <cell r="AY499" t="str">
            <v>Taiwan</v>
          </cell>
          <cell r="AZ499" t="str">
            <v>SMD</v>
          </cell>
          <cell r="BA499">
            <v>1.35E-2</v>
          </cell>
          <cell r="BC499">
            <v>1.35E-2</v>
          </cell>
        </row>
        <row r="500">
          <cell r="A500" t="str">
            <v>4128-00100-00</v>
          </cell>
          <cell r="B500" t="str">
            <v>CAP 2917 (7343_m), 470u, 10%, 6v3 Tant</v>
          </cell>
          <cell r="C500" t="str">
            <v>ea</v>
          </cell>
          <cell r="E500" t="b">
            <v>0</v>
          </cell>
          <cell r="F500" t="b">
            <v>0</v>
          </cell>
          <cell r="G500" t="str">
            <v>2917</v>
          </cell>
          <cell r="H500" t="str">
            <v>Production</v>
          </cell>
          <cell r="I500" t="str">
            <v>Buy</v>
          </cell>
          <cell r="J500" t="str">
            <v>Kyocera AVX</v>
          </cell>
          <cell r="K500" t="str">
            <v>TAJD477K006RNJ</v>
          </cell>
          <cell r="N500" t="str">
            <v>ECAS</v>
          </cell>
          <cell r="R500">
            <v>0.40300000000000002</v>
          </cell>
          <cell r="S500" t="str">
            <v>EUR</v>
          </cell>
          <cell r="T500">
            <v>0.40300000000000002</v>
          </cell>
          <cell r="U500" t="str">
            <v>DDP</v>
          </cell>
          <cell r="Y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J500">
            <v>0.40300000000000002</v>
          </cell>
          <cell r="AK500">
            <v>13</v>
          </cell>
          <cell r="AM500" t="str">
            <v>8532.21.0050</v>
          </cell>
          <cell r="AQ500" t="str">
            <v>PCA</v>
          </cell>
          <cell r="AR500" t="b">
            <v>0</v>
          </cell>
          <cell r="AS500" t="b">
            <v>0</v>
          </cell>
          <cell r="AT500" t="b">
            <v>0</v>
          </cell>
          <cell r="AU500" t="b">
            <v>0</v>
          </cell>
          <cell r="AV500" t="b">
            <v>0</v>
          </cell>
          <cell r="AW500" t="b">
            <v>0</v>
          </cell>
          <cell r="AX500" t="str">
            <v>TAJD477K006RNJ</v>
          </cell>
          <cell r="AY500" t="str">
            <v>El Salvador</v>
          </cell>
          <cell r="AZ500" t="str">
            <v>SMD</v>
          </cell>
          <cell r="BA500">
            <v>1.35E-2</v>
          </cell>
          <cell r="BC500">
            <v>1.35E-2</v>
          </cell>
        </row>
        <row r="501">
          <cell r="A501" t="str">
            <v>4130-00010-00</v>
          </cell>
          <cell r="B501" t="str">
            <v>CAP, 0.22u Poly (PP) Metalised 310vac 630vdc THP, P=22.50mm, 26.00x7.00mmx16.00mm</v>
          </cell>
          <cell r="C501" t="str">
            <v>ea</v>
          </cell>
          <cell r="E501" t="b">
            <v>0</v>
          </cell>
          <cell r="F501" t="b">
            <v>0</v>
          </cell>
          <cell r="H501" t="str">
            <v>Production</v>
          </cell>
          <cell r="I501" t="str">
            <v>Buy</v>
          </cell>
          <cell r="J501" t="str">
            <v>Kemet</v>
          </cell>
          <cell r="K501" t="str">
            <v>F862DI224K310ZLH0J</v>
          </cell>
          <cell r="N501" t="str">
            <v>ECAS</v>
          </cell>
          <cell r="P501">
            <v>1</v>
          </cell>
          <cell r="Q501">
            <v>1</v>
          </cell>
          <cell r="R501">
            <v>0.33339999999999997</v>
          </cell>
          <cell r="S501" t="str">
            <v>EUR</v>
          </cell>
          <cell r="T501">
            <v>0.33339999999999997</v>
          </cell>
          <cell r="U501" t="str">
            <v>DDP</v>
          </cell>
          <cell r="Y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J501">
            <v>0.33339999999999997</v>
          </cell>
          <cell r="AK501">
            <v>29</v>
          </cell>
          <cell r="AM501" t="str">
            <v>8532.25.0020</v>
          </cell>
          <cell r="AQ501" t="str">
            <v>PCA</v>
          </cell>
          <cell r="AR501" t="b">
            <v>0</v>
          </cell>
          <cell r="AS501" t="b">
            <v>0</v>
          </cell>
          <cell r="AT501" t="b">
            <v>0</v>
          </cell>
          <cell r="AU501" t="b">
            <v>0</v>
          </cell>
          <cell r="AV501" t="b">
            <v>0</v>
          </cell>
          <cell r="AW501" t="b">
            <v>0</v>
          </cell>
          <cell r="AX501" t="str">
            <v>F862DI224K310ZLH0J</v>
          </cell>
          <cell r="AY501" t="str">
            <v>Indonesia</v>
          </cell>
          <cell r="AZ501" t="str">
            <v>THT</v>
          </cell>
          <cell r="BA501">
            <v>0.05</v>
          </cell>
          <cell r="BB501">
            <v>2</v>
          </cell>
          <cell r="BC501">
            <v>0.1</v>
          </cell>
        </row>
        <row r="502">
          <cell r="A502" t="str">
            <v>4200-00010-00</v>
          </cell>
          <cell r="B502" t="str">
            <v>CAP, 3v7 39mAh Hybrid Layer Capacitor, 15x20, 2-pin Solder Tags</v>
          </cell>
          <cell r="C502" t="str">
            <v>ea</v>
          </cell>
          <cell r="E502" t="b">
            <v>0</v>
          </cell>
          <cell r="F502" t="b">
            <v>0</v>
          </cell>
          <cell r="H502" t="str">
            <v>Production</v>
          </cell>
          <cell r="I502" t="str">
            <v>Buy</v>
          </cell>
          <cell r="J502" t="str">
            <v>LongSing Technology</v>
          </cell>
          <cell r="K502" t="str">
            <v>HLC-1520</v>
          </cell>
          <cell r="N502" t="str">
            <v>ECAS</v>
          </cell>
          <cell r="P502">
            <v>1</v>
          </cell>
          <cell r="Q502">
            <v>1</v>
          </cell>
          <cell r="R502">
            <v>4.524</v>
          </cell>
          <cell r="S502" t="str">
            <v>EUR</v>
          </cell>
          <cell r="T502">
            <v>4.524</v>
          </cell>
          <cell r="U502" t="str">
            <v>DDP</v>
          </cell>
          <cell r="Y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J502">
            <v>4.524</v>
          </cell>
          <cell r="AK502" t="str">
            <v>TBA</v>
          </cell>
          <cell r="AQ502" t="str">
            <v>PCA</v>
          </cell>
          <cell r="AR502" t="b">
            <v>0</v>
          </cell>
          <cell r="AS502" t="b">
            <v>0</v>
          </cell>
          <cell r="AT502" t="b">
            <v>0</v>
          </cell>
          <cell r="AU502" t="b">
            <v>0</v>
          </cell>
          <cell r="AV502" t="b">
            <v>0</v>
          </cell>
          <cell r="AW502" t="b">
            <v>0</v>
          </cell>
          <cell r="AX502" t="str">
            <v>HLC-1520</v>
          </cell>
          <cell r="AY502" t="str">
            <v>China</v>
          </cell>
          <cell r="AZ502" t="str">
            <v>THT</v>
          </cell>
          <cell r="BA502">
            <v>0.05</v>
          </cell>
          <cell r="BB502">
            <v>2</v>
          </cell>
          <cell r="BC502">
            <v>0.1</v>
          </cell>
        </row>
        <row r="503">
          <cell r="A503" t="str">
            <v>4200-00020-00</v>
          </cell>
          <cell r="B503" t="str">
            <v>CAP, 3v7 39mAh Hybrid Layer Capacitor, 15x20, 3-pin Solder Tags</v>
          </cell>
          <cell r="C503" t="str">
            <v>ea</v>
          </cell>
          <cell r="E503" t="b">
            <v>0</v>
          </cell>
          <cell r="F503" t="b">
            <v>0</v>
          </cell>
          <cell r="H503" t="str">
            <v>Production</v>
          </cell>
          <cell r="I503" t="str">
            <v>Buy</v>
          </cell>
          <cell r="J503" t="str">
            <v>LongSing Technology</v>
          </cell>
          <cell r="K503" t="str">
            <v>HPC-1520</v>
          </cell>
          <cell r="N503" t="str">
            <v>LongSing Technology Group</v>
          </cell>
          <cell r="O503" t="str">
            <v>25/04/2024</v>
          </cell>
          <cell r="P503">
            <v>500</v>
          </cell>
          <cell r="Q503">
            <v>500</v>
          </cell>
          <cell r="R503">
            <v>3</v>
          </cell>
          <cell r="S503" t="str">
            <v>USD</v>
          </cell>
          <cell r="T503">
            <v>2.8403711418291988</v>
          </cell>
          <cell r="U503" t="str">
            <v>DDU</v>
          </cell>
          <cell r="Y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J503">
            <v>2.8403711418291988</v>
          </cell>
          <cell r="AK503">
            <v>4</v>
          </cell>
          <cell r="AP503">
            <v>45426</v>
          </cell>
          <cell r="AQ503" t="str">
            <v>PCA</v>
          </cell>
          <cell r="AR503" t="b">
            <v>0</v>
          </cell>
          <cell r="AS503" t="b">
            <v>0</v>
          </cell>
          <cell r="AT503" t="b">
            <v>0</v>
          </cell>
          <cell r="AU503" t="b">
            <v>0</v>
          </cell>
          <cell r="AV503" t="b">
            <v>0</v>
          </cell>
          <cell r="AW503" t="b">
            <v>0</v>
          </cell>
          <cell r="AX503" t="str">
            <v>HPC1520</v>
          </cell>
          <cell r="AY503" t="str">
            <v>China</v>
          </cell>
          <cell r="AZ503" t="str">
            <v>THT</v>
          </cell>
          <cell r="BA503">
            <v>0.05</v>
          </cell>
          <cell r="BB503">
            <v>3</v>
          </cell>
          <cell r="BC503">
            <v>0.15000000000000002</v>
          </cell>
        </row>
        <row r="504">
          <cell r="A504" t="str">
            <v>4200-00020-00</v>
          </cell>
          <cell r="B504" t="str">
            <v>CAP, 3v7 39mAh Hybrid Layer Capacitor, 15x20, 3-pin Solder Tags</v>
          </cell>
          <cell r="C504" t="str">
            <v>ea</v>
          </cell>
          <cell r="E504" t="b">
            <v>0</v>
          </cell>
          <cell r="F504" t="b">
            <v>0</v>
          </cell>
          <cell r="H504" t="str">
            <v>Production</v>
          </cell>
          <cell r="I504" t="str">
            <v>Buy</v>
          </cell>
          <cell r="J504" t="str">
            <v>LongSing Technology</v>
          </cell>
          <cell r="K504" t="str">
            <v>HPC-1520</v>
          </cell>
          <cell r="N504" t="str">
            <v>LongSing Technology Group</v>
          </cell>
          <cell r="O504" t="str">
            <v>25/04/2024</v>
          </cell>
          <cell r="P504">
            <v>1000</v>
          </cell>
          <cell r="Q504">
            <v>1000</v>
          </cell>
          <cell r="R504">
            <v>2.9</v>
          </cell>
          <cell r="S504" t="str">
            <v>USD</v>
          </cell>
          <cell r="T504">
            <v>2.7456921037682256</v>
          </cell>
          <cell r="U504" t="str">
            <v>DDU</v>
          </cell>
          <cell r="Y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J504">
            <v>2.7456921037682256</v>
          </cell>
          <cell r="AK504">
            <v>4</v>
          </cell>
          <cell r="AP504">
            <v>45426</v>
          </cell>
          <cell r="AQ504" t="str">
            <v>PCA</v>
          </cell>
          <cell r="AR504" t="b">
            <v>0</v>
          </cell>
          <cell r="AS504" t="b">
            <v>0</v>
          </cell>
          <cell r="AT504" t="b">
            <v>0</v>
          </cell>
          <cell r="AU504" t="b">
            <v>0</v>
          </cell>
          <cell r="AV504" t="b">
            <v>0</v>
          </cell>
          <cell r="AW504" t="b">
            <v>0</v>
          </cell>
          <cell r="AY504" t="str">
            <v>China</v>
          </cell>
          <cell r="AZ504" t="str">
            <v>THT</v>
          </cell>
          <cell r="BA504">
            <v>0.05</v>
          </cell>
          <cell r="BB504">
            <v>3</v>
          </cell>
          <cell r="BC504">
            <v>0.15000000000000002</v>
          </cell>
        </row>
        <row r="505">
          <cell r="A505" t="str">
            <v>4200-00020-00</v>
          </cell>
          <cell r="B505" t="str">
            <v>CAP, 3v7 39mAh Hybrid Layer Capacitor, 15x20, 3-pin Solder Tags</v>
          </cell>
          <cell r="C505" t="str">
            <v>ea</v>
          </cell>
          <cell r="E505" t="b">
            <v>0</v>
          </cell>
          <cell r="F505" t="b">
            <v>0</v>
          </cell>
          <cell r="H505" t="str">
            <v>Production</v>
          </cell>
          <cell r="I505" t="str">
            <v>Buy</v>
          </cell>
          <cell r="J505" t="str">
            <v>LongSing Technology</v>
          </cell>
          <cell r="K505" t="str">
            <v>HPC-1520</v>
          </cell>
          <cell r="N505" t="str">
            <v>LongSing Technology Group</v>
          </cell>
          <cell r="O505" t="str">
            <v>25/04/2024</v>
          </cell>
          <cell r="P505">
            <v>2000</v>
          </cell>
          <cell r="Q505">
            <v>2000</v>
          </cell>
          <cell r="R505">
            <v>2.8</v>
          </cell>
          <cell r="S505" t="str">
            <v>USD</v>
          </cell>
          <cell r="T505">
            <v>2.6510130657072524</v>
          </cell>
          <cell r="U505" t="str">
            <v>DDU</v>
          </cell>
          <cell r="Y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J505">
            <v>2.6510130657072524</v>
          </cell>
          <cell r="AK505">
            <v>4</v>
          </cell>
          <cell r="AP505">
            <v>45426</v>
          </cell>
          <cell r="AQ505" t="str">
            <v>PCA</v>
          </cell>
          <cell r="AR505" t="b">
            <v>0</v>
          </cell>
          <cell r="AS505" t="b">
            <v>0</v>
          </cell>
          <cell r="AT505" t="b">
            <v>0</v>
          </cell>
          <cell r="AU505" t="b">
            <v>0</v>
          </cell>
          <cell r="AV505" t="b">
            <v>0</v>
          </cell>
          <cell r="AW505" t="b">
            <v>0</v>
          </cell>
          <cell r="AY505" t="str">
            <v>China</v>
          </cell>
          <cell r="AZ505" t="str">
            <v>THT</v>
          </cell>
          <cell r="BA505">
            <v>0.05</v>
          </cell>
          <cell r="BB505">
            <v>3</v>
          </cell>
          <cell r="BC505">
            <v>0.15000000000000002</v>
          </cell>
        </row>
        <row r="506">
          <cell r="A506" t="str">
            <v>4200-00020-00</v>
          </cell>
          <cell r="B506" t="str">
            <v>CAP, 3v7 39mAh Hybrid Layer Capacitor, 15x20, 3-pin Solder Tags</v>
          </cell>
          <cell r="C506" t="str">
            <v>ea</v>
          </cell>
          <cell r="E506" t="b">
            <v>0</v>
          </cell>
          <cell r="F506" t="b">
            <v>0</v>
          </cell>
          <cell r="H506" t="str">
            <v>Production</v>
          </cell>
          <cell r="I506" t="str">
            <v>Buy</v>
          </cell>
          <cell r="J506" t="str">
            <v>LongSing Technology</v>
          </cell>
          <cell r="K506" t="str">
            <v>HPC-1520</v>
          </cell>
          <cell r="N506" t="str">
            <v>LongSing Technology Group</v>
          </cell>
          <cell r="O506" t="str">
            <v>25/04/2024</v>
          </cell>
          <cell r="P506">
            <v>5000</v>
          </cell>
          <cell r="Q506">
            <v>5000</v>
          </cell>
          <cell r="R506">
            <v>2.6</v>
          </cell>
          <cell r="S506" t="str">
            <v>USD</v>
          </cell>
          <cell r="T506">
            <v>2.4616549895853059</v>
          </cell>
          <cell r="U506" t="str">
            <v>DDU</v>
          </cell>
          <cell r="Y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J506">
            <v>2.4616549895853059</v>
          </cell>
          <cell r="AK506">
            <v>4</v>
          </cell>
          <cell r="AP506">
            <v>45426</v>
          </cell>
          <cell r="AQ506" t="str">
            <v>PCA</v>
          </cell>
          <cell r="AR506" t="b">
            <v>0</v>
          </cell>
          <cell r="AS506" t="b">
            <v>0</v>
          </cell>
          <cell r="AT506" t="b">
            <v>0</v>
          </cell>
          <cell r="AU506" t="b">
            <v>0</v>
          </cell>
          <cell r="AV506" t="b">
            <v>0</v>
          </cell>
          <cell r="AW506" t="b">
            <v>0</v>
          </cell>
          <cell r="AY506" t="str">
            <v>China</v>
          </cell>
          <cell r="AZ506" t="str">
            <v>THT</v>
          </cell>
          <cell r="BA506">
            <v>0.05</v>
          </cell>
          <cell r="BB506">
            <v>3</v>
          </cell>
          <cell r="BC506">
            <v>0.15000000000000002</v>
          </cell>
        </row>
        <row r="507">
          <cell r="A507" t="str">
            <v>4300-00010-00</v>
          </cell>
          <cell r="B507" t="str">
            <v>IND, 330nH Shielded Molded 1.9 A 84mOhm Max Nonstandard</v>
          </cell>
          <cell r="C507" t="str">
            <v>ea</v>
          </cell>
          <cell r="E507" t="b">
            <v>0</v>
          </cell>
          <cell r="F507" t="b">
            <v>0</v>
          </cell>
          <cell r="G507" t="str">
            <v>1.60 x 1.60 x 1.00mm</v>
          </cell>
          <cell r="H507" t="str">
            <v>Production</v>
          </cell>
          <cell r="I507" t="str">
            <v>Buy</v>
          </cell>
          <cell r="J507" t="str">
            <v>Wurth</v>
          </cell>
          <cell r="K507" t="str">
            <v>744383130033</v>
          </cell>
          <cell r="N507" t="str">
            <v>ECAS</v>
          </cell>
          <cell r="P507">
            <v>1000</v>
          </cell>
          <cell r="Q507">
            <v>1</v>
          </cell>
          <cell r="R507">
            <v>0.375</v>
          </cell>
          <cell r="S507" t="str">
            <v>EUR</v>
          </cell>
          <cell r="T507">
            <v>0.375</v>
          </cell>
          <cell r="U507" t="str">
            <v>FCA Waldenberg</v>
          </cell>
          <cell r="Y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J507">
            <v>0.375</v>
          </cell>
          <cell r="AK507">
            <v>14</v>
          </cell>
          <cell r="AM507" t="str">
            <v>8504.50.00900</v>
          </cell>
          <cell r="AQ507" t="str">
            <v>PCA</v>
          </cell>
          <cell r="AR507" t="b">
            <v>0</v>
          </cell>
          <cell r="AS507" t="b">
            <v>0</v>
          </cell>
          <cell r="AT507" t="b">
            <v>0</v>
          </cell>
          <cell r="AU507" t="b">
            <v>0</v>
          </cell>
          <cell r="AV507" t="b">
            <v>0</v>
          </cell>
          <cell r="AW507" t="b">
            <v>0</v>
          </cell>
          <cell r="AX507" t="str">
            <v>744383130033</v>
          </cell>
          <cell r="AY507" t="str">
            <v>South Korea</v>
          </cell>
          <cell r="AZ507" t="str">
            <v>SMD</v>
          </cell>
          <cell r="BA507">
            <v>1.35E-2</v>
          </cell>
          <cell r="BC507">
            <v>1.35E-2</v>
          </cell>
        </row>
        <row r="508">
          <cell r="A508" t="str">
            <v>4300-00010-00</v>
          </cell>
          <cell r="B508" t="str">
            <v>IND, 330nH Shielded Molded 1.9 A 84mOhm Max Nonstandard</v>
          </cell>
          <cell r="C508" t="str">
            <v>ea</v>
          </cell>
          <cell r="E508" t="b">
            <v>0</v>
          </cell>
          <cell r="F508" t="b">
            <v>0</v>
          </cell>
          <cell r="G508" t="str">
            <v>1.60 x 1.60 x 1.00mm</v>
          </cell>
          <cell r="H508" t="str">
            <v>Production</v>
          </cell>
          <cell r="I508" t="str">
            <v>Buy</v>
          </cell>
          <cell r="J508" t="str">
            <v>Wurth</v>
          </cell>
          <cell r="K508" t="str">
            <v>744383130033</v>
          </cell>
          <cell r="N508" t="str">
            <v>Wurth</v>
          </cell>
          <cell r="O508" t="str">
            <v>A23UK018087</v>
          </cell>
          <cell r="P508">
            <v>9000</v>
          </cell>
          <cell r="Q508">
            <v>3000</v>
          </cell>
          <cell r="R508">
            <v>0.36499999999999999</v>
          </cell>
          <cell r="S508" t="str">
            <v>EUR</v>
          </cell>
          <cell r="T508">
            <v>0.36499999999999999</v>
          </cell>
          <cell r="U508" t="str">
            <v>FCA Waldenberg</v>
          </cell>
          <cell r="Y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J508">
            <v>0.36499999999999999</v>
          </cell>
          <cell r="AK508">
            <v>14</v>
          </cell>
          <cell r="AM508" t="str">
            <v>8504.50.00900</v>
          </cell>
          <cell r="AQ508" t="str">
            <v>PCA</v>
          </cell>
          <cell r="AR508" t="b">
            <v>0</v>
          </cell>
          <cell r="AS508" t="b">
            <v>0</v>
          </cell>
          <cell r="AT508" t="b">
            <v>0</v>
          </cell>
          <cell r="AU508" t="b">
            <v>0</v>
          </cell>
          <cell r="AV508" t="b">
            <v>0</v>
          </cell>
          <cell r="AW508" t="b">
            <v>0</v>
          </cell>
          <cell r="AX508" t="str">
            <v>744383130033</v>
          </cell>
          <cell r="AY508" t="str">
            <v>South Korea</v>
          </cell>
          <cell r="AZ508" t="str">
            <v>SMD</v>
          </cell>
          <cell r="BA508">
            <v>1.35E-2</v>
          </cell>
          <cell r="BC508">
            <v>1.35E-2</v>
          </cell>
        </row>
        <row r="509">
          <cell r="A509" t="str">
            <v>4300-00020-00</v>
          </cell>
          <cell r="B509" t="str">
            <v>IND, 22 µH Unshielded Drum Core, Wirewound 780 mA 351mOhm Max 1210 (3225 Metric)</v>
          </cell>
          <cell r="C509" t="str">
            <v>ea</v>
          </cell>
          <cell r="E509" t="b">
            <v>0</v>
          </cell>
          <cell r="F509" t="b">
            <v>0</v>
          </cell>
          <cell r="H509" t="str">
            <v>Production</v>
          </cell>
          <cell r="I509" t="str">
            <v>Buy</v>
          </cell>
          <cell r="J509" t="str">
            <v>Taiyo Yuden</v>
          </cell>
          <cell r="K509" t="str">
            <v>CBC3225T220MR</v>
          </cell>
          <cell r="P509">
            <v>1000</v>
          </cell>
          <cell r="Q509">
            <v>1000</v>
          </cell>
          <cell r="R509">
            <v>0.13</v>
          </cell>
          <cell r="S509" t="str">
            <v>EUR</v>
          </cell>
          <cell r="T509">
            <v>0.13</v>
          </cell>
          <cell r="U509" t="str">
            <v>DDP</v>
          </cell>
          <cell r="Y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J509">
            <v>0.13</v>
          </cell>
          <cell r="AK509">
            <v>10</v>
          </cell>
          <cell r="AM509" t="str">
            <v>8504.50.4000</v>
          </cell>
          <cell r="AP509">
            <v>45553</v>
          </cell>
          <cell r="AQ509" t="str">
            <v>PCA</v>
          </cell>
          <cell r="AR509" t="b">
            <v>0</v>
          </cell>
          <cell r="AS509" t="b">
            <v>0</v>
          </cell>
          <cell r="AT509" t="b">
            <v>0</v>
          </cell>
          <cell r="AU509" t="b">
            <v>0</v>
          </cell>
          <cell r="AV509" t="b">
            <v>0</v>
          </cell>
          <cell r="AW509" t="b">
            <v>0</v>
          </cell>
          <cell r="AX509" t="str">
            <v>CBC3225T220MR</v>
          </cell>
          <cell r="AZ509" t="str">
            <v>SMD</v>
          </cell>
          <cell r="BA509">
            <v>1.35E-2</v>
          </cell>
          <cell r="BC509">
            <v>1.35E-2</v>
          </cell>
        </row>
        <row r="510">
          <cell r="A510" t="str">
            <v>4300-01010-00</v>
          </cell>
          <cell r="B510" t="str">
            <v>FB, 220 Ohms, Ferrite Bead, 0603 (1608 Metric), 2A 50mOhm</v>
          </cell>
          <cell r="C510" t="str">
            <v>ea</v>
          </cell>
          <cell r="E510" t="b">
            <v>0</v>
          </cell>
          <cell r="F510" t="b">
            <v>0</v>
          </cell>
          <cell r="H510" t="str">
            <v>Production</v>
          </cell>
          <cell r="I510" t="str">
            <v>Buy</v>
          </cell>
          <cell r="J510" t="str">
            <v>Murata</v>
          </cell>
          <cell r="K510" t="str">
            <v>BLM18EG221SN1D</v>
          </cell>
          <cell r="P510">
            <v>4000</v>
          </cell>
          <cell r="Q510">
            <v>4000</v>
          </cell>
          <cell r="R510">
            <v>2.1100000000000001E-2</v>
          </cell>
          <cell r="S510" t="str">
            <v>EUR</v>
          </cell>
          <cell r="T510">
            <v>2.1100000000000001E-2</v>
          </cell>
          <cell r="U510" t="str">
            <v>DDP</v>
          </cell>
          <cell r="Y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J510">
            <v>2.1100000000000001E-2</v>
          </cell>
          <cell r="AK510">
            <v>21</v>
          </cell>
          <cell r="AM510" t="str">
            <v>8548.00.0000</v>
          </cell>
          <cell r="AP510">
            <v>45554</v>
          </cell>
          <cell r="AQ510" t="str">
            <v>PCA</v>
          </cell>
          <cell r="AR510" t="b">
            <v>0</v>
          </cell>
          <cell r="AS510" t="b">
            <v>0</v>
          </cell>
          <cell r="AT510" t="b">
            <v>0</v>
          </cell>
          <cell r="AU510" t="b">
            <v>0</v>
          </cell>
          <cell r="AV510" t="b">
            <v>0</v>
          </cell>
          <cell r="AW510" t="b">
            <v>0</v>
          </cell>
          <cell r="AY510" t="str">
            <v>Japan</v>
          </cell>
          <cell r="AZ510" t="str">
            <v>SMD</v>
          </cell>
          <cell r="BA510">
            <v>1.35E-2</v>
          </cell>
          <cell r="BC510">
            <v>1.35E-2</v>
          </cell>
        </row>
        <row r="511">
          <cell r="A511" t="str">
            <v>4400-00010-00</v>
          </cell>
          <cell r="B511" t="str">
            <v>CON, 2x10-pin, R/A, THP, B2B Header, H=7.04mm, P=2.54mm, 3A</v>
          </cell>
          <cell r="C511" t="str">
            <v>ea</v>
          </cell>
          <cell r="E511" t="b">
            <v>0</v>
          </cell>
          <cell r="F511" t="b">
            <v>0</v>
          </cell>
          <cell r="H511" t="str">
            <v>Production</v>
          </cell>
          <cell r="I511" t="str">
            <v>Buy</v>
          </cell>
          <cell r="J511" t="str">
            <v>Connfly</v>
          </cell>
          <cell r="K511" t="str">
            <v>DS1022-2*10RF11x3</v>
          </cell>
          <cell r="M511" t="str">
            <v>[05/12/23] Should be 4400-00015-00</v>
          </cell>
          <cell r="N511" t="str">
            <v>TME</v>
          </cell>
          <cell r="P511">
            <v>1000</v>
          </cell>
          <cell r="Q511">
            <v>5</v>
          </cell>
          <cell r="R511">
            <v>8.8330000000000006E-2</v>
          </cell>
          <cell r="S511" t="str">
            <v>EUR</v>
          </cell>
          <cell r="T511">
            <v>8.8330000000000006E-2</v>
          </cell>
          <cell r="U511" t="str">
            <v>DDP</v>
          </cell>
          <cell r="Y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J511">
            <v>8.8330000000000006E-2</v>
          </cell>
          <cell r="AK511">
            <v>30</v>
          </cell>
          <cell r="AM511" t="str">
            <v>8536.69.4040</v>
          </cell>
          <cell r="AQ511" t="str">
            <v>PCA</v>
          </cell>
          <cell r="AR511" t="b">
            <v>0</v>
          </cell>
          <cell r="AS511" t="b">
            <v>0</v>
          </cell>
          <cell r="AT511" t="b">
            <v>0</v>
          </cell>
          <cell r="AU511" t="b">
            <v>0</v>
          </cell>
          <cell r="AV511" t="b">
            <v>0</v>
          </cell>
          <cell r="AW511" t="b">
            <v>0</v>
          </cell>
          <cell r="AY511" t="str">
            <v>China</v>
          </cell>
          <cell r="AZ511" t="str">
            <v>THT</v>
          </cell>
          <cell r="BA511">
            <v>0.05</v>
          </cell>
          <cell r="BB511">
            <v>20</v>
          </cell>
          <cell r="BC511">
            <v>1</v>
          </cell>
        </row>
        <row r="512">
          <cell r="A512" t="str">
            <v>4400-00015-00</v>
          </cell>
          <cell r="B512" t="str">
            <v>CON, 2x3-pin, R/A, THP, B2B Header, P=2.54mm, 3A</v>
          </cell>
          <cell r="C512" t="str">
            <v>ea</v>
          </cell>
          <cell r="D512" t="str">
            <v>1</v>
          </cell>
          <cell r="E512" t="b">
            <v>0</v>
          </cell>
          <cell r="F512" t="b">
            <v>0</v>
          </cell>
          <cell r="H512" t="str">
            <v>Production</v>
          </cell>
          <cell r="I512" t="str">
            <v>Buy</v>
          </cell>
          <cell r="J512" t="str">
            <v>Wurth</v>
          </cell>
          <cell r="K512">
            <v>61300621021</v>
          </cell>
          <cell r="N512" t="str">
            <v>ECAS</v>
          </cell>
          <cell r="P512">
            <v>55</v>
          </cell>
          <cell r="Q512">
            <v>1</v>
          </cell>
          <cell r="R512">
            <v>7.2999999999999995E-2</v>
          </cell>
          <cell r="S512" t="str">
            <v>EUR</v>
          </cell>
          <cell r="T512">
            <v>7.2999999999999995E-2</v>
          </cell>
          <cell r="U512" t="str">
            <v>DDP</v>
          </cell>
          <cell r="Y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J512">
            <v>7.2999999999999995E-2</v>
          </cell>
          <cell r="AK512">
            <v>22</v>
          </cell>
          <cell r="AM512" t="str">
            <v>8536.69.4040</v>
          </cell>
          <cell r="AP512">
            <v>45566</v>
          </cell>
          <cell r="AQ512" t="str">
            <v>PCA</v>
          </cell>
          <cell r="AR512" t="b">
            <v>0</v>
          </cell>
          <cell r="AS512" t="b">
            <v>0</v>
          </cell>
          <cell r="AT512" t="b">
            <v>0</v>
          </cell>
          <cell r="AU512" t="b">
            <v>0</v>
          </cell>
          <cell r="AV512" t="b">
            <v>0</v>
          </cell>
          <cell r="AW512" t="b">
            <v>0</v>
          </cell>
          <cell r="AX512">
            <v>61300621021</v>
          </cell>
          <cell r="AY512" t="str">
            <v>Taiwan</v>
          </cell>
          <cell r="AZ512" t="str">
            <v>THT</v>
          </cell>
          <cell r="BA512">
            <v>0.05</v>
          </cell>
          <cell r="BB512">
            <v>6</v>
          </cell>
          <cell r="BC512">
            <v>0.30000000000000004</v>
          </cell>
        </row>
        <row r="513">
          <cell r="A513" t="str">
            <v>4400-00015-00</v>
          </cell>
          <cell r="B513" t="str">
            <v>CON, 2x3-pin, R/A, THP, B2B Header, P=2.54mm, 3A</v>
          </cell>
          <cell r="C513" t="str">
            <v>ea</v>
          </cell>
          <cell r="D513" t="str">
            <v>2</v>
          </cell>
          <cell r="E513" t="b">
            <v>0</v>
          </cell>
          <cell r="F513" t="b">
            <v>0</v>
          </cell>
          <cell r="H513" t="str">
            <v>Production</v>
          </cell>
          <cell r="I513" t="str">
            <v>Buy</v>
          </cell>
          <cell r="J513" t="str">
            <v>Connfly</v>
          </cell>
          <cell r="K513" t="str">
            <v>DS1022-2*3RF11x3</v>
          </cell>
          <cell r="N513" t="str">
            <v>TME</v>
          </cell>
          <cell r="R513">
            <v>7.1999999999999995E-2</v>
          </cell>
          <cell r="S513" t="str">
            <v>EUR</v>
          </cell>
          <cell r="T513">
            <v>7.1999999999999995E-2</v>
          </cell>
          <cell r="Y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J513">
            <v>7.1999999999999995E-2</v>
          </cell>
          <cell r="AK513">
            <v>14</v>
          </cell>
          <cell r="AM513" t="str">
            <v>8536.69.4040</v>
          </cell>
          <cell r="AP513">
            <v>45352</v>
          </cell>
          <cell r="AQ513" t="str">
            <v>PCA</v>
          </cell>
          <cell r="AR513" t="b">
            <v>0</v>
          </cell>
          <cell r="AS513" t="b">
            <v>0</v>
          </cell>
          <cell r="AT513" t="b">
            <v>0</v>
          </cell>
          <cell r="AU513" t="b">
            <v>0</v>
          </cell>
          <cell r="AV513" t="b">
            <v>0</v>
          </cell>
          <cell r="AW513" t="b">
            <v>0</v>
          </cell>
          <cell r="AX513">
            <v>61300621021</v>
          </cell>
          <cell r="AY513" t="str">
            <v>Taiwan</v>
          </cell>
          <cell r="AZ513" t="str">
            <v>THT</v>
          </cell>
          <cell r="BA513">
            <v>0.05</v>
          </cell>
          <cell r="BB513">
            <v>6</v>
          </cell>
          <cell r="BC513">
            <v>0.30000000000000004</v>
          </cell>
        </row>
        <row r="514">
          <cell r="A514" t="str">
            <v>4401-00010-00</v>
          </cell>
          <cell r="B514" t="str">
            <v>CON, 1x2-pin, Straight, THP, B2B Male Header, H=5.84mm, P=2.54mm, 3A</v>
          </cell>
          <cell r="C514" t="str">
            <v>ea</v>
          </cell>
          <cell r="E514" t="b">
            <v>0</v>
          </cell>
          <cell r="F514" t="b">
            <v>0</v>
          </cell>
          <cell r="H514" t="str">
            <v>Production</v>
          </cell>
          <cell r="I514" t="str">
            <v>Buy</v>
          </cell>
          <cell r="J514" t="str">
            <v>Amphenol FCI</v>
          </cell>
          <cell r="K514" t="str">
            <v>68001-102HLF</v>
          </cell>
          <cell r="N514" t="str">
            <v>ECAS</v>
          </cell>
          <cell r="P514">
            <v>5000</v>
          </cell>
          <cell r="Q514">
            <v>1000</v>
          </cell>
          <cell r="R514">
            <v>8.5300000000000001E-2</v>
          </cell>
          <cell r="S514" t="str">
            <v>EUR</v>
          </cell>
          <cell r="T514">
            <v>8.5300000000000001E-2</v>
          </cell>
          <cell r="U514" t="str">
            <v>DDP</v>
          </cell>
          <cell r="Y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J514">
            <v>8.5300000000000001E-2</v>
          </cell>
          <cell r="AK514">
            <v>22</v>
          </cell>
          <cell r="AM514" t="str">
            <v>8536.69.4040</v>
          </cell>
          <cell r="AQ514" t="str">
            <v>PCA</v>
          </cell>
          <cell r="AR514" t="b">
            <v>0</v>
          </cell>
          <cell r="AS514" t="b">
            <v>0</v>
          </cell>
          <cell r="AT514" t="b">
            <v>0</v>
          </cell>
          <cell r="AU514" t="b">
            <v>0</v>
          </cell>
          <cell r="AV514" t="b">
            <v>0</v>
          </cell>
          <cell r="AW514" t="b">
            <v>0</v>
          </cell>
          <cell r="AX514" t="str">
            <v>ASL040G</v>
          </cell>
          <cell r="AY514" t="str">
            <v>France</v>
          </cell>
          <cell r="AZ514" t="str">
            <v>THT</v>
          </cell>
          <cell r="BA514">
            <v>0.05</v>
          </cell>
          <cell r="BB514">
            <v>2</v>
          </cell>
          <cell r="BC514">
            <v>0.1</v>
          </cell>
        </row>
        <row r="515">
          <cell r="A515" t="str">
            <v>4401-00020-00</v>
          </cell>
          <cell r="B515" t="str">
            <v>CON, 1x4-pin, Straight, THP, B2B Male Header, H=5.84mm, P=2.54mm, 3A</v>
          </cell>
          <cell r="C515" t="str">
            <v>ea</v>
          </cell>
          <cell r="E515" t="b">
            <v>0</v>
          </cell>
          <cell r="F515" t="b">
            <v>0</v>
          </cell>
          <cell r="H515" t="str">
            <v>Production</v>
          </cell>
          <cell r="I515" t="str">
            <v>Buy</v>
          </cell>
          <cell r="J515" t="str">
            <v>Connfly</v>
          </cell>
          <cell r="K515" t="str">
            <v>DS1021-1*4SF11-B</v>
          </cell>
          <cell r="N515" t="str">
            <v>TME</v>
          </cell>
          <cell r="P515">
            <v>2000</v>
          </cell>
          <cell r="Q515">
            <v>2000</v>
          </cell>
          <cell r="R515">
            <v>1.9800000000000002E-2</v>
          </cell>
          <cell r="S515" t="str">
            <v>EUR</v>
          </cell>
          <cell r="T515">
            <v>1.9800000000000002E-2</v>
          </cell>
          <cell r="U515" t="str">
            <v>DDP</v>
          </cell>
          <cell r="Y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J515">
            <v>1.9800000000000002E-2</v>
          </cell>
          <cell r="AK515">
            <v>22</v>
          </cell>
          <cell r="AM515" t="str">
            <v>8536.69.4040</v>
          </cell>
          <cell r="AQ515" t="str">
            <v>PCA</v>
          </cell>
          <cell r="AR515" t="b">
            <v>0</v>
          </cell>
          <cell r="AS515" t="b">
            <v>0</v>
          </cell>
          <cell r="AT515" t="b">
            <v>0</v>
          </cell>
          <cell r="AU515" t="b">
            <v>0</v>
          </cell>
          <cell r="AV515" t="b">
            <v>0</v>
          </cell>
          <cell r="AW515" t="b">
            <v>0</v>
          </cell>
          <cell r="AX515" t="str">
            <v>ASL040G</v>
          </cell>
          <cell r="AY515" t="str">
            <v>China</v>
          </cell>
          <cell r="AZ515" t="str">
            <v>THT</v>
          </cell>
          <cell r="BA515">
            <v>0.05</v>
          </cell>
          <cell r="BB515">
            <v>4</v>
          </cell>
          <cell r="BC515">
            <v>0.2</v>
          </cell>
        </row>
        <row r="516">
          <cell r="A516" t="str">
            <v>4401-00030-00</v>
          </cell>
          <cell r="B516" t="str">
            <v>CON, 1x8-pin, Straight, THP, B2B Male Header, H=5.84mm, P=2.54mm, 3A</v>
          </cell>
          <cell r="C516" t="str">
            <v>ea</v>
          </cell>
          <cell r="E516" t="b">
            <v>0</v>
          </cell>
          <cell r="F516" t="b">
            <v>0</v>
          </cell>
          <cell r="H516" t="str">
            <v>Production</v>
          </cell>
          <cell r="I516" t="str">
            <v>Buy</v>
          </cell>
          <cell r="J516" t="str">
            <v>Connfly</v>
          </cell>
          <cell r="K516" t="str">
            <v>DS1021-1*8SF11-B</v>
          </cell>
          <cell r="N516" t="str">
            <v>TME</v>
          </cell>
          <cell r="P516">
            <v>1000</v>
          </cell>
          <cell r="Q516">
            <v>1000</v>
          </cell>
          <cell r="R516">
            <v>4.0800000000000003E-2</v>
          </cell>
          <cell r="S516" t="str">
            <v>EUR</v>
          </cell>
          <cell r="T516">
            <v>4.0800000000000003E-2</v>
          </cell>
          <cell r="U516" t="str">
            <v>DDP</v>
          </cell>
          <cell r="Y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J516">
            <v>4.0800000000000003E-2</v>
          </cell>
          <cell r="AK516">
            <v>31</v>
          </cell>
          <cell r="AM516" t="str">
            <v>8536.69.4040</v>
          </cell>
          <cell r="AP516">
            <v>45394</v>
          </cell>
          <cell r="AQ516" t="str">
            <v>PCA</v>
          </cell>
          <cell r="AR516" t="b">
            <v>0</v>
          </cell>
          <cell r="AS516" t="b">
            <v>0</v>
          </cell>
          <cell r="AT516" t="b">
            <v>0</v>
          </cell>
          <cell r="AU516" t="b">
            <v>0</v>
          </cell>
          <cell r="AV516" t="b">
            <v>0</v>
          </cell>
          <cell r="AW516" t="b">
            <v>0</v>
          </cell>
          <cell r="AY516" t="str">
            <v>China</v>
          </cell>
          <cell r="AZ516" t="str">
            <v>THT</v>
          </cell>
          <cell r="BA516">
            <v>0.05</v>
          </cell>
          <cell r="BB516">
            <v>8</v>
          </cell>
          <cell r="BC516">
            <v>0.4</v>
          </cell>
        </row>
        <row r="517">
          <cell r="A517" t="str">
            <v>4401-00040-00</v>
          </cell>
          <cell r="B517" t="str">
            <v>CON, 1x3-pin, Straight, THT, B2B Female, P=2.54mm, H=8.50mm, 3A</v>
          </cell>
          <cell r="C517" t="str">
            <v>ea</v>
          </cell>
          <cell r="E517" t="b">
            <v>0</v>
          </cell>
          <cell r="F517" t="b">
            <v>0</v>
          </cell>
          <cell r="H517" t="str">
            <v>Production</v>
          </cell>
          <cell r="I517" t="str">
            <v>Buy</v>
          </cell>
          <cell r="J517" t="str">
            <v>Connfly</v>
          </cell>
          <cell r="K517" t="str">
            <v>ZL262-3SG / DS1023-1*3S21</v>
          </cell>
          <cell r="N517" t="str">
            <v>TME</v>
          </cell>
          <cell r="P517">
            <v>520</v>
          </cell>
          <cell r="Q517">
            <v>10</v>
          </cell>
          <cell r="R517">
            <v>3.85E-2</v>
          </cell>
          <cell r="S517" t="str">
            <v>EUR</v>
          </cell>
          <cell r="T517">
            <v>3.85E-2</v>
          </cell>
          <cell r="U517" t="str">
            <v>EXW Poland</v>
          </cell>
          <cell r="Y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J517">
            <v>3.85E-2</v>
          </cell>
          <cell r="AM517" t="str">
            <v>8536.69.4040</v>
          </cell>
          <cell r="AQ517" t="str">
            <v>PCA</v>
          </cell>
          <cell r="AR517" t="b">
            <v>0</v>
          </cell>
          <cell r="AS517" t="b">
            <v>0</v>
          </cell>
          <cell r="AT517" t="b">
            <v>0</v>
          </cell>
          <cell r="AU517" t="b">
            <v>0</v>
          </cell>
          <cell r="AV517" t="b">
            <v>0</v>
          </cell>
          <cell r="AW517" t="b">
            <v>0</v>
          </cell>
          <cell r="AX517" t="str">
            <v>DS1023-1*3S21</v>
          </cell>
          <cell r="AY517" t="str">
            <v>China</v>
          </cell>
          <cell r="AZ517" t="str">
            <v>THT</v>
          </cell>
          <cell r="BA517">
            <v>0.05</v>
          </cell>
          <cell r="BB517">
            <v>3</v>
          </cell>
          <cell r="BC517">
            <v>0.15000000000000002</v>
          </cell>
        </row>
        <row r="518">
          <cell r="A518" t="str">
            <v>4401-00050-00</v>
          </cell>
          <cell r="B518" t="str">
            <v>CON, 1x6-pin, Straight, THT, B2B Female, P=2.54mm, H=8.50mm, 3A</v>
          </cell>
          <cell r="C518" t="str">
            <v>ea</v>
          </cell>
          <cell r="E518" t="b">
            <v>0</v>
          </cell>
          <cell r="F518" t="b">
            <v>0</v>
          </cell>
          <cell r="H518" t="str">
            <v>Production</v>
          </cell>
          <cell r="I518" t="str">
            <v>Buy</v>
          </cell>
          <cell r="J518" t="str">
            <v>Connfly</v>
          </cell>
          <cell r="K518" t="str">
            <v>ZL262-6SG / DS1023-1*6S21</v>
          </cell>
          <cell r="N518" t="str">
            <v>TME</v>
          </cell>
          <cell r="P518">
            <v>500</v>
          </cell>
          <cell r="Q518">
            <v>10</v>
          </cell>
          <cell r="R518">
            <v>2.23E-2</v>
          </cell>
          <cell r="S518" t="str">
            <v>EUR</v>
          </cell>
          <cell r="T518">
            <v>2.23E-2</v>
          </cell>
          <cell r="U518" t="str">
            <v>DDP Romania</v>
          </cell>
          <cell r="Y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J518">
            <v>2.23E-2</v>
          </cell>
          <cell r="AM518" t="str">
            <v>8536.69.4040</v>
          </cell>
          <cell r="AQ518" t="str">
            <v>PCA</v>
          </cell>
          <cell r="AR518" t="b">
            <v>0</v>
          </cell>
          <cell r="AS518" t="b">
            <v>0</v>
          </cell>
          <cell r="AT518" t="b">
            <v>0</v>
          </cell>
          <cell r="AU518" t="b">
            <v>0</v>
          </cell>
          <cell r="AV518" t="b">
            <v>0</v>
          </cell>
          <cell r="AW518" t="b">
            <v>0</v>
          </cell>
          <cell r="AX518" t="str">
            <v>DS1023-1*6S21</v>
          </cell>
          <cell r="AY518" t="str">
            <v>China</v>
          </cell>
          <cell r="AZ518" t="str">
            <v>THT</v>
          </cell>
          <cell r="BA518">
            <v>0.05</v>
          </cell>
          <cell r="BB518">
            <v>6</v>
          </cell>
          <cell r="BC518">
            <v>0.30000000000000004</v>
          </cell>
        </row>
        <row r="519">
          <cell r="A519" t="str">
            <v>4401-00060-00</v>
          </cell>
          <cell r="B519" t="str">
            <v>CON, 1x9-pin, Straight, THT, B2B Female, P=2.54mm, H=8.50mm, 3A</v>
          </cell>
          <cell r="C519" t="str">
            <v>ea</v>
          </cell>
          <cell r="E519" t="b">
            <v>0</v>
          </cell>
          <cell r="F519" t="b">
            <v>0</v>
          </cell>
          <cell r="H519" t="str">
            <v>Production</v>
          </cell>
          <cell r="I519" t="str">
            <v>Buy</v>
          </cell>
          <cell r="J519" t="str">
            <v>Connfly</v>
          </cell>
          <cell r="K519" t="str">
            <v>ZL262-9SG / DS1023-1*9S21</v>
          </cell>
          <cell r="N519" t="str">
            <v>TME</v>
          </cell>
          <cell r="P519">
            <v>200</v>
          </cell>
          <cell r="Q519">
            <v>10</v>
          </cell>
          <cell r="R519">
            <v>5.7799999999999997E-2</v>
          </cell>
          <cell r="S519" t="str">
            <v>EUR</v>
          </cell>
          <cell r="T519">
            <v>5.7799999999999997E-2</v>
          </cell>
          <cell r="U519" t="str">
            <v>EXW Poland</v>
          </cell>
          <cell r="Y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J519">
            <v>5.7799999999999997E-2</v>
          </cell>
          <cell r="AM519" t="str">
            <v>8536.69.4040</v>
          </cell>
          <cell r="AP519">
            <v>45397</v>
          </cell>
          <cell r="AQ519" t="str">
            <v>PCA</v>
          </cell>
          <cell r="AR519" t="b">
            <v>0</v>
          </cell>
          <cell r="AS519" t="b">
            <v>0</v>
          </cell>
          <cell r="AT519" t="b">
            <v>0</v>
          </cell>
          <cell r="AU519" t="b">
            <v>0</v>
          </cell>
          <cell r="AV519" t="b">
            <v>0</v>
          </cell>
          <cell r="AW519" t="b">
            <v>0</v>
          </cell>
          <cell r="AY519" t="str">
            <v>China</v>
          </cell>
          <cell r="AZ519" t="str">
            <v>THT</v>
          </cell>
          <cell r="BA519">
            <v>0.05</v>
          </cell>
          <cell r="BB519">
            <v>9</v>
          </cell>
          <cell r="BC519">
            <v>0.45</v>
          </cell>
        </row>
        <row r="520">
          <cell r="A520" t="str">
            <v>4401-00070-00</v>
          </cell>
          <cell r="B520" t="str">
            <v>CON, 1x7-pin, Straight, THT, B2B Female, P=2.54mm, H=8.50mm, 3A</v>
          </cell>
          <cell r="C520" t="str">
            <v>ea</v>
          </cell>
          <cell r="E520" t="b">
            <v>0</v>
          </cell>
          <cell r="F520" t="b">
            <v>0</v>
          </cell>
          <cell r="H520" t="str">
            <v>Production</v>
          </cell>
          <cell r="I520" t="str">
            <v>Buy</v>
          </cell>
          <cell r="J520" t="str">
            <v>Connfly</v>
          </cell>
          <cell r="K520" t="str">
            <v>ZL262-7SG / DS1023-1*7S21</v>
          </cell>
          <cell r="P520">
            <v>100</v>
          </cell>
          <cell r="Q520">
            <v>10</v>
          </cell>
          <cell r="R520">
            <v>5.7200000000000001E-2</v>
          </cell>
          <cell r="S520" t="str">
            <v>EUR</v>
          </cell>
          <cell r="T520">
            <v>5.7200000000000001E-2</v>
          </cell>
          <cell r="U520" t="str">
            <v>EXW Poland</v>
          </cell>
          <cell r="Y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J520">
            <v>5.7200000000000001E-2</v>
          </cell>
          <cell r="AK520">
            <v>12</v>
          </cell>
          <cell r="AM520" t="str">
            <v>8536.69.4040</v>
          </cell>
          <cell r="AP520">
            <v>45554</v>
          </cell>
          <cell r="AQ520" t="str">
            <v>PCA</v>
          </cell>
          <cell r="AR520" t="b">
            <v>0</v>
          </cell>
          <cell r="AS520" t="b">
            <v>0</v>
          </cell>
          <cell r="AT520" t="b">
            <v>0</v>
          </cell>
          <cell r="AU520" t="b">
            <v>0</v>
          </cell>
          <cell r="AV520" t="b">
            <v>0</v>
          </cell>
          <cell r="AW520" t="b">
            <v>0</v>
          </cell>
          <cell r="AY520" t="str">
            <v>China</v>
          </cell>
          <cell r="AZ520" t="str">
            <v>THT</v>
          </cell>
          <cell r="BA520">
            <v>0.05</v>
          </cell>
          <cell r="BB520">
            <v>7</v>
          </cell>
          <cell r="BC520">
            <v>0.35000000000000003</v>
          </cell>
        </row>
        <row r="521">
          <cell r="A521" t="str">
            <v>4401-00900-00</v>
          </cell>
          <cell r="B521" t="str">
            <v>CON, 1x24-pin, Straight, THT, B2B Male, P=5.00mm, H=9.00mm, 10A</v>
          </cell>
          <cell r="C521" t="str">
            <v>ea</v>
          </cell>
          <cell r="E521" t="b">
            <v>0</v>
          </cell>
          <cell r="F521" t="b">
            <v>0</v>
          </cell>
          <cell r="H521" t="str">
            <v>Production</v>
          </cell>
          <cell r="I521" t="str">
            <v>Buy</v>
          </cell>
          <cell r="J521" t="str">
            <v>PTR Hartmann</v>
          </cell>
          <cell r="K521" t="str">
            <v>STL130/24</v>
          </cell>
          <cell r="N521" t="str">
            <v>Schukat</v>
          </cell>
          <cell r="R521">
            <v>0.67</v>
          </cell>
          <cell r="S521" t="str">
            <v>EUR</v>
          </cell>
          <cell r="T521">
            <v>0.67</v>
          </cell>
          <cell r="U521" t="str">
            <v>DDP</v>
          </cell>
          <cell r="Y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J521">
            <v>0.67</v>
          </cell>
          <cell r="AK521">
            <v>5</v>
          </cell>
          <cell r="AP521">
            <v>45621</v>
          </cell>
          <cell r="AQ521" t="str">
            <v>PCA</v>
          </cell>
          <cell r="AR521" t="b">
            <v>0</v>
          </cell>
          <cell r="AS521" t="b">
            <v>0</v>
          </cell>
          <cell r="AT521" t="b">
            <v>0</v>
          </cell>
          <cell r="AU521" t="b">
            <v>0</v>
          </cell>
          <cell r="AV521" t="b">
            <v>0</v>
          </cell>
          <cell r="AW521" t="b">
            <v>0</v>
          </cell>
          <cell r="AX521" t="str">
            <v>STL130/24</v>
          </cell>
          <cell r="AY521" t="str">
            <v>Germany</v>
          </cell>
          <cell r="AZ521" t="str">
            <v>THT</v>
          </cell>
          <cell r="BA521">
            <v>0.05</v>
          </cell>
          <cell r="BB521">
            <v>24</v>
          </cell>
          <cell r="BC521">
            <v>1.2000000000000002</v>
          </cell>
        </row>
        <row r="522">
          <cell r="A522" t="str">
            <v>4401-00910-00</v>
          </cell>
          <cell r="B522" t="str">
            <v>CON, 1x40-pin, Straight, THT, B2B Male, P=5.00mm, H=9.00mm, 10A</v>
          </cell>
          <cell r="C522" t="str">
            <v>ea</v>
          </cell>
          <cell r="E522" t="b">
            <v>0</v>
          </cell>
          <cell r="F522" t="b">
            <v>0</v>
          </cell>
          <cell r="H522" t="str">
            <v>Production</v>
          </cell>
          <cell r="I522" t="str">
            <v>Buy</v>
          </cell>
          <cell r="J522" t="str">
            <v>PTR Hartmann</v>
          </cell>
          <cell r="R522">
            <v>0.3</v>
          </cell>
          <cell r="S522" t="str">
            <v>EUR</v>
          </cell>
          <cell r="T522">
            <v>0.3</v>
          </cell>
          <cell r="U522" t="str">
            <v>DDP Romania</v>
          </cell>
          <cell r="Y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J522">
            <v>0.3</v>
          </cell>
          <cell r="AK522">
            <v>5</v>
          </cell>
          <cell r="AP522">
            <v>45713</v>
          </cell>
          <cell r="AQ522" t="str">
            <v>PCA</v>
          </cell>
          <cell r="AR522" t="b">
            <v>0</v>
          </cell>
          <cell r="AS522" t="b">
            <v>0</v>
          </cell>
          <cell r="AT522" t="b">
            <v>0</v>
          </cell>
          <cell r="AU522" t="b">
            <v>0</v>
          </cell>
          <cell r="AV522" t="b">
            <v>0</v>
          </cell>
          <cell r="AW522" t="b">
            <v>0</v>
          </cell>
          <cell r="AY522" t="str">
            <v>Germany</v>
          </cell>
          <cell r="AZ522" t="str">
            <v>THT</v>
          </cell>
          <cell r="BA522">
            <v>0.05</v>
          </cell>
          <cell r="BB522">
            <v>40</v>
          </cell>
          <cell r="BC522">
            <v>2</v>
          </cell>
        </row>
        <row r="523">
          <cell r="A523" t="str">
            <v>4402-00020-00</v>
          </cell>
          <cell r="B523" t="str">
            <v>CON, 2x5-pin, Straight, SMD, B2B Male Header, H=8.00mm, P=2.54mm, 3A</v>
          </cell>
          <cell r="C523" t="str">
            <v>ea</v>
          </cell>
          <cell r="E523" t="b">
            <v>0</v>
          </cell>
          <cell r="F523" t="b">
            <v>0</v>
          </cell>
          <cell r="H523" t="str">
            <v>Production</v>
          </cell>
          <cell r="I523" t="str">
            <v>Buy</v>
          </cell>
          <cell r="J523" t="str">
            <v>Amphenol FCI</v>
          </cell>
          <cell r="K523" t="str">
            <v>95278-102B10LF</v>
          </cell>
          <cell r="N523" t="str">
            <v>ECAS</v>
          </cell>
          <cell r="P523">
            <v>5000</v>
          </cell>
          <cell r="R523">
            <v>0.44</v>
          </cell>
          <cell r="S523" t="str">
            <v>EUR</v>
          </cell>
          <cell r="T523">
            <v>0.44</v>
          </cell>
          <cell r="U523" t="str">
            <v>DDP Romania</v>
          </cell>
          <cell r="Y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J523">
            <v>0.44</v>
          </cell>
          <cell r="AK523">
            <v>12</v>
          </cell>
          <cell r="AM523" t="str">
            <v>8536.69.4040</v>
          </cell>
          <cell r="AQ523" t="str">
            <v>PCA</v>
          </cell>
          <cell r="AR523" t="b">
            <v>0</v>
          </cell>
          <cell r="AS523" t="b">
            <v>0</v>
          </cell>
          <cell r="AT523" t="b">
            <v>0</v>
          </cell>
          <cell r="AU523" t="b">
            <v>0</v>
          </cell>
          <cell r="AV523" t="b">
            <v>0</v>
          </cell>
          <cell r="AW523" t="b">
            <v>0</v>
          </cell>
          <cell r="AX523" t="str">
            <v>95278-101A10LF</v>
          </cell>
          <cell r="AY523" t="str">
            <v>France</v>
          </cell>
          <cell r="AZ523" t="str">
            <v>SMD</v>
          </cell>
          <cell r="BA523">
            <v>1.35E-2</v>
          </cell>
          <cell r="BC523">
            <v>1.35E-2</v>
          </cell>
        </row>
        <row r="524">
          <cell r="A524" t="str">
            <v>4402-00030-00</v>
          </cell>
          <cell r="B524" t="str">
            <v>CON, 2x8-pin, Straight, SMD, B2B Male Header, H=8.00mm, P=2.54mm, 3A</v>
          </cell>
          <cell r="C524" t="str">
            <v>ea</v>
          </cell>
          <cell r="E524" t="b">
            <v>0</v>
          </cell>
          <cell r="F524" t="b">
            <v>0</v>
          </cell>
          <cell r="H524" t="str">
            <v>Production</v>
          </cell>
          <cell r="I524" t="str">
            <v>Buy</v>
          </cell>
          <cell r="J524" t="str">
            <v>Amphenol FCI</v>
          </cell>
          <cell r="K524" t="str">
            <v>95278-102B16LF</v>
          </cell>
          <cell r="N524" t="str">
            <v>ECAS</v>
          </cell>
          <cell r="P524">
            <v>1</v>
          </cell>
          <cell r="R524">
            <v>0.59</v>
          </cell>
          <cell r="S524" t="str">
            <v>EUR</v>
          </cell>
          <cell r="T524">
            <v>0.59</v>
          </cell>
          <cell r="U524" t="str">
            <v>DDP Romania</v>
          </cell>
          <cell r="Y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J524">
            <v>0.59</v>
          </cell>
          <cell r="AK524">
            <v>12</v>
          </cell>
          <cell r="AM524" t="str">
            <v>8536.69.4040</v>
          </cell>
          <cell r="AQ524" t="str">
            <v>PCA</v>
          </cell>
          <cell r="AR524" t="b">
            <v>0</v>
          </cell>
          <cell r="AS524" t="b">
            <v>0</v>
          </cell>
          <cell r="AT524" t="b">
            <v>0</v>
          </cell>
          <cell r="AU524" t="b">
            <v>0</v>
          </cell>
          <cell r="AV524" t="b">
            <v>0</v>
          </cell>
          <cell r="AW524" t="b">
            <v>0</v>
          </cell>
          <cell r="AX524" t="str">
            <v>ASL80MG-SMD</v>
          </cell>
          <cell r="AY524" t="str">
            <v>France</v>
          </cell>
          <cell r="AZ524" t="str">
            <v>SMD</v>
          </cell>
          <cell r="BA524">
            <v>1.35E-2</v>
          </cell>
          <cell r="BC524">
            <v>1.35E-2</v>
          </cell>
        </row>
        <row r="525">
          <cell r="A525" t="str">
            <v>4402-10010-00</v>
          </cell>
          <cell r="B525" t="str">
            <v>CON, 2x5-pin, Straight, SMD, B2B Female, P=2.54mm, H=7.10mm, 1A</v>
          </cell>
          <cell r="C525" t="str">
            <v>ea</v>
          </cell>
          <cell r="E525" t="b">
            <v>0</v>
          </cell>
          <cell r="F525" t="b">
            <v>0</v>
          </cell>
          <cell r="H525" t="str">
            <v>Production</v>
          </cell>
          <cell r="I525" t="str">
            <v>Buy</v>
          </cell>
          <cell r="J525" t="str">
            <v>NINIGI</v>
          </cell>
          <cell r="K525" t="str">
            <v>ZL264-10DG</v>
          </cell>
          <cell r="M525" t="str">
            <v>[04/12/23] ECAS @ €0.588
[14/12/23] Wurth 61031021821 (no pegs); 1 @ €0.70; 600 @ €0.650; 15-weeks</v>
          </cell>
          <cell r="N525" t="str">
            <v>ECAS</v>
          </cell>
          <cell r="P525">
            <v>987</v>
          </cell>
          <cell r="Q525">
            <v>1</v>
          </cell>
          <cell r="R525">
            <v>0.62</v>
          </cell>
          <cell r="S525" t="str">
            <v>EUR</v>
          </cell>
          <cell r="T525">
            <v>0.62</v>
          </cell>
          <cell r="U525" t="str">
            <v>EXW Poland</v>
          </cell>
          <cell r="Y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J525">
            <v>0.62</v>
          </cell>
          <cell r="AK525">
            <v>27</v>
          </cell>
          <cell r="AQ525" t="str">
            <v>PCA</v>
          </cell>
          <cell r="AR525" t="b">
            <v>0</v>
          </cell>
          <cell r="AS525" t="b">
            <v>0</v>
          </cell>
          <cell r="AT525" t="b">
            <v>0</v>
          </cell>
          <cell r="AU525" t="b">
            <v>0</v>
          </cell>
          <cell r="AV525" t="b">
            <v>0</v>
          </cell>
          <cell r="AW525" t="b">
            <v>0</v>
          </cell>
          <cell r="AY525" t="str">
            <v>China</v>
          </cell>
          <cell r="AZ525" t="str">
            <v>SMD</v>
          </cell>
          <cell r="BA525">
            <v>1.35E-2</v>
          </cell>
          <cell r="BC525">
            <v>1.35E-2</v>
          </cell>
        </row>
        <row r="526">
          <cell r="A526" t="str">
            <v>4402-10011-00</v>
          </cell>
          <cell r="B526" t="str">
            <v>CON, 2x5-pin, Straight, SMD, B2B Female, P=2.54mm, H=7.34mm, 1A</v>
          </cell>
          <cell r="C526" t="str">
            <v>ea</v>
          </cell>
          <cell r="E526" t="b">
            <v>0</v>
          </cell>
          <cell r="F526" t="b">
            <v>0</v>
          </cell>
          <cell r="H526" t="str">
            <v>Production</v>
          </cell>
          <cell r="I526" t="str">
            <v>Buy</v>
          </cell>
          <cell r="J526" t="str">
            <v>MPE Garry</v>
          </cell>
          <cell r="K526" t="str">
            <v>098-6-010-0-NFX-YT0</v>
          </cell>
          <cell r="N526" t="str">
            <v>ECAS</v>
          </cell>
          <cell r="P526">
            <v>69</v>
          </cell>
          <cell r="Q526">
            <v>1</v>
          </cell>
          <cell r="R526">
            <v>0.63400000000000001</v>
          </cell>
          <cell r="S526" t="str">
            <v>EUR</v>
          </cell>
          <cell r="T526">
            <v>0.63400000000000001</v>
          </cell>
          <cell r="Y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J526">
            <v>0.63400000000000001</v>
          </cell>
          <cell r="AK526">
            <v>27</v>
          </cell>
          <cell r="AP526">
            <v>45397</v>
          </cell>
          <cell r="AQ526" t="str">
            <v>PCA</v>
          </cell>
          <cell r="AR526" t="b">
            <v>0</v>
          </cell>
          <cell r="AS526" t="b">
            <v>0</v>
          </cell>
          <cell r="AT526" t="b">
            <v>0</v>
          </cell>
          <cell r="AU526" t="b">
            <v>0</v>
          </cell>
          <cell r="AV526" t="b">
            <v>0</v>
          </cell>
          <cell r="AW526" t="b">
            <v>0</v>
          </cell>
          <cell r="AX526" t="str">
            <v>098-6-010-0-NFX-YT0</v>
          </cell>
          <cell r="AY526" t="str">
            <v>Germany</v>
          </cell>
          <cell r="AZ526" t="str">
            <v>SMD</v>
          </cell>
          <cell r="BA526">
            <v>1.35E-2</v>
          </cell>
          <cell r="BC526">
            <v>1.35E-2</v>
          </cell>
        </row>
        <row r="527">
          <cell r="A527" t="str">
            <v>4402-10020-00</v>
          </cell>
          <cell r="B527" t="str">
            <v>CON, 2x8-pin, Straight, SMD, B2B Female, P=2.54mm, H=7.10mm,1A</v>
          </cell>
          <cell r="C527" t="str">
            <v>ea</v>
          </cell>
          <cell r="E527" t="b">
            <v>0</v>
          </cell>
          <cell r="F527" t="b">
            <v>0</v>
          </cell>
          <cell r="H527" t="str">
            <v>Production</v>
          </cell>
          <cell r="I527" t="str">
            <v>Buy</v>
          </cell>
          <cell r="J527" t="str">
            <v>NINIGI</v>
          </cell>
          <cell r="K527" t="str">
            <v>ZL264-16DG</v>
          </cell>
          <cell r="M527" t="str">
            <v>[04/12/23] ECAS @ €0.906
[14/12/23] Wurth 61031621821 (no pegs); 1 @ €0.970; 1k2 @ €0.850; 15-weeks</v>
          </cell>
          <cell r="N527" t="str">
            <v>ECAS</v>
          </cell>
          <cell r="P527">
            <v>290</v>
          </cell>
          <cell r="Q527">
            <v>1</v>
          </cell>
          <cell r="R527">
            <v>1.02</v>
          </cell>
          <cell r="S527" t="str">
            <v>EUR</v>
          </cell>
          <cell r="T527">
            <v>1.02</v>
          </cell>
          <cell r="U527" t="str">
            <v>EXW Poland</v>
          </cell>
          <cell r="Y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J527">
            <v>1.02</v>
          </cell>
          <cell r="AK527">
            <v>27</v>
          </cell>
          <cell r="AQ527" t="str">
            <v>PCA</v>
          </cell>
          <cell r="AR527" t="b">
            <v>0</v>
          </cell>
          <cell r="AS527" t="b">
            <v>0</v>
          </cell>
          <cell r="AT527" t="b">
            <v>0</v>
          </cell>
          <cell r="AU527" t="b">
            <v>0</v>
          </cell>
          <cell r="AV527" t="b">
            <v>0</v>
          </cell>
          <cell r="AW527" t="b">
            <v>0</v>
          </cell>
          <cell r="AY527" t="str">
            <v>China</v>
          </cell>
          <cell r="AZ527" t="str">
            <v>SMD</v>
          </cell>
          <cell r="BA527">
            <v>1.35E-2</v>
          </cell>
          <cell r="BC527">
            <v>1.35E-2</v>
          </cell>
        </row>
        <row r="528">
          <cell r="A528" t="str">
            <v>4402-10021-00</v>
          </cell>
          <cell r="B528" t="str">
            <v>CON, 2x8-pin, Straight, SMD, B2B Female, P=2.54mm, H=7.34mm, 1A</v>
          </cell>
          <cell r="C528" t="str">
            <v>ea</v>
          </cell>
          <cell r="E528" t="b">
            <v>0</v>
          </cell>
          <cell r="F528" t="b">
            <v>0</v>
          </cell>
          <cell r="H528" t="str">
            <v>Production</v>
          </cell>
          <cell r="I528" t="str">
            <v>Buy</v>
          </cell>
          <cell r="J528" t="str">
            <v>MPE Garry</v>
          </cell>
          <cell r="K528" t="str">
            <v>098-6-016-0-NFX-YT0</v>
          </cell>
          <cell r="N528" t="str">
            <v>ECAS</v>
          </cell>
          <cell r="P528">
            <v>58</v>
          </cell>
          <cell r="Q528">
            <v>1</v>
          </cell>
          <cell r="R528">
            <v>1.26</v>
          </cell>
          <cell r="S528" t="str">
            <v>EUR</v>
          </cell>
          <cell r="T528">
            <v>1.26</v>
          </cell>
          <cell r="Y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J528">
            <v>1.26</v>
          </cell>
          <cell r="AQ528" t="str">
            <v>PCA</v>
          </cell>
          <cell r="AR528" t="b">
            <v>0</v>
          </cell>
          <cell r="AS528" t="b">
            <v>0</v>
          </cell>
          <cell r="AT528" t="b">
            <v>0</v>
          </cell>
          <cell r="AU528" t="b">
            <v>0</v>
          </cell>
          <cell r="AV528" t="b">
            <v>0</v>
          </cell>
          <cell r="AW528" t="b">
            <v>0</v>
          </cell>
          <cell r="AX528" t="str">
            <v>098-6-016-0-NFX-YT0</v>
          </cell>
          <cell r="AY528" t="str">
            <v>Germany</v>
          </cell>
          <cell r="AZ528" t="str">
            <v>SMD</v>
          </cell>
          <cell r="BA528">
            <v>1.35E-2</v>
          </cell>
          <cell r="BC528">
            <v>1.35E-2</v>
          </cell>
        </row>
        <row r="529">
          <cell r="A529" t="str">
            <v>4402-11010-00</v>
          </cell>
          <cell r="B529" t="str">
            <v>CON, 2x5-pin, Straight, SMD, B2B Male, P=1.27mm, 1A</v>
          </cell>
          <cell r="C529" t="str">
            <v>ea</v>
          </cell>
          <cell r="E529" t="b">
            <v>0</v>
          </cell>
          <cell r="F529" t="b">
            <v>0</v>
          </cell>
          <cell r="H529" t="str">
            <v>Production</v>
          </cell>
          <cell r="I529" t="str">
            <v>Buy</v>
          </cell>
          <cell r="J529" t="str">
            <v>Connfly</v>
          </cell>
          <cell r="K529" t="str">
            <v>ZL322-2X5P / DS1031-08-2*5P8BS41-3A</v>
          </cell>
          <cell r="N529" t="str">
            <v>ECAS</v>
          </cell>
          <cell r="P529">
            <v>100</v>
          </cell>
          <cell r="Q529">
            <v>1</v>
          </cell>
          <cell r="R529">
            <v>0.14399999999999999</v>
          </cell>
          <cell r="S529" t="str">
            <v>EUR</v>
          </cell>
          <cell r="T529">
            <v>0.14399999999999999</v>
          </cell>
          <cell r="U529" t="str">
            <v>EXW Poland</v>
          </cell>
          <cell r="Y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J529">
            <v>0.14399999999999999</v>
          </cell>
          <cell r="AK529">
            <v>30</v>
          </cell>
          <cell r="AP529">
            <v>45363</v>
          </cell>
          <cell r="AQ529" t="str">
            <v>PCA</v>
          </cell>
          <cell r="AR529" t="b">
            <v>0</v>
          </cell>
          <cell r="AS529" t="b">
            <v>0</v>
          </cell>
          <cell r="AT529" t="b">
            <v>0</v>
          </cell>
          <cell r="AU529" t="b">
            <v>0</v>
          </cell>
          <cell r="AV529" t="b">
            <v>0</v>
          </cell>
          <cell r="AW529" t="b">
            <v>0</v>
          </cell>
          <cell r="AX529" t="str">
            <v>DS1031-08-2*5P8BS41-3A</v>
          </cell>
          <cell r="AY529" t="str">
            <v>China</v>
          </cell>
          <cell r="AZ529" t="str">
            <v>SMD</v>
          </cell>
          <cell r="BA529">
            <v>1.35E-2</v>
          </cell>
          <cell r="BC529">
            <v>1.35E-2</v>
          </cell>
        </row>
        <row r="530">
          <cell r="A530" t="str">
            <v>4402-11020-00</v>
          </cell>
          <cell r="B530" t="str">
            <v>CON, 2x8-pin, Straight, SMD, B2B Male, P=1.27mm, 1A</v>
          </cell>
          <cell r="C530" t="str">
            <v>ea</v>
          </cell>
          <cell r="E530" t="b">
            <v>0</v>
          </cell>
          <cell r="F530" t="b">
            <v>0</v>
          </cell>
          <cell r="H530" t="str">
            <v>Production</v>
          </cell>
          <cell r="I530" t="str">
            <v>Buy</v>
          </cell>
          <cell r="J530" t="str">
            <v>Connfly</v>
          </cell>
          <cell r="K530" t="str">
            <v>ZL322-2X8P / DS1031-08-2*8P8BS41XT-3A</v>
          </cell>
          <cell r="M530" t="str">
            <v>[04/12/23] ECAS @ €0.906
[14/12/23] Wurth 61031621821 (no pegs); 1 @ €0.970; 1k2 @ €0.850; 15-weeks</v>
          </cell>
          <cell r="N530" t="str">
            <v>ECAS</v>
          </cell>
          <cell r="P530">
            <v>500</v>
          </cell>
          <cell r="Q530">
            <v>1</v>
          </cell>
          <cell r="R530">
            <v>0.27</v>
          </cell>
          <cell r="S530" t="str">
            <v>EUR</v>
          </cell>
          <cell r="T530">
            <v>0.27</v>
          </cell>
          <cell r="U530" t="str">
            <v>DDP</v>
          </cell>
          <cell r="Y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J530">
            <v>0.27</v>
          </cell>
          <cell r="AK530">
            <v>27</v>
          </cell>
          <cell r="AQ530" t="str">
            <v>PCA</v>
          </cell>
          <cell r="AR530" t="b">
            <v>0</v>
          </cell>
          <cell r="AS530" t="b">
            <v>0</v>
          </cell>
          <cell r="AT530" t="b">
            <v>0</v>
          </cell>
          <cell r="AU530" t="b">
            <v>0</v>
          </cell>
          <cell r="AV530" t="b">
            <v>0</v>
          </cell>
          <cell r="AW530" t="b">
            <v>0</v>
          </cell>
          <cell r="AX530" t="str">
            <v>DS1031-08-2*8P8BS41XT-3A</v>
          </cell>
          <cell r="AY530" t="str">
            <v>China</v>
          </cell>
          <cell r="AZ530" t="str">
            <v>SMD</v>
          </cell>
          <cell r="BA530">
            <v>1.35E-2</v>
          </cell>
          <cell r="BC530">
            <v>1.35E-2</v>
          </cell>
        </row>
        <row r="531">
          <cell r="A531" t="str">
            <v>4404-10020-00</v>
          </cell>
          <cell r="B531" t="str">
            <v>CON, 1x2-Pos Shunt, P=2.54mm, Black, Gold</v>
          </cell>
          <cell r="C531" t="str">
            <v>ea</v>
          </cell>
          <cell r="E531" t="b">
            <v>0</v>
          </cell>
          <cell r="F531" t="b">
            <v>0</v>
          </cell>
          <cell r="H531" t="str">
            <v>Production</v>
          </cell>
          <cell r="I531" t="str">
            <v>Buy</v>
          </cell>
          <cell r="J531" t="str">
            <v>Assmann</v>
          </cell>
          <cell r="K531" t="str">
            <v>AKSPT/G BLACK</v>
          </cell>
          <cell r="N531" t="str">
            <v>ECAS</v>
          </cell>
          <cell r="P531">
            <v>1</v>
          </cell>
          <cell r="R531">
            <v>1.9E-2</v>
          </cell>
          <cell r="S531" t="str">
            <v>EUR</v>
          </cell>
          <cell r="T531">
            <v>1.9E-2</v>
          </cell>
          <cell r="U531" t="str">
            <v>DDP</v>
          </cell>
          <cell r="Y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J531">
            <v>1.9E-2</v>
          </cell>
          <cell r="AK531">
            <v>18</v>
          </cell>
          <cell r="AM531" t="str">
            <v>8538.90.8180</v>
          </cell>
          <cell r="AP531">
            <v>45138</v>
          </cell>
          <cell r="AQ531" t="str">
            <v>PCA</v>
          </cell>
          <cell r="AR531" t="b">
            <v>0</v>
          </cell>
          <cell r="AS531" t="b">
            <v>0</v>
          </cell>
          <cell r="AT531" t="b">
            <v>0</v>
          </cell>
          <cell r="AU531" t="b">
            <v>0</v>
          </cell>
          <cell r="AV531" t="b">
            <v>0</v>
          </cell>
          <cell r="AW531" t="b">
            <v>0</v>
          </cell>
          <cell r="AY531" t="str">
            <v>China</v>
          </cell>
          <cell r="AZ531" t="str">
            <v>Hand</v>
          </cell>
          <cell r="BA531" t="str">
            <v/>
          </cell>
          <cell r="BC531">
            <v>0</v>
          </cell>
        </row>
        <row r="532">
          <cell r="A532" t="str">
            <v>4404-10030-00</v>
          </cell>
          <cell r="B532" t="str">
            <v>CON, 1x2-Pos Shunt, P=2.54mm, Blue, Gold</v>
          </cell>
          <cell r="C532" t="str">
            <v>ea</v>
          </cell>
          <cell r="E532" t="b">
            <v>0</v>
          </cell>
          <cell r="F532" t="b">
            <v>0</v>
          </cell>
          <cell r="H532" t="str">
            <v>Production</v>
          </cell>
          <cell r="I532" t="str">
            <v>Buy</v>
          </cell>
          <cell r="J532" t="str">
            <v>Harwin</v>
          </cell>
          <cell r="K532" t="str">
            <v>M7583-05</v>
          </cell>
          <cell r="N532" t="str">
            <v>Mouser</v>
          </cell>
          <cell r="P532">
            <v>1000</v>
          </cell>
          <cell r="R532">
            <v>7.8E-2</v>
          </cell>
          <cell r="S532" t="str">
            <v>EUR</v>
          </cell>
          <cell r="T532">
            <v>7.8E-2</v>
          </cell>
          <cell r="U532" t="str">
            <v>DDP</v>
          </cell>
          <cell r="Y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J532">
            <v>7.8E-2</v>
          </cell>
          <cell r="AK532">
            <v>12</v>
          </cell>
          <cell r="AQ532" t="str">
            <v>PCA</v>
          </cell>
          <cell r="AR532" t="b">
            <v>0</v>
          </cell>
          <cell r="AS532" t="b">
            <v>0</v>
          </cell>
          <cell r="AT532" t="b">
            <v>0</v>
          </cell>
          <cell r="AU532" t="b">
            <v>0</v>
          </cell>
          <cell r="AV532" t="b">
            <v>0</v>
          </cell>
          <cell r="AW532" t="b">
            <v>0</v>
          </cell>
          <cell r="AY532" t="str">
            <v>Taiwan</v>
          </cell>
          <cell r="AZ532" t="str">
            <v>Hand</v>
          </cell>
          <cell r="BA532" t="str">
            <v/>
          </cell>
          <cell r="BC532">
            <v>0</v>
          </cell>
        </row>
        <row r="533">
          <cell r="A533" t="str">
            <v>4406-00010-00</v>
          </cell>
          <cell r="B533" t="str">
            <v>CON, Crimp Pin, Phospher Bronze / Tin Plating, 22~30AWG</v>
          </cell>
          <cell r="C533" t="str">
            <v>ea</v>
          </cell>
          <cell r="E533" t="b">
            <v>0</v>
          </cell>
          <cell r="F533" t="b">
            <v>0</v>
          </cell>
          <cell r="H533" t="str">
            <v>Production</v>
          </cell>
          <cell r="I533" t="str">
            <v>Buy</v>
          </cell>
          <cell r="J533" t="str">
            <v>Zhejiang Lianhe Electronics Co Ltd</v>
          </cell>
          <cell r="K533" t="str">
            <v>A2501-TP-XH-T11</v>
          </cell>
          <cell r="N533" t="str">
            <v>Zhejiang Lianhe Electronics Co Ltd</v>
          </cell>
          <cell r="P533">
            <v>6000</v>
          </cell>
          <cell r="Q533">
            <v>6000</v>
          </cell>
          <cell r="R533">
            <v>1.9E-3</v>
          </cell>
          <cell r="S533" t="str">
            <v>USD</v>
          </cell>
          <cell r="T533">
            <v>1.7989017231584926E-3</v>
          </cell>
          <cell r="U533" t="str">
            <v>EXW</v>
          </cell>
          <cell r="Y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J533">
            <v>1.7989017231584926E-3</v>
          </cell>
          <cell r="AK533">
            <v>3</v>
          </cell>
          <cell r="AQ533" t="str">
            <v>PCA</v>
          </cell>
          <cell r="AR533" t="b">
            <v>0</v>
          </cell>
          <cell r="AS533" t="b">
            <v>0</v>
          </cell>
          <cell r="AT533" t="b">
            <v>0</v>
          </cell>
          <cell r="AU533" t="b">
            <v>0</v>
          </cell>
          <cell r="AV533" t="b">
            <v>0</v>
          </cell>
          <cell r="AW533" t="b">
            <v>0</v>
          </cell>
          <cell r="AY533" t="str">
            <v>China</v>
          </cell>
          <cell r="BA533" t="str">
            <v/>
          </cell>
          <cell r="BC533">
            <v>0</v>
          </cell>
        </row>
        <row r="534">
          <cell r="A534" t="str">
            <v>4406-00020-00</v>
          </cell>
          <cell r="B534" t="str">
            <v>CON, Crimp Pin, Phospher Bronze / Tin Plating, 22~28AWG</v>
          </cell>
          <cell r="C534" t="str">
            <v>ea</v>
          </cell>
          <cell r="E534" t="b">
            <v>0</v>
          </cell>
          <cell r="F534" t="b">
            <v>0</v>
          </cell>
          <cell r="H534" t="str">
            <v>Production</v>
          </cell>
          <cell r="I534" t="str">
            <v>Reference Item</v>
          </cell>
          <cell r="J534" t="str">
            <v>Joint Tech Electronic Ind. Co., Ltd.</v>
          </cell>
          <cell r="K534" t="str">
            <v>A2501-TBE</v>
          </cell>
          <cell r="N534" t="str">
            <v>TME</v>
          </cell>
          <cell r="P534">
            <v>16000</v>
          </cell>
          <cell r="Q534">
            <v>16000</v>
          </cell>
          <cell r="R534">
            <v>7.3800000000000003E-3</v>
          </cell>
          <cell r="S534" t="str">
            <v>EUR</v>
          </cell>
          <cell r="T534">
            <v>7.3800000000000003E-3</v>
          </cell>
          <cell r="U534" t="str">
            <v>EXW</v>
          </cell>
          <cell r="Y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J534">
            <v>7.3800000000000003E-3</v>
          </cell>
          <cell r="AK534">
            <v>31</v>
          </cell>
          <cell r="AQ534" t="str">
            <v>PCA</v>
          </cell>
          <cell r="AR534" t="b">
            <v>0</v>
          </cell>
          <cell r="AS534" t="b">
            <v>0</v>
          </cell>
          <cell r="AT534" t="b">
            <v>0</v>
          </cell>
          <cell r="AU534" t="b">
            <v>0</v>
          </cell>
          <cell r="AV534" t="b">
            <v>0</v>
          </cell>
          <cell r="AW534" t="b">
            <v>0</v>
          </cell>
          <cell r="AY534" t="str">
            <v>China</v>
          </cell>
          <cell r="BA534" t="str">
            <v/>
          </cell>
          <cell r="BC534">
            <v>0</v>
          </cell>
        </row>
        <row r="535">
          <cell r="A535" t="str">
            <v>4408-00010-00</v>
          </cell>
          <cell r="B535" t="str">
            <v>CON, 1x8-Pin, M, R/A, SMD, W2B, 4-Shroud, H=6.00mm, P=2.50mm, 3A 250V</v>
          </cell>
          <cell r="C535" t="str">
            <v>ea</v>
          </cell>
          <cell r="E535" t="b">
            <v>0</v>
          </cell>
          <cell r="F535" t="b">
            <v>0</v>
          </cell>
          <cell r="H535" t="str">
            <v>Production</v>
          </cell>
          <cell r="I535" t="str">
            <v>Buy</v>
          </cell>
          <cell r="J535" t="str">
            <v>Zhejiang Lianhe Electronics Co Ltd</v>
          </cell>
          <cell r="K535" t="str">
            <v>A2501-SR08-XH8AWB</v>
          </cell>
          <cell r="M535" t="str">
            <v>[12/09/2023] Zhejiang Lianhe offer 1k @ $0.0389, 10k @ $0.0354
[12/12/2023] Supplied with M12 Pre-Wired Assembly by Eco Cables China, 1.4k @ $0.100
[31/05/2024] Consume 1,170pcs from Delta @ 1.9906LEI (€0.39) first</v>
          </cell>
          <cell r="N535" t="str">
            <v>Delta</v>
          </cell>
          <cell r="O535" t="str">
            <v>Cornel Invoice 010 31/05/204</v>
          </cell>
          <cell r="P535">
            <v>1170</v>
          </cell>
          <cell r="Q535">
            <v>1170</v>
          </cell>
          <cell r="R535">
            <v>0.39</v>
          </cell>
          <cell r="S535" t="str">
            <v>EUR</v>
          </cell>
          <cell r="T535">
            <v>0.39</v>
          </cell>
          <cell r="U535" t="str">
            <v>EXW</v>
          </cell>
          <cell r="Y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 t="str">
            <v>Ships with 3400-000-00</v>
          </cell>
          <cell r="AJ535">
            <v>0.39</v>
          </cell>
          <cell r="AK535">
            <v>3</v>
          </cell>
          <cell r="AM535" t="str">
            <v>8544.42.2900</v>
          </cell>
          <cell r="AP535">
            <v>45596</v>
          </cell>
          <cell r="AQ535" t="str">
            <v>PCA</v>
          </cell>
          <cell r="AR535" t="b">
            <v>0</v>
          </cell>
          <cell r="AS535" t="b">
            <v>0</v>
          </cell>
          <cell r="AT535" t="b">
            <v>0</v>
          </cell>
          <cell r="AU535" t="b">
            <v>0</v>
          </cell>
          <cell r="AV535" t="b">
            <v>0</v>
          </cell>
          <cell r="AW535" t="b">
            <v>0</v>
          </cell>
          <cell r="AX535" t="str">
            <v>A2501-SR08-XH8AWB</v>
          </cell>
          <cell r="AY535" t="str">
            <v>China</v>
          </cell>
          <cell r="AZ535" t="str">
            <v>SMD</v>
          </cell>
          <cell r="BA535">
            <v>1.35E-2</v>
          </cell>
          <cell r="BC535">
            <v>1.35E-2</v>
          </cell>
        </row>
        <row r="536">
          <cell r="A536" t="str">
            <v>4408-00020-00</v>
          </cell>
          <cell r="B536" t="str">
            <v>CON, 1x5-Pin, M, R/A, SMD, W2B, 4-Shroud, H=6.00mm, P=2.50mm, 3A 250V</v>
          </cell>
          <cell r="C536" t="str">
            <v>ea</v>
          </cell>
          <cell r="E536" t="b">
            <v>0</v>
          </cell>
          <cell r="F536" t="b">
            <v>0</v>
          </cell>
          <cell r="H536" t="str">
            <v>Production</v>
          </cell>
          <cell r="I536" t="str">
            <v>Buy</v>
          </cell>
          <cell r="J536" t="str">
            <v>Zhejiang Lianhe Electronics Co Ltd</v>
          </cell>
          <cell r="K536" t="str">
            <v>A2501-SR05-XH5AWB</v>
          </cell>
          <cell r="N536" t="str">
            <v>Zhejiang Lianhe Electronics Co Ltd</v>
          </cell>
          <cell r="P536">
            <v>700</v>
          </cell>
          <cell r="Q536">
            <v>700</v>
          </cell>
          <cell r="R536">
            <v>2.8199999999999999E-2</v>
          </cell>
          <cell r="S536" t="str">
            <v>USD</v>
          </cell>
          <cell r="T536">
            <v>2.6699488733194471E-2</v>
          </cell>
          <cell r="U536" t="str">
            <v>EXW</v>
          </cell>
          <cell r="Y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J536">
            <v>2.6699488733194471E-2</v>
          </cell>
          <cell r="AK536">
            <v>3</v>
          </cell>
          <cell r="AQ536" t="str">
            <v>PCA</v>
          </cell>
          <cell r="AR536" t="b">
            <v>0</v>
          </cell>
          <cell r="AS536" t="b">
            <v>0</v>
          </cell>
          <cell r="AT536" t="b">
            <v>0</v>
          </cell>
          <cell r="AU536" t="b">
            <v>0</v>
          </cell>
          <cell r="AV536" t="b">
            <v>0</v>
          </cell>
          <cell r="AW536" t="b">
            <v>0</v>
          </cell>
          <cell r="AY536" t="str">
            <v>China</v>
          </cell>
          <cell r="AZ536" t="str">
            <v>SMD</v>
          </cell>
          <cell r="BA536">
            <v>1.35E-2</v>
          </cell>
          <cell r="BC536">
            <v>1.35E-2</v>
          </cell>
        </row>
        <row r="537">
          <cell r="A537" t="str">
            <v>4408-00030-00</v>
          </cell>
          <cell r="B537" t="str">
            <v>CON, 1x4-Pin, M, R/A, SMD, W2B, 4-Shroud, H=6.00mm, P=2.50mm, 3A 250V</v>
          </cell>
          <cell r="C537" t="str">
            <v>ea</v>
          </cell>
          <cell r="D537" t="str">
            <v>1</v>
          </cell>
          <cell r="E537" t="b">
            <v>0</v>
          </cell>
          <cell r="F537" t="b">
            <v>0</v>
          </cell>
          <cell r="H537" t="str">
            <v>Production</v>
          </cell>
          <cell r="I537" t="str">
            <v>Buy</v>
          </cell>
          <cell r="J537" t="str">
            <v>Zhejiang Lianhe Electronics Co Ltd</v>
          </cell>
          <cell r="K537" t="str">
            <v>A2501-SR04-XH4AWB</v>
          </cell>
          <cell r="M537" t="str">
            <v>[31/05/2024] Consume 500pcs from Delta @ 1.493LEI (€0.29) first</v>
          </cell>
          <cell r="N537" t="str">
            <v>Delta</v>
          </cell>
          <cell r="O537" t="str">
            <v>Cornel Invoice 010 31/05/204</v>
          </cell>
          <cell r="P537">
            <v>108</v>
          </cell>
          <cell r="Q537">
            <v>108</v>
          </cell>
          <cell r="R537">
            <v>0.28999999999999998</v>
          </cell>
          <cell r="S537" t="str">
            <v>EUR</v>
          </cell>
          <cell r="T537">
            <v>0.28999999999999998</v>
          </cell>
          <cell r="U537" t="str">
            <v>EXW</v>
          </cell>
          <cell r="Y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J537">
            <v>0.28999999999999998</v>
          </cell>
          <cell r="AK537">
            <v>3</v>
          </cell>
          <cell r="AP537">
            <v>45694</v>
          </cell>
          <cell r="AQ537" t="str">
            <v>PCA</v>
          </cell>
          <cell r="AR537" t="b">
            <v>0</v>
          </cell>
          <cell r="AS537" t="b">
            <v>0</v>
          </cell>
          <cell r="AT537" t="b">
            <v>0</v>
          </cell>
          <cell r="AU537" t="b">
            <v>0</v>
          </cell>
          <cell r="AV537" t="b">
            <v>0</v>
          </cell>
          <cell r="AW537" t="b">
            <v>0</v>
          </cell>
          <cell r="AX537" t="str">
            <v>A2501-SR04-XH4AWB</v>
          </cell>
          <cell r="AY537" t="str">
            <v>China</v>
          </cell>
          <cell r="AZ537" t="str">
            <v>SMD</v>
          </cell>
          <cell r="BA537">
            <v>1.35E-2</v>
          </cell>
          <cell r="BC537">
            <v>1.35E-2</v>
          </cell>
        </row>
        <row r="538">
          <cell r="A538" t="str">
            <v>4408-00030-00</v>
          </cell>
          <cell r="B538" t="str">
            <v>CON, 1x4-Pin, M, R/A, SMD, W2B, 4-Shroud, H=6.00mm, P=2.50mm, 3A 250V</v>
          </cell>
          <cell r="C538" t="str">
            <v>ea</v>
          </cell>
          <cell r="D538" t="str">
            <v>2</v>
          </cell>
          <cell r="E538" t="b">
            <v>0</v>
          </cell>
          <cell r="F538" t="b">
            <v>0</v>
          </cell>
          <cell r="H538" t="str">
            <v>Production</v>
          </cell>
          <cell r="I538" t="str">
            <v>Buy</v>
          </cell>
          <cell r="J538" t="str">
            <v>Zhejiang Lianhe Electronics Co Ltd</v>
          </cell>
          <cell r="K538" t="str">
            <v>A2501-SR04-XH4AWB</v>
          </cell>
          <cell r="M538" t="str">
            <v>ECO Cable supply with 3404-00030-00</v>
          </cell>
          <cell r="N538" t="str">
            <v>ECO Cables</v>
          </cell>
          <cell r="P538">
            <v>700</v>
          </cell>
          <cell r="Q538">
            <v>700</v>
          </cell>
          <cell r="R538">
            <v>5.5E-2</v>
          </cell>
          <cell r="S538" t="str">
            <v>USD</v>
          </cell>
          <cell r="T538">
            <v>5.2073470933535315E-2</v>
          </cell>
          <cell r="U538" t="str">
            <v>EXW</v>
          </cell>
          <cell r="Y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J538">
            <v>5.2073470933535315E-2</v>
          </cell>
          <cell r="AK538">
            <v>3</v>
          </cell>
          <cell r="AQ538" t="str">
            <v>PCA</v>
          </cell>
          <cell r="AR538" t="b">
            <v>0</v>
          </cell>
          <cell r="AS538" t="b">
            <v>0</v>
          </cell>
          <cell r="AT538" t="b">
            <v>0</v>
          </cell>
          <cell r="AU538" t="b">
            <v>0</v>
          </cell>
          <cell r="AV538" t="b">
            <v>0</v>
          </cell>
          <cell r="AW538" t="b">
            <v>0</v>
          </cell>
          <cell r="AX538" t="str">
            <v>A2501-SR04-XH4AWB</v>
          </cell>
          <cell r="AY538" t="str">
            <v>China</v>
          </cell>
          <cell r="AZ538" t="str">
            <v>SMD</v>
          </cell>
          <cell r="BA538">
            <v>1.35E-2</v>
          </cell>
          <cell r="BC538">
            <v>1.35E-2</v>
          </cell>
        </row>
        <row r="539">
          <cell r="A539" t="str">
            <v>4408-10010-00</v>
          </cell>
          <cell r="B539" t="str">
            <v>CON, 1x4-Pin, M, R/A, THP, W2B, 4-Shroud, H=5.70mm, P=2.50mm, 3A 250V</v>
          </cell>
          <cell r="C539" t="str">
            <v>ea</v>
          </cell>
          <cell r="E539" t="b">
            <v>0</v>
          </cell>
          <cell r="F539" t="b">
            <v>0</v>
          </cell>
          <cell r="H539" t="str">
            <v>Production</v>
          </cell>
          <cell r="I539" t="str">
            <v>Buy</v>
          </cell>
          <cell r="J539" t="str">
            <v>Joint Tech Electronic Ind. Co., Ltd.</v>
          </cell>
          <cell r="K539" t="str">
            <v>A2501WR-04P1</v>
          </cell>
          <cell r="N539" t="str">
            <v>TME</v>
          </cell>
          <cell r="P539">
            <v>2000</v>
          </cell>
          <cell r="Q539">
            <v>2000</v>
          </cell>
          <cell r="R539">
            <v>2.0820000000000002E-2</v>
          </cell>
          <cell r="S539" t="str">
            <v>EUR</v>
          </cell>
          <cell r="T539">
            <v>2.0820000000000002E-2</v>
          </cell>
          <cell r="U539" t="str">
            <v>EXW</v>
          </cell>
          <cell r="Y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J539">
            <v>2.0820000000000002E-2</v>
          </cell>
          <cell r="AK539">
            <v>31</v>
          </cell>
          <cell r="AQ539" t="str">
            <v>PCA</v>
          </cell>
          <cell r="AR539" t="b">
            <v>0</v>
          </cell>
          <cell r="AS539" t="b">
            <v>0</v>
          </cell>
          <cell r="AT539" t="b">
            <v>0</v>
          </cell>
          <cell r="AU539" t="b">
            <v>0</v>
          </cell>
          <cell r="AV539" t="b">
            <v>0</v>
          </cell>
          <cell r="AW539" t="b">
            <v>0</v>
          </cell>
          <cell r="AY539" t="str">
            <v>China</v>
          </cell>
          <cell r="AZ539" t="str">
            <v>THT</v>
          </cell>
          <cell r="BA539">
            <v>0.05</v>
          </cell>
          <cell r="BB539">
            <v>4</v>
          </cell>
          <cell r="BC539">
            <v>0.2</v>
          </cell>
        </row>
        <row r="540">
          <cell r="A540" t="str">
            <v>4408-10020-00</v>
          </cell>
          <cell r="B540" t="str">
            <v>CON, 1x8-Pin, M, R/A, THP, W2B, 4-Shroud, H=5.70mm, P=2.50mm, 3A 250V</v>
          </cell>
          <cell r="C540" t="str">
            <v>ea</v>
          </cell>
          <cell r="E540" t="b">
            <v>0</v>
          </cell>
          <cell r="F540" t="b">
            <v>0</v>
          </cell>
          <cell r="H540" t="str">
            <v>Production</v>
          </cell>
          <cell r="I540" t="str">
            <v>Buy</v>
          </cell>
          <cell r="J540" t="str">
            <v>Joint Tech Electronic Ind. Co., Ltd.</v>
          </cell>
          <cell r="K540" t="str">
            <v>A2501WR-08P1</v>
          </cell>
          <cell r="N540" t="str">
            <v>TME</v>
          </cell>
          <cell r="P540">
            <v>2000</v>
          </cell>
          <cell r="Q540">
            <v>2000</v>
          </cell>
          <cell r="R540">
            <v>3.4860000000000002E-2</v>
          </cell>
          <cell r="S540" t="str">
            <v>EUR</v>
          </cell>
          <cell r="T540">
            <v>3.4860000000000002E-2</v>
          </cell>
          <cell r="U540" t="str">
            <v>EXW</v>
          </cell>
          <cell r="Y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J540">
            <v>3.4860000000000002E-2</v>
          </cell>
          <cell r="AK540">
            <v>31</v>
          </cell>
          <cell r="AQ540" t="str">
            <v>PCA</v>
          </cell>
          <cell r="AR540" t="b">
            <v>0</v>
          </cell>
          <cell r="AS540" t="b">
            <v>0</v>
          </cell>
          <cell r="AT540" t="b">
            <v>0</v>
          </cell>
          <cell r="AU540" t="b">
            <v>0</v>
          </cell>
          <cell r="AV540" t="b">
            <v>0</v>
          </cell>
          <cell r="AW540" t="b">
            <v>0</v>
          </cell>
          <cell r="AY540" t="str">
            <v>China</v>
          </cell>
          <cell r="AZ540" t="str">
            <v>THT</v>
          </cell>
          <cell r="BA540">
            <v>0.05</v>
          </cell>
          <cell r="BB540">
            <v>8</v>
          </cell>
          <cell r="BC540">
            <v>0.4</v>
          </cell>
        </row>
        <row r="541">
          <cell r="A541" t="str">
            <v>4409-00010-00</v>
          </cell>
          <cell r="B541" t="str">
            <v>CON, 1x8-Pin, Straight, Plug, W2B, Female, H=7.95mm, P=2.50mm, 3A 250V</v>
          </cell>
          <cell r="C541" t="str">
            <v>ea</v>
          </cell>
          <cell r="E541" t="b">
            <v>0</v>
          </cell>
          <cell r="F541" t="b">
            <v>0</v>
          </cell>
          <cell r="H541" t="str">
            <v>Production</v>
          </cell>
          <cell r="I541" t="str">
            <v>Buy</v>
          </cell>
          <cell r="J541" t="str">
            <v>Zhejiang Lianhe Electronics Co Ltd</v>
          </cell>
          <cell r="K541" t="str">
            <v>A2501-H08-XH-8Y</v>
          </cell>
          <cell r="N541" t="str">
            <v>Zhejiang Lianhe Electronics Co Ltd</v>
          </cell>
          <cell r="P541">
            <v>2000</v>
          </cell>
          <cell r="Q541">
            <v>2000</v>
          </cell>
          <cell r="R541">
            <v>3.5200000000000001E-3</v>
          </cell>
          <cell r="S541" t="str">
            <v>USD</v>
          </cell>
          <cell r="T541">
            <v>3.33270213974626E-3</v>
          </cell>
          <cell r="U541" t="str">
            <v>EXW</v>
          </cell>
          <cell r="Y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J541">
            <v>3.33270213974626E-3</v>
          </cell>
          <cell r="AK541">
            <v>3</v>
          </cell>
          <cell r="AQ541" t="str">
            <v>PCA</v>
          </cell>
          <cell r="AR541" t="b">
            <v>0</v>
          </cell>
          <cell r="AS541" t="b">
            <v>0</v>
          </cell>
          <cell r="AT541" t="b">
            <v>0</v>
          </cell>
          <cell r="AU541" t="b">
            <v>0</v>
          </cell>
          <cell r="AV541" t="b">
            <v>0</v>
          </cell>
          <cell r="AW541" t="b">
            <v>0</v>
          </cell>
          <cell r="AY541" t="str">
            <v>China</v>
          </cell>
          <cell r="BA541" t="str">
            <v/>
          </cell>
          <cell r="BC541">
            <v>0</v>
          </cell>
        </row>
        <row r="542">
          <cell r="A542" t="str">
            <v>4409-00020-00</v>
          </cell>
          <cell r="B542" t="str">
            <v>CON, 1x5-Pin, Straight, Plug, W2B, Female, H=7.95mm, P=2.50mm, 3A 250V</v>
          </cell>
          <cell r="C542" t="str">
            <v>ea</v>
          </cell>
          <cell r="E542" t="b">
            <v>0</v>
          </cell>
          <cell r="F542" t="b">
            <v>0</v>
          </cell>
          <cell r="H542" t="str">
            <v>Production</v>
          </cell>
          <cell r="I542" t="str">
            <v>Buy</v>
          </cell>
          <cell r="J542" t="str">
            <v>Zhejiang Lianhe Electronics Co Ltd</v>
          </cell>
          <cell r="K542" t="str">
            <v>A2501-H05-XH-5Y</v>
          </cell>
          <cell r="N542" t="str">
            <v>Zhejiang Lianhe Electronics Co Ltd</v>
          </cell>
          <cell r="P542">
            <v>2000</v>
          </cell>
          <cell r="Q542">
            <v>2000</v>
          </cell>
          <cell r="R542">
            <v>2.2000000000000001E-3</v>
          </cell>
          <cell r="S542" t="str">
            <v>USD</v>
          </cell>
          <cell r="T542">
            <v>2.0829388373414127E-3</v>
          </cell>
          <cell r="U542" t="str">
            <v>EXW</v>
          </cell>
          <cell r="Y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J542">
            <v>2.0829388373414127E-3</v>
          </cell>
          <cell r="AK542">
            <v>3</v>
          </cell>
          <cell r="AQ542" t="str">
            <v>PCA</v>
          </cell>
          <cell r="AR542" t="b">
            <v>0</v>
          </cell>
          <cell r="AS542" t="b">
            <v>0</v>
          </cell>
          <cell r="AT542" t="b">
            <v>0</v>
          </cell>
          <cell r="AU542" t="b">
            <v>0</v>
          </cell>
          <cell r="AV542" t="b">
            <v>0</v>
          </cell>
          <cell r="AW542" t="b">
            <v>0</v>
          </cell>
          <cell r="AY542" t="str">
            <v>China</v>
          </cell>
          <cell r="BA542" t="str">
            <v/>
          </cell>
          <cell r="BC542">
            <v>0</v>
          </cell>
        </row>
        <row r="543">
          <cell r="A543" t="str">
            <v>4409-00030-00</v>
          </cell>
          <cell r="B543" t="str">
            <v>CON, 1x4-Pin, Straight, Plug, W2B, Female, H=7.70mm, P=2.50mm, 3A 250V</v>
          </cell>
          <cell r="C543" t="str">
            <v>ea</v>
          </cell>
          <cell r="E543" t="b">
            <v>0</v>
          </cell>
          <cell r="F543" t="b">
            <v>0</v>
          </cell>
          <cell r="H543" t="str">
            <v>Production</v>
          </cell>
          <cell r="I543" t="str">
            <v>Reference Item</v>
          </cell>
          <cell r="J543" t="str">
            <v>Joint Tech Electronic Ind. Co., Ltd.</v>
          </cell>
          <cell r="K543" t="str">
            <v>A2501H-04P</v>
          </cell>
          <cell r="N543" t="str">
            <v>TME</v>
          </cell>
          <cell r="P543">
            <v>2000</v>
          </cell>
          <cell r="Q543">
            <v>2000</v>
          </cell>
          <cell r="R543">
            <v>1.055E-2</v>
          </cell>
          <cell r="S543" t="str">
            <v>EUR</v>
          </cell>
          <cell r="T543">
            <v>1.055E-2</v>
          </cell>
          <cell r="U543" t="str">
            <v>EXW</v>
          </cell>
          <cell r="Y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J543">
            <v>1.055E-2</v>
          </cell>
          <cell r="AK543">
            <v>31</v>
          </cell>
          <cell r="AQ543" t="str">
            <v>PCA</v>
          </cell>
          <cell r="AR543" t="b">
            <v>0</v>
          </cell>
          <cell r="AS543" t="b">
            <v>0</v>
          </cell>
          <cell r="AT543" t="b">
            <v>0</v>
          </cell>
          <cell r="AU543" t="b">
            <v>0</v>
          </cell>
          <cell r="AV543" t="b">
            <v>0</v>
          </cell>
          <cell r="AW543" t="b">
            <v>0</v>
          </cell>
          <cell r="AY543" t="str">
            <v>China</v>
          </cell>
          <cell r="BA543" t="str">
            <v/>
          </cell>
          <cell r="BC543">
            <v>0</v>
          </cell>
        </row>
        <row r="544">
          <cell r="A544" t="str">
            <v>4409-00040-00</v>
          </cell>
          <cell r="B544" t="str">
            <v>CON, 1x8-Pin, Straight, Plug, W2B, Female, H=7.70mm, P=2.50mm, 3A 250V</v>
          </cell>
          <cell r="C544" t="str">
            <v>ea</v>
          </cell>
          <cell r="E544" t="b">
            <v>0</v>
          </cell>
          <cell r="F544" t="b">
            <v>0</v>
          </cell>
          <cell r="H544" t="str">
            <v>Production</v>
          </cell>
          <cell r="I544" t="str">
            <v>Reference Item</v>
          </cell>
          <cell r="J544" t="str">
            <v>Joint Tech Electronic Ind. Co., Ltd.</v>
          </cell>
          <cell r="K544" t="str">
            <v>A2501H-08P</v>
          </cell>
          <cell r="N544" t="str">
            <v>TME</v>
          </cell>
          <cell r="P544">
            <v>2000</v>
          </cell>
          <cell r="Q544">
            <v>2000</v>
          </cell>
          <cell r="R544">
            <v>1.6619999999999999E-2</v>
          </cell>
          <cell r="S544" t="str">
            <v>EUR</v>
          </cell>
          <cell r="T544">
            <v>1.6619999999999999E-2</v>
          </cell>
          <cell r="U544" t="str">
            <v>EXW</v>
          </cell>
          <cell r="Y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J544">
            <v>1.6619999999999999E-2</v>
          </cell>
          <cell r="AK544">
            <v>31</v>
          </cell>
          <cell r="AQ544" t="str">
            <v>PCA</v>
          </cell>
          <cell r="AR544" t="b">
            <v>0</v>
          </cell>
          <cell r="AS544" t="b">
            <v>0</v>
          </cell>
          <cell r="AT544" t="b">
            <v>0</v>
          </cell>
          <cell r="AU544" t="b">
            <v>0</v>
          </cell>
          <cell r="AV544" t="b">
            <v>0</v>
          </cell>
          <cell r="AW544" t="b">
            <v>0</v>
          </cell>
          <cell r="AY544" t="str">
            <v>China</v>
          </cell>
          <cell r="AZ544" t="str">
            <v>SMD</v>
          </cell>
          <cell r="BA544">
            <v>1.35E-2</v>
          </cell>
          <cell r="BC544">
            <v>1.35E-2</v>
          </cell>
        </row>
        <row r="545">
          <cell r="A545" t="str">
            <v>4410-00010-00</v>
          </cell>
          <cell r="B545" t="str">
            <v>CON, 2x18-Pos, F, PCI, SMD, P=1.00mm, Black</v>
          </cell>
          <cell r="C545" t="str">
            <v>ea</v>
          </cell>
          <cell r="D545" t="str">
            <v>1</v>
          </cell>
          <cell r="E545" t="b">
            <v>0</v>
          </cell>
          <cell r="F545" t="b">
            <v>0</v>
          </cell>
          <cell r="H545" t="str">
            <v>Production</v>
          </cell>
          <cell r="I545" t="str">
            <v>Buy</v>
          </cell>
          <cell r="J545" t="str">
            <v>Amphenol</v>
          </cell>
          <cell r="K545" t="str">
            <v>10061913-100PLF</v>
          </cell>
          <cell r="N545" t="str">
            <v>Digikey</v>
          </cell>
          <cell r="P545">
            <v>200</v>
          </cell>
          <cell r="Q545">
            <v>200</v>
          </cell>
          <cell r="R545">
            <v>1.35</v>
          </cell>
          <cell r="S545" t="str">
            <v>EUR</v>
          </cell>
          <cell r="T545">
            <v>1.35</v>
          </cell>
          <cell r="U545" t="str">
            <v>DDP</v>
          </cell>
          <cell r="Y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J545">
            <v>1.35</v>
          </cell>
          <cell r="AK545">
            <v>10</v>
          </cell>
          <cell r="AM545" t="str">
            <v>8536.69.4040</v>
          </cell>
          <cell r="AQ545" t="str">
            <v>PCA</v>
          </cell>
          <cell r="AR545" t="b">
            <v>0</v>
          </cell>
          <cell r="AS545" t="b">
            <v>0</v>
          </cell>
          <cell r="AT545" t="b">
            <v>0</v>
          </cell>
          <cell r="AU545" t="b">
            <v>0</v>
          </cell>
          <cell r="AV545" t="b">
            <v>0</v>
          </cell>
          <cell r="AW545" t="b">
            <v>0</v>
          </cell>
          <cell r="AX545" t="str">
            <v>10061913-100PLF</v>
          </cell>
          <cell r="AY545" t="str">
            <v>China</v>
          </cell>
          <cell r="AZ545" t="str">
            <v>SMD</v>
          </cell>
          <cell r="BA545">
            <v>1.35E-2</v>
          </cell>
          <cell r="BC545">
            <v>1.35E-2</v>
          </cell>
        </row>
        <row r="546">
          <cell r="A546" t="str">
            <v>4410-00010-00</v>
          </cell>
          <cell r="B546" t="str">
            <v>CON, 2x18-Pos, F, PCI, SMD, P=1.00mm, Black</v>
          </cell>
          <cell r="C546" t="str">
            <v>ea</v>
          </cell>
          <cell r="D546" t="str">
            <v>2</v>
          </cell>
          <cell r="E546" t="b">
            <v>0</v>
          </cell>
          <cell r="F546" t="b">
            <v>0</v>
          </cell>
          <cell r="H546" t="str">
            <v>Production</v>
          </cell>
          <cell r="I546" t="str">
            <v>Buy</v>
          </cell>
          <cell r="J546" t="str">
            <v>Amphenol</v>
          </cell>
          <cell r="K546" t="str">
            <v>10061913-100PLF</v>
          </cell>
          <cell r="N546" t="str">
            <v>ECAS</v>
          </cell>
          <cell r="P546">
            <v>400</v>
          </cell>
          <cell r="Q546">
            <v>1</v>
          </cell>
          <cell r="R546">
            <v>1.62</v>
          </cell>
          <cell r="S546" t="str">
            <v>EUR</v>
          </cell>
          <cell r="T546">
            <v>1.62</v>
          </cell>
          <cell r="U546" t="str">
            <v>DDP</v>
          </cell>
          <cell r="Y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J546">
            <v>1.62</v>
          </cell>
          <cell r="AK546">
            <v>9</v>
          </cell>
          <cell r="AM546" t="str">
            <v>8536.69.4040</v>
          </cell>
          <cell r="AQ546" t="str">
            <v>PCA</v>
          </cell>
          <cell r="AR546" t="b">
            <v>0</v>
          </cell>
          <cell r="AS546" t="b">
            <v>0</v>
          </cell>
          <cell r="AT546" t="b">
            <v>0</v>
          </cell>
          <cell r="AU546" t="b">
            <v>0</v>
          </cell>
          <cell r="AV546" t="b">
            <v>0</v>
          </cell>
          <cell r="AW546" t="b">
            <v>0</v>
          </cell>
          <cell r="AY546" t="str">
            <v>China</v>
          </cell>
          <cell r="AZ546" t="str">
            <v>SMD</v>
          </cell>
          <cell r="BA546">
            <v>1.35E-2</v>
          </cell>
          <cell r="BC546">
            <v>1.35E-2</v>
          </cell>
        </row>
        <row r="547">
          <cell r="A547" t="str">
            <v>4412-00010-00</v>
          </cell>
          <cell r="B547" t="str">
            <v>CON, 1x4-pin, THP, Vertical Latching, H=9.40mm, P=2.54mm</v>
          </cell>
          <cell r="C547" t="str">
            <v>ea</v>
          </cell>
          <cell r="E547" t="b">
            <v>0</v>
          </cell>
          <cell r="F547" t="b">
            <v>0</v>
          </cell>
          <cell r="H547" t="str">
            <v>Production</v>
          </cell>
          <cell r="I547" t="str">
            <v>Buy</v>
          </cell>
          <cell r="J547" t="str">
            <v>Pancon</v>
          </cell>
          <cell r="K547" t="str">
            <v>MUSS100-04-D_E</v>
          </cell>
          <cell r="M547" t="str">
            <v>[24/11/23] verify part is changed to R/A SMT on Main</v>
          </cell>
          <cell r="N547" t="str">
            <v>TME</v>
          </cell>
          <cell r="P547">
            <v>1000</v>
          </cell>
          <cell r="R547">
            <v>0.19400000000000001</v>
          </cell>
          <cell r="S547" t="str">
            <v>EUR</v>
          </cell>
          <cell r="T547">
            <v>0.19400000000000001</v>
          </cell>
          <cell r="U547" t="str">
            <v>EXW Poland</v>
          </cell>
          <cell r="Y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J547">
            <v>0.19400000000000001</v>
          </cell>
          <cell r="AK547">
            <v>30</v>
          </cell>
          <cell r="AQ547" t="str">
            <v>PCA</v>
          </cell>
          <cell r="AR547" t="b">
            <v>0</v>
          </cell>
          <cell r="AS547" t="b">
            <v>0</v>
          </cell>
          <cell r="AT547" t="b">
            <v>0</v>
          </cell>
          <cell r="AU547" t="b">
            <v>0</v>
          </cell>
          <cell r="AV547" t="b">
            <v>0</v>
          </cell>
          <cell r="AW547" t="b">
            <v>0</v>
          </cell>
          <cell r="AZ547" t="str">
            <v>THT</v>
          </cell>
          <cell r="BA547">
            <v>0.05</v>
          </cell>
          <cell r="BB547">
            <v>4</v>
          </cell>
          <cell r="BC547">
            <v>0.2</v>
          </cell>
        </row>
        <row r="548">
          <cell r="A548" t="str">
            <v>4412-00015-00</v>
          </cell>
          <cell r="B548" t="str">
            <v>CON, 1x8-pin, THP, R/A Latching, P=2.54mm</v>
          </cell>
          <cell r="C548" t="str">
            <v>ea</v>
          </cell>
          <cell r="E548" t="b">
            <v>0</v>
          </cell>
          <cell r="F548" t="b">
            <v>0</v>
          </cell>
          <cell r="H548" t="str">
            <v>UnReleased</v>
          </cell>
          <cell r="I548" t="str">
            <v>Buy</v>
          </cell>
          <cell r="J548" t="str">
            <v>Panacon</v>
          </cell>
          <cell r="K548" t="str">
            <v>MUAS100-08-C_E</v>
          </cell>
          <cell r="N548" t="str">
            <v>TME</v>
          </cell>
          <cell r="P548">
            <v>500</v>
          </cell>
          <cell r="Q548">
            <v>1</v>
          </cell>
          <cell r="R548">
            <v>0.42399999999999999</v>
          </cell>
          <cell r="S548" t="str">
            <v>EUR</v>
          </cell>
          <cell r="T548">
            <v>0.42399999999999999</v>
          </cell>
          <cell r="U548" t="str">
            <v>EXW Poland</v>
          </cell>
          <cell r="Y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J548">
            <v>0.42399999999999999</v>
          </cell>
          <cell r="AK548">
            <v>30</v>
          </cell>
          <cell r="AQ548" t="str">
            <v>PCA</v>
          </cell>
          <cell r="AR548" t="b">
            <v>0</v>
          </cell>
          <cell r="AS548" t="b">
            <v>0</v>
          </cell>
          <cell r="AT548" t="b">
            <v>0</v>
          </cell>
          <cell r="AU548" t="b">
            <v>0</v>
          </cell>
          <cell r="AV548" t="b">
            <v>0</v>
          </cell>
          <cell r="AW548" t="b">
            <v>0</v>
          </cell>
          <cell r="AZ548" t="str">
            <v>THT</v>
          </cell>
          <cell r="BA548">
            <v>0.05</v>
          </cell>
          <cell r="BB548">
            <v>8</v>
          </cell>
          <cell r="BC548">
            <v>0.4</v>
          </cell>
        </row>
        <row r="549">
          <cell r="A549" t="str">
            <v>4412-00020-00</v>
          </cell>
          <cell r="B549" t="str">
            <v>CON, 2x3-pin Turned Contacts, F, THP W2B, H=7.00mm, P=2.54mm, 3A</v>
          </cell>
          <cell r="C549" t="str">
            <v>ea</v>
          </cell>
          <cell r="E549" t="b">
            <v>0</v>
          </cell>
          <cell r="F549" t="b">
            <v>0</v>
          </cell>
          <cell r="H549" t="str">
            <v>Production</v>
          </cell>
          <cell r="I549" t="str">
            <v>Buy</v>
          </cell>
          <cell r="J549" t="str">
            <v>Connfly</v>
          </cell>
          <cell r="K549" t="str">
            <v>DS1002-03-2*3131</v>
          </cell>
          <cell r="N549" t="str">
            <v>ECAS</v>
          </cell>
          <cell r="P549">
            <v>800</v>
          </cell>
          <cell r="R549">
            <v>0.215</v>
          </cell>
          <cell r="S549" t="str">
            <v>EUR</v>
          </cell>
          <cell r="T549">
            <v>0.215</v>
          </cell>
          <cell r="U549" t="str">
            <v>EXW Poland</v>
          </cell>
          <cell r="Y549">
            <v>0</v>
          </cell>
          <cell r="AE549">
            <v>0</v>
          </cell>
          <cell r="AF549">
            <v>0</v>
          </cell>
          <cell r="AG549">
            <v>0</v>
          </cell>
          <cell r="AH549">
            <v>0</v>
          </cell>
          <cell r="AJ549">
            <v>0.215</v>
          </cell>
          <cell r="AK549">
            <v>30</v>
          </cell>
          <cell r="AQ549" t="str">
            <v>PCA</v>
          </cell>
          <cell r="AR549" t="b">
            <v>0</v>
          </cell>
          <cell r="AS549" t="b">
            <v>0</v>
          </cell>
          <cell r="AT549" t="b">
            <v>0</v>
          </cell>
          <cell r="AU549" t="b">
            <v>0</v>
          </cell>
          <cell r="AV549" t="b">
            <v>0</v>
          </cell>
          <cell r="AW549" t="b">
            <v>0</v>
          </cell>
          <cell r="AX549" t="str">
            <v>DS1002-03-2*3131</v>
          </cell>
          <cell r="AY549" t="str">
            <v>China</v>
          </cell>
          <cell r="AZ549" t="str">
            <v>THT</v>
          </cell>
          <cell r="BA549">
            <v>0.05</v>
          </cell>
          <cell r="BB549">
            <v>6</v>
          </cell>
          <cell r="BC549">
            <v>0.30000000000000004</v>
          </cell>
        </row>
        <row r="550">
          <cell r="A550" t="str">
            <v>4412-00030-00</v>
          </cell>
          <cell r="B550" t="str">
            <v>CON, 1x6-pin Turned Contacts, F, THP W2B, H=7.00mm, P=2.54mm, 3A</v>
          </cell>
          <cell r="C550" t="str">
            <v>ea</v>
          </cell>
          <cell r="E550" t="b">
            <v>0</v>
          </cell>
          <cell r="F550" t="b">
            <v>0</v>
          </cell>
          <cell r="H550" t="str">
            <v>Production</v>
          </cell>
          <cell r="I550" t="str">
            <v>Buy</v>
          </cell>
          <cell r="J550" t="str">
            <v>Connfly</v>
          </cell>
          <cell r="K550" t="str">
            <v>DS1002-03-1*6131</v>
          </cell>
          <cell r="N550" t="str">
            <v>ECAS</v>
          </cell>
          <cell r="P550">
            <v>1400</v>
          </cell>
          <cell r="R550">
            <v>0.21</v>
          </cell>
          <cell r="S550" t="str">
            <v>EUR</v>
          </cell>
          <cell r="T550">
            <v>0.21</v>
          </cell>
          <cell r="U550" t="str">
            <v>EXW Poland</v>
          </cell>
          <cell r="Y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J550">
            <v>0.21</v>
          </cell>
          <cell r="AK550">
            <v>30</v>
          </cell>
          <cell r="AQ550" t="str">
            <v>PCA</v>
          </cell>
          <cell r="AR550" t="b">
            <v>0</v>
          </cell>
          <cell r="AS550" t="b">
            <v>0</v>
          </cell>
          <cell r="AT550" t="b">
            <v>0</v>
          </cell>
          <cell r="AU550" t="b">
            <v>0</v>
          </cell>
          <cell r="AV550" t="b">
            <v>0</v>
          </cell>
          <cell r="AW550" t="b">
            <v>0</v>
          </cell>
          <cell r="AX550" t="str">
            <v>DS1002-03-1*36131</v>
          </cell>
          <cell r="AY550" t="str">
            <v>China</v>
          </cell>
          <cell r="AZ550" t="str">
            <v>THT</v>
          </cell>
          <cell r="BA550">
            <v>0.05</v>
          </cell>
          <cell r="BB550">
            <v>6</v>
          </cell>
          <cell r="BC550">
            <v>0.30000000000000004</v>
          </cell>
        </row>
        <row r="551">
          <cell r="A551" t="str">
            <v>4412-00040-00</v>
          </cell>
          <cell r="B551" t="str">
            <v>CON, 1x8-pin Turned Contacts, F, THP W2B, H=7.00mm, P=2.54mm, 3A</v>
          </cell>
          <cell r="C551" t="str">
            <v>ea</v>
          </cell>
          <cell r="E551" t="b">
            <v>0</v>
          </cell>
          <cell r="F551" t="b">
            <v>0</v>
          </cell>
          <cell r="H551" t="str">
            <v>Production</v>
          </cell>
          <cell r="I551" t="str">
            <v>Buy</v>
          </cell>
          <cell r="J551" t="str">
            <v>Connfly</v>
          </cell>
          <cell r="K551" t="str">
            <v>DS1002-03-1*8131</v>
          </cell>
          <cell r="N551" t="str">
            <v>ECAS</v>
          </cell>
          <cell r="P551">
            <v>500</v>
          </cell>
          <cell r="Q551">
            <v>1</v>
          </cell>
          <cell r="R551">
            <v>0.27</v>
          </cell>
          <cell r="S551" t="str">
            <v>EUR</v>
          </cell>
          <cell r="T551">
            <v>0.27</v>
          </cell>
          <cell r="U551" t="str">
            <v>DDP</v>
          </cell>
          <cell r="Y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J551">
            <v>0.27</v>
          </cell>
          <cell r="AK551">
            <v>30</v>
          </cell>
          <cell r="AQ551" t="str">
            <v>PCA</v>
          </cell>
          <cell r="AR551" t="b">
            <v>0</v>
          </cell>
          <cell r="AS551" t="b">
            <v>0</v>
          </cell>
          <cell r="AT551" t="b">
            <v>0</v>
          </cell>
          <cell r="AU551" t="b">
            <v>0</v>
          </cell>
          <cell r="AV551" t="b">
            <v>0</v>
          </cell>
          <cell r="AW551" t="b">
            <v>0</v>
          </cell>
          <cell r="AX551" t="str">
            <v>DS1002-03-1*8131</v>
          </cell>
          <cell r="AY551" t="str">
            <v>China</v>
          </cell>
          <cell r="AZ551" t="str">
            <v>THT</v>
          </cell>
          <cell r="BA551">
            <v>0.05</v>
          </cell>
          <cell r="BB551">
            <v>8</v>
          </cell>
          <cell r="BC551">
            <v>0.4</v>
          </cell>
        </row>
        <row r="552">
          <cell r="A552" t="str">
            <v>4412-00050-00</v>
          </cell>
          <cell r="B552" t="str">
            <v>CON, 1x9-pin Turned Contacts, F, THP W2B, H=7.50mm, P=2.54mm, 3A</v>
          </cell>
          <cell r="C552" t="str">
            <v>ea</v>
          </cell>
          <cell r="E552" t="b">
            <v>0</v>
          </cell>
          <cell r="F552" t="b">
            <v>0</v>
          </cell>
          <cell r="H552" t="str">
            <v>Production</v>
          </cell>
          <cell r="I552" t="str">
            <v>Buy</v>
          </cell>
          <cell r="J552" t="str">
            <v>Connfly</v>
          </cell>
          <cell r="K552" t="str">
            <v>DS1002-03-1*9131</v>
          </cell>
          <cell r="N552" t="str">
            <v>TME</v>
          </cell>
          <cell r="P552">
            <v>1000</v>
          </cell>
          <cell r="Q552">
            <v>10</v>
          </cell>
          <cell r="R552">
            <v>4.7800000000000002E-2</v>
          </cell>
          <cell r="S552" t="str">
            <v>EUR</v>
          </cell>
          <cell r="T552">
            <v>4.7800000000000002E-2</v>
          </cell>
          <cell r="U552" t="str">
            <v>EXW Poland</v>
          </cell>
          <cell r="Y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J552">
            <v>4.7800000000000002E-2</v>
          </cell>
          <cell r="AK552">
            <v>31</v>
          </cell>
          <cell r="AQ552" t="str">
            <v>PCA</v>
          </cell>
          <cell r="AR552" t="b">
            <v>0</v>
          </cell>
          <cell r="AS552" t="b">
            <v>0</v>
          </cell>
          <cell r="AT552" t="b">
            <v>0</v>
          </cell>
          <cell r="AU552" t="b">
            <v>0</v>
          </cell>
          <cell r="AV552" t="b">
            <v>0</v>
          </cell>
          <cell r="AW552" t="b">
            <v>0</v>
          </cell>
          <cell r="AX552" t="str">
            <v>DS1002-03-1*36131</v>
          </cell>
          <cell r="AY552" t="str">
            <v>China</v>
          </cell>
          <cell r="AZ552" t="str">
            <v>THT</v>
          </cell>
          <cell r="BA552">
            <v>0.05</v>
          </cell>
          <cell r="BB552">
            <v>9</v>
          </cell>
          <cell r="BC552">
            <v>0.45</v>
          </cell>
        </row>
        <row r="553">
          <cell r="A553" t="str">
            <v>4412-00900-00</v>
          </cell>
          <cell r="B553" t="str">
            <v>CON, 1x36-pin Turned Contacts, F, THP W2B, H=7.50mm, P=2.54mm, 3A</v>
          </cell>
          <cell r="C553" t="str">
            <v>ea</v>
          </cell>
          <cell r="E553" t="b">
            <v>0</v>
          </cell>
          <cell r="F553" t="b">
            <v>0</v>
          </cell>
          <cell r="H553" t="str">
            <v>Production</v>
          </cell>
          <cell r="I553" t="str">
            <v>Buy</v>
          </cell>
          <cell r="J553" t="str">
            <v>Connfly</v>
          </cell>
          <cell r="K553" t="str">
            <v>DS1002-03-1*36131</v>
          </cell>
          <cell r="N553" t="str">
            <v>TME</v>
          </cell>
          <cell r="R553">
            <v>1.36</v>
          </cell>
          <cell r="S553" t="str">
            <v>EUR</v>
          </cell>
          <cell r="T553">
            <v>1.36</v>
          </cell>
          <cell r="U553" t="str">
            <v>EXW Poland</v>
          </cell>
          <cell r="Y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J553">
            <v>1.36</v>
          </cell>
          <cell r="AK553">
            <v>31</v>
          </cell>
          <cell r="AP553">
            <v>45621</v>
          </cell>
          <cell r="AQ553" t="str">
            <v>PCA</v>
          </cell>
          <cell r="AR553" t="b">
            <v>0</v>
          </cell>
          <cell r="AS553" t="b">
            <v>0</v>
          </cell>
          <cell r="AT553" t="b">
            <v>0</v>
          </cell>
          <cell r="AU553" t="b">
            <v>0</v>
          </cell>
          <cell r="AV553" t="b">
            <v>0</v>
          </cell>
          <cell r="AW553" t="b">
            <v>0</v>
          </cell>
          <cell r="AX553" t="str">
            <v>DS1002-03-1*36131</v>
          </cell>
          <cell r="AY553" t="str">
            <v>China</v>
          </cell>
          <cell r="AZ553" t="str">
            <v>THT</v>
          </cell>
          <cell r="BA553">
            <v>0.05</v>
          </cell>
          <cell r="BB553">
            <v>36</v>
          </cell>
          <cell r="BC553">
            <v>1.8</v>
          </cell>
        </row>
        <row r="554">
          <cell r="A554" t="str">
            <v>4414-00010-00</v>
          </cell>
          <cell r="B554" t="str">
            <v>CON, 8-Pos microSD Cage, Hinged, H=1.75mm, SMD</v>
          </cell>
          <cell r="C554" t="str">
            <v>ea</v>
          </cell>
          <cell r="D554" t="str">
            <v>1</v>
          </cell>
          <cell r="E554" t="b">
            <v>0</v>
          </cell>
          <cell r="F554" t="b">
            <v>0</v>
          </cell>
          <cell r="G554" t="str">
            <v>13.50 x 14.50 x 1.75mm</v>
          </cell>
          <cell r="H554" t="str">
            <v>Production</v>
          </cell>
          <cell r="I554" t="str">
            <v>Buy</v>
          </cell>
          <cell r="J554" t="str">
            <v>Wurth</v>
          </cell>
          <cell r="K554" t="str">
            <v>693072010801</v>
          </cell>
          <cell r="M554" t="str">
            <v>Wurth quote higher</v>
          </cell>
          <cell r="N554" t="str">
            <v>ECAS</v>
          </cell>
          <cell r="P554">
            <v>1000</v>
          </cell>
          <cell r="Q554">
            <v>1</v>
          </cell>
          <cell r="R554">
            <v>0.9</v>
          </cell>
          <cell r="S554" t="str">
            <v>EUR</v>
          </cell>
          <cell r="T554">
            <v>0.9</v>
          </cell>
          <cell r="U554" t="str">
            <v>DDP</v>
          </cell>
          <cell r="Y554">
            <v>0</v>
          </cell>
          <cell r="AE554">
            <v>0</v>
          </cell>
          <cell r="AF554">
            <v>0</v>
          </cell>
          <cell r="AG554">
            <v>0</v>
          </cell>
          <cell r="AH554">
            <v>0</v>
          </cell>
          <cell r="AJ554">
            <v>0.9</v>
          </cell>
          <cell r="AK554">
            <v>15</v>
          </cell>
          <cell r="AM554" t="str">
            <v>8536.69.3000</v>
          </cell>
          <cell r="AQ554" t="str">
            <v>PCA</v>
          </cell>
          <cell r="AR554" t="b">
            <v>0</v>
          </cell>
          <cell r="AS554" t="b">
            <v>0</v>
          </cell>
          <cell r="AT554" t="b">
            <v>0</v>
          </cell>
          <cell r="AU554" t="b">
            <v>0</v>
          </cell>
          <cell r="AV554" t="b">
            <v>0</v>
          </cell>
          <cell r="AW554" t="b">
            <v>0</v>
          </cell>
          <cell r="AX554" t="str">
            <v>693072010801</v>
          </cell>
          <cell r="AY554" t="str">
            <v>Taiwan</v>
          </cell>
          <cell r="AZ554" t="str">
            <v>SMD</v>
          </cell>
          <cell r="BA554">
            <v>1.35E-2</v>
          </cell>
          <cell r="BC554">
            <v>1.35E-2</v>
          </cell>
        </row>
        <row r="555">
          <cell r="A555" t="str">
            <v>4414-00010-00</v>
          </cell>
          <cell r="B555" t="str">
            <v>CON, 8-Pos microSD Cage, Hinged, H=1.75mm, SMD</v>
          </cell>
          <cell r="C555" t="str">
            <v>ea</v>
          </cell>
          <cell r="D555" t="str">
            <v>2</v>
          </cell>
          <cell r="E555" t="b">
            <v>0</v>
          </cell>
          <cell r="F555" t="b">
            <v>0</v>
          </cell>
          <cell r="G555" t="str">
            <v>13.50 x 14.50 x 1.75mm</v>
          </cell>
          <cell r="H555" t="str">
            <v>Production</v>
          </cell>
          <cell r="I555" t="str">
            <v>Buy</v>
          </cell>
          <cell r="J555" t="str">
            <v>Wurth</v>
          </cell>
          <cell r="K555" t="str">
            <v>693072010801</v>
          </cell>
          <cell r="N555" t="str">
            <v>Wurth</v>
          </cell>
          <cell r="O555" t="str">
            <v>A23UK018090</v>
          </cell>
          <cell r="P555">
            <v>9600</v>
          </cell>
          <cell r="Q555">
            <v>1200</v>
          </cell>
          <cell r="R555">
            <v>0.86499999999999999</v>
          </cell>
          <cell r="S555" t="str">
            <v>EUR</v>
          </cell>
          <cell r="T555">
            <v>0.86499999999999999</v>
          </cell>
          <cell r="U555" t="str">
            <v>FCA Waldenberg</v>
          </cell>
          <cell r="Y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J555">
            <v>0.86499999999999999</v>
          </cell>
          <cell r="AK555">
            <v>15</v>
          </cell>
          <cell r="AM555" t="str">
            <v>8536.69.3000</v>
          </cell>
          <cell r="AQ555" t="str">
            <v>PCA</v>
          </cell>
          <cell r="AR555" t="b">
            <v>0</v>
          </cell>
          <cell r="AS555" t="b">
            <v>0</v>
          </cell>
          <cell r="AT555" t="b">
            <v>0</v>
          </cell>
          <cell r="AU555" t="b">
            <v>0</v>
          </cell>
          <cell r="AV555" t="b">
            <v>0</v>
          </cell>
          <cell r="AW555" t="b">
            <v>0</v>
          </cell>
          <cell r="AX555" t="str">
            <v>693072010801</v>
          </cell>
          <cell r="AY555" t="str">
            <v>Taiwan</v>
          </cell>
          <cell r="AZ555" t="str">
            <v>SMD</v>
          </cell>
          <cell r="BA555">
            <v>1.35E-2</v>
          </cell>
          <cell r="BC555">
            <v>1.35E-2</v>
          </cell>
        </row>
        <row r="556">
          <cell r="A556" t="str">
            <v>4414-00020-00</v>
          </cell>
          <cell r="B556" t="str">
            <v>CON, 6-Pos MicroSIM Cage, Push-Pull, No Detect, H=1.45mm, SMD</v>
          </cell>
          <cell r="C556" t="str">
            <v>ea</v>
          </cell>
          <cell r="E556" t="b">
            <v>0</v>
          </cell>
          <cell r="F556" t="b">
            <v>0</v>
          </cell>
          <cell r="G556" t="str">
            <v>15.45 x 13.05 x 1.45mm</v>
          </cell>
          <cell r="H556" t="str">
            <v>Production</v>
          </cell>
          <cell r="I556" t="str">
            <v>Buy</v>
          </cell>
          <cell r="J556" t="str">
            <v>Molex</v>
          </cell>
          <cell r="K556" t="str">
            <v>78646-3001</v>
          </cell>
          <cell r="M556" t="str">
            <v>RFQ before next build</v>
          </cell>
          <cell r="N556" t="str">
            <v>ECAS</v>
          </cell>
          <cell r="P556">
            <v>57</v>
          </cell>
          <cell r="Q556">
            <v>1</v>
          </cell>
          <cell r="R556">
            <v>0.53400000000000003</v>
          </cell>
          <cell r="S556" t="str">
            <v>EUR</v>
          </cell>
          <cell r="T556">
            <v>0.53400000000000003</v>
          </cell>
          <cell r="U556" t="str">
            <v>DDP</v>
          </cell>
          <cell r="Y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J556">
            <v>0.53400000000000003</v>
          </cell>
          <cell r="AK556">
            <v>42</v>
          </cell>
          <cell r="AM556" t="str">
            <v>8536.69.4040</v>
          </cell>
          <cell r="AQ556" t="str">
            <v>PCA</v>
          </cell>
          <cell r="AR556" t="b">
            <v>0</v>
          </cell>
          <cell r="AS556" t="b">
            <v>0</v>
          </cell>
          <cell r="AT556" t="b">
            <v>0</v>
          </cell>
          <cell r="AU556" t="b">
            <v>0</v>
          </cell>
          <cell r="AV556" t="b">
            <v>0</v>
          </cell>
          <cell r="AW556" t="b">
            <v>0</v>
          </cell>
          <cell r="AX556" t="str">
            <v>78646-3001</v>
          </cell>
          <cell r="AY556" t="str">
            <v>China</v>
          </cell>
          <cell r="AZ556" t="str">
            <v>SMD</v>
          </cell>
          <cell r="BA556">
            <v>1.35E-2</v>
          </cell>
          <cell r="BC556">
            <v>1.35E-2</v>
          </cell>
        </row>
        <row r="557">
          <cell r="A557" t="str">
            <v>4416-00010-00</v>
          </cell>
          <cell r="B557" t="str">
            <v>CON, U.FL (UMCC) Jack, Male Pin 50Ohm SMD</v>
          </cell>
          <cell r="C557" t="str">
            <v>ea</v>
          </cell>
          <cell r="D557" t="str">
            <v>1</v>
          </cell>
          <cell r="E557" t="b">
            <v>0</v>
          </cell>
          <cell r="F557" t="b">
            <v>0</v>
          </cell>
          <cell r="G557" t="str">
            <v>SMD</v>
          </cell>
          <cell r="H557" t="str">
            <v>Production</v>
          </cell>
          <cell r="I557" t="str">
            <v>Buy</v>
          </cell>
          <cell r="J557" t="str">
            <v>TE Connectivity</v>
          </cell>
          <cell r="K557" t="str">
            <v>2337019-1</v>
          </cell>
          <cell r="N557" t="str">
            <v>ECAS</v>
          </cell>
          <cell r="P557">
            <v>55</v>
          </cell>
          <cell r="Q557">
            <v>1</v>
          </cell>
          <cell r="R557">
            <v>9.0999999999999998E-2</v>
          </cell>
          <cell r="S557" t="str">
            <v>EUR</v>
          </cell>
          <cell r="T557">
            <v>9.0999999999999998E-2</v>
          </cell>
          <cell r="U557" t="str">
            <v>DDP</v>
          </cell>
          <cell r="Y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J557">
            <v>9.0999999999999998E-2</v>
          </cell>
          <cell r="AK557">
            <v>4</v>
          </cell>
          <cell r="AM557" t="str">
            <v>8536.69.4010</v>
          </cell>
          <cell r="AP557">
            <v>45566</v>
          </cell>
          <cell r="AQ557" t="str">
            <v>PCA</v>
          </cell>
          <cell r="AR557" t="b">
            <v>0</v>
          </cell>
          <cell r="AS557" t="b">
            <v>0</v>
          </cell>
          <cell r="AT557" t="b">
            <v>0</v>
          </cell>
          <cell r="AU557" t="b">
            <v>0</v>
          </cell>
          <cell r="AV557" t="b">
            <v>0</v>
          </cell>
          <cell r="AW557" t="b">
            <v>0</v>
          </cell>
          <cell r="AX557" t="str">
            <v>2337019-1</v>
          </cell>
          <cell r="AY557" t="str">
            <v>China</v>
          </cell>
          <cell r="AZ557" t="str">
            <v>SMD</v>
          </cell>
          <cell r="BA557">
            <v>1.35E-2</v>
          </cell>
          <cell r="BC557">
            <v>1.35E-2</v>
          </cell>
        </row>
        <row r="558">
          <cell r="A558" t="str">
            <v>4416-00010-00</v>
          </cell>
          <cell r="B558" t="str">
            <v>CON, U.FL (UMCC) Jack, Male Pin 50Ohm SMD</v>
          </cell>
          <cell r="C558" t="str">
            <v>ea</v>
          </cell>
          <cell r="D558" t="str">
            <v>2</v>
          </cell>
          <cell r="E558" t="b">
            <v>0</v>
          </cell>
          <cell r="F558" t="b">
            <v>0</v>
          </cell>
          <cell r="G558" t="str">
            <v>SMD</v>
          </cell>
          <cell r="H558" t="str">
            <v>Production</v>
          </cell>
          <cell r="I558" t="str">
            <v>Buy</v>
          </cell>
          <cell r="J558" t="str">
            <v>TE Connectivity</v>
          </cell>
          <cell r="K558" t="str">
            <v>CONUFL001-SMD-T</v>
          </cell>
          <cell r="M558" t="str">
            <v>[04/12/23] ECAS @ €0.50
[12/12/23] Taoglas to quote their RECE.20279.001E.01
[13/12/23] Wurth 636101111001; 1 @ €0.140; 1,300 @ €0.100; 11-weeks
[16/02/2024] Taoglas quote 1k @ $0.30 12-weeks</v>
          </cell>
          <cell r="N558" t="str">
            <v>Wurth</v>
          </cell>
          <cell r="O558" t="str">
            <v>A23UK018651</v>
          </cell>
          <cell r="P558">
            <v>1</v>
          </cell>
          <cell r="Q558">
            <v>1</v>
          </cell>
          <cell r="R558">
            <v>0.46050000000000002</v>
          </cell>
          <cell r="S558" t="str">
            <v>EUR</v>
          </cell>
          <cell r="T558">
            <v>0.46050000000000002</v>
          </cell>
          <cell r="U558" t="str">
            <v>DDP</v>
          </cell>
          <cell r="Y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J558">
            <v>0.46050000000000002</v>
          </cell>
          <cell r="AK558">
            <v>17</v>
          </cell>
          <cell r="AM558" t="str">
            <v>8536.69.4010</v>
          </cell>
          <cell r="AQ558" t="str">
            <v>PCA</v>
          </cell>
          <cell r="AR558" t="b">
            <v>0</v>
          </cell>
          <cell r="AS558" t="b">
            <v>0</v>
          </cell>
          <cell r="AT558" t="b">
            <v>0</v>
          </cell>
          <cell r="AU558" t="b">
            <v>0</v>
          </cell>
          <cell r="AV558" t="b">
            <v>0</v>
          </cell>
          <cell r="AW558" t="b">
            <v>0</v>
          </cell>
          <cell r="AX558" t="str">
            <v>2337019-1</v>
          </cell>
          <cell r="AY558" t="str">
            <v>China</v>
          </cell>
          <cell r="AZ558" t="str">
            <v>SMD</v>
          </cell>
          <cell r="BA558">
            <v>1.35E-2</v>
          </cell>
          <cell r="BC558">
            <v>1.35E-2</v>
          </cell>
        </row>
        <row r="559">
          <cell r="A559" t="str">
            <v>4418-00010-00</v>
          </cell>
          <cell r="B559" t="str">
            <v>CON, M12 (M) Panel Mount, 4-Pos, Solder Cup, IP67 (No Cable)</v>
          </cell>
          <cell r="C559" t="str">
            <v>ea</v>
          </cell>
          <cell r="E559" t="b">
            <v>0</v>
          </cell>
          <cell r="F559" t="b">
            <v>0</v>
          </cell>
          <cell r="H559" t="str">
            <v>Production</v>
          </cell>
          <cell r="I559" t="str">
            <v>Reference Item</v>
          </cell>
          <cell r="J559" t="str">
            <v>TE Connectivity</v>
          </cell>
          <cell r="K559" t="str">
            <v>T4130012041-000</v>
          </cell>
          <cell r="N559" t="str">
            <v>Distrelec</v>
          </cell>
          <cell r="P559">
            <v>250</v>
          </cell>
          <cell r="Q559">
            <v>250</v>
          </cell>
          <cell r="R559">
            <v>4.3</v>
          </cell>
          <cell r="S559" t="str">
            <v>EUR</v>
          </cell>
          <cell r="T559">
            <v>4.3</v>
          </cell>
          <cell r="U559" t="str">
            <v>EXW</v>
          </cell>
          <cell r="Y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J559">
            <v>4.3</v>
          </cell>
          <cell r="AK559">
            <v>23</v>
          </cell>
          <cell r="AM559" t="str">
            <v>8536.69.4020</v>
          </cell>
          <cell r="AQ559" t="str">
            <v>Box</v>
          </cell>
          <cell r="AR559" t="b">
            <v>0</v>
          </cell>
          <cell r="AS559" t="b">
            <v>0</v>
          </cell>
          <cell r="AT559" t="b">
            <v>0</v>
          </cell>
          <cell r="AU559" t="b">
            <v>0</v>
          </cell>
          <cell r="AV559" t="b">
            <v>0</v>
          </cell>
          <cell r="AW559" t="b">
            <v>0</v>
          </cell>
          <cell r="BA559" t="str">
            <v/>
          </cell>
          <cell r="BC559">
            <v>0</v>
          </cell>
        </row>
        <row r="560">
          <cell r="A560" t="str">
            <v>4418-00011-00</v>
          </cell>
          <cell r="B560" t="str">
            <v>CON, M12 (M) Panel Mount, 4-Pos, Pre-wired 200mm, IP67</v>
          </cell>
          <cell r="C560" t="str">
            <v>ea</v>
          </cell>
          <cell r="E560" t="b">
            <v>0</v>
          </cell>
          <cell r="F560" t="b">
            <v>0</v>
          </cell>
          <cell r="H560" t="str">
            <v>UnReleased</v>
          </cell>
          <cell r="I560" t="str">
            <v>Buy</v>
          </cell>
          <cell r="J560" t="str">
            <v>TE Connectivity</v>
          </cell>
          <cell r="K560" t="str">
            <v>T4171010004-001</v>
          </cell>
          <cell r="N560" t="str">
            <v>Digikey</v>
          </cell>
          <cell r="P560">
            <v>250</v>
          </cell>
          <cell r="Q560">
            <v>250</v>
          </cell>
          <cell r="R560">
            <v>6.8604799999999999</v>
          </cell>
          <cell r="S560" t="str">
            <v>EUR</v>
          </cell>
          <cell r="T560">
            <v>6.8604799999999999</v>
          </cell>
          <cell r="U560" t="str">
            <v>DDP</v>
          </cell>
          <cell r="Y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J560">
            <v>6.8604799999999999</v>
          </cell>
          <cell r="AK560">
            <v>23</v>
          </cell>
          <cell r="AM560" t="str">
            <v>8544.42.9090</v>
          </cell>
          <cell r="AQ560" t="str">
            <v>Box</v>
          </cell>
          <cell r="AR560" t="b">
            <v>0</v>
          </cell>
          <cell r="AS560" t="b">
            <v>0</v>
          </cell>
          <cell r="AT560" t="b">
            <v>0</v>
          </cell>
          <cell r="AU560" t="b">
            <v>0</v>
          </cell>
          <cell r="AV560" t="b">
            <v>0</v>
          </cell>
          <cell r="AW560" t="b">
            <v>0</v>
          </cell>
          <cell r="BA560" t="str">
            <v/>
          </cell>
          <cell r="BC560">
            <v>0</v>
          </cell>
        </row>
        <row r="561">
          <cell r="A561" t="str">
            <v>4418-00020-00</v>
          </cell>
          <cell r="B561" t="str">
            <v>CON, M12 (M) Panel Mount, 8-Pos, Solder Cup, IP67 (No Cable)</v>
          </cell>
          <cell r="C561" t="str">
            <v>ea</v>
          </cell>
          <cell r="E561" t="b">
            <v>0</v>
          </cell>
          <cell r="F561" t="b">
            <v>0</v>
          </cell>
          <cell r="H561" t="str">
            <v>Production</v>
          </cell>
          <cell r="I561" t="str">
            <v>Reference Item</v>
          </cell>
          <cell r="J561" t="str">
            <v>Linconn</v>
          </cell>
          <cell r="K561" t="str">
            <v>M12F7305AMALG1</v>
          </cell>
          <cell r="N561" t="str">
            <v>ECAS</v>
          </cell>
          <cell r="R561">
            <v>0</v>
          </cell>
          <cell r="S561" t="str">
            <v>EUR</v>
          </cell>
          <cell r="T561">
            <v>0</v>
          </cell>
          <cell r="U561" t="str">
            <v>DDP</v>
          </cell>
          <cell r="Y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J561">
            <v>0</v>
          </cell>
          <cell r="AK561">
            <v>18</v>
          </cell>
          <cell r="AM561" t="str">
            <v>8536.69.4020</v>
          </cell>
          <cell r="AQ561" t="str">
            <v>Box</v>
          </cell>
          <cell r="AR561" t="b">
            <v>0</v>
          </cell>
          <cell r="AS561" t="b">
            <v>0</v>
          </cell>
          <cell r="AT561" t="b">
            <v>0</v>
          </cell>
          <cell r="AU561" t="b">
            <v>0</v>
          </cell>
          <cell r="AV561" t="b">
            <v>0</v>
          </cell>
          <cell r="AW561" t="b">
            <v>0</v>
          </cell>
          <cell r="AY561" t="str">
            <v>China</v>
          </cell>
          <cell r="BA561" t="str">
            <v/>
          </cell>
          <cell r="BC561">
            <v>0</v>
          </cell>
        </row>
        <row r="562">
          <cell r="A562" t="str">
            <v>4418-00021-00</v>
          </cell>
          <cell r="B562" t="str">
            <v>CON, M12 (M) Panel Mount, 8-Pos, Pre-wired 200mm, IP67</v>
          </cell>
          <cell r="C562" t="str">
            <v>ea</v>
          </cell>
          <cell r="E562" t="b">
            <v>0</v>
          </cell>
          <cell r="F562" t="b">
            <v>0</v>
          </cell>
          <cell r="H562" t="str">
            <v>UnReleased</v>
          </cell>
          <cell r="I562" t="str">
            <v>Buy</v>
          </cell>
          <cell r="J562" t="str">
            <v>TE Connectivity</v>
          </cell>
          <cell r="K562" t="str">
            <v>T4171020008-001</v>
          </cell>
          <cell r="N562" t="str">
            <v>Digikey</v>
          </cell>
          <cell r="P562">
            <v>1000</v>
          </cell>
          <cell r="Q562">
            <v>1</v>
          </cell>
          <cell r="R562">
            <v>9.0249000000000006</v>
          </cell>
          <cell r="S562" t="str">
            <v>EUR</v>
          </cell>
          <cell r="T562">
            <v>9.0249000000000006</v>
          </cell>
          <cell r="U562" t="str">
            <v>DDP</v>
          </cell>
          <cell r="Y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J562">
            <v>9.0249000000000006</v>
          </cell>
          <cell r="AK562">
            <v>18</v>
          </cell>
          <cell r="AM562" t="str">
            <v>8544.42.9090</v>
          </cell>
          <cell r="AQ562" t="str">
            <v>Box</v>
          </cell>
          <cell r="AR562" t="b">
            <v>0</v>
          </cell>
          <cell r="AS562" t="b">
            <v>0</v>
          </cell>
          <cell r="AT562" t="b">
            <v>0</v>
          </cell>
          <cell r="AU562" t="b">
            <v>0</v>
          </cell>
          <cell r="AV562" t="b">
            <v>0</v>
          </cell>
          <cell r="AW562" t="b">
            <v>0</v>
          </cell>
          <cell r="AY562" t="str">
            <v>China</v>
          </cell>
          <cell r="BA562" t="str">
            <v/>
          </cell>
          <cell r="BC562">
            <v>0</v>
          </cell>
        </row>
        <row r="563">
          <cell r="A563" t="str">
            <v>4418-40008-00</v>
          </cell>
          <cell r="B563" t="str">
            <v>CON, M12 (M) Dust Cap, Screw on, Plastic</v>
          </cell>
          <cell r="C563" t="str">
            <v>ea</v>
          </cell>
          <cell r="D563" t="str">
            <v>1</v>
          </cell>
          <cell r="E563" t="b">
            <v>0</v>
          </cell>
          <cell r="F563" t="b">
            <v>0</v>
          </cell>
          <cell r="H563" t="str">
            <v>Production</v>
          </cell>
          <cell r="I563" t="str">
            <v>Buy</v>
          </cell>
          <cell r="J563" t="str">
            <v>Amphenol LTW</v>
          </cell>
          <cell r="K563" t="str">
            <v>CAP-WBDMSMA1</v>
          </cell>
          <cell r="N563" t="str">
            <v>ECAS</v>
          </cell>
          <cell r="P563">
            <v>500</v>
          </cell>
          <cell r="Q563">
            <v>1</v>
          </cell>
          <cell r="R563">
            <v>0.749</v>
          </cell>
          <cell r="S563" t="str">
            <v>EUR</v>
          </cell>
          <cell r="T563">
            <v>0.749</v>
          </cell>
          <cell r="U563" t="str">
            <v>DDP</v>
          </cell>
          <cell r="Y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J563">
            <v>0.749</v>
          </cell>
          <cell r="AK563">
            <v>16</v>
          </cell>
          <cell r="AM563" t="str">
            <v>3923.50.0000</v>
          </cell>
          <cell r="AQ563" t="str">
            <v>Box</v>
          </cell>
          <cell r="AR563" t="b">
            <v>0</v>
          </cell>
          <cell r="AS563" t="b">
            <v>0</v>
          </cell>
          <cell r="AT563" t="b">
            <v>0</v>
          </cell>
          <cell r="AU563" t="b">
            <v>0</v>
          </cell>
          <cell r="AV563" t="b">
            <v>0</v>
          </cell>
          <cell r="AW563" t="b">
            <v>0</v>
          </cell>
          <cell r="AY563" t="str">
            <v>China</v>
          </cell>
          <cell r="AZ563" t="str">
            <v>Hand</v>
          </cell>
          <cell r="BA563" t="str">
            <v/>
          </cell>
          <cell r="BC563">
            <v>0</v>
          </cell>
        </row>
        <row r="564">
          <cell r="A564" t="str">
            <v>4419-40010-00</v>
          </cell>
          <cell r="B564" t="str">
            <v>COM, N-Type (F) Dust Cap, Push On, PVC</v>
          </cell>
          <cell r="C564" t="str">
            <v>ea</v>
          </cell>
          <cell r="E564" t="b">
            <v>0</v>
          </cell>
          <cell r="F564" t="b">
            <v>0</v>
          </cell>
          <cell r="H564" t="str">
            <v>UnReleased</v>
          </cell>
          <cell r="I564" t="str">
            <v>Buy</v>
          </cell>
          <cell r="J564" t="str">
            <v>Centric RF</v>
          </cell>
          <cell r="K564" t="str">
            <v>CNF2P</v>
          </cell>
          <cell r="M564" t="str">
            <v>See Gradconn offering for volume</v>
          </cell>
          <cell r="N564" t="str">
            <v>Concentric RF</v>
          </cell>
          <cell r="O564" t="str">
            <v>WWW</v>
          </cell>
          <cell r="P564">
            <v>25</v>
          </cell>
          <cell r="Q564">
            <v>25</v>
          </cell>
          <cell r="R564">
            <v>0.97</v>
          </cell>
          <cell r="S564" t="str">
            <v>USD</v>
          </cell>
          <cell r="T564">
            <v>0.91838666919144096</v>
          </cell>
          <cell r="U564" t="str">
            <v>Exw Texas</v>
          </cell>
          <cell r="Y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J564">
            <v>0.91838666919144096</v>
          </cell>
          <cell r="AK564">
            <v>12</v>
          </cell>
          <cell r="AP564">
            <v>45454</v>
          </cell>
          <cell r="AQ564" t="str">
            <v>Box</v>
          </cell>
          <cell r="AR564" t="b">
            <v>0</v>
          </cell>
          <cell r="AS564" t="b">
            <v>0</v>
          </cell>
          <cell r="AT564" t="b">
            <v>0</v>
          </cell>
          <cell r="AU564" t="b">
            <v>0</v>
          </cell>
          <cell r="AV564" t="b">
            <v>0</v>
          </cell>
          <cell r="AW564" t="b">
            <v>0</v>
          </cell>
          <cell r="AZ564" t="str">
            <v>Hand</v>
          </cell>
          <cell r="BA564" t="str">
            <v/>
          </cell>
          <cell r="BC564">
            <v>0</v>
          </cell>
        </row>
        <row r="565">
          <cell r="A565" t="str">
            <v>4419-40010-00</v>
          </cell>
          <cell r="B565" t="str">
            <v>COM, N-Type (F) Dust Cap, Push On, PVC</v>
          </cell>
          <cell r="C565" t="str">
            <v>ea</v>
          </cell>
          <cell r="E565" t="b">
            <v>0</v>
          </cell>
          <cell r="F565" t="b">
            <v>0</v>
          </cell>
          <cell r="H565" t="str">
            <v>UnReleased</v>
          </cell>
          <cell r="I565" t="str">
            <v>Buy</v>
          </cell>
          <cell r="J565" t="str">
            <v>Gradconn</v>
          </cell>
          <cell r="K565" t="str">
            <v>TBC - email 12/06/24 Lena Shih</v>
          </cell>
          <cell r="N565" t="str">
            <v>Gradconn</v>
          </cell>
          <cell r="O565" t="str">
            <v>email 12/06/24</v>
          </cell>
          <cell r="P565">
            <v>1200</v>
          </cell>
          <cell r="Q565">
            <v>1200</v>
          </cell>
          <cell r="R565">
            <v>0.23</v>
          </cell>
          <cell r="S565" t="str">
            <v>USD</v>
          </cell>
          <cell r="T565">
            <v>0.21776178754023859</v>
          </cell>
          <cell r="U565" t="str">
            <v>EXW</v>
          </cell>
          <cell r="Y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J565">
            <v>0.21776178754023859</v>
          </cell>
          <cell r="AK565">
            <v>5</v>
          </cell>
          <cell r="AP565">
            <v>45455</v>
          </cell>
          <cell r="AQ565" t="str">
            <v>Box</v>
          </cell>
          <cell r="AR565" t="b">
            <v>0</v>
          </cell>
          <cell r="AS565" t="b">
            <v>0</v>
          </cell>
          <cell r="AT565" t="b">
            <v>0</v>
          </cell>
          <cell r="AU565" t="b">
            <v>0</v>
          </cell>
          <cell r="AV565" t="b">
            <v>0</v>
          </cell>
          <cell r="AW565" t="b">
            <v>0</v>
          </cell>
          <cell r="AZ565" t="str">
            <v>Hand</v>
          </cell>
          <cell r="BA565" t="str">
            <v/>
          </cell>
          <cell r="BC565">
            <v>0</v>
          </cell>
        </row>
        <row r="566">
          <cell r="A566" t="str">
            <v>4419-40020-00</v>
          </cell>
          <cell r="B566" t="str">
            <v>COM, N-Type (F) Dust Cap, Screw On, Brass</v>
          </cell>
          <cell r="C566" t="str">
            <v>ea</v>
          </cell>
          <cell r="E566" t="b">
            <v>0</v>
          </cell>
          <cell r="F566" t="b">
            <v>0</v>
          </cell>
          <cell r="H566" t="str">
            <v>UnReleased</v>
          </cell>
          <cell r="I566" t="str">
            <v>Buy</v>
          </cell>
          <cell r="J566" t="str">
            <v>Amphenol RF</v>
          </cell>
          <cell r="K566" t="str">
            <v>202102-10</v>
          </cell>
          <cell r="N566" t="str">
            <v>Farnell</v>
          </cell>
          <cell r="O566" t="str">
            <v>WWW</v>
          </cell>
          <cell r="P566">
            <v>100</v>
          </cell>
          <cell r="Q566">
            <v>100</v>
          </cell>
          <cell r="R566">
            <v>2.57</v>
          </cell>
          <cell r="S566" t="str">
            <v>EUR</v>
          </cell>
          <cell r="T566">
            <v>2.57</v>
          </cell>
          <cell r="U566" t="str">
            <v>EXW</v>
          </cell>
          <cell r="Y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J566">
            <v>2.57</v>
          </cell>
          <cell r="AK566">
            <v>12</v>
          </cell>
          <cell r="AM566" t="str">
            <v>8536.69.4010</v>
          </cell>
          <cell r="AP566">
            <v>45454</v>
          </cell>
          <cell r="AQ566" t="str">
            <v>Box</v>
          </cell>
          <cell r="AR566" t="b">
            <v>0</v>
          </cell>
          <cell r="AS566" t="b">
            <v>0</v>
          </cell>
          <cell r="AT566" t="b">
            <v>0</v>
          </cell>
          <cell r="AU566" t="b">
            <v>0</v>
          </cell>
          <cell r="AV566" t="b">
            <v>0</v>
          </cell>
          <cell r="AW566" t="b">
            <v>0</v>
          </cell>
          <cell r="AZ566" t="str">
            <v>Hand</v>
          </cell>
          <cell r="BA566" t="str">
            <v/>
          </cell>
          <cell r="BC566">
            <v>0</v>
          </cell>
        </row>
        <row r="567">
          <cell r="A567" t="str">
            <v>4420-00010-00</v>
          </cell>
          <cell r="B567" t="str">
            <v>CON, Terminal Block, 4-Pos THP, CS=4mm2 22~12AWG, P=9.50mm, H=18.50mm</v>
          </cell>
          <cell r="C567" t="str">
            <v>ea</v>
          </cell>
          <cell r="E567" t="b">
            <v>0</v>
          </cell>
          <cell r="F567" t="b">
            <v>0</v>
          </cell>
          <cell r="H567" t="str">
            <v>UnReleased</v>
          </cell>
          <cell r="I567" t="str">
            <v>Buy</v>
          </cell>
          <cell r="J567" t="str">
            <v>Degson</v>
          </cell>
          <cell r="K567" t="str">
            <v>DG45C-A-04P-13-00A(H)</v>
          </cell>
          <cell r="M567" t="str">
            <v>Futura is Disti also</v>
          </cell>
          <cell r="N567" t="str">
            <v>TME</v>
          </cell>
          <cell r="P567">
            <v>600</v>
          </cell>
          <cell r="R567">
            <v>0.54</v>
          </cell>
          <cell r="S567" t="str">
            <v>EUR</v>
          </cell>
          <cell r="T567">
            <v>0.54</v>
          </cell>
          <cell r="U567" t="str">
            <v>EXW Poland</v>
          </cell>
          <cell r="Y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J567">
            <v>0.54</v>
          </cell>
          <cell r="AK567">
            <v>32</v>
          </cell>
          <cell r="AQ567" t="str">
            <v>PCA</v>
          </cell>
          <cell r="AR567" t="b">
            <v>0</v>
          </cell>
          <cell r="AS567" t="b">
            <v>0</v>
          </cell>
          <cell r="AT567" t="b">
            <v>0</v>
          </cell>
          <cell r="AU567" t="b">
            <v>0</v>
          </cell>
          <cell r="AV567" t="b">
            <v>0</v>
          </cell>
          <cell r="AW567" t="b">
            <v>0</v>
          </cell>
          <cell r="AZ567" t="str">
            <v>THT</v>
          </cell>
          <cell r="BA567">
            <v>0.05</v>
          </cell>
          <cell r="BB567">
            <v>4</v>
          </cell>
          <cell r="BC567">
            <v>0.2</v>
          </cell>
        </row>
        <row r="568">
          <cell r="A568" t="str">
            <v>4420-10010-00</v>
          </cell>
          <cell r="B568" t="str">
            <v>CON, Terminal Block - screwless, 4-Pos THP, Top Entry, 16~26AWG, P=5.0mm, H=15.50mm</v>
          </cell>
          <cell r="C568" t="str">
            <v>ea</v>
          </cell>
          <cell r="E568" t="b">
            <v>0</v>
          </cell>
          <cell r="F568" t="b">
            <v>0</v>
          </cell>
          <cell r="H568" t="str">
            <v>UnReleased</v>
          </cell>
          <cell r="I568" t="str">
            <v>Buy</v>
          </cell>
          <cell r="J568" t="str">
            <v>CUI</v>
          </cell>
          <cell r="K568" t="str">
            <v>TBL009V-500-04GY-2GY</v>
          </cell>
          <cell r="M568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568" t="str">
            <v>Digikey</v>
          </cell>
          <cell r="P568">
            <v>1000</v>
          </cell>
          <cell r="Q568">
            <v>1</v>
          </cell>
          <cell r="R568">
            <v>0.39390999999999998</v>
          </cell>
          <cell r="S568" t="str">
            <v>EUR</v>
          </cell>
          <cell r="T568">
            <v>0.39390999999999998</v>
          </cell>
          <cell r="U568" t="str">
            <v>DDP</v>
          </cell>
          <cell r="Y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J568">
            <v>0.39390999999999998</v>
          </cell>
          <cell r="AK568">
            <v>12</v>
          </cell>
          <cell r="AM568" t="str">
            <v>8536.90.4000</v>
          </cell>
          <cell r="AQ568" t="str">
            <v>PCA</v>
          </cell>
          <cell r="AR568" t="b">
            <v>0</v>
          </cell>
          <cell r="AS568" t="b">
            <v>0</v>
          </cell>
          <cell r="AT568" t="b">
            <v>0</v>
          </cell>
          <cell r="AU568" t="b">
            <v>0</v>
          </cell>
          <cell r="AV568" t="b">
            <v>0</v>
          </cell>
          <cell r="AW568" t="b">
            <v>0</v>
          </cell>
          <cell r="AZ568" t="str">
            <v>THT</v>
          </cell>
          <cell r="BA568">
            <v>0.05</v>
          </cell>
          <cell r="BB568">
            <v>4</v>
          </cell>
          <cell r="BC568">
            <v>0.2</v>
          </cell>
        </row>
        <row r="569">
          <cell r="A569" t="str">
            <v>4420-20010-00</v>
          </cell>
          <cell r="B569" t="str">
            <v>CON, Terminal Block, 2-Pos THT, 30AWG, P=5.08mm, H=10.00mm</v>
          </cell>
          <cell r="C569" t="str">
            <v>ea</v>
          </cell>
          <cell r="E569" t="b">
            <v>0</v>
          </cell>
          <cell r="F569" t="b">
            <v>0</v>
          </cell>
          <cell r="H569" t="str">
            <v>Production</v>
          </cell>
          <cell r="I569" t="str">
            <v>Buy</v>
          </cell>
          <cell r="J569" t="str">
            <v>TE Connectivity</v>
          </cell>
          <cell r="K569" t="str">
            <v>282837-2</v>
          </cell>
          <cell r="P569">
            <v>1200</v>
          </cell>
          <cell r="Q569">
            <v>1200</v>
          </cell>
          <cell r="R569">
            <v>0.13</v>
          </cell>
          <cell r="S569" t="str">
            <v>EUR</v>
          </cell>
          <cell r="T569">
            <v>0.13</v>
          </cell>
          <cell r="U569" t="str">
            <v>DDP</v>
          </cell>
          <cell r="Y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J569">
            <v>0.13</v>
          </cell>
          <cell r="AK569">
            <v>10</v>
          </cell>
          <cell r="AM569" t="str">
            <v>8536.90.4000</v>
          </cell>
          <cell r="AP569">
            <v>45393</v>
          </cell>
          <cell r="AQ569" t="str">
            <v>PCA</v>
          </cell>
          <cell r="AR569" t="b">
            <v>0</v>
          </cell>
          <cell r="AS569" t="b">
            <v>0</v>
          </cell>
          <cell r="AT569" t="b">
            <v>0</v>
          </cell>
          <cell r="AU569" t="b">
            <v>0</v>
          </cell>
          <cell r="AV569" t="b">
            <v>0</v>
          </cell>
          <cell r="AW569" t="b">
            <v>0</v>
          </cell>
          <cell r="AX569" t="str">
            <v>AK130/2-5.0</v>
          </cell>
          <cell r="AY569" t="str">
            <v>Italy</v>
          </cell>
          <cell r="AZ569" t="str">
            <v>THT</v>
          </cell>
          <cell r="BA569">
            <v>0.05</v>
          </cell>
          <cell r="BB569">
            <v>2</v>
          </cell>
          <cell r="BC569">
            <v>0.1</v>
          </cell>
        </row>
        <row r="570">
          <cell r="A570" t="str">
            <v>4420-21010-00</v>
          </cell>
          <cell r="B570" t="str">
            <v>CON, Terminal Block, 2-Pos Plug, 12~22AWG, 8A 150V, P=5.00mm, Grey</v>
          </cell>
          <cell r="C570" t="str">
            <v>ea</v>
          </cell>
          <cell r="E570" t="b">
            <v>0</v>
          </cell>
          <cell r="F570" t="b">
            <v>0</v>
          </cell>
          <cell r="H570" t="str">
            <v>Production</v>
          </cell>
          <cell r="I570" t="str">
            <v>Buy</v>
          </cell>
          <cell r="J570" t="str">
            <v>PRT Hartmann (Phoenix)</v>
          </cell>
          <cell r="K570" t="str">
            <v>AK130/2-5.0-GREY</v>
          </cell>
          <cell r="N570" t="str">
            <v>ECAS</v>
          </cell>
          <cell r="P570">
            <v>60</v>
          </cell>
          <cell r="Q570">
            <v>1</v>
          </cell>
          <cell r="R570">
            <v>0.16900000000000001</v>
          </cell>
          <cell r="S570" t="str">
            <v>EUR</v>
          </cell>
          <cell r="T570">
            <v>0.16900000000000001</v>
          </cell>
          <cell r="U570" t="str">
            <v>DDP</v>
          </cell>
          <cell r="Y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J570">
            <v>0.16900000000000001</v>
          </cell>
          <cell r="AM570" t="str">
            <v>8536.90.4000</v>
          </cell>
          <cell r="AP570">
            <v>45566</v>
          </cell>
          <cell r="AQ570" t="str">
            <v>Box</v>
          </cell>
          <cell r="AR570" t="b">
            <v>0</v>
          </cell>
          <cell r="AS570" t="b">
            <v>0</v>
          </cell>
          <cell r="AT570" t="b">
            <v>0</v>
          </cell>
          <cell r="AU570" t="b">
            <v>0</v>
          </cell>
          <cell r="AV570" t="b">
            <v>0</v>
          </cell>
          <cell r="AW570" t="b">
            <v>0</v>
          </cell>
          <cell r="AX570" t="str">
            <v>AK130/2-5.0-Grey</v>
          </cell>
          <cell r="AY570" t="str">
            <v>Tunisia</v>
          </cell>
          <cell r="AZ570" t="str">
            <v>Hand</v>
          </cell>
          <cell r="BA570" t="str">
            <v/>
          </cell>
          <cell r="BC570">
            <v>0</v>
          </cell>
        </row>
        <row r="571">
          <cell r="A571" t="str">
            <v>4424-00010-00</v>
          </cell>
          <cell r="B571" t="str">
            <v>CON, M19 (F), Push Lock, Over-Moulded Assy, 4*1.50sqmm H07ZZ-F (without cable 5.7m)</v>
          </cell>
          <cell r="C571" t="str">
            <v>ea</v>
          </cell>
          <cell r="E571" t="b">
            <v>0</v>
          </cell>
          <cell r="F571" t="b">
            <v>0</v>
          </cell>
          <cell r="H571" t="str">
            <v>Production</v>
          </cell>
          <cell r="I571" t="str">
            <v>Cost</v>
          </cell>
          <cell r="J571" t="str">
            <v>Jnicon</v>
          </cell>
          <cell r="K571" t="str">
            <v>Push Lock, Female connector molded with 4*1.5sqmm H07ZZ-F cable 5.7m(without cable cost)</v>
          </cell>
          <cell r="N571" t="str">
            <v>Jnicon</v>
          </cell>
          <cell r="O571" t="str">
            <v>JN-CA-20231028A1860</v>
          </cell>
          <cell r="P571">
            <v>50</v>
          </cell>
          <cell r="Q571">
            <v>1</v>
          </cell>
          <cell r="R571">
            <v>3.6</v>
          </cell>
          <cell r="S571" t="str">
            <v>USD</v>
          </cell>
          <cell r="T571">
            <v>3.408445370195039</v>
          </cell>
          <cell r="U571" t="str">
            <v>EXW Shenzhen</v>
          </cell>
          <cell r="V571">
            <v>1026</v>
          </cell>
          <cell r="W571" t="str">
            <v>USD</v>
          </cell>
          <cell r="X571">
            <v>150</v>
          </cell>
          <cell r="Y571">
            <v>6.84</v>
          </cell>
          <cell r="AE571">
            <v>0</v>
          </cell>
          <cell r="AF571">
            <v>0</v>
          </cell>
          <cell r="AG571">
            <v>0</v>
          </cell>
          <cell r="AH571">
            <v>6.476046203370573</v>
          </cell>
          <cell r="AI571" t="str">
            <v>Base on 3x 50pcs shipments 28/10/23</v>
          </cell>
          <cell r="AJ571">
            <v>9.8844915735656116</v>
          </cell>
          <cell r="AK571" t="str">
            <v>TBA</v>
          </cell>
          <cell r="AM571" t="str">
            <v>8536.9010</v>
          </cell>
          <cell r="AQ571" t="str">
            <v>Outsource</v>
          </cell>
          <cell r="AR571" t="b">
            <v>0</v>
          </cell>
          <cell r="AS571" t="b">
            <v>0</v>
          </cell>
          <cell r="AT571" t="b">
            <v>0</v>
          </cell>
          <cell r="AU571" t="b">
            <v>0</v>
          </cell>
          <cell r="AV571" t="b">
            <v>0</v>
          </cell>
          <cell r="AW571" t="b">
            <v>0</v>
          </cell>
          <cell r="AY571" t="str">
            <v>China</v>
          </cell>
          <cell r="BA571" t="str">
            <v/>
          </cell>
          <cell r="BC571">
            <v>0</v>
          </cell>
          <cell r="BD571" t="str">
            <v>CON, M19(F) 4-core Conn Assy, 5.7m, No Cable</v>
          </cell>
        </row>
        <row r="572">
          <cell r="A572" t="str">
            <v>4424-00015-00</v>
          </cell>
          <cell r="B572" t="str">
            <v>CON, M19 (F), Push Lock, Over-Moulded Assy, 4*1.50sqmm H07ZZ-F (without cable 5.2m, 0.1m strip)</v>
          </cell>
          <cell r="C572" t="str">
            <v>ea</v>
          </cell>
          <cell r="E572" t="b">
            <v>1</v>
          </cell>
          <cell r="F572" t="str">
            <v>None</v>
          </cell>
          <cell r="H572" t="str">
            <v>Production</v>
          </cell>
          <cell r="I572" t="str">
            <v>Cost</v>
          </cell>
          <cell r="J572" t="str">
            <v>Jnicon</v>
          </cell>
          <cell r="K572" t="str">
            <v>Push Lock, Female connector molded with 4*1.5sqmm H07ZZ-F cable 5.2m(without cable cost)</v>
          </cell>
          <cell r="N572" t="str">
            <v>Jnicon</v>
          </cell>
          <cell r="O572" t="str">
            <v>JN-CA-20250106A2219R1</v>
          </cell>
          <cell r="P572">
            <v>288</v>
          </cell>
          <cell r="Q572">
            <v>1</v>
          </cell>
          <cell r="R572">
            <v>3.9</v>
          </cell>
          <cell r="S572" t="str">
            <v>USD</v>
          </cell>
          <cell r="T572">
            <v>3.6924824843779587</v>
          </cell>
          <cell r="U572" t="str">
            <v>EXW Shenzhen</v>
          </cell>
          <cell r="Y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J572">
            <v>3.6924824843779587</v>
          </cell>
          <cell r="AK572" t="str">
            <v>TBA</v>
          </cell>
          <cell r="AM572" t="str">
            <v>8536.9010</v>
          </cell>
          <cell r="AP572">
            <v>45663</v>
          </cell>
          <cell r="AQ572" t="str">
            <v>Outsource</v>
          </cell>
          <cell r="AR572" t="b">
            <v>0</v>
          </cell>
          <cell r="AS572" t="b">
            <v>0</v>
          </cell>
          <cell r="AT572" t="b">
            <v>0</v>
          </cell>
          <cell r="AU572" t="b">
            <v>0</v>
          </cell>
          <cell r="AV572" t="b">
            <v>0</v>
          </cell>
          <cell r="AW572" t="b">
            <v>0</v>
          </cell>
          <cell r="AY572" t="str">
            <v>China</v>
          </cell>
          <cell r="BA572" t="str">
            <v/>
          </cell>
          <cell r="BC572">
            <v>0</v>
          </cell>
          <cell r="BD572" t="str">
            <v>CON, M19(F) 4-core Conn Assy, 5.2m 0.1m strip, No Cable</v>
          </cell>
        </row>
        <row r="573">
          <cell r="A573" t="str">
            <v>4424-00020-00</v>
          </cell>
          <cell r="B573" t="str">
            <v>CON, M19 (F), Push Lock, Over-Moulded Assy, 4*1.50sqmm H07ZZ-F (without cable 2.7m)</v>
          </cell>
          <cell r="C573" t="str">
            <v>ea</v>
          </cell>
          <cell r="E573" t="b">
            <v>0</v>
          </cell>
          <cell r="F573" t="b">
            <v>0</v>
          </cell>
          <cell r="H573" t="str">
            <v>Production</v>
          </cell>
          <cell r="I573" t="str">
            <v>Cost</v>
          </cell>
          <cell r="J573" t="str">
            <v>Jnicon</v>
          </cell>
          <cell r="K573" t="str">
            <v>Push Lock, Female connector molded with 4*1.5sqmm H07ZZ-F cable 2.7m(without cable cost)</v>
          </cell>
          <cell r="N573" t="str">
            <v>Jnicon</v>
          </cell>
          <cell r="O573" t="str">
            <v>JN-CA-20231028A1860</v>
          </cell>
          <cell r="P573">
            <v>50</v>
          </cell>
          <cell r="Q573">
            <v>1</v>
          </cell>
          <cell r="R573">
            <v>3</v>
          </cell>
          <cell r="S573" t="str">
            <v>USD</v>
          </cell>
          <cell r="T573">
            <v>2.8403711418291988</v>
          </cell>
          <cell r="U573" t="str">
            <v>EXW Shenzhen</v>
          </cell>
          <cell r="V573">
            <v>1026</v>
          </cell>
          <cell r="W573" t="str">
            <v>USD</v>
          </cell>
          <cell r="X573">
            <v>150</v>
          </cell>
          <cell r="Y573">
            <v>6.84</v>
          </cell>
          <cell r="AE573">
            <v>0</v>
          </cell>
          <cell r="AF573">
            <v>0</v>
          </cell>
          <cell r="AG573">
            <v>0</v>
          </cell>
          <cell r="AH573">
            <v>6.476046203370573</v>
          </cell>
          <cell r="AI573" t="str">
            <v>Base on 3x 50pcs shipments 28/10/23</v>
          </cell>
          <cell r="AJ573">
            <v>9.3164173451997723</v>
          </cell>
          <cell r="AK573" t="str">
            <v>TBA</v>
          </cell>
          <cell r="AM573" t="str">
            <v>8536.9010</v>
          </cell>
          <cell r="AQ573" t="str">
            <v>Outsource</v>
          </cell>
          <cell r="AR573" t="b">
            <v>0</v>
          </cell>
          <cell r="AS573" t="b">
            <v>0</v>
          </cell>
          <cell r="AT573" t="b">
            <v>0</v>
          </cell>
          <cell r="AU573" t="b">
            <v>0</v>
          </cell>
          <cell r="AV573" t="b">
            <v>0</v>
          </cell>
          <cell r="AW573" t="b">
            <v>0</v>
          </cell>
          <cell r="AY573" t="str">
            <v>China</v>
          </cell>
          <cell r="BA573" t="str">
            <v/>
          </cell>
          <cell r="BC573">
            <v>0</v>
          </cell>
        </row>
        <row r="574">
          <cell r="A574" t="str">
            <v>4424-00030-00</v>
          </cell>
          <cell r="B574" t="str">
            <v>CON, M19 (F), Push Lock, Over-Moulded Assy, 2*1.50sqmm H07ZZ-F (without cable 10m)</v>
          </cell>
          <cell r="C574" t="str">
            <v>ea</v>
          </cell>
          <cell r="E574" t="b">
            <v>1</v>
          </cell>
          <cell r="F574" t="b">
            <v>0</v>
          </cell>
          <cell r="H574" t="str">
            <v>Production</v>
          </cell>
          <cell r="I574" t="str">
            <v>Cost</v>
          </cell>
          <cell r="J574" t="str">
            <v>Jnicon</v>
          </cell>
          <cell r="K574" t="str">
            <v>Push Lock, Female connector molded with 2*1.5sqmm H07ZZ-F cable 10m(without cable cost)</v>
          </cell>
          <cell r="N574" t="str">
            <v>Jnicon</v>
          </cell>
          <cell r="O574" t="str">
            <v>JN-CA-20240927A3949</v>
          </cell>
          <cell r="P574">
            <v>300</v>
          </cell>
          <cell r="Q574">
            <v>1</v>
          </cell>
          <cell r="R574">
            <v>3.9</v>
          </cell>
          <cell r="S574" t="str">
            <v>USD</v>
          </cell>
          <cell r="T574">
            <v>3.6924824843779587</v>
          </cell>
          <cell r="U574" t="str">
            <v>EXW Shenzhen</v>
          </cell>
          <cell r="Y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J574">
            <v>3.6924824843779587</v>
          </cell>
          <cell r="AK574" t="str">
            <v>TBA</v>
          </cell>
          <cell r="AM574" t="str">
            <v>8536.9010</v>
          </cell>
          <cell r="AP574">
            <v>45562</v>
          </cell>
          <cell r="AQ574" t="str">
            <v>Kit</v>
          </cell>
          <cell r="AR574" t="b">
            <v>0</v>
          </cell>
          <cell r="AS574" t="b">
            <v>0</v>
          </cell>
          <cell r="AT574" t="b">
            <v>0</v>
          </cell>
          <cell r="AU574" t="b">
            <v>0</v>
          </cell>
          <cell r="AV574" t="b">
            <v>0</v>
          </cell>
          <cell r="AW574" t="b">
            <v>0</v>
          </cell>
          <cell r="AY574" t="str">
            <v>China</v>
          </cell>
          <cell r="BA574" t="str">
            <v/>
          </cell>
          <cell r="BC574">
            <v>0</v>
          </cell>
          <cell r="BD574" t="str">
            <v>CON, M19(F) 2-core Conn Assy, 10m, No Cable</v>
          </cell>
        </row>
        <row r="575">
          <cell r="A575" t="str">
            <v>4424-00040-00</v>
          </cell>
          <cell r="B575" t="str">
            <v>CON, M19 (F), Push Lock, Over-Moulded Assy, 4*1.50sqmm H07ZZ-F, 0.02m Strip (without cable cost 1.5m)</v>
          </cell>
          <cell r="C575" t="str">
            <v>ea</v>
          </cell>
          <cell r="D575" t="str">
            <v>1</v>
          </cell>
          <cell r="E575" t="b">
            <v>1</v>
          </cell>
          <cell r="F575" t="b">
            <v>0</v>
          </cell>
          <cell r="H575" t="str">
            <v>Obsolete</v>
          </cell>
          <cell r="I575" t="str">
            <v>Cost</v>
          </cell>
          <cell r="J575" t="str">
            <v>Jnicon</v>
          </cell>
          <cell r="K575" t="str">
            <v>Push Lock, Female connector molded with 4*1.5sqmm H07ZZ-F cable 1.5m(without cable cost)</v>
          </cell>
          <cell r="N575" t="str">
            <v>Jnicon</v>
          </cell>
          <cell r="O575" t="str">
            <v>JN-CA-20240927A3949</v>
          </cell>
          <cell r="P575">
            <v>1</v>
          </cell>
          <cell r="Q575">
            <v>1</v>
          </cell>
          <cell r="R575">
            <v>5.69</v>
          </cell>
          <cell r="S575" t="str">
            <v>EUR</v>
          </cell>
          <cell r="T575">
            <v>5.69</v>
          </cell>
          <cell r="U575" t="str">
            <v>DDP</v>
          </cell>
          <cell r="Y575">
            <v>0</v>
          </cell>
          <cell r="Z575">
            <v>50</v>
          </cell>
          <cell r="AA575">
            <v>13.819999999999999</v>
          </cell>
          <cell r="AE575">
            <v>0.03</v>
          </cell>
          <cell r="AF575">
            <v>0.27639999999999998</v>
          </cell>
          <cell r="AG575">
            <v>5.9999999999999995E-4</v>
          </cell>
          <cell r="AH575">
            <v>0</v>
          </cell>
          <cell r="AJ575">
            <v>5.69</v>
          </cell>
          <cell r="AK575" t="str">
            <v>TBA</v>
          </cell>
          <cell r="AM575" t="str">
            <v>8536.9010</v>
          </cell>
          <cell r="AP575">
            <v>45581</v>
          </cell>
          <cell r="AQ575" t="str">
            <v>Outsource</v>
          </cell>
          <cell r="AR575" t="b">
            <v>0</v>
          </cell>
          <cell r="AS575" t="b">
            <v>0</v>
          </cell>
          <cell r="AT575" t="b">
            <v>0</v>
          </cell>
          <cell r="AU575" t="b">
            <v>0</v>
          </cell>
          <cell r="AV575" t="b">
            <v>0</v>
          </cell>
          <cell r="AW575" t="b">
            <v>0</v>
          </cell>
          <cell r="AY575" t="str">
            <v>China</v>
          </cell>
          <cell r="BA575" t="str">
            <v/>
          </cell>
          <cell r="BC575">
            <v>0</v>
          </cell>
          <cell r="BD575" t="str">
            <v>CON, M19(F) 4-core Conn Assy, 1.5m 0.02m strip, No Cable</v>
          </cell>
        </row>
        <row r="576">
          <cell r="A576" t="str">
            <v>4424-00040-00</v>
          </cell>
          <cell r="B576" t="str">
            <v>CON, M19 (F), Push Lock, Over-Moulded Assy, 4*1.50sqmm H07ZZ-F, 0.02m Strip (without cable cost 1.5m)</v>
          </cell>
          <cell r="C576" t="str">
            <v>ea</v>
          </cell>
          <cell r="D576" t="str">
            <v>2</v>
          </cell>
          <cell r="E576" t="b">
            <v>1</v>
          </cell>
          <cell r="F576" t="b">
            <v>0</v>
          </cell>
          <cell r="H576" t="str">
            <v>Obsolete</v>
          </cell>
          <cell r="I576" t="str">
            <v>Cost</v>
          </cell>
          <cell r="J576" t="str">
            <v>Jnicon</v>
          </cell>
          <cell r="K576" t="str">
            <v>Push Lock, Female connector molded with 4*1.5sqmm H07ZZ-F cable 1.5m(without cable cost)</v>
          </cell>
          <cell r="N576" t="str">
            <v>Jnicon</v>
          </cell>
          <cell r="O576" t="str">
            <v>JN-CA-20240927A3949</v>
          </cell>
          <cell r="P576">
            <v>300</v>
          </cell>
          <cell r="Q576">
            <v>50</v>
          </cell>
          <cell r="R576">
            <v>2.85</v>
          </cell>
          <cell r="S576" t="str">
            <v>USD</v>
          </cell>
          <cell r="T576">
            <v>2.698352584737739</v>
          </cell>
          <cell r="U576" t="str">
            <v>EXW Shenzhen</v>
          </cell>
          <cell r="Y576">
            <v>0</v>
          </cell>
          <cell r="Z576">
            <v>50</v>
          </cell>
          <cell r="AA576">
            <v>13.819999999999999</v>
          </cell>
          <cell r="AE576">
            <v>0.03</v>
          </cell>
          <cell r="AF576">
            <v>82.92</v>
          </cell>
          <cell r="AG576">
            <v>0.18</v>
          </cell>
          <cell r="AH576">
            <v>0</v>
          </cell>
          <cell r="AJ576">
            <v>2.698352584737739</v>
          </cell>
          <cell r="AK576" t="str">
            <v>TBA</v>
          </cell>
          <cell r="AM576" t="str">
            <v>8536.9010</v>
          </cell>
          <cell r="AP576">
            <v>45581</v>
          </cell>
          <cell r="AQ576" t="str">
            <v>Outsource</v>
          </cell>
          <cell r="AR576" t="b">
            <v>0</v>
          </cell>
          <cell r="AS576" t="b">
            <v>0</v>
          </cell>
          <cell r="AT576" t="b">
            <v>0</v>
          </cell>
          <cell r="AU576" t="b">
            <v>0</v>
          </cell>
          <cell r="AV576" t="b">
            <v>0</v>
          </cell>
          <cell r="AW576" t="b">
            <v>0</v>
          </cell>
          <cell r="AY576" t="str">
            <v>China</v>
          </cell>
          <cell r="BA576" t="str">
            <v/>
          </cell>
          <cell r="BC576">
            <v>0</v>
          </cell>
          <cell r="BD576" t="str">
            <v>CON, M19(F) 4-core Conn Assy, 1.5m 0.02m strip, No Cable</v>
          </cell>
        </row>
        <row r="577">
          <cell r="A577" t="str">
            <v>4424-00040-01</v>
          </cell>
          <cell r="B577" t="str">
            <v>CON, M19 (F), Push Lock, Over-Moulded Assy, 4*1.50sqmm H07ZZ-F, 0.13m Strip (without cable cost 1.5m)</v>
          </cell>
          <cell r="C577" t="str">
            <v>ea</v>
          </cell>
          <cell r="E577" t="b">
            <v>1</v>
          </cell>
          <cell r="F577" t="b">
            <v>0</v>
          </cell>
          <cell r="H577" t="str">
            <v>Production</v>
          </cell>
          <cell r="I577" t="str">
            <v>Cost</v>
          </cell>
          <cell r="J577" t="str">
            <v>Jnicon</v>
          </cell>
          <cell r="K577" t="str">
            <v>Push Lock, Female connector molded with 4*1.5sqmm H07ZZ-F cable 1.5m(without cable cost, 0.13m strip)</v>
          </cell>
          <cell r="N577" t="str">
            <v>Jnicon</v>
          </cell>
          <cell r="O577" t="str">
            <v>JN-CA-20250106A2219</v>
          </cell>
          <cell r="P577">
            <v>460</v>
          </cell>
          <cell r="Q577">
            <v>1</v>
          </cell>
          <cell r="R577">
            <v>3.15</v>
          </cell>
          <cell r="S577" t="str">
            <v>USD</v>
          </cell>
          <cell r="T577">
            <v>2.9823896989206586</v>
          </cell>
          <cell r="U577" t="str">
            <v>EXW Shenzhen</v>
          </cell>
          <cell r="Y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J577">
            <v>2.9823896989206586</v>
          </cell>
          <cell r="AK577" t="str">
            <v>TBA</v>
          </cell>
          <cell r="AM577" t="str">
            <v>8536.9010</v>
          </cell>
          <cell r="AP577">
            <v>45663</v>
          </cell>
          <cell r="AQ577" t="str">
            <v>Outsource</v>
          </cell>
          <cell r="AR577" t="b">
            <v>0</v>
          </cell>
          <cell r="AS577" t="b">
            <v>0</v>
          </cell>
          <cell r="AT577" t="b">
            <v>0</v>
          </cell>
          <cell r="AU577" t="b">
            <v>0</v>
          </cell>
          <cell r="AV577" t="b">
            <v>0</v>
          </cell>
          <cell r="AW577" t="b">
            <v>0</v>
          </cell>
          <cell r="AY577" t="str">
            <v>China</v>
          </cell>
          <cell r="BA577" t="str">
            <v/>
          </cell>
          <cell r="BC577">
            <v>0</v>
          </cell>
          <cell r="BD577" t="str">
            <v>CON, M19(F) 4-core Conn Assy, 1.5m 0.13m strip, No Cable</v>
          </cell>
        </row>
        <row r="578">
          <cell r="A578" t="str">
            <v>4424-00050-00</v>
          </cell>
          <cell r="B578" t="str">
            <v>CON, M19 (F), Push Lock, Over-Moulded Assy, 4*1.50sqmm H07ZZ-F (without cable 4.2m, incl 0.1m strip)</v>
          </cell>
          <cell r="C578" t="str">
            <v>ea</v>
          </cell>
          <cell r="D578" t="str">
            <v>1</v>
          </cell>
          <cell r="E578" t="b">
            <v>0</v>
          </cell>
          <cell r="F578" t="b">
            <v>0</v>
          </cell>
          <cell r="H578" t="str">
            <v>Production</v>
          </cell>
          <cell r="I578" t="str">
            <v>Cost</v>
          </cell>
          <cell r="J578" t="str">
            <v>Jnicon</v>
          </cell>
          <cell r="K578" t="str">
            <v>Push Lock, Female connector molded with 4*1.5sqmm H07ZZ-F cable 4.1m(without cable cost)</v>
          </cell>
          <cell r="M578" t="str">
            <v>*** Estimate Cost, awaiting Quote from Jnicon ***</v>
          </cell>
          <cell r="N578" t="str">
            <v>Jnicon</v>
          </cell>
          <cell r="O578" t="str">
            <v>TBA</v>
          </cell>
          <cell r="P578">
            <v>1</v>
          </cell>
          <cell r="Q578">
            <v>1</v>
          </cell>
          <cell r="R578">
            <v>6.5</v>
          </cell>
          <cell r="S578" t="str">
            <v>EUR</v>
          </cell>
          <cell r="T578">
            <v>6.5</v>
          </cell>
          <cell r="U578" t="str">
            <v>EXW Shenzhen</v>
          </cell>
          <cell r="Y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J578">
            <v>6.5</v>
          </cell>
          <cell r="AK578" t="str">
            <v>TBA</v>
          </cell>
          <cell r="AM578" t="str">
            <v>8536.9010</v>
          </cell>
          <cell r="AP578">
            <v>45673</v>
          </cell>
          <cell r="AQ578" t="str">
            <v>Outsource</v>
          </cell>
          <cell r="AR578" t="b">
            <v>0</v>
          </cell>
          <cell r="AS578" t="b">
            <v>0</v>
          </cell>
          <cell r="AT578" t="b">
            <v>0</v>
          </cell>
          <cell r="AU578" t="b">
            <v>0</v>
          </cell>
          <cell r="AV578" t="b">
            <v>0</v>
          </cell>
          <cell r="AW578" t="b">
            <v>0</v>
          </cell>
          <cell r="AY578" t="str">
            <v>China</v>
          </cell>
          <cell r="BA578" t="str">
            <v/>
          </cell>
          <cell r="BC578">
            <v>0</v>
          </cell>
          <cell r="BD578" t="str">
            <v>CON, M19(F) 4-core Conn Assy, 4.1+0.1m, No Cable</v>
          </cell>
        </row>
        <row r="579">
          <cell r="A579" t="str">
            <v>4424-00050-00</v>
          </cell>
          <cell r="B579" t="str">
            <v>CON, M19 (F), Push Lock, Over-Moulded Assy, 4*1.50sqmm H07ZZ-F (without cable 4.2m, incl 0.1m strip)</v>
          </cell>
          <cell r="C579" t="str">
            <v>ea</v>
          </cell>
          <cell r="D579" t="str">
            <v>2</v>
          </cell>
          <cell r="E579" t="b">
            <v>0</v>
          </cell>
          <cell r="F579" t="b">
            <v>0</v>
          </cell>
          <cell r="H579" t="str">
            <v>UnReleased</v>
          </cell>
          <cell r="I579" t="str">
            <v>Cost</v>
          </cell>
          <cell r="J579" t="str">
            <v>Jnicon</v>
          </cell>
          <cell r="K579" t="str">
            <v>Push Lock, Female connector molded with 4*1.5sqmm H07ZZ-F cable 4.1m(without cable cost)</v>
          </cell>
          <cell r="M579" t="str">
            <v>*** Estimate Cost, awaiting Quote from Jnicon ***</v>
          </cell>
          <cell r="N579" t="str">
            <v>Jnicon</v>
          </cell>
          <cell r="O579" t="str">
            <v>JN-CA-20250106A2219R1</v>
          </cell>
          <cell r="P579">
            <v>1</v>
          </cell>
          <cell r="Q579">
            <v>1</v>
          </cell>
          <cell r="R579">
            <v>3.8</v>
          </cell>
          <cell r="S579" t="str">
            <v>USD</v>
          </cell>
          <cell r="T579">
            <v>3.597803446316985</v>
          </cell>
          <cell r="U579" t="str">
            <v>EXW Shenzhen</v>
          </cell>
          <cell r="Y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J579">
            <v>3.597803446316985</v>
          </cell>
          <cell r="AK579" t="str">
            <v>TBA</v>
          </cell>
          <cell r="AM579" t="str">
            <v>8536.9010</v>
          </cell>
          <cell r="AP579">
            <v>45673</v>
          </cell>
          <cell r="AQ579" t="str">
            <v>Outsource</v>
          </cell>
          <cell r="AR579" t="b">
            <v>0</v>
          </cell>
          <cell r="AS579" t="b">
            <v>0</v>
          </cell>
          <cell r="AT579" t="b">
            <v>0</v>
          </cell>
          <cell r="AU579" t="b">
            <v>0</v>
          </cell>
          <cell r="AV579" t="b">
            <v>0</v>
          </cell>
          <cell r="AW579" t="b">
            <v>0</v>
          </cell>
          <cell r="AY579" t="str">
            <v>China</v>
          </cell>
          <cell r="BA579" t="str">
            <v/>
          </cell>
          <cell r="BC579">
            <v>0</v>
          </cell>
          <cell r="BD579" t="str">
            <v>CON, M19(F) 4-core Conn Assy, 4.1+0.1m, No Cable</v>
          </cell>
        </row>
        <row r="580">
          <cell r="A580" t="str">
            <v>4424-10010-00</v>
          </cell>
          <cell r="B580" t="str">
            <v>CON, M19 (M) Panel Mount, 4-Pos, Solder Cup, IP67</v>
          </cell>
          <cell r="C580" t="str">
            <v>ea</v>
          </cell>
          <cell r="E580" t="b">
            <v>0</v>
          </cell>
          <cell r="F580" t="b">
            <v>0</v>
          </cell>
          <cell r="H580" t="str">
            <v>Production</v>
          </cell>
          <cell r="I580" t="str">
            <v>Reference Item</v>
          </cell>
          <cell r="J580" t="str">
            <v>Jnicon</v>
          </cell>
          <cell r="K580" t="str">
            <v>TBA</v>
          </cell>
          <cell r="R580">
            <v>1.55</v>
          </cell>
          <cell r="S580" t="str">
            <v>USD</v>
          </cell>
          <cell r="T580">
            <v>1.4675250899450862</v>
          </cell>
          <cell r="U580" t="str">
            <v>EXW Shenzhen</v>
          </cell>
          <cell r="Y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J580">
            <v>1.4675250899450862</v>
          </cell>
          <cell r="AK580" t="str">
            <v>TBA</v>
          </cell>
          <cell r="AM580" t="str">
            <v>8536.9010</v>
          </cell>
          <cell r="AQ580" t="str">
            <v>Box</v>
          </cell>
          <cell r="AR580" t="b">
            <v>0</v>
          </cell>
          <cell r="AS580" t="b">
            <v>0</v>
          </cell>
          <cell r="AT580" t="b">
            <v>0</v>
          </cell>
          <cell r="AU580" t="b">
            <v>0</v>
          </cell>
          <cell r="AV580" t="b">
            <v>0</v>
          </cell>
          <cell r="AW580" t="b">
            <v>0</v>
          </cell>
          <cell r="AY580" t="str">
            <v>China</v>
          </cell>
          <cell r="BA580" t="str">
            <v/>
          </cell>
          <cell r="BC580">
            <v>0</v>
          </cell>
        </row>
        <row r="581">
          <cell r="A581" t="str">
            <v>4426-00010-00</v>
          </cell>
          <cell r="B581" t="str">
            <v>CON, M25 (F), Push Lock, Over-Moulded Assy, 4*6.00sqmm H07ZZ-F (without cable 1.7m)</v>
          </cell>
          <cell r="C581" t="str">
            <v>ea</v>
          </cell>
          <cell r="D581" t="str">
            <v>1</v>
          </cell>
          <cell r="E581" t="b">
            <v>0</v>
          </cell>
          <cell r="F581" t="b">
            <v>0</v>
          </cell>
          <cell r="H581" t="str">
            <v>Production</v>
          </cell>
          <cell r="I581" t="str">
            <v>Buy</v>
          </cell>
          <cell r="J581" t="str">
            <v>Jnicon</v>
          </cell>
          <cell r="K581" t="str">
            <v>Push Lock, Female connector molded with 4*6.0sqmm H07ZZ-F cable 1.7m(without cable cost)</v>
          </cell>
          <cell r="N581" t="str">
            <v>Jnicon</v>
          </cell>
          <cell r="O581" t="str">
            <v>JN-CA-20231028A1860</v>
          </cell>
          <cell r="P581">
            <v>50</v>
          </cell>
          <cell r="Q581">
            <v>1</v>
          </cell>
          <cell r="R581">
            <v>4.3</v>
          </cell>
          <cell r="S581" t="str">
            <v>USD</v>
          </cell>
          <cell r="T581">
            <v>4.071198636621852</v>
          </cell>
          <cell r="U581" t="str">
            <v>EXW Shenzhen</v>
          </cell>
          <cell r="V581">
            <v>1026</v>
          </cell>
          <cell r="W581" t="str">
            <v>USD</v>
          </cell>
          <cell r="X581">
            <v>150</v>
          </cell>
          <cell r="Y581">
            <v>6.84</v>
          </cell>
          <cell r="AE581">
            <v>0</v>
          </cell>
          <cell r="AF581">
            <v>0</v>
          </cell>
          <cell r="AG581">
            <v>0</v>
          </cell>
          <cell r="AH581">
            <v>6.476046203370573</v>
          </cell>
          <cell r="AI581" t="str">
            <v>Base on 3x 50pcs shipments 28/10/23</v>
          </cell>
          <cell r="AJ581">
            <v>10.547244839992425</v>
          </cell>
          <cell r="AK581" t="str">
            <v>TBA</v>
          </cell>
          <cell r="AM581" t="str">
            <v>8536.9010</v>
          </cell>
          <cell r="AQ581" t="str">
            <v>Outsource</v>
          </cell>
          <cell r="AR581" t="b">
            <v>0</v>
          </cell>
          <cell r="AS581" t="b">
            <v>0</v>
          </cell>
          <cell r="AT581" t="b">
            <v>0</v>
          </cell>
          <cell r="AU581" t="b">
            <v>0</v>
          </cell>
          <cell r="AV581" t="b">
            <v>0</v>
          </cell>
          <cell r="AW581" t="b">
            <v>0</v>
          </cell>
          <cell r="AY581" t="str">
            <v>China</v>
          </cell>
          <cell r="BA581" t="str">
            <v/>
          </cell>
          <cell r="BC581">
            <v>0</v>
          </cell>
          <cell r="BD581" t="str">
            <v>CON, M25(F) 4-core Conn Assy, 1.7m, No Cable</v>
          </cell>
        </row>
        <row r="582">
          <cell r="A582" t="str">
            <v>4426-00010-00</v>
          </cell>
          <cell r="B582" t="str">
            <v>CON, M25 (F) Cable Mount, 4-Pos, Solder Cup, IP67</v>
          </cell>
          <cell r="C582" t="str">
            <v>ea</v>
          </cell>
          <cell r="D582" t="str">
            <v>2</v>
          </cell>
          <cell r="E582" t="b">
            <v>0</v>
          </cell>
          <cell r="F582" t="b">
            <v>0</v>
          </cell>
          <cell r="H582" t="str">
            <v>Obsolete</v>
          </cell>
          <cell r="I582" t="str">
            <v>Reference Item</v>
          </cell>
          <cell r="J582" t="str">
            <v>Jnicon</v>
          </cell>
          <cell r="K582" t="str">
            <v>Jnicon M25 (F) 4-pos Cable Mount suited to Overmould, IP67.</v>
          </cell>
          <cell r="L582" t="str">
            <v>4424-00010-00, seq 1</v>
          </cell>
          <cell r="M582" t="str">
            <v>Reference only, not used as is in production.</v>
          </cell>
          <cell r="O582" t="str">
            <v>JN-CA-202308A1719</v>
          </cell>
          <cell r="R582">
            <v>0</v>
          </cell>
          <cell r="S582" t="str">
            <v>USD</v>
          </cell>
          <cell r="T582">
            <v>0</v>
          </cell>
          <cell r="U582" t="str">
            <v>EXW Shenzhen</v>
          </cell>
          <cell r="Y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J582">
            <v>0</v>
          </cell>
          <cell r="AK582" t="str">
            <v>TBA</v>
          </cell>
          <cell r="AM582" t="str">
            <v>8536.9010</v>
          </cell>
          <cell r="AQ582" t="str">
            <v>Vendor</v>
          </cell>
          <cell r="AR582" t="b">
            <v>0</v>
          </cell>
          <cell r="AS582" t="b">
            <v>0</v>
          </cell>
          <cell r="AT582" t="b">
            <v>0</v>
          </cell>
          <cell r="AU582" t="b">
            <v>0</v>
          </cell>
          <cell r="AV582" t="b">
            <v>0</v>
          </cell>
          <cell r="AW582" t="b">
            <v>0</v>
          </cell>
          <cell r="AY582" t="str">
            <v>China</v>
          </cell>
          <cell r="BA582" t="str">
            <v/>
          </cell>
          <cell r="BC582">
            <v>0</v>
          </cell>
        </row>
        <row r="583">
          <cell r="A583" t="str">
            <v>4426-10010-00</v>
          </cell>
          <cell r="B583" t="str">
            <v>CON, M25 (M) Panel Mount, 4-Pos, Solder Cup, IP67</v>
          </cell>
          <cell r="C583" t="str">
            <v>ea</v>
          </cell>
          <cell r="E583" t="b">
            <v>0</v>
          </cell>
          <cell r="F583" t="b">
            <v>0</v>
          </cell>
          <cell r="H583" t="str">
            <v>Production</v>
          </cell>
          <cell r="I583" t="str">
            <v>Reference Item</v>
          </cell>
          <cell r="J583" t="str">
            <v>Jnicon</v>
          </cell>
          <cell r="R583">
            <v>2.8</v>
          </cell>
          <cell r="S583" t="str">
            <v>USD</v>
          </cell>
          <cell r="T583">
            <v>2.6510130657072524</v>
          </cell>
          <cell r="U583" t="str">
            <v>EXW Shenzhen</v>
          </cell>
          <cell r="Y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J583">
            <v>2.6510130657072524</v>
          </cell>
          <cell r="AK583" t="str">
            <v>TBA</v>
          </cell>
          <cell r="AM583" t="str">
            <v>8536.9010</v>
          </cell>
          <cell r="AQ583" t="str">
            <v>Box</v>
          </cell>
          <cell r="AR583" t="b">
            <v>0</v>
          </cell>
          <cell r="AS583" t="b">
            <v>0</v>
          </cell>
          <cell r="AT583" t="b">
            <v>0</v>
          </cell>
          <cell r="AU583" t="b">
            <v>0</v>
          </cell>
          <cell r="AV583" t="b">
            <v>0</v>
          </cell>
          <cell r="AW583" t="b">
            <v>0</v>
          </cell>
          <cell r="AY583" t="str">
            <v>China</v>
          </cell>
          <cell r="BA583" t="str">
            <v/>
          </cell>
          <cell r="BC583">
            <v>0</v>
          </cell>
        </row>
        <row r="584">
          <cell r="A584" t="str">
            <v>4450-00010-00</v>
          </cell>
          <cell r="B584" t="str">
            <v>CON, Drummond Clamps un-Fused (Blue)</v>
          </cell>
          <cell r="C584" t="str">
            <v>ea</v>
          </cell>
          <cell r="E584" t="b">
            <v>0</v>
          </cell>
          <cell r="F584" t="b">
            <v>0</v>
          </cell>
          <cell r="H584" t="str">
            <v>Production</v>
          </cell>
          <cell r="I584" t="str">
            <v>Buy</v>
          </cell>
          <cell r="J584" t="str">
            <v>Martindale Electric</v>
          </cell>
          <cell r="K584" t="str">
            <v>DRUGCLAMP-BL</v>
          </cell>
          <cell r="N584" t="str">
            <v>Demesne Electrical Sales</v>
          </cell>
          <cell r="O584" t="str">
            <v>Estimate</v>
          </cell>
          <cell r="R584">
            <v>25.96</v>
          </cell>
          <cell r="S584" t="str">
            <v>EUR</v>
          </cell>
          <cell r="T584">
            <v>25.96</v>
          </cell>
          <cell r="Y584">
            <v>0</v>
          </cell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J584">
            <v>25.96</v>
          </cell>
          <cell r="AQ584" t="str">
            <v>Kit</v>
          </cell>
          <cell r="AR584" t="b">
            <v>0</v>
          </cell>
          <cell r="AS584" t="b">
            <v>0</v>
          </cell>
          <cell r="AT584" t="b">
            <v>0</v>
          </cell>
          <cell r="AU584" t="b">
            <v>0</v>
          </cell>
          <cell r="AV584" t="b">
            <v>0</v>
          </cell>
          <cell r="AW584" t="b">
            <v>0</v>
          </cell>
          <cell r="AY584" t="str">
            <v>UK</v>
          </cell>
          <cell r="BA584" t="str">
            <v/>
          </cell>
          <cell r="BC584">
            <v>0</v>
          </cell>
        </row>
        <row r="585">
          <cell r="A585" t="str">
            <v>4450-10010-00</v>
          </cell>
          <cell r="B585" t="str">
            <v>CON, IPC Clamp un-fused</v>
          </cell>
          <cell r="C585" t="str">
            <v>ea</v>
          </cell>
          <cell r="E585" t="b">
            <v>0</v>
          </cell>
          <cell r="F585" t="b">
            <v>0</v>
          </cell>
          <cell r="H585" t="str">
            <v>Production</v>
          </cell>
          <cell r="I585" t="str">
            <v>Buy</v>
          </cell>
          <cell r="J585" t="str">
            <v>Sicame</v>
          </cell>
          <cell r="K585" t="str">
            <v>TTD061FTA</v>
          </cell>
          <cell r="N585" t="str">
            <v>Sicame</v>
          </cell>
          <cell r="O585" t="str">
            <v>Email Will</v>
          </cell>
          <cell r="P585">
            <v>30</v>
          </cell>
          <cell r="Q585">
            <v>30</v>
          </cell>
          <cell r="R585">
            <v>1.45</v>
          </cell>
          <cell r="S585" t="str">
            <v>EUR</v>
          </cell>
          <cell r="T585">
            <v>1.45</v>
          </cell>
          <cell r="U585" t="str">
            <v>DAP</v>
          </cell>
          <cell r="Y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J585">
            <v>1.45</v>
          </cell>
          <cell r="AK585">
            <v>2</v>
          </cell>
          <cell r="AQ585" t="str">
            <v>Kit</v>
          </cell>
          <cell r="AR585" t="b">
            <v>0</v>
          </cell>
          <cell r="AS585" t="b">
            <v>0</v>
          </cell>
          <cell r="AT585" t="b">
            <v>0</v>
          </cell>
          <cell r="AU585" t="b">
            <v>0</v>
          </cell>
          <cell r="AV585" t="b">
            <v>0</v>
          </cell>
          <cell r="AW585" t="b">
            <v>0</v>
          </cell>
          <cell r="AY585" t="str">
            <v>France</v>
          </cell>
          <cell r="BA585" t="str">
            <v/>
          </cell>
          <cell r="BC585">
            <v>0</v>
          </cell>
        </row>
        <row r="586">
          <cell r="A586" t="str">
            <v>4452-00010-00</v>
          </cell>
          <cell r="B586" t="str">
            <v>CON, Drummond Clamps Fused (Black)</v>
          </cell>
          <cell r="C586" t="str">
            <v>ea</v>
          </cell>
          <cell r="E586" t="b">
            <v>0</v>
          </cell>
          <cell r="F586" t="b">
            <v>0</v>
          </cell>
          <cell r="H586" t="str">
            <v>Production</v>
          </cell>
          <cell r="I586" t="str">
            <v>Buy</v>
          </cell>
          <cell r="J586" t="str">
            <v>Martindale Electric</v>
          </cell>
          <cell r="K586" t="str">
            <v>DRUGCLAMP-Fxx-BK</v>
          </cell>
          <cell r="N586" t="str">
            <v>Demesne Electrical Sales</v>
          </cell>
          <cell r="O586" t="str">
            <v>Estimate</v>
          </cell>
          <cell r="R586">
            <v>25.96</v>
          </cell>
          <cell r="S586" t="str">
            <v>EUR</v>
          </cell>
          <cell r="T586">
            <v>25.96</v>
          </cell>
          <cell r="Y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J586">
            <v>25.96</v>
          </cell>
          <cell r="AQ586" t="str">
            <v>Kit</v>
          </cell>
          <cell r="AR586" t="b">
            <v>0</v>
          </cell>
          <cell r="AS586" t="b">
            <v>0</v>
          </cell>
          <cell r="AT586" t="b">
            <v>0</v>
          </cell>
          <cell r="AU586" t="b">
            <v>0</v>
          </cell>
          <cell r="AV586" t="b">
            <v>0</v>
          </cell>
          <cell r="AW586" t="b">
            <v>0</v>
          </cell>
          <cell r="AY586" t="str">
            <v>UK</v>
          </cell>
          <cell r="BA586" t="str">
            <v/>
          </cell>
          <cell r="BC586">
            <v>0</v>
          </cell>
        </row>
        <row r="587">
          <cell r="A587" t="str">
            <v>4452-00020-00</v>
          </cell>
          <cell r="B587" t="str">
            <v>CON, Drummond Clamps Fused (Brown)</v>
          </cell>
          <cell r="C587" t="str">
            <v>ea</v>
          </cell>
          <cell r="E587" t="b">
            <v>0</v>
          </cell>
          <cell r="F587" t="b">
            <v>0</v>
          </cell>
          <cell r="H587" t="str">
            <v>Production</v>
          </cell>
          <cell r="I587" t="str">
            <v>Buy</v>
          </cell>
          <cell r="J587" t="str">
            <v>Martindale Electric</v>
          </cell>
          <cell r="K587" t="str">
            <v>DRUGCLAMP-Fxx-BR</v>
          </cell>
          <cell r="N587" t="str">
            <v>Demesne Electrical Sales</v>
          </cell>
          <cell r="O587" t="str">
            <v>Estimate</v>
          </cell>
          <cell r="R587">
            <v>25.96</v>
          </cell>
          <cell r="S587" t="str">
            <v>EUR</v>
          </cell>
          <cell r="T587">
            <v>25.96</v>
          </cell>
          <cell r="Y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25.96</v>
          </cell>
          <cell r="AQ587" t="str">
            <v>Kit</v>
          </cell>
          <cell r="AR587" t="b">
            <v>0</v>
          </cell>
          <cell r="AS587" t="b">
            <v>0</v>
          </cell>
          <cell r="AT587" t="b">
            <v>0</v>
          </cell>
          <cell r="AU587" t="b">
            <v>0</v>
          </cell>
          <cell r="AV587" t="b">
            <v>0</v>
          </cell>
          <cell r="AW587" t="b">
            <v>0</v>
          </cell>
          <cell r="AY587" t="str">
            <v>UK</v>
          </cell>
          <cell r="BA587" t="str">
            <v/>
          </cell>
          <cell r="BC587">
            <v>0</v>
          </cell>
        </row>
        <row r="588">
          <cell r="A588" t="str">
            <v>4452-00030-00</v>
          </cell>
          <cell r="B588" t="str">
            <v>CON, Drummond Clamps Fused (Grey)</v>
          </cell>
          <cell r="C588" t="str">
            <v>ea</v>
          </cell>
          <cell r="E588" t="b">
            <v>0</v>
          </cell>
          <cell r="F588" t="b">
            <v>0</v>
          </cell>
          <cell r="H588" t="str">
            <v>Production</v>
          </cell>
          <cell r="I588" t="str">
            <v>Buy</v>
          </cell>
          <cell r="J588" t="str">
            <v>Martindale Electric</v>
          </cell>
          <cell r="K588" t="str">
            <v>DRUGCLAMP-Fxx-GY</v>
          </cell>
          <cell r="N588" t="str">
            <v>Demesne Electrical Sales</v>
          </cell>
          <cell r="O588" t="str">
            <v>Estimate</v>
          </cell>
          <cell r="R588">
            <v>25.96</v>
          </cell>
          <cell r="S588" t="str">
            <v>EUR</v>
          </cell>
          <cell r="T588">
            <v>25.96</v>
          </cell>
          <cell r="Y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J588">
            <v>25.96</v>
          </cell>
          <cell r="AQ588" t="str">
            <v>Kit</v>
          </cell>
          <cell r="AR588" t="b">
            <v>0</v>
          </cell>
          <cell r="AS588" t="b">
            <v>0</v>
          </cell>
          <cell r="AT588" t="b">
            <v>0</v>
          </cell>
          <cell r="AU588" t="b">
            <v>0</v>
          </cell>
          <cell r="AV588" t="b">
            <v>0</v>
          </cell>
          <cell r="AW588" t="b">
            <v>0</v>
          </cell>
          <cell r="AY588" t="str">
            <v>UK</v>
          </cell>
          <cell r="BA588" t="str">
            <v/>
          </cell>
          <cell r="BC588">
            <v>0</v>
          </cell>
        </row>
        <row r="589">
          <cell r="A589" t="str">
            <v>4452-10020-00</v>
          </cell>
          <cell r="B589" t="str">
            <v>CON, IPC Clamp Fused</v>
          </cell>
          <cell r="C589" t="str">
            <v>ea</v>
          </cell>
          <cell r="E589" t="b">
            <v>0</v>
          </cell>
          <cell r="F589" t="b">
            <v>0</v>
          </cell>
          <cell r="H589" t="str">
            <v>Production</v>
          </cell>
          <cell r="I589" t="str">
            <v>Buy</v>
          </cell>
          <cell r="J589" t="str">
            <v>Sicame</v>
          </cell>
          <cell r="K589" t="str">
            <v>TTDPF1038</v>
          </cell>
          <cell r="N589" t="str">
            <v>Sicame</v>
          </cell>
          <cell r="O589" t="str">
            <v>Email Will</v>
          </cell>
          <cell r="P589">
            <v>90</v>
          </cell>
          <cell r="Q589">
            <v>90</v>
          </cell>
          <cell r="R589">
            <v>4.83</v>
          </cell>
          <cell r="S589" t="str">
            <v>EUR</v>
          </cell>
          <cell r="T589">
            <v>4.83</v>
          </cell>
          <cell r="U589" t="str">
            <v>DAP</v>
          </cell>
          <cell r="Y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4.83</v>
          </cell>
          <cell r="AK589">
            <v>2</v>
          </cell>
          <cell r="AQ589" t="str">
            <v>Kit</v>
          </cell>
          <cell r="AR589" t="b">
            <v>0</v>
          </cell>
          <cell r="AS589" t="b">
            <v>0</v>
          </cell>
          <cell r="AT589" t="b">
            <v>0</v>
          </cell>
          <cell r="AU589" t="b">
            <v>0</v>
          </cell>
          <cell r="AV589" t="b">
            <v>0</v>
          </cell>
          <cell r="AW589" t="b">
            <v>0</v>
          </cell>
          <cell r="AY589" t="str">
            <v>France</v>
          </cell>
          <cell r="BA589" t="str">
            <v/>
          </cell>
          <cell r="BC589">
            <v>0</v>
          </cell>
        </row>
        <row r="590">
          <cell r="A590" t="str">
            <v>4500-00010-00</v>
          </cell>
          <cell r="B590" t="str">
            <v>TRN, BJT NPN - Pre-Biased R1=4K7 R2=10K, Vce=50V 100mA 250mW, SMD, TO-236AB (SOT-23)</v>
          </cell>
          <cell r="C590" t="str">
            <v>ea</v>
          </cell>
          <cell r="E590" t="b">
            <v>0</v>
          </cell>
          <cell r="F590" t="b">
            <v>0</v>
          </cell>
          <cell r="G590" t="str">
            <v>SOT23</v>
          </cell>
          <cell r="H590" t="str">
            <v>Production</v>
          </cell>
          <cell r="I590" t="str">
            <v>Buy</v>
          </cell>
          <cell r="J590" t="str">
            <v>Nexperia</v>
          </cell>
          <cell r="K590" t="str">
            <v>PDTC143XT</v>
          </cell>
          <cell r="N590" t="str">
            <v>ECAS</v>
          </cell>
          <cell r="R590">
            <v>3.3000000000000002E-2</v>
          </cell>
          <cell r="S590" t="str">
            <v>EUR</v>
          </cell>
          <cell r="T590">
            <v>3.3000000000000002E-2</v>
          </cell>
          <cell r="U590" t="str">
            <v>DDP</v>
          </cell>
          <cell r="Y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J590">
            <v>3.3000000000000002E-2</v>
          </cell>
          <cell r="AK590">
            <v>4</v>
          </cell>
          <cell r="AM590" t="str">
            <v>8541.21.0095</v>
          </cell>
          <cell r="AQ590" t="str">
            <v>PCA</v>
          </cell>
          <cell r="AR590" t="b">
            <v>0</v>
          </cell>
          <cell r="AS590" t="b">
            <v>0</v>
          </cell>
          <cell r="AT590" t="b">
            <v>0</v>
          </cell>
          <cell r="AU590" t="b">
            <v>0</v>
          </cell>
          <cell r="AV590" t="b">
            <v>0</v>
          </cell>
          <cell r="AW590" t="b">
            <v>0</v>
          </cell>
          <cell r="AX590" t="str">
            <v>PDTC143XT</v>
          </cell>
          <cell r="AY590" t="str">
            <v>China</v>
          </cell>
          <cell r="AZ590" t="str">
            <v>SMD</v>
          </cell>
          <cell r="BA590">
            <v>1.35E-2</v>
          </cell>
          <cell r="BC590">
            <v>1.35E-2</v>
          </cell>
        </row>
        <row r="591">
          <cell r="A591" t="str">
            <v>4500-00020-00</v>
          </cell>
          <cell r="B591" t="str">
            <v>TRN, BJT NPN - Pre-Biased R1=4K7 R2=0R, Vce=50V 100mA 200mW, SMD, TO-236-3, SC-59, SOT-23-3</v>
          </cell>
          <cell r="C591" t="str">
            <v>ea</v>
          </cell>
          <cell r="E591" t="b">
            <v>0</v>
          </cell>
          <cell r="F591" t="b">
            <v>0</v>
          </cell>
          <cell r="G591" t="str">
            <v>SOT-346</v>
          </cell>
          <cell r="H591" t="str">
            <v>Production</v>
          </cell>
          <cell r="I591" t="str">
            <v>Buy</v>
          </cell>
          <cell r="J591" t="str">
            <v>Rohm</v>
          </cell>
          <cell r="K591" t="str">
            <v>DTC143TKAT146</v>
          </cell>
          <cell r="M591" t="str">
            <v>Confirm Package</v>
          </cell>
          <cell r="N591" t="str">
            <v>ECAS</v>
          </cell>
          <cell r="P591">
            <v>3000</v>
          </cell>
          <cell r="R591">
            <v>2.7E-2</v>
          </cell>
          <cell r="S591" t="str">
            <v>EUR</v>
          </cell>
          <cell r="T591">
            <v>2.7E-2</v>
          </cell>
          <cell r="U591" t="str">
            <v>DDP</v>
          </cell>
          <cell r="Y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J591">
            <v>2.7E-2</v>
          </cell>
          <cell r="AK591">
            <v>13</v>
          </cell>
          <cell r="AM591" t="str">
            <v>8541.21.0075</v>
          </cell>
          <cell r="AQ591" t="str">
            <v>PCA</v>
          </cell>
          <cell r="AR591" t="b">
            <v>0</v>
          </cell>
          <cell r="AS591" t="b">
            <v>0</v>
          </cell>
          <cell r="AT591" t="b">
            <v>0</v>
          </cell>
          <cell r="AU591" t="b">
            <v>0</v>
          </cell>
          <cell r="AV591" t="b">
            <v>0</v>
          </cell>
          <cell r="AW591" t="b">
            <v>0</v>
          </cell>
          <cell r="AX591" t="str">
            <v>PDTC143TT,215</v>
          </cell>
          <cell r="AY591" t="str">
            <v>Philippines</v>
          </cell>
          <cell r="AZ591" t="str">
            <v>SMD</v>
          </cell>
          <cell r="BA591">
            <v>1.35E-2</v>
          </cell>
          <cell r="BC591">
            <v>1.35E-2</v>
          </cell>
        </row>
        <row r="592">
          <cell r="A592" t="str">
            <v>4500-00030-00</v>
          </cell>
          <cell r="B592" t="str">
            <v>TRN, BJT NPN - Pre-Biased R1=4K7 R2=4K7, Vce=50V 100mA 200mW, SMD, TO-236-3, SC-59, SOT-23-3</v>
          </cell>
          <cell r="C592" t="str">
            <v>ea</v>
          </cell>
          <cell r="E592" t="b">
            <v>0</v>
          </cell>
          <cell r="F592" t="b">
            <v>0</v>
          </cell>
          <cell r="H592" t="str">
            <v>Production</v>
          </cell>
          <cell r="I592" t="str">
            <v>Buy</v>
          </cell>
          <cell r="J592" t="str">
            <v>Rohm</v>
          </cell>
          <cell r="K592" t="str">
            <v>DTC143EKAT146</v>
          </cell>
          <cell r="N592" t="str">
            <v>ECAS</v>
          </cell>
          <cell r="R592">
            <v>9.9000000000000008E-3</v>
          </cell>
          <cell r="S592" t="str">
            <v>EUR</v>
          </cell>
          <cell r="T592">
            <v>9.9000000000000008E-3</v>
          </cell>
          <cell r="U592" t="str">
            <v>DDP</v>
          </cell>
          <cell r="Y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J592">
            <v>9.9000000000000008E-3</v>
          </cell>
          <cell r="AK592">
            <v>13</v>
          </cell>
          <cell r="AM592" t="str">
            <v>8541.21.0075</v>
          </cell>
          <cell r="AQ592" t="str">
            <v>PCA</v>
          </cell>
          <cell r="AR592" t="b">
            <v>0</v>
          </cell>
          <cell r="AS592" t="b">
            <v>0</v>
          </cell>
          <cell r="AT592" t="b">
            <v>0</v>
          </cell>
          <cell r="AU592" t="b">
            <v>0</v>
          </cell>
          <cell r="AV592" t="b">
            <v>0</v>
          </cell>
          <cell r="AW592" t="b">
            <v>0</v>
          </cell>
          <cell r="AX592" t="str">
            <v>DTC143EKAT146</v>
          </cell>
          <cell r="AY592" t="str">
            <v>Philippines</v>
          </cell>
          <cell r="AZ592" t="str">
            <v>SMD</v>
          </cell>
          <cell r="BA592">
            <v>1.35E-2</v>
          </cell>
          <cell r="BC592">
            <v>1.35E-2</v>
          </cell>
        </row>
        <row r="593">
          <cell r="A593" t="str">
            <v>4510-00010-00</v>
          </cell>
          <cell r="B593" t="str">
            <v>DIO, Fast Avalanche Diode 1kv 1A5, DO-214AC (SMA)</v>
          </cell>
          <cell r="C593" t="str">
            <v>ea</v>
          </cell>
          <cell r="E593" t="b">
            <v>0</v>
          </cell>
          <cell r="F593" t="b">
            <v>0</v>
          </cell>
          <cell r="G593" t="str">
            <v>DO-214AC (SMA)</v>
          </cell>
          <cell r="H593" t="str">
            <v>Production</v>
          </cell>
          <cell r="I593" t="str">
            <v>Buy</v>
          </cell>
          <cell r="J593" t="str">
            <v>Vishay</v>
          </cell>
          <cell r="K593" t="str">
            <v>BYG21M-E3/TR</v>
          </cell>
          <cell r="N593" t="str">
            <v>ECAS</v>
          </cell>
          <cell r="R593">
            <v>0.113</v>
          </cell>
          <cell r="S593" t="str">
            <v>EUR</v>
          </cell>
          <cell r="T593">
            <v>0.113</v>
          </cell>
          <cell r="U593" t="str">
            <v>DDP</v>
          </cell>
          <cell r="Y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J593">
            <v>0.113</v>
          </cell>
          <cell r="AM593" t="str">
            <v>8541.10.0080</v>
          </cell>
          <cell r="AQ593" t="str">
            <v>PCA</v>
          </cell>
          <cell r="AR593" t="b">
            <v>0</v>
          </cell>
          <cell r="AS593" t="b">
            <v>0</v>
          </cell>
          <cell r="AT593" t="b">
            <v>0</v>
          </cell>
          <cell r="AU593" t="b">
            <v>0</v>
          </cell>
          <cell r="AV593" t="b">
            <v>0</v>
          </cell>
          <cell r="AW593" t="b">
            <v>0</v>
          </cell>
          <cell r="AX593" t="str">
            <v>BYG21M-E3/TR</v>
          </cell>
          <cell r="AY593" t="str">
            <v>China</v>
          </cell>
          <cell r="AZ593" t="str">
            <v>SMD</v>
          </cell>
          <cell r="BA593">
            <v>1.35E-2</v>
          </cell>
          <cell r="BC593">
            <v>1.35E-2</v>
          </cell>
        </row>
        <row r="594">
          <cell r="A594" t="str">
            <v>4510-00010-00</v>
          </cell>
          <cell r="B594" t="str">
            <v>DIO, Fast Avalanche Diode 1kv 1A5, DO-214AC (SMA)</v>
          </cell>
          <cell r="C594" t="str">
            <v>ea</v>
          </cell>
          <cell r="E594" t="b">
            <v>0</v>
          </cell>
          <cell r="F594" t="b">
            <v>0</v>
          </cell>
          <cell r="G594" t="str">
            <v>DO-214AC (SMA)</v>
          </cell>
          <cell r="H594" t="str">
            <v>Production</v>
          </cell>
          <cell r="I594" t="str">
            <v>Buy</v>
          </cell>
          <cell r="J594" t="str">
            <v>Vishay</v>
          </cell>
          <cell r="K594" t="str">
            <v>BYG21M-E3/TR</v>
          </cell>
          <cell r="M594" t="str">
            <v>[14/12/23] EBV 10k8 EAU, 1k8 reel @ €0.065; 9-weeks</v>
          </cell>
          <cell r="N594" t="str">
            <v>EBV</v>
          </cell>
          <cell r="O594" t="str">
            <v>3916076862</v>
          </cell>
          <cell r="P594">
            <v>10800</v>
          </cell>
          <cell r="Q594">
            <v>1800</v>
          </cell>
          <cell r="R594">
            <v>6.5000000000000002E-2</v>
          </cell>
          <cell r="S594" t="str">
            <v>EUR</v>
          </cell>
          <cell r="T594">
            <v>6.5000000000000002E-2</v>
          </cell>
          <cell r="U594" t="str">
            <v>DDP</v>
          </cell>
          <cell r="Y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J594">
            <v>6.5000000000000002E-2</v>
          </cell>
          <cell r="AK594">
            <v>9</v>
          </cell>
          <cell r="AM594" t="str">
            <v>8541.10.0080</v>
          </cell>
          <cell r="AQ594" t="str">
            <v>PCA</v>
          </cell>
          <cell r="AR594" t="b">
            <v>0</v>
          </cell>
          <cell r="AS594" t="b">
            <v>0</v>
          </cell>
          <cell r="AT594" t="b">
            <v>0</v>
          </cell>
          <cell r="AU594" t="b">
            <v>0</v>
          </cell>
          <cell r="AV594" t="b">
            <v>0</v>
          </cell>
          <cell r="AW594" t="b">
            <v>0</v>
          </cell>
          <cell r="AX594" t="str">
            <v>BYG21M-E3/TR</v>
          </cell>
          <cell r="AY594" t="str">
            <v>China</v>
          </cell>
          <cell r="AZ594" t="str">
            <v>SMD</v>
          </cell>
          <cell r="BA594">
            <v>1.35E-2</v>
          </cell>
          <cell r="BC594">
            <v>1.35E-2</v>
          </cell>
        </row>
        <row r="595">
          <cell r="A595" t="str">
            <v>4510-00020-00</v>
          </cell>
          <cell r="B595" t="str">
            <v>DIO, GP Diode 75V 150mA, SOD-123F</v>
          </cell>
          <cell r="C595" t="str">
            <v>ea</v>
          </cell>
          <cell r="E595" t="b">
            <v>0</v>
          </cell>
          <cell r="F595" t="b">
            <v>0</v>
          </cell>
          <cell r="G595" t="str">
            <v>SOD-123F</v>
          </cell>
          <cell r="H595" t="str">
            <v>Production</v>
          </cell>
          <cell r="I595" t="str">
            <v>Buy</v>
          </cell>
          <cell r="J595" t="str">
            <v>Diotec</v>
          </cell>
          <cell r="K595" t="str">
            <v>1N4148W</v>
          </cell>
          <cell r="N595" t="str">
            <v>ECAS</v>
          </cell>
          <cell r="P595">
            <v>500</v>
          </cell>
          <cell r="Q595">
            <v>1</v>
          </cell>
          <cell r="R595">
            <v>1E-3</v>
          </cell>
          <cell r="S595" t="str">
            <v>EUR</v>
          </cell>
          <cell r="T595">
            <v>1E-3</v>
          </cell>
          <cell r="U595" t="str">
            <v>DDP</v>
          </cell>
          <cell r="Y595">
            <v>0</v>
          </cell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J595">
            <v>1E-3</v>
          </cell>
          <cell r="AK595">
            <v>20</v>
          </cell>
          <cell r="AM595" t="str">
            <v>8541.10.0070</v>
          </cell>
          <cell r="AQ595" t="str">
            <v>PCA</v>
          </cell>
          <cell r="AR595" t="b">
            <v>0</v>
          </cell>
          <cell r="AS595" t="b">
            <v>0</v>
          </cell>
          <cell r="AT595" t="b">
            <v>0</v>
          </cell>
          <cell r="AU595" t="b">
            <v>0</v>
          </cell>
          <cell r="AV595" t="b">
            <v>0</v>
          </cell>
          <cell r="AW595" t="b">
            <v>0</v>
          </cell>
          <cell r="AX595" t="str">
            <v>1N4148W</v>
          </cell>
          <cell r="AY595" t="str">
            <v>China</v>
          </cell>
          <cell r="AZ595" t="str">
            <v>SMD</v>
          </cell>
          <cell r="BA595">
            <v>1.35E-2</v>
          </cell>
          <cell r="BC595">
            <v>1.35E-2</v>
          </cell>
        </row>
        <row r="596">
          <cell r="A596" t="str">
            <v>4510-00030-00</v>
          </cell>
          <cell r="B596" t="str">
            <v>DIO, Clamp Ipp TVS, SOD-923</v>
          </cell>
          <cell r="C596" t="str">
            <v>ea</v>
          </cell>
          <cell r="E596" t="b">
            <v>0</v>
          </cell>
          <cell r="F596" t="b">
            <v>0</v>
          </cell>
          <cell r="H596" t="str">
            <v>Production</v>
          </cell>
          <cell r="I596" t="str">
            <v>Buy</v>
          </cell>
          <cell r="J596" t="str">
            <v>OnSemi</v>
          </cell>
          <cell r="K596" t="str">
            <v>ESD9B5.0ST5G</v>
          </cell>
          <cell r="N596" t="str">
            <v>ECAS</v>
          </cell>
          <cell r="P596">
            <v>8000</v>
          </cell>
          <cell r="Q596">
            <v>8000</v>
          </cell>
          <cell r="R596">
            <v>2.4E-2</v>
          </cell>
          <cell r="S596" t="str">
            <v>EUR</v>
          </cell>
          <cell r="T596">
            <v>2.4E-2</v>
          </cell>
          <cell r="Y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J596">
            <v>2.4E-2</v>
          </cell>
          <cell r="AK596">
            <v>12</v>
          </cell>
          <cell r="AM596" t="str">
            <v>8541.10.0080</v>
          </cell>
          <cell r="AP596">
            <v>45537</v>
          </cell>
          <cell r="AQ596" t="str">
            <v>PCA</v>
          </cell>
          <cell r="AR596" t="b">
            <v>0</v>
          </cell>
          <cell r="AS596" t="b">
            <v>0</v>
          </cell>
          <cell r="AT596" t="b">
            <v>0</v>
          </cell>
          <cell r="AU596" t="b">
            <v>0</v>
          </cell>
          <cell r="AV596" t="b">
            <v>0</v>
          </cell>
          <cell r="AW596" t="b">
            <v>0</v>
          </cell>
          <cell r="AX596" t="str">
            <v>ESD9B5.0ST5G</v>
          </cell>
          <cell r="AY596" t="str">
            <v>China</v>
          </cell>
          <cell r="AZ596" t="str">
            <v>SMD</v>
          </cell>
          <cell r="BA596">
            <v>1.35E-2</v>
          </cell>
          <cell r="BC596">
            <v>1.35E-2</v>
          </cell>
        </row>
        <row r="597">
          <cell r="A597" t="str">
            <v>4520-00010-00</v>
          </cell>
          <cell r="B597" t="str">
            <v>ICS, REG CHARGE PUMP INV 8SOIC</v>
          </cell>
          <cell r="C597" t="str">
            <v>ea</v>
          </cell>
          <cell r="E597" t="b">
            <v>0</v>
          </cell>
          <cell r="F597" t="b">
            <v>0</v>
          </cell>
          <cell r="G597" t="str">
            <v>8-SOIC</v>
          </cell>
          <cell r="H597" t="str">
            <v>Obsolete</v>
          </cell>
          <cell r="I597" t="str">
            <v>Buy</v>
          </cell>
          <cell r="J597" t="str">
            <v>TI</v>
          </cell>
          <cell r="K597" t="str">
            <v>LM2662MX</v>
          </cell>
          <cell r="M597" t="str">
            <v>[11/08/2023] Cornel replaced LM2660MM with LM2660MX</v>
          </cell>
          <cell r="S597" t="str">
            <v>EUR</v>
          </cell>
          <cell r="T597">
            <v>0</v>
          </cell>
          <cell r="Y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J597">
            <v>0</v>
          </cell>
          <cell r="AQ597" t="str">
            <v>PCA</v>
          </cell>
          <cell r="AR597" t="b">
            <v>0</v>
          </cell>
          <cell r="AS597" t="b">
            <v>0</v>
          </cell>
          <cell r="AT597" t="b">
            <v>0</v>
          </cell>
          <cell r="AU597" t="b">
            <v>0</v>
          </cell>
          <cell r="AV597" t="b">
            <v>0</v>
          </cell>
          <cell r="AW597" t="b">
            <v>0</v>
          </cell>
          <cell r="AZ597" t="str">
            <v>SMD</v>
          </cell>
          <cell r="BA597">
            <v>1.35E-2</v>
          </cell>
          <cell r="BC597">
            <v>1.35E-2</v>
          </cell>
        </row>
        <row r="598">
          <cell r="A598" t="str">
            <v>4520-00020-00</v>
          </cell>
          <cell r="B598" t="str">
            <v>ICS, 200mA switched capacitor charge-pump voltage converter, 8-SOIC</v>
          </cell>
          <cell r="C598" t="str">
            <v>ea</v>
          </cell>
          <cell r="E598" t="b">
            <v>0</v>
          </cell>
          <cell r="F598" t="b">
            <v>0</v>
          </cell>
          <cell r="G598" t="str">
            <v>8-SOIC</v>
          </cell>
          <cell r="H598" t="str">
            <v>Obsolete</v>
          </cell>
          <cell r="I598" t="str">
            <v>Buy</v>
          </cell>
          <cell r="J598" t="str">
            <v>TI</v>
          </cell>
          <cell r="K598" t="str">
            <v>LM2660MM/NOPB</v>
          </cell>
          <cell r="L598" t="str">
            <v>4520-00020-01</v>
          </cell>
          <cell r="M598" t="str">
            <v>[11/08/2023] Cornel replaced LM2660MM with LM2660MX</v>
          </cell>
          <cell r="S598" t="str">
            <v>EUR</v>
          </cell>
          <cell r="T598">
            <v>0</v>
          </cell>
          <cell r="Y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J598">
            <v>0</v>
          </cell>
          <cell r="AQ598" t="str">
            <v>PCA</v>
          </cell>
          <cell r="AR598" t="b">
            <v>0</v>
          </cell>
          <cell r="AS598" t="b">
            <v>0</v>
          </cell>
          <cell r="AT598" t="b">
            <v>0</v>
          </cell>
          <cell r="AU598" t="b">
            <v>0</v>
          </cell>
          <cell r="AV598" t="b">
            <v>0</v>
          </cell>
          <cell r="AW598" t="b">
            <v>0</v>
          </cell>
          <cell r="AZ598" t="str">
            <v>SMD</v>
          </cell>
          <cell r="BA598">
            <v>1.35E-2</v>
          </cell>
          <cell r="BC598">
            <v>1.35E-2</v>
          </cell>
        </row>
        <row r="599">
          <cell r="A599" t="str">
            <v>4520-00020-01</v>
          </cell>
          <cell r="B599" t="str">
            <v>ICS, 100mA switched capacitor charge-pump voltage converter 1.5v~5.5v Input, -Vin Output, 8-SOIC</v>
          </cell>
          <cell r="C599" t="str">
            <v>ea</v>
          </cell>
          <cell r="E599" t="b">
            <v>0</v>
          </cell>
          <cell r="F599" t="b">
            <v>0</v>
          </cell>
          <cell r="G599" t="str">
            <v>8-SOIC</v>
          </cell>
          <cell r="H599" t="str">
            <v>Production</v>
          </cell>
          <cell r="I599" t="str">
            <v>Buy</v>
          </cell>
          <cell r="J599" t="str">
            <v>TI</v>
          </cell>
          <cell r="K599" t="str">
            <v>LM2660MX/NOPB</v>
          </cell>
          <cell r="N599" t="str">
            <v>ECAS</v>
          </cell>
          <cell r="P599">
            <v>2500</v>
          </cell>
          <cell r="Q599">
            <v>2500</v>
          </cell>
          <cell r="R599">
            <v>0.47039999999999998</v>
          </cell>
          <cell r="S599" t="str">
            <v>EUR</v>
          </cell>
          <cell r="T599">
            <v>0.47039999999999998</v>
          </cell>
          <cell r="U599" t="str">
            <v>DDP</v>
          </cell>
          <cell r="Y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J599">
            <v>0.47039999999999998</v>
          </cell>
          <cell r="AK599">
            <v>6</v>
          </cell>
          <cell r="AM599" t="str">
            <v>8542.39.0001</v>
          </cell>
          <cell r="AQ599" t="str">
            <v>PCA</v>
          </cell>
          <cell r="AR599" t="b">
            <v>0</v>
          </cell>
          <cell r="AS599" t="b">
            <v>0</v>
          </cell>
          <cell r="AT599" t="b">
            <v>0</v>
          </cell>
          <cell r="AU599" t="b">
            <v>0</v>
          </cell>
          <cell r="AV599" t="b">
            <v>0</v>
          </cell>
          <cell r="AW599" t="b">
            <v>0</v>
          </cell>
          <cell r="AX599" t="str">
            <v>LMC7660IMX</v>
          </cell>
          <cell r="AY599" t="str">
            <v>Malaysia</v>
          </cell>
          <cell r="AZ599" t="str">
            <v>SMD</v>
          </cell>
          <cell r="BA599">
            <v>1.35E-2</v>
          </cell>
          <cell r="BC599">
            <v>1.35E-2</v>
          </cell>
        </row>
        <row r="600">
          <cell r="A600" t="str">
            <v>4520-00030-00</v>
          </cell>
          <cell r="B600" t="str">
            <v>ICS, 1.5v~10v Input Switched Capacitor Voltage Converter, -Vin Output, 8-SOIC</v>
          </cell>
          <cell r="C600" t="str">
            <v>ea</v>
          </cell>
          <cell r="E600" t="b">
            <v>0</v>
          </cell>
          <cell r="F600" t="b">
            <v>0</v>
          </cell>
          <cell r="G600" t="str">
            <v>8-SOIC</v>
          </cell>
          <cell r="H600" t="str">
            <v>Production</v>
          </cell>
          <cell r="I600" t="str">
            <v>Buy</v>
          </cell>
          <cell r="J600" t="str">
            <v>TI</v>
          </cell>
          <cell r="K600" t="str">
            <v>LMC7660IMX/NOPB</v>
          </cell>
          <cell r="N600" t="str">
            <v>ECAS</v>
          </cell>
          <cell r="P600">
            <v>1000</v>
          </cell>
          <cell r="Q600">
            <v>1</v>
          </cell>
          <cell r="R600">
            <v>0.86</v>
          </cell>
          <cell r="S600" t="str">
            <v>EUR</v>
          </cell>
          <cell r="T600">
            <v>0.86</v>
          </cell>
          <cell r="U600" t="str">
            <v>DDP</v>
          </cell>
          <cell r="Y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J600">
            <v>0.86</v>
          </cell>
          <cell r="AK600">
            <v>12</v>
          </cell>
          <cell r="AM600" t="str">
            <v>8542.39.0001</v>
          </cell>
          <cell r="AP600">
            <v>45364</v>
          </cell>
          <cell r="AQ600" t="str">
            <v>PCA</v>
          </cell>
          <cell r="AR600" t="b">
            <v>0</v>
          </cell>
          <cell r="AS600" t="b">
            <v>0</v>
          </cell>
          <cell r="AT600" t="b">
            <v>0</v>
          </cell>
          <cell r="AU600" t="b">
            <v>0</v>
          </cell>
          <cell r="AV600" t="b">
            <v>0</v>
          </cell>
          <cell r="AW600" t="b">
            <v>0</v>
          </cell>
          <cell r="AX600" t="str">
            <v>LMC7660IMX</v>
          </cell>
          <cell r="AY600" t="str">
            <v>Malaysia</v>
          </cell>
          <cell r="AZ600" t="str">
            <v>SMD</v>
          </cell>
          <cell r="BA600">
            <v>1.35E-2</v>
          </cell>
          <cell r="BC600">
            <v>1.35E-2</v>
          </cell>
        </row>
        <row r="601">
          <cell r="A601" t="str">
            <v>4520-10010-00</v>
          </cell>
          <cell r="B601" t="str">
            <v>REG, Buck Switching Positive Adjustable 0.8V 1 Output 2.5A SOT-563, SOT-666</v>
          </cell>
          <cell r="C601" t="str">
            <v>ea</v>
          </cell>
          <cell r="E601" t="b">
            <v>0</v>
          </cell>
          <cell r="F601" t="b">
            <v>0</v>
          </cell>
          <cell r="G601" t="str">
            <v>SOT-563</v>
          </cell>
          <cell r="H601" t="str">
            <v>Production</v>
          </cell>
          <cell r="I601" t="str">
            <v>Buy</v>
          </cell>
          <cell r="J601" t="str">
            <v>Diodes Inc</v>
          </cell>
          <cell r="K601" t="str">
            <v>AP62250Z6-7</v>
          </cell>
          <cell r="M601" t="str">
            <v>RFQ before next build</v>
          </cell>
          <cell r="N601" t="str">
            <v>ECAS</v>
          </cell>
          <cell r="P601">
            <v>250</v>
          </cell>
          <cell r="Q601">
            <v>1</v>
          </cell>
          <cell r="R601">
            <v>0.24</v>
          </cell>
          <cell r="S601" t="str">
            <v>EUR</v>
          </cell>
          <cell r="T601">
            <v>0.24</v>
          </cell>
          <cell r="U601" t="str">
            <v>DDP</v>
          </cell>
          <cell r="Y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J601">
            <v>0.24</v>
          </cell>
          <cell r="AK601">
            <v>8</v>
          </cell>
          <cell r="AM601" t="str">
            <v>8542.39.0001</v>
          </cell>
          <cell r="AQ601" t="str">
            <v>PCA</v>
          </cell>
          <cell r="AR601" t="b">
            <v>0</v>
          </cell>
          <cell r="AS601" t="b">
            <v>0</v>
          </cell>
          <cell r="AT601" t="b">
            <v>0</v>
          </cell>
          <cell r="AU601" t="b">
            <v>0</v>
          </cell>
          <cell r="AV601" t="b">
            <v>0</v>
          </cell>
          <cell r="AW601" t="b">
            <v>0</v>
          </cell>
          <cell r="AX601" t="str">
            <v>AP62250Z6-7</v>
          </cell>
          <cell r="AY601" t="str">
            <v>China</v>
          </cell>
          <cell r="AZ601" t="str">
            <v>SMD</v>
          </cell>
          <cell r="BA601">
            <v>1.35E-2</v>
          </cell>
          <cell r="BC601">
            <v>1.35E-2</v>
          </cell>
        </row>
        <row r="602">
          <cell r="A602" t="str">
            <v>4520-20010-00</v>
          </cell>
          <cell r="B602" t="str">
            <v>REG, DC-DC Isolated 1 o/p 5v 4v5, 9v i/p, THP</v>
          </cell>
          <cell r="C602" t="str">
            <v>ea</v>
          </cell>
          <cell r="D602" t="str">
            <v>1</v>
          </cell>
          <cell r="E602" t="b">
            <v>1</v>
          </cell>
          <cell r="F602" t="b">
            <v>0</v>
          </cell>
          <cell r="H602" t="str">
            <v>Production</v>
          </cell>
          <cell r="I602" t="str">
            <v>Free Issue</v>
          </cell>
          <cell r="J602" t="str">
            <v>Traco Power</v>
          </cell>
          <cell r="K602" t="str">
            <v>THM 10-0511</v>
          </cell>
          <cell r="N602" t="str">
            <v>ECAS</v>
          </cell>
          <cell r="P602">
            <v>1</v>
          </cell>
          <cell r="Q602">
            <v>1</v>
          </cell>
          <cell r="R602">
            <v>32.159999999999997</v>
          </cell>
          <cell r="S602" t="str">
            <v>EUR</v>
          </cell>
          <cell r="T602">
            <v>32.159999999999997</v>
          </cell>
          <cell r="U602" t="str">
            <v>DDP</v>
          </cell>
          <cell r="Y602">
            <v>0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J602">
            <v>32.159999999999997</v>
          </cell>
          <cell r="AK602">
            <v>20</v>
          </cell>
          <cell r="AM602" t="str">
            <v>8504.40.9580</v>
          </cell>
          <cell r="AP602">
            <v>45138</v>
          </cell>
          <cell r="AQ602" t="str">
            <v>PCA</v>
          </cell>
          <cell r="AR602" t="b">
            <v>0</v>
          </cell>
          <cell r="AS602" t="b">
            <v>0</v>
          </cell>
          <cell r="AT602" t="b">
            <v>0</v>
          </cell>
          <cell r="AU602" t="b">
            <v>0</v>
          </cell>
          <cell r="AV602" t="b">
            <v>0</v>
          </cell>
          <cell r="AW602" t="b">
            <v>0</v>
          </cell>
          <cell r="AX602" t="str">
            <v>CIA-THM 10-0511</v>
          </cell>
          <cell r="AY602" t="str">
            <v>Taiwan</v>
          </cell>
          <cell r="AZ602" t="str">
            <v>THT</v>
          </cell>
          <cell r="BA602">
            <v>0.05</v>
          </cell>
          <cell r="BC602">
            <v>0</v>
          </cell>
        </row>
        <row r="603">
          <cell r="A603" t="str">
            <v>4520-20010-00</v>
          </cell>
          <cell r="B603" t="str">
            <v>REG, DC-DC Isolated 1 o/p 5v 4v5, 9v i/p, THP</v>
          </cell>
          <cell r="C603" t="str">
            <v>ea</v>
          </cell>
          <cell r="D603" t="str">
            <v>2</v>
          </cell>
          <cell r="E603" t="b">
            <v>0</v>
          </cell>
          <cell r="F603" t="b">
            <v>0</v>
          </cell>
          <cell r="G603" t="str">
            <v>31.80 x 20.30 x 10.20mm</v>
          </cell>
          <cell r="H603" t="str">
            <v>Production</v>
          </cell>
          <cell r="I603" t="str">
            <v>Free Issue</v>
          </cell>
          <cell r="J603" t="str">
            <v>Traco Power</v>
          </cell>
          <cell r="K603" t="str">
            <v>THM 10-0511</v>
          </cell>
          <cell r="M603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603" t="str">
            <v>Arrow</v>
          </cell>
          <cell r="O603" t="str">
            <v>Q21172988</v>
          </cell>
          <cell r="P603">
            <v>1000</v>
          </cell>
          <cell r="Q603">
            <v>1000</v>
          </cell>
          <cell r="R603">
            <v>25.85</v>
          </cell>
          <cell r="S603" t="str">
            <v>USD</v>
          </cell>
          <cell r="T603">
            <v>24.474531338761597</v>
          </cell>
          <cell r="U603" t="str">
            <v>DDP</v>
          </cell>
          <cell r="Y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J603">
            <v>24.474531338761597</v>
          </cell>
          <cell r="AK603">
            <v>20</v>
          </cell>
          <cell r="AM603" t="str">
            <v>8504.40.9580</v>
          </cell>
          <cell r="AP603">
            <v>45138</v>
          </cell>
          <cell r="AQ603" t="str">
            <v>PCA</v>
          </cell>
          <cell r="AR603" t="b">
            <v>0</v>
          </cell>
          <cell r="AS603" t="b">
            <v>0</v>
          </cell>
          <cell r="AT603" t="b">
            <v>0</v>
          </cell>
          <cell r="AU603" t="b">
            <v>0</v>
          </cell>
          <cell r="AV603" t="b">
            <v>0</v>
          </cell>
          <cell r="AW603" t="b">
            <v>0</v>
          </cell>
          <cell r="AX603" t="str">
            <v>THM 10-0511</v>
          </cell>
          <cell r="AY603" t="str">
            <v>Taiwan</v>
          </cell>
          <cell r="AZ603" t="str">
            <v>THT</v>
          </cell>
          <cell r="BA603">
            <v>0.05</v>
          </cell>
          <cell r="BB603">
            <v>7</v>
          </cell>
          <cell r="BC603">
            <v>0.35000000000000003</v>
          </cell>
        </row>
        <row r="604">
          <cell r="A604" t="str">
            <v>4520-20020-00</v>
          </cell>
          <cell r="B604" t="str">
            <v>REG, DC-DC Isolated 1 o/p 5V 200mA 4.5V - 5.5V Input, SMD</v>
          </cell>
          <cell r="C604" t="str">
            <v>ea</v>
          </cell>
          <cell r="E604" t="b">
            <v>0</v>
          </cell>
          <cell r="F604" t="b">
            <v>0</v>
          </cell>
          <cell r="G604" t="str">
            <v>9.00 x 7.00 x 3.1mm</v>
          </cell>
          <cell r="H604" t="str">
            <v>Obsolete</v>
          </cell>
          <cell r="I604" t="str">
            <v>Buy</v>
          </cell>
          <cell r="J604" t="str">
            <v>Mornsun America</v>
          </cell>
          <cell r="K604" t="str">
            <v>B0505MT-1WR4</v>
          </cell>
          <cell r="M604" t="str">
            <v>[30/08/24] Mornsun on OFAS Blocked Persons List therfore cannot be used.</v>
          </cell>
          <cell r="N604" t="str">
            <v>ECAS</v>
          </cell>
          <cell r="P604">
            <v>400</v>
          </cell>
          <cell r="Q604">
            <v>400</v>
          </cell>
          <cell r="R604">
            <v>1.25</v>
          </cell>
          <cell r="S604" t="str">
            <v>EUR</v>
          </cell>
          <cell r="T604">
            <v>1.25</v>
          </cell>
          <cell r="U604" t="str">
            <v>DDP</v>
          </cell>
          <cell r="Y604">
            <v>0</v>
          </cell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J604">
            <v>1.25</v>
          </cell>
          <cell r="AK604">
            <v>15</v>
          </cell>
          <cell r="AM604" t="str">
            <v>8504.40.9580</v>
          </cell>
          <cell r="AQ604" t="str">
            <v>PCA</v>
          </cell>
          <cell r="AR604" t="b">
            <v>0</v>
          </cell>
          <cell r="AS604" t="b">
            <v>0</v>
          </cell>
          <cell r="AT604" t="b">
            <v>0</v>
          </cell>
          <cell r="AU604" t="b">
            <v>0</v>
          </cell>
          <cell r="AV604" t="b">
            <v>0</v>
          </cell>
          <cell r="AW604" t="b">
            <v>0</v>
          </cell>
          <cell r="AX604" t="str">
            <v>B0505MT-1WR4</v>
          </cell>
          <cell r="AY604" t="str">
            <v>China</v>
          </cell>
          <cell r="AZ604" t="str">
            <v>SMD</v>
          </cell>
          <cell r="BA604">
            <v>1.35E-2</v>
          </cell>
          <cell r="BC604">
            <v>1.35E-2</v>
          </cell>
        </row>
        <row r="605">
          <cell r="A605" t="str">
            <v>4520-20021-00</v>
          </cell>
          <cell r="B605" t="str">
            <v>REG, DC-DC Isolated 1 o/p 5V 200mA 4.5V - 5.5V Input, SMD</v>
          </cell>
          <cell r="C605" t="str">
            <v>ea</v>
          </cell>
          <cell r="E605" t="b">
            <v>0</v>
          </cell>
          <cell r="F605" t="b">
            <v>0</v>
          </cell>
          <cell r="G605" t="str">
            <v>12.70 x 10.40 x 4.5mm</v>
          </cell>
          <cell r="H605" t="str">
            <v>Obsolete</v>
          </cell>
          <cell r="I605" t="str">
            <v>Buy</v>
          </cell>
          <cell r="J605" t="str">
            <v>Murata</v>
          </cell>
          <cell r="K605" t="str">
            <v>NXE1S0505MC-R7</v>
          </cell>
          <cell r="P605">
            <v>180</v>
          </cell>
          <cell r="Q605">
            <v>180</v>
          </cell>
          <cell r="R605">
            <v>2.47906</v>
          </cell>
          <cell r="S605" t="str">
            <v>EUR</v>
          </cell>
          <cell r="T605">
            <v>2.47906</v>
          </cell>
          <cell r="U605" t="str">
            <v>DDP</v>
          </cell>
          <cell r="Y605">
            <v>0</v>
          </cell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J605">
            <v>2.47906</v>
          </cell>
          <cell r="AK605">
            <v>14</v>
          </cell>
          <cell r="AM605" t="str">
            <v>8504.40.9580</v>
          </cell>
          <cell r="AP605">
            <v>45537</v>
          </cell>
          <cell r="AQ605" t="str">
            <v>PCA</v>
          </cell>
          <cell r="AR605" t="b">
            <v>0</v>
          </cell>
          <cell r="AS605" t="b">
            <v>0</v>
          </cell>
          <cell r="AT605" t="b">
            <v>0</v>
          </cell>
          <cell r="AU605" t="b">
            <v>0</v>
          </cell>
          <cell r="AV605" t="b">
            <v>0</v>
          </cell>
          <cell r="AW605" t="b">
            <v>0</v>
          </cell>
          <cell r="AY605" t="str">
            <v>UK</v>
          </cell>
          <cell r="AZ605" t="str">
            <v>SMD</v>
          </cell>
          <cell r="BA605">
            <v>1.35E-2</v>
          </cell>
          <cell r="BC605">
            <v>1.35E-2</v>
          </cell>
        </row>
        <row r="606">
          <cell r="A606" t="str">
            <v>4520-20022-00</v>
          </cell>
          <cell r="B606" t="str">
            <v>REG, DC-DC Isolated 1 o/p 5V 400mA 4.5V - 5.5V Input, SMD</v>
          </cell>
          <cell r="C606" t="str">
            <v>ea</v>
          </cell>
          <cell r="E606" t="b">
            <v>0</v>
          </cell>
          <cell r="F606" t="b">
            <v>0</v>
          </cell>
          <cell r="H606" t="str">
            <v>Production</v>
          </cell>
          <cell r="I606" t="str">
            <v>Buy</v>
          </cell>
          <cell r="J606" t="str">
            <v>Murata</v>
          </cell>
          <cell r="K606" t="str">
            <v>NXE2S0505MC-R7</v>
          </cell>
          <cell r="M606" t="str">
            <v>[02/12/24] Volume RFQ needed</v>
          </cell>
          <cell r="N606" t="str">
            <v>Arrow</v>
          </cell>
          <cell r="P606">
            <v>180</v>
          </cell>
          <cell r="Q606">
            <v>180</v>
          </cell>
          <cell r="R606">
            <v>3.57</v>
          </cell>
          <cell r="S606" t="str">
            <v>EUR</v>
          </cell>
          <cell r="T606">
            <v>3.57</v>
          </cell>
          <cell r="U606" t="str">
            <v>DDP</v>
          </cell>
          <cell r="Y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J606">
            <v>3.57</v>
          </cell>
          <cell r="AK606">
            <v>18</v>
          </cell>
          <cell r="AM606" t="str">
            <v>8504.40.9580</v>
          </cell>
          <cell r="AP606">
            <v>45537</v>
          </cell>
          <cell r="AQ606" t="str">
            <v>PCA</v>
          </cell>
          <cell r="AR606" t="b">
            <v>0</v>
          </cell>
          <cell r="AS606" t="b">
            <v>0</v>
          </cell>
          <cell r="AT606" t="b">
            <v>0</v>
          </cell>
          <cell r="AU606" t="b">
            <v>0</v>
          </cell>
          <cell r="AV606" t="b">
            <v>0</v>
          </cell>
          <cell r="AW606" t="b">
            <v>0</v>
          </cell>
          <cell r="AX606" t="str">
            <v>NXE2S0505MC</v>
          </cell>
          <cell r="AY606" t="str">
            <v>UK</v>
          </cell>
          <cell r="AZ606" t="str">
            <v>SMD</v>
          </cell>
          <cell r="BA606">
            <v>1.35E-2</v>
          </cell>
          <cell r="BC606">
            <v>1.35E-2</v>
          </cell>
        </row>
        <row r="607">
          <cell r="A607" t="str">
            <v>4520-20030-00</v>
          </cell>
          <cell r="B607" t="str">
            <v>REG, DC-DC Isolated 1 o/p 5v 4v5, 9v i/p, THP</v>
          </cell>
          <cell r="C607" t="str">
            <v>ea</v>
          </cell>
          <cell r="E607" t="b">
            <v>0</v>
          </cell>
          <cell r="F607" t="b">
            <v>0</v>
          </cell>
          <cell r="H607" t="str">
            <v>UnReleased</v>
          </cell>
          <cell r="I607" t="str">
            <v>Buy</v>
          </cell>
          <cell r="J607" t="str">
            <v>P-Duke</v>
          </cell>
          <cell r="K607" t="str">
            <v>MPP10-05S05A</v>
          </cell>
          <cell r="M607" t="str">
            <v>• Alternative to Traco THM 10-0511</v>
          </cell>
          <cell r="N607" t="str">
            <v>Astute</v>
          </cell>
          <cell r="O607" t="str">
            <v>202030515</v>
          </cell>
          <cell r="P607">
            <v>500</v>
          </cell>
          <cell r="Q607">
            <v>500</v>
          </cell>
          <cell r="R607">
            <v>26</v>
          </cell>
          <cell r="S607" t="str">
            <v>USD</v>
          </cell>
          <cell r="T607">
            <v>24.616549895853058</v>
          </cell>
          <cell r="U607" t="str">
            <v>EXW UK</v>
          </cell>
          <cell r="Y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J607">
            <v>24.616549895853058</v>
          </cell>
          <cell r="AK607">
            <v>12</v>
          </cell>
          <cell r="AQ607" t="str">
            <v>PCA</v>
          </cell>
          <cell r="AR607" t="b">
            <v>0</v>
          </cell>
          <cell r="AS607" t="b">
            <v>0</v>
          </cell>
          <cell r="AT607" t="b">
            <v>0</v>
          </cell>
          <cell r="AU607" t="b">
            <v>0</v>
          </cell>
          <cell r="AV607" t="b">
            <v>0</v>
          </cell>
          <cell r="AW607" t="b">
            <v>0</v>
          </cell>
          <cell r="AZ607" t="str">
            <v>THT</v>
          </cell>
          <cell r="BA607">
            <v>0.05</v>
          </cell>
          <cell r="BB607">
            <v>7</v>
          </cell>
          <cell r="BC607">
            <v>0.35000000000000003</v>
          </cell>
        </row>
        <row r="608">
          <cell r="A608" t="str">
            <v>4520-20030-00</v>
          </cell>
          <cell r="B608" t="str">
            <v>REG, DC-DC Isolated 1 o/p 5v 4v5, 9v i/p, THP</v>
          </cell>
          <cell r="C608" t="str">
            <v>ea</v>
          </cell>
          <cell r="E608" t="b">
            <v>0</v>
          </cell>
          <cell r="F608" t="b">
            <v>0</v>
          </cell>
          <cell r="H608" t="str">
            <v>UnReleased</v>
          </cell>
          <cell r="I608" t="str">
            <v>Buy</v>
          </cell>
          <cell r="J608" t="str">
            <v>P-Duke</v>
          </cell>
          <cell r="K608" t="str">
            <v>MPP10-05S05A</v>
          </cell>
          <cell r="M608" t="str">
            <v>• Alternative to Traco THM 10-0511</v>
          </cell>
          <cell r="N608" t="str">
            <v>Astute</v>
          </cell>
          <cell r="O608" t="str">
            <v>202030515</v>
          </cell>
          <cell r="P608">
            <v>1000</v>
          </cell>
          <cell r="Q608">
            <v>1000</v>
          </cell>
          <cell r="R608">
            <v>22.75</v>
          </cell>
          <cell r="S608" t="str">
            <v>GBP</v>
          </cell>
          <cell r="T608">
            <v>27.284720556488367</v>
          </cell>
          <cell r="U608" t="str">
            <v>EXW UK</v>
          </cell>
          <cell r="Y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J608">
            <v>27.284720556488367</v>
          </cell>
          <cell r="AK608">
            <v>12</v>
          </cell>
          <cell r="AQ608" t="str">
            <v>PCA</v>
          </cell>
          <cell r="AR608" t="b">
            <v>0</v>
          </cell>
          <cell r="AS608" t="b">
            <v>0</v>
          </cell>
          <cell r="AT608" t="b">
            <v>0</v>
          </cell>
          <cell r="AU608" t="b">
            <v>0</v>
          </cell>
          <cell r="AV608" t="b">
            <v>0</v>
          </cell>
          <cell r="AW608" t="b">
            <v>0</v>
          </cell>
          <cell r="AZ608" t="str">
            <v>THT</v>
          </cell>
          <cell r="BA608">
            <v>0.05</v>
          </cell>
          <cell r="BB608">
            <v>7</v>
          </cell>
          <cell r="BC608">
            <v>0.35000000000000003</v>
          </cell>
        </row>
        <row r="609">
          <cell r="A609" t="str">
            <v>4520-30010-00</v>
          </cell>
          <cell r="B609" t="str">
            <v>REG, AC-DC 1 o/p 5v 3A, 85~528VAC i/p THP</v>
          </cell>
          <cell r="C609" t="str">
            <v>ea</v>
          </cell>
          <cell r="E609" t="b">
            <v>0</v>
          </cell>
          <cell r="F609" t="b">
            <v>0</v>
          </cell>
          <cell r="G609" t="str">
            <v>52.50 x 40.00 x 25.50mm</v>
          </cell>
          <cell r="H609" t="str">
            <v>Production</v>
          </cell>
          <cell r="I609" t="str">
            <v>Free Issue</v>
          </cell>
          <cell r="J609" t="str">
            <v>Recom Power</v>
          </cell>
          <cell r="K609" t="str">
            <v>RAC15-05SK/480</v>
          </cell>
          <cell r="M609" t="str">
            <v>[08/10/23] VT purchased 3,000 @ €11.50</v>
          </cell>
          <cell r="N609" t="str">
            <v>Rutronik</v>
          </cell>
          <cell r="P609">
            <v>3000</v>
          </cell>
          <cell r="Q609">
            <v>11</v>
          </cell>
          <cell r="R609">
            <v>11.5</v>
          </cell>
          <cell r="S609" t="str">
            <v>EUR</v>
          </cell>
          <cell r="T609">
            <v>11.5</v>
          </cell>
          <cell r="U609" t="str">
            <v>DDP</v>
          </cell>
          <cell r="Y609">
            <v>0</v>
          </cell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J609">
            <v>11.5</v>
          </cell>
          <cell r="AK609">
            <v>14</v>
          </cell>
          <cell r="AM609" t="str">
            <v>8504.40.9510</v>
          </cell>
          <cell r="AP609">
            <v>45138</v>
          </cell>
          <cell r="AQ609" t="str">
            <v>PCA</v>
          </cell>
          <cell r="AR609" t="b">
            <v>0</v>
          </cell>
          <cell r="AS609" t="b">
            <v>0</v>
          </cell>
          <cell r="AT609" t="b">
            <v>0</v>
          </cell>
          <cell r="AU609" t="b">
            <v>0</v>
          </cell>
          <cell r="AV609" t="b">
            <v>0</v>
          </cell>
          <cell r="AW609" t="b">
            <v>0</v>
          </cell>
          <cell r="AX609" t="str">
            <v>RAC15-05SK/480</v>
          </cell>
          <cell r="AY609" t="str">
            <v>China</v>
          </cell>
          <cell r="AZ609" t="str">
            <v>THT</v>
          </cell>
          <cell r="BA609">
            <v>0.05</v>
          </cell>
          <cell r="BB609">
            <v>4</v>
          </cell>
          <cell r="BC609">
            <v>0.2</v>
          </cell>
        </row>
        <row r="610">
          <cell r="A610" t="str">
            <v>4520-30020-00</v>
          </cell>
          <cell r="B610" t="str">
            <v>REG, AC-DC 1 o/p 12v 1A25, 85~528VAC i/p THP</v>
          </cell>
          <cell r="C610" t="str">
            <v>ea</v>
          </cell>
          <cell r="E610" t="b">
            <v>0</v>
          </cell>
          <cell r="F610" t="b">
            <v>0</v>
          </cell>
          <cell r="G610" t="str">
            <v>52.50 x 40.00 x 25.50mm</v>
          </cell>
          <cell r="H610" t="str">
            <v>Production</v>
          </cell>
          <cell r="I610" t="str">
            <v>Free Issue</v>
          </cell>
          <cell r="J610" t="str">
            <v>Recom Power</v>
          </cell>
          <cell r="K610" t="str">
            <v>RAC15-12SK/480</v>
          </cell>
          <cell r="M610" t="str">
            <v>Estimate Cost</v>
          </cell>
          <cell r="P610">
            <v>100</v>
          </cell>
          <cell r="Q610">
            <v>1</v>
          </cell>
          <cell r="R610">
            <v>19.96</v>
          </cell>
          <cell r="S610" t="str">
            <v>EUR</v>
          </cell>
          <cell r="T610">
            <v>19.96</v>
          </cell>
          <cell r="U610" t="str">
            <v>DDP</v>
          </cell>
          <cell r="Y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0</v>
          </cell>
          <cell r="AJ610">
            <v>19.96</v>
          </cell>
          <cell r="AK610">
            <v>14</v>
          </cell>
          <cell r="AM610" t="str">
            <v>8504.40.9510</v>
          </cell>
          <cell r="AP610">
            <v>45383</v>
          </cell>
          <cell r="AQ610" t="str">
            <v>PCA</v>
          </cell>
          <cell r="AR610" t="b">
            <v>0</v>
          </cell>
          <cell r="AS610" t="b">
            <v>0</v>
          </cell>
          <cell r="AT610" t="b">
            <v>0</v>
          </cell>
          <cell r="AU610" t="b">
            <v>0</v>
          </cell>
          <cell r="AV610" t="b">
            <v>0</v>
          </cell>
          <cell r="AW610" t="b">
            <v>0</v>
          </cell>
          <cell r="AX610" t="str">
            <v>RAC15-12SK/480</v>
          </cell>
          <cell r="AY610" t="str">
            <v>China</v>
          </cell>
          <cell r="AZ610" t="str">
            <v>THT</v>
          </cell>
          <cell r="BA610">
            <v>0.05</v>
          </cell>
          <cell r="BB610">
            <v>4</v>
          </cell>
          <cell r="BC610">
            <v>0.2</v>
          </cell>
        </row>
        <row r="611">
          <cell r="A611" t="str">
            <v>4522-00010-00</v>
          </cell>
          <cell r="B611" t="str">
            <v>REG, 5v 100mA 1x Fixed Linear o/p, SOT-89-3</v>
          </cell>
          <cell r="C611" t="str">
            <v>ea</v>
          </cell>
          <cell r="E611" t="b">
            <v>0</v>
          </cell>
          <cell r="F611" t="b">
            <v>0</v>
          </cell>
          <cell r="G611" t="str">
            <v>SOT-89-3</v>
          </cell>
          <cell r="H611" t="str">
            <v>Production</v>
          </cell>
          <cell r="I611" t="str">
            <v>Buy</v>
          </cell>
          <cell r="J611" t="str">
            <v>ST Micro</v>
          </cell>
          <cell r="K611" t="str">
            <v>L78L05ACUTR</v>
          </cell>
          <cell r="N611" t="str">
            <v>ECAS</v>
          </cell>
          <cell r="P611">
            <v>2500</v>
          </cell>
          <cell r="R611">
            <v>4.1000000000000002E-2</v>
          </cell>
          <cell r="S611" t="str">
            <v>EUR</v>
          </cell>
          <cell r="T611">
            <v>4.1000000000000002E-2</v>
          </cell>
          <cell r="U611" t="str">
            <v>DDP</v>
          </cell>
          <cell r="Y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J611">
            <v>4.1000000000000002E-2</v>
          </cell>
          <cell r="AK611">
            <v>16</v>
          </cell>
          <cell r="AM611" t="str">
            <v>8542.39.0001</v>
          </cell>
          <cell r="AQ611" t="str">
            <v>PCA</v>
          </cell>
          <cell r="AR611" t="b">
            <v>0</v>
          </cell>
          <cell r="AS611" t="b">
            <v>0</v>
          </cell>
          <cell r="AT611" t="b">
            <v>0</v>
          </cell>
          <cell r="AU611" t="b">
            <v>0</v>
          </cell>
          <cell r="AV611" t="b">
            <v>0</v>
          </cell>
          <cell r="AW611" t="b">
            <v>0</v>
          </cell>
          <cell r="AX611" t="str">
            <v>L78L05ACUTR</v>
          </cell>
          <cell r="AY611" t="str">
            <v>China</v>
          </cell>
          <cell r="AZ611" t="str">
            <v>SMD</v>
          </cell>
          <cell r="BA611">
            <v>1.35E-2</v>
          </cell>
          <cell r="BC611">
            <v>1.35E-2</v>
          </cell>
        </row>
        <row r="612">
          <cell r="A612" t="str">
            <v>4522-00020-00</v>
          </cell>
          <cell r="B612" t="str">
            <v>REG, 3v3 300mA LDO Linear Voltage Regulator, SOT-25</v>
          </cell>
          <cell r="C612" t="str">
            <v>ea</v>
          </cell>
          <cell r="E612" t="b">
            <v>0</v>
          </cell>
          <cell r="F612" t="b">
            <v>0</v>
          </cell>
          <cell r="G612" t="str">
            <v>SOT-25</v>
          </cell>
          <cell r="H612" t="str">
            <v>Production</v>
          </cell>
          <cell r="I612" t="str">
            <v>Buy</v>
          </cell>
          <cell r="J612" t="str">
            <v>Diodes Inc</v>
          </cell>
          <cell r="K612" t="str">
            <v>AP7343DQ-33W5-7</v>
          </cell>
          <cell r="M612" t="str">
            <v>RFQ before next build</v>
          </cell>
          <cell r="N612" t="str">
            <v>ECAS</v>
          </cell>
          <cell r="P612">
            <v>250</v>
          </cell>
          <cell r="Q612">
            <v>1</v>
          </cell>
          <cell r="R612">
            <v>0.12</v>
          </cell>
          <cell r="S612" t="str">
            <v>EUR</v>
          </cell>
          <cell r="T612">
            <v>0.12</v>
          </cell>
          <cell r="U612" t="str">
            <v>DDP</v>
          </cell>
          <cell r="Y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J612">
            <v>0.12</v>
          </cell>
          <cell r="AK612">
            <v>8</v>
          </cell>
          <cell r="AM612" t="str">
            <v>8542.39.0001</v>
          </cell>
          <cell r="AQ612" t="str">
            <v>PCA</v>
          </cell>
          <cell r="AR612" t="b">
            <v>0</v>
          </cell>
          <cell r="AS612" t="b">
            <v>0</v>
          </cell>
          <cell r="AT612" t="b">
            <v>0</v>
          </cell>
          <cell r="AU612" t="b">
            <v>0</v>
          </cell>
          <cell r="AV612" t="b">
            <v>0</v>
          </cell>
          <cell r="AW612" t="b">
            <v>0</v>
          </cell>
          <cell r="AX612" t="str">
            <v>AP7343DQ-33W5-7</v>
          </cell>
          <cell r="AY612" t="str">
            <v>China</v>
          </cell>
          <cell r="AZ612" t="str">
            <v>SMD</v>
          </cell>
          <cell r="BA612">
            <v>1.35E-2</v>
          </cell>
          <cell r="BC612">
            <v>1.35E-2</v>
          </cell>
        </row>
        <row r="613">
          <cell r="A613" t="str">
            <v>4530-00010-00</v>
          </cell>
          <cell r="B613" t="str">
            <v>FET, P-Channel 30 V 6.5A (Ta) 3.1W (Ta), 8-SOP</v>
          </cell>
          <cell r="C613" t="str">
            <v>ea</v>
          </cell>
          <cell r="E613" t="b">
            <v>0</v>
          </cell>
          <cell r="F613" t="b">
            <v>0</v>
          </cell>
          <cell r="G613" t="str">
            <v>8-SOP</v>
          </cell>
          <cell r="H613" t="str">
            <v>Production</v>
          </cell>
          <cell r="I613" t="str">
            <v>Buy</v>
          </cell>
          <cell r="J613" t="str">
            <v>UMW</v>
          </cell>
          <cell r="K613" t="str">
            <v>AO4459</v>
          </cell>
          <cell r="N613" t="str">
            <v>ECAS</v>
          </cell>
          <cell r="P613">
            <v>500</v>
          </cell>
          <cell r="Q613">
            <v>1</v>
          </cell>
          <cell r="R613">
            <v>0.1</v>
          </cell>
          <cell r="S613" t="str">
            <v>EUR</v>
          </cell>
          <cell r="T613">
            <v>0.1</v>
          </cell>
          <cell r="U613" t="str">
            <v>DDP</v>
          </cell>
          <cell r="Y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J613">
            <v>0.1</v>
          </cell>
          <cell r="AK613">
            <v>1</v>
          </cell>
          <cell r="AM613" t="str">
            <v>8541.29.0095</v>
          </cell>
          <cell r="AQ613" t="str">
            <v>PCA</v>
          </cell>
          <cell r="AR613" t="b">
            <v>0</v>
          </cell>
          <cell r="AS613" t="b">
            <v>0</v>
          </cell>
          <cell r="AT613" t="b">
            <v>0</v>
          </cell>
          <cell r="AU613" t="b">
            <v>0</v>
          </cell>
          <cell r="AV613" t="b">
            <v>0</v>
          </cell>
          <cell r="AW613" t="b">
            <v>0</v>
          </cell>
          <cell r="AX613" t="str">
            <v>AO4459</v>
          </cell>
          <cell r="AY613" t="str">
            <v>China</v>
          </cell>
          <cell r="AZ613" t="str">
            <v>SMD</v>
          </cell>
          <cell r="BA613">
            <v>1.35E-2</v>
          </cell>
          <cell r="BC613">
            <v>1.35E-2</v>
          </cell>
        </row>
        <row r="614">
          <cell r="A614" t="str">
            <v>4600-00010-00</v>
          </cell>
          <cell r="B614" t="str">
            <v>FUS, 6.3x32mm, Ceramic Cartridge, 1A 500V, Speed=T</v>
          </cell>
          <cell r="C614" t="str">
            <v>ea</v>
          </cell>
          <cell r="E614" t="b">
            <v>0</v>
          </cell>
          <cell r="F614" t="b">
            <v>0</v>
          </cell>
          <cell r="H614" t="str">
            <v>Production</v>
          </cell>
          <cell r="I614" t="str">
            <v>Buy</v>
          </cell>
          <cell r="J614" t="str">
            <v>Siba</v>
          </cell>
          <cell r="K614" t="str">
            <v>189140.1</v>
          </cell>
          <cell r="M614" t="str">
            <v>• Supplied with Fused Drummond Clamp 4-pack
• TME for loose</v>
          </cell>
          <cell r="N614" t="str">
            <v>Demesne Electrical Sales</v>
          </cell>
          <cell r="R614">
            <v>0.4</v>
          </cell>
          <cell r="S614" t="str">
            <v>EUR</v>
          </cell>
          <cell r="T614">
            <v>0.4</v>
          </cell>
          <cell r="U614" t="str">
            <v>DDP</v>
          </cell>
          <cell r="Y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J614">
            <v>0.4</v>
          </cell>
          <cell r="AK614">
            <v>2</v>
          </cell>
          <cell r="AP614">
            <v>45441</v>
          </cell>
          <cell r="AQ614" t="str">
            <v>Kit</v>
          </cell>
          <cell r="AR614" t="b">
            <v>0</v>
          </cell>
          <cell r="AS614" t="b">
            <v>0</v>
          </cell>
          <cell r="AT614" t="b">
            <v>0</v>
          </cell>
          <cell r="AU614" t="b">
            <v>0</v>
          </cell>
          <cell r="AV614" t="b">
            <v>0</v>
          </cell>
          <cell r="AW614" t="b">
            <v>0</v>
          </cell>
          <cell r="AZ614" t="str">
            <v>Hand</v>
          </cell>
          <cell r="BA614" t="str">
            <v/>
          </cell>
          <cell r="BC614">
            <v>0</v>
          </cell>
        </row>
        <row r="615">
          <cell r="A615" t="str">
            <v>4600-01010-00</v>
          </cell>
          <cell r="B615" t="str">
            <v>FUS, Ø10.3x38mm, Ceramic Cartridge, 500VAC 1A, 120kA, Speed=T (aM)</v>
          </cell>
          <cell r="C615" t="str">
            <v>ea</v>
          </cell>
          <cell r="E615" t="b">
            <v>0</v>
          </cell>
          <cell r="F615" t="b">
            <v>0</v>
          </cell>
          <cell r="H615" t="str">
            <v>Production</v>
          </cell>
          <cell r="I615" t="str">
            <v>Buy</v>
          </cell>
          <cell r="J615" t="str">
            <v>DF Electric</v>
          </cell>
          <cell r="K615">
            <v>440001</v>
          </cell>
          <cell r="M615" t="str">
            <v>Sicame 10x38aM1A @ €1.28ea</v>
          </cell>
          <cell r="N615" t="str">
            <v>Smart Electronics</v>
          </cell>
          <cell r="P615">
            <v>50</v>
          </cell>
          <cell r="Q615">
            <v>50</v>
          </cell>
          <cell r="R615">
            <v>0.60219999999999996</v>
          </cell>
          <cell r="S615" t="str">
            <v>EUR</v>
          </cell>
          <cell r="T615">
            <v>0.60219999999999996</v>
          </cell>
          <cell r="U615" t="str">
            <v>EXW Poland</v>
          </cell>
          <cell r="Y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J615">
            <v>0.60219999999999996</v>
          </cell>
          <cell r="AK615">
            <v>2</v>
          </cell>
          <cell r="AQ615" t="str">
            <v>Kit</v>
          </cell>
          <cell r="AR615" t="b">
            <v>0</v>
          </cell>
          <cell r="AS615" t="b">
            <v>0</v>
          </cell>
          <cell r="AT615" t="b">
            <v>0</v>
          </cell>
          <cell r="AU615" t="b">
            <v>0</v>
          </cell>
          <cell r="AV615" t="b">
            <v>0</v>
          </cell>
          <cell r="AW615" t="b">
            <v>0</v>
          </cell>
          <cell r="AZ615" t="str">
            <v>Hand</v>
          </cell>
          <cell r="BA615" t="str">
            <v/>
          </cell>
          <cell r="BC615">
            <v>0</v>
          </cell>
        </row>
        <row r="616">
          <cell r="A616" t="str">
            <v>4600-01010-00</v>
          </cell>
          <cell r="B616" t="str">
            <v>FUS, Ø10.3x38mm, Ceramic Cartridge, 500VAC 1A, 120kA, Speed=T (aM)</v>
          </cell>
          <cell r="C616" t="str">
            <v>ea</v>
          </cell>
          <cell r="E616" t="b">
            <v>1</v>
          </cell>
          <cell r="F616" t="b">
            <v>0</v>
          </cell>
          <cell r="H616" t="str">
            <v>Production</v>
          </cell>
          <cell r="I616" t="str">
            <v>Buy</v>
          </cell>
          <cell r="J616" t="str">
            <v>Mersen</v>
          </cell>
          <cell r="K616" t="str">
            <v>F217171-FR10AM50V1</v>
          </cell>
          <cell r="N616" t="str">
            <v>AP Haslam</v>
          </cell>
          <cell r="S616" t="str">
            <v>EUR</v>
          </cell>
          <cell r="T616">
            <v>0</v>
          </cell>
          <cell r="Y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J616">
            <v>0</v>
          </cell>
          <cell r="AP616">
            <v>45646</v>
          </cell>
          <cell r="AQ616" t="str">
            <v>Kit</v>
          </cell>
          <cell r="AR616" t="b">
            <v>1</v>
          </cell>
          <cell r="AS616" t="b">
            <v>0</v>
          </cell>
          <cell r="AT616" t="b">
            <v>0</v>
          </cell>
          <cell r="AU616" t="b">
            <v>0</v>
          </cell>
          <cell r="AV616" t="b">
            <v>0</v>
          </cell>
          <cell r="AW616" t="b">
            <v>0</v>
          </cell>
          <cell r="AY616" t="b">
            <v>0</v>
          </cell>
          <cell r="BA616" t="str">
            <v/>
          </cell>
          <cell r="BC616">
            <v>0</v>
          </cell>
        </row>
        <row r="617">
          <cell r="A617" t="str">
            <v>4600-01020-00</v>
          </cell>
          <cell r="B617" t="str">
            <v>FUS, Ø10.3x38mm, Ceramic Cartridge, 690VAC 1A, 120kA, Speed=T (aM)</v>
          </cell>
          <cell r="C617" t="str">
            <v>ea</v>
          </cell>
          <cell r="E617" t="b">
            <v>1</v>
          </cell>
          <cell r="F617" t="b">
            <v>0</v>
          </cell>
          <cell r="H617" t="str">
            <v>Production</v>
          </cell>
          <cell r="I617" t="str">
            <v>Buy</v>
          </cell>
          <cell r="J617" t="str">
            <v>Mersen</v>
          </cell>
          <cell r="K617" t="str">
            <v>H302779-FR10AM69V1</v>
          </cell>
          <cell r="N617" t="str">
            <v>AP Haslam</v>
          </cell>
          <cell r="S617" t="str">
            <v>EUR</v>
          </cell>
          <cell r="T617">
            <v>0</v>
          </cell>
          <cell r="Y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P617">
            <v>45646</v>
          </cell>
          <cell r="AQ617" t="str">
            <v>Kit</v>
          </cell>
          <cell r="AR617" t="b">
            <v>1</v>
          </cell>
          <cell r="AS617" t="b">
            <v>0</v>
          </cell>
          <cell r="AT617" t="b">
            <v>0</v>
          </cell>
          <cell r="AU617" t="b">
            <v>0</v>
          </cell>
          <cell r="AV617" t="b">
            <v>0</v>
          </cell>
          <cell r="AW617" t="b">
            <v>0</v>
          </cell>
          <cell r="AY617" t="b">
            <v>0</v>
          </cell>
          <cell r="BA617" t="str">
            <v/>
          </cell>
          <cell r="BC617">
            <v>0</v>
          </cell>
        </row>
        <row r="618">
          <cell r="A618" t="str">
            <v>4600-01100-00</v>
          </cell>
          <cell r="B618" t="str">
            <v>FUS, 32A Din Rail Fuse Holder for 10x38mm Fuse, 3P+N</v>
          </cell>
          <cell r="C618" t="str">
            <v>ea</v>
          </cell>
          <cell r="E618" t="b">
            <v>0</v>
          </cell>
          <cell r="F618" t="b">
            <v>0</v>
          </cell>
          <cell r="H618" t="str">
            <v>Production</v>
          </cell>
          <cell r="I618" t="str">
            <v>Buy</v>
          </cell>
          <cell r="J618" t="str">
            <v>Mersen</v>
          </cell>
          <cell r="K618" t="str">
            <v>CMC103N</v>
          </cell>
          <cell r="N618" t="str">
            <v>AP Haslam</v>
          </cell>
          <cell r="O618" t="str">
            <v>QUO94806</v>
          </cell>
          <cell r="P618">
            <v>20</v>
          </cell>
          <cell r="Q618">
            <v>1</v>
          </cell>
          <cell r="R618">
            <v>15.892015000000001</v>
          </cell>
          <cell r="S618" t="str">
            <v>EUR</v>
          </cell>
          <cell r="T618">
            <v>15.892015000000001</v>
          </cell>
          <cell r="Y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J618">
            <v>15.892015000000001</v>
          </cell>
          <cell r="AP618">
            <v>45428</v>
          </cell>
          <cell r="AQ618" t="str">
            <v>Box</v>
          </cell>
          <cell r="AR618" t="b">
            <v>0</v>
          </cell>
          <cell r="AS618" t="b">
            <v>0</v>
          </cell>
          <cell r="AT618" t="b">
            <v>0</v>
          </cell>
          <cell r="AU618" t="b">
            <v>0</v>
          </cell>
          <cell r="AV618" t="b">
            <v>0</v>
          </cell>
          <cell r="AW618" t="b">
            <v>0</v>
          </cell>
          <cell r="AZ618" t="str">
            <v>Hand</v>
          </cell>
          <cell r="BA618" t="str">
            <v/>
          </cell>
          <cell r="BC618">
            <v>0</v>
          </cell>
        </row>
        <row r="619">
          <cell r="A619" t="str">
            <v>4600-01101-00</v>
          </cell>
          <cell r="B619" t="str">
            <v>FUS, Multipole Kit to make all switch as one</v>
          </cell>
          <cell r="C619" t="str">
            <v>ea</v>
          </cell>
          <cell r="D619" t="str">
            <v>1</v>
          </cell>
          <cell r="E619" t="b">
            <v>0</v>
          </cell>
          <cell r="F619" t="b">
            <v>0</v>
          </cell>
          <cell r="H619" t="str">
            <v>Production</v>
          </cell>
          <cell r="I619" t="str">
            <v>Buy</v>
          </cell>
          <cell r="J619" t="str">
            <v>Mersen</v>
          </cell>
          <cell r="K619" t="str">
            <v>CMS810PAK</v>
          </cell>
          <cell r="N619" t="str">
            <v>Smart Electronics</v>
          </cell>
          <cell r="R619">
            <v>0.25480000000000003</v>
          </cell>
          <cell r="S619" t="str">
            <v>EUR</v>
          </cell>
          <cell r="T619">
            <v>0.25480000000000003</v>
          </cell>
          <cell r="U619" t="str">
            <v>DDP</v>
          </cell>
          <cell r="Y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J619">
            <v>0.25480000000000003</v>
          </cell>
          <cell r="AP619">
            <v>45568</v>
          </cell>
          <cell r="AQ619" t="str">
            <v>Box</v>
          </cell>
          <cell r="AR619" t="b">
            <v>0</v>
          </cell>
          <cell r="AS619" t="b">
            <v>0</v>
          </cell>
          <cell r="AT619" t="b">
            <v>0</v>
          </cell>
          <cell r="AU619" t="b">
            <v>0</v>
          </cell>
          <cell r="AV619" t="b">
            <v>0</v>
          </cell>
          <cell r="AW619" t="b">
            <v>0</v>
          </cell>
          <cell r="AZ619" t="str">
            <v>Hand</v>
          </cell>
          <cell r="BA619" t="str">
            <v/>
          </cell>
          <cell r="BC619">
            <v>0</v>
          </cell>
        </row>
        <row r="620">
          <cell r="A620" t="str">
            <v>4600-01101-00</v>
          </cell>
          <cell r="B620" t="str">
            <v>FUS, Multipole Kit to make all switch as one</v>
          </cell>
          <cell r="C620" t="str">
            <v>ea</v>
          </cell>
          <cell r="D620" t="str">
            <v>2</v>
          </cell>
          <cell r="E620" t="b">
            <v>0</v>
          </cell>
          <cell r="F620" t="b">
            <v>0</v>
          </cell>
          <cell r="H620" t="str">
            <v>Production</v>
          </cell>
          <cell r="I620" t="str">
            <v>Buy</v>
          </cell>
          <cell r="J620" t="str">
            <v>Mersen</v>
          </cell>
          <cell r="K620" t="str">
            <v>CMS810PAK</v>
          </cell>
          <cell r="N620" t="str">
            <v>AP Haslam</v>
          </cell>
          <cell r="R620">
            <v>0.24</v>
          </cell>
          <cell r="S620" t="str">
            <v>EUR</v>
          </cell>
          <cell r="T620">
            <v>0.24</v>
          </cell>
          <cell r="Y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J620">
            <v>0.24</v>
          </cell>
          <cell r="AP620">
            <v>45568</v>
          </cell>
          <cell r="AQ620" t="str">
            <v>Box</v>
          </cell>
          <cell r="AR620" t="b">
            <v>0</v>
          </cell>
          <cell r="AS620" t="b">
            <v>0</v>
          </cell>
          <cell r="AT620" t="b">
            <v>0</v>
          </cell>
          <cell r="AU620" t="b">
            <v>0</v>
          </cell>
          <cell r="AV620" t="b">
            <v>0</v>
          </cell>
          <cell r="AW620" t="b">
            <v>0</v>
          </cell>
          <cell r="AZ620" t="str">
            <v>Hand</v>
          </cell>
          <cell r="BA620" t="str">
            <v/>
          </cell>
          <cell r="BC620">
            <v>0</v>
          </cell>
        </row>
        <row r="621">
          <cell r="A621" t="str">
            <v>4700-00010-00</v>
          </cell>
          <cell r="B621" t="str">
            <v>IC, 2/2 Transceiver, Isolated Half RS422, RS485 16-SOIC</v>
          </cell>
          <cell r="C621" t="str">
            <v>ea</v>
          </cell>
          <cell r="E621" t="b">
            <v>0</v>
          </cell>
          <cell r="F621" t="b">
            <v>0</v>
          </cell>
          <cell r="G621" t="str">
            <v>16-SOIC</v>
          </cell>
          <cell r="H621" t="str">
            <v>Production</v>
          </cell>
          <cell r="I621" t="str">
            <v>Buy</v>
          </cell>
          <cell r="J621" t="str">
            <v>TI</v>
          </cell>
          <cell r="K621" t="str">
            <v>ISO3082DWR</v>
          </cell>
          <cell r="N621" t="str">
            <v>ECAS</v>
          </cell>
          <cell r="P621">
            <v>100</v>
          </cell>
          <cell r="Q621">
            <v>1</v>
          </cell>
          <cell r="R621">
            <v>1.32</v>
          </cell>
          <cell r="S621" t="str">
            <v>EUR</v>
          </cell>
          <cell r="T621">
            <v>1.32</v>
          </cell>
          <cell r="U621" t="str">
            <v>DDP</v>
          </cell>
          <cell r="Y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J621">
            <v>1.32</v>
          </cell>
          <cell r="AK621">
            <v>26</v>
          </cell>
          <cell r="AM621" t="str">
            <v>8542.39.0001</v>
          </cell>
          <cell r="AQ621" t="str">
            <v>PCA</v>
          </cell>
          <cell r="AR621" t="b">
            <v>0</v>
          </cell>
          <cell r="AS621" t="b">
            <v>0</v>
          </cell>
          <cell r="AT621" t="b">
            <v>0</v>
          </cell>
          <cell r="AU621" t="b">
            <v>0</v>
          </cell>
          <cell r="AV621" t="b">
            <v>0</v>
          </cell>
          <cell r="AW621" t="b">
            <v>0</v>
          </cell>
          <cell r="AX621" t="str">
            <v>ISO3082DW</v>
          </cell>
          <cell r="AY621" t="str">
            <v>Taiwan</v>
          </cell>
          <cell r="AZ621" t="str">
            <v>SMD</v>
          </cell>
          <cell r="BA621">
            <v>1.35E-2</v>
          </cell>
          <cell r="BC621">
            <v>1.35E-2</v>
          </cell>
        </row>
        <row r="622">
          <cell r="A622" t="str">
            <v>4700-00020-00</v>
          </cell>
          <cell r="B622" t="str">
            <v>EMC protected, 500-Kbps, half-duplex, 5-kVrms isolated RS-485 &amp; RS-422 transceiver</v>
          </cell>
          <cell r="C622" t="str">
            <v>ea</v>
          </cell>
          <cell r="E622" t="b">
            <v>0</v>
          </cell>
          <cell r="F622" t="b">
            <v>0</v>
          </cell>
          <cell r="G622" t="str">
            <v>16-SOIC</v>
          </cell>
          <cell r="H622" t="str">
            <v>Production</v>
          </cell>
          <cell r="I622" t="str">
            <v>Buy</v>
          </cell>
          <cell r="J622" t="str">
            <v>TI</v>
          </cell>
          <cell r="K622" t="str">
            <v>ISO1410BDWR</v>
          </cell>
          <cell r="N622" t="str">
            <v>TI.com</v>
          </cell>
          <cell r="O622" t="str">
            <v>WWW</v>
          </cell>
          <cell r="P622">
            <v>1000</v>
          </cell>
          <cell r="Q622">
            <v>1000</v>
          </cell>
          <cell r="R622">
            <v>1.77</v>
          </cell>
          <cell r="S622" t="str">
            <v>USD</v>
          </cell>
          <cell r="T622">
            <v>1.6758189736792275</v>
          </cell>
          <cell r="U622" t="str">
            <v>DDP</v>
          </cell>
          <cell r="Y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J622">
            <v>1.6758189736792275</v>
          </cell>
          <cell r="AK622">
            <v>6</v>
          </cell>
          <cell r="AM622" t="str">
            <v>8542.39.0001</v>
          </cell>
          <cell r="AP622">
            <v>45363</v>
          </cell>
          <cell r="AQ622" t="str">
            <v>PCA</v>
          </cell>
          <cell r="AR622" t="b">
            <v>0</v>
          </cell>
          <cell r="AS622" t="b">
            <v>0</v>
          </cell>
          <cell r="AT622" t="b">
            <v>0</v>
          </cell>
          <cell r="AU622" t="b">
            <v>0</v>
          </cell>
          <cell r="AV622" t="b">
            <v>0</v>
          </cell>
          <cell r="AW622" t="b">
            <v>0</v>
          </cell>
          <cell r="AX622" t="str">
            <v>ISO1410BDWR</v>
          </cell>
          <cell r="AY622" t="str">
            <v>Taiwan</v>
          </cell>
          <cell r="AZ622" t="str">
            <v>SMD</v>
          </cell>
          <cell r="BA622">
            <v>1.35E-2</v>
          </cell>
          <cell r="BC622">
            <v>1.35E-2</v>
          </cell>
        </row>
        <row r="623">
          <cell r="A623" t="str">
            <v>4700-00030-00</v>
          </cell>
          <cell r="B623" t="str">
            <v>IC, Single 2-Line to 1-Line Data Selector/Multiplexer, VSSOP-8</v>
          </cell>
          <cell r="C623" t="str">
            <v>ea</v>
          </cell>
          <cell r="E623" t="b">
            <v>0</v>
          </cell>
          <cell r="F623" t="b">
            <v>0</v>
          </cell>
          <cell r="G623" t="str">
            <v>VSSOP-8</v>
          </cell>
          <cell r="H623" t="str">
            <v>Production</v>
          </cell>
          <cell r="I623" t="str">
            <v>Buy</v>
          </cell>
          <cell r="J623" t="str">
            <v>TI</v>
          </cell>
          <cell r="K623" t="str">
            <v>SN74LVC2G157DCU</v>
          </cell>
          <cell r="N623" t="str">
            <v>ECAS</v>
          </cell>
          <cell r="P623">
            <v>100</v>
          </cell>
          <cell r="Q623">
            <v>1</v>
          </cell>
          <cell r="R623">
            <v>0.104</v>
          </cell>
          <cell r="S623" t="str">
            <v>EUR</v>
          </cell>
          <cell r="T623">
            <v>0.104</v>
          </cell>
          <cell r="U623" t="str">
            <v>DDP</v>
          </cell>
          <cell r="Y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J623">
            <v>0.104</v>
          </cell>
          <cell r="AM623" t="str">
            <v>8542.39.0001</v>
          </cell>
          <cell r="AP623">
            <v>45378</v>
          </cell>
          <cell r="AQ623" t="str">
            <v>PCA</v>
          </cell>
          <cell r="AR623" t="b">
            <v>0</v>
          </cell>
          <cell r="AS623" t="b">
            <v>0</v>
          </cell>
          <cell r="AT623" t="b">
            <v>0</v>
          </cell>
          <cell r="AU623" t="b">
            <v>0</v>
          </cell>
          <cell r="AV623" t="b">
            <v>0</v>
          </cell>
          <cell r="AW623" t="b">
            <v>0</v>
          </cell>
          <cell r="AX623" t="str">
            <v>SN74LVC2G157DCU</v>
          </cell>
          <cell r="AY623" t="str">
            <v>China</v>
          </cell>
          <cell r="AZ623" t="str">
            <v>SMD</v>
          </cell>
          <cell r="BA623">
            <v>1.35E-2</v>
          </cell>
          <cell r="BC623">
            <v>1.35E-2</v>
          </cell>
        </row>
        <row r="624">
          <cell r="A624" t="str">
            <v>4702-00010-00</v>
          </cell>
          <cell r="B624" t="str">
            <v>IC, 4-Bit Bi-Directional Tri-State Level Shifter, Auto Detect Direction, 12-UQFN</v>
          </cell>
          <cell r="C624" t="str">
            <v>ea</v>
          </cell>
          <cell r="E624" t="b">
            <v>0</v>
          </cell>
          <cell r="F624" t="b">
            <v>0</v>
          </cell>
          <cell r="G624" t="str">
            <v>12-UQFN</v>
          </cell>
          <cell r="H624" t="str">
            <v>Production</v>
          </cell>
          <cell r="I624" t="str">
            <v>Buy</v>
          </cell>
          <cell r="J624" t="str">
            <v>TI</v>
          </cell>
          <cell r="K624" t="str">
            <v>TXB0104RUT</v>
          </cell>
          <cell r="N624" t="str">
            <v>ECAS</v>
          </cell>
          <cell r="P624">
            <v>100</v>
          </cell>
          <cell r="Q624">
            <v>1</v>
          </cell>
          <cell r="R624">
            <v>0.42599999999999999</v>
          </cell>
          <cell r="S624" t="str">
            <v>EUR</v>
          </cell>
          <cell r="T624">
            <v>0.42599999999999999</v>
          </cell>
          <cell r="U624" t="str">
            <v>DDP</v>
          </cell>
          <cell r="Y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J624">
            <v>0.42599999999999999</v>
          </cell>
          <cell r="AK624">
            <v>6</v>
          </cell>
          <cell r="AM624" t="str">
            <v>8542.39.0001</v>
          </cell>
          <cell r="AQ624" t="str">
            <v>PCA</v>
          </cell>
          <cell r="AR624" t="b">
            <v>0</v>
          </cell>
          <cell r="AS624" t="b">
            <v>0</v>
          </cell>
          <cell r="AT624" t="b">
            <v>0</v>
          </cell>
          <cell r="AU624" t="b">
            <v>0</v>
          </cell>
          <cell r="AV624" t="b">
            <v>0</v>
          </cell>
          <cell r="AW624" t="b">
            <v>0</v>
          </cell>
          <cell r="AX624" t="str">
            <v>TXB0104RUTR</v>
          </cell>
          <cell r="AY624" t="str">
            <v>Thailand</v>
          </cell>
          <cell r="AZ624" t="str">
            <v>SMD</v>
          </cell>
          <cell r="BA624">
            <v>1.35E-2</v>
          </cell>
          <cell r="BC624">
            <v>1.35E-2</v>
          </cell>
        </row>
        <row r="625">
          <cell r="A625" t="str">
            <v>4702-01010-00</v>
          </cell>
          <cell r="B625" t="str">
            <v>IC, Power Switch/Driver 1:1 N-Channel 4A 8-WSON (2x2)</v>
          </cell>
          <cell r="C625" t="str">
            <v>ea</v>
          </cell>
          <cell r="E625" t="b">
            <v>0</v>
          </cell>
          <cell r="F625" t="b">
            <v>0</v>
          </cell>
          <cell r="H625" t="str">
            <v>Production</v>
          </cell>
          <cell r="I625" t="str">
            <v>Buy</v>
          </cell>
          <cell r="J625" t="str">
            <v>TI</v>
          </cell>
          <cell r="K625" t="str">
            <v>TPS22967DSGT</v>
          </cell>
          <cell r="N625" t="str">
            <v>ECAS</v>
          </cell>
          <cell r="P625">
            <v>250</v>
          </cell>
          <cell r="Q625">
            <v>250</v>
          </cell>
          <cell r="R625">
            <v>0.59</v>
          </cell>
          <cell r="S625" t="str">
            <v>EUR</v>
          </cell>
          <cell r="T625">
            <v>0.59</v>
          </cell>
          <cell r="U625" t="str">
            <v>DDP</v>
          </cell>
          <cell r="Y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J625">
            <v>0.59</v>
          </cell>
          <cell r="AK625">
            <v>6</v>
          </cell>
          <cell r="AM625" t="str">
            <v>8542.39.0060</v>
          </cell>
          <cell r="AP625">
            <v>45553</v>
          </cell>
          <cell r="AQ625" t="str">
            <v>PCA</v>
          </cell>
          <cell r="AR625" t="b">
            <v>0</v>
          </cell>
          <cell r="AS625" t="b">
            <v>0</v>
          </cell>
          <cell r="AT625" t="b">
            <v>0</v>
          </cell>
          <cell r="AU625" t="b">
            <v>0</v>
          </cell>
          <cell r="AV625" t="b">
            <v>0</v>
          </cell>
          <cell r="AW625" t="b">
            <v>0</v>
          </cell>
          <cell r="AZ625" t="str">
            <v>SMD</v>
          </cell>
          <cell r="BA625">
            <v>1.35E-2</v>
          </cell>
          <cell r="BC625">
            <v>1.35E-2</v>
          </cell>
        </row>
        <row r="626">
          <cell r="A626" t="str">
            <v>4704-00010-00</v>
          </cell>
          <cell r="B626" t="str">
            <v>MCU, ARM® Cortex®-M33 STM32U5 32-Bit 160MHz 2MB (2M x 8) FLASH 64-LQFP (10x10)</v>
          </cell>
          <cell r="C626" t="str">
            <v>ea</v>
          </cell>
          <cell r="E626" t="b">
            <v>0</v>
          </cell>
          <cell r="F626" t="b">
            <v>0</v>
          </cell>
          <cell r="G626" t="str">
            <v>64-LQFP</v>
          </cell>
          <cell r="H626" t="str">
            <v>Production</v>
          </cell>
          <cell r="I626" t="str">
            <v>Free Issue</v>
          </cell>
          <cell r="J626" t="str">
            <v>ST Micro</v>
          </cell>
          <cell r="K626" t="str">
            <v>STM32U575RIT6</v>
          </cell>
          <cell r="M626" t="str">
            <v>VT purchased 10kpcs @ €5.71</v>
          </cell>
          <cell r="N626" t="str">
            <v>ST Micro</v>
          </cell>
          <cell r="P626">
            <v>1</v>
          </cell>
          <cell r="R626">
            <v>5.71</v>
          </cell>
          <cell r="S626" t="str">
            <v>EUR</v>
          </cell>
          <cell r="T626">
            <v>5.71</v>
          </cell>
          <cell r="U626" t="str">
            <v>DDP</v>
          </cell>
          <cell r="Y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J626">
            <v>5.71</v>
          </cell>
          <cell r="AK626">
            <v>10</v>
          </cell>
          <cell r="AM626" t="str">
            <v>8542.31.0001</v>
          </cell>
          <cell r="AQ626" t="str">
            <v>PCA</v>
          </cell>
          <cell r="AR626" t="b">
            <v>0</v>
          </cell>
          <cell r="AS626" t="b">
            <v>0</v>
          </cell>
          <cell r="AT626" t="b">
            <v>0</v>
          </cell>
          <cell r="AU626" t="b">
            <v>0</v>
          </cell>
          <cell r="AV626" t="b">
            <v>0</v>
          </cell>
          <cell r="AW626" t="b">
            <v>0</v>
          </cell>
          <cell r="AX626" t="str">
            <v>STM32U575RIT6</v>
          </cell>
          <cell r="AY626" t="str">
            <v>China</v>
          </cell>
          <cell r="AZ626" t="str">
            <v>SMD</v>
          </cell>
          <cell r="BA626">
            <v>1.35E-2</v>
          </cell>
          <cell r="BC626">
            <v>1.35E-2</v>
          </cell>
        </row>
        <row r="627">
          <cell r="A627" t="str">
            <v>4704-00020-00</v>
          </cell>
          <cell r="B627" t="str">
            <v>MCU, Capacitive-touch, 16 I/O (16 sensors), 8-KB FRAM, 2-KB SRAM, 27 I/O and 12-bit ADC, VQFN32</v>
          </cell>
          <cell r="C627" t="str">
            <v>ea</v>
          </cell>
          <cell r="E627" t="b">
            <v>0</v>
          </cell>
          <cell r="F627" t="b">
            <v>0</v>
          </cell>
          <cell r="H627" t="str">
            <v>Production</v>
          </cell>
          <cell r="I627" t="str">
            <v>Buy</v>
          </cell>
          <cell r="J627" t="str">
            <v>TI</v>
          </cell>
          <cell r="K627" t="str">
            <v>MSP430FR2672TRHBR</v>
          </cell>
          <cell r="N627" t="str">
            <v>ECAS</v>
          </cell>
          <cell r="R627">
            <v>1.4510000000000001</v>
          </cell>
          <cell r="S627" t="str">
            <v>EUR</v>
          </cell>
          <cell r="T627">
            <v>1.4510000000000001</v>
          </cell>
          <cell r="U627" t="str">
            <v>DDP</v>
          </cell>
          <cell r="Y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J627">
            <v>1.4510000000000001</v>
          </cell>
          <cell r="AM627" t="str">
            <v>8542.31.0001</v>
          </cell>
          <cell r="AP627">
            <v>45378</v>
          </cell>
          <cell r="AQ627" t="str">
            <v>PCA</v>
          </cell>
          <cell r="AR627" t="b">
            <v>0</v>
          </cell>
          <cell r="AS627" t="b">
            <v>0</v>
          </cell>
          <cell r="AT627" t="b">
            <v>0</v>
          </cell>
          <cell r="AU627" t="b">
            <v>0</v>
          </cell>
          <cell r="AV627" t="b">
            <v>0</v>
          </cell>
          <cell r="AW627" t="b">
            <v>0</v>
          </cell>
          <cell r="AX627" t="str">
            <v>MSP430FR2672TRHBR</v>
          </cell>
          <cell r="AY627" t="str">
            <v>China</v>
          </cell>
          <cell r="AZ627" t="str">
            <v>SMD</v>
          </cell>
          <cell r="BA627">
            <v>1.35E-2</v>
          </cell>
          <cell r="BC627">
            <v>1.35E-2</v>
          </cell>
        </row>
        <row r="628">
          <cell r="A628" t="str">
            <v>4706-00010-00</v>
          </cell>
          <cell r="B628" t="str">
            <v>IC, ENERGY METER 3 PHASE 20TSSOP</v>
          </cell>
          <cell r="C628" t="str">
            <v>ea</v>
          </cell>
          <cell r="E628" t="b">
            <v>0</v>
          </cell>
          <cell r="F628" t="b">
            <v>0</v>
          </cell>
          <cell r="G628" t="str">
            <v>20-TSSOP</v>
          </cell>
          <cell r="H628" t="str">
            <v>Production</v>
          </cell>
          <cell r="I628" t="str">
            <v>Buy</v>
          </cell>
          <cell r="J628" t="str">
            <v>ST Micro</v>
          </cell>
          <cell r="K628" t="str">
            <v>STPMC1BTR</v>
          </cell>
          <cell r="S628" t="str">
            <v>EUR</v>
          </cell>
          <cell r="T628">
            <v>0</v>
          </cell>
          <cell r="Y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J628">
            <v>0</v>
          </cell>
          <cell r="AQ628" t="str">
            <v>PCA</v>
          </cell>
          <cell r="AR628" t="b">
            <v>0</v>
          </cell>
          <cell r="AS628" t="b">
            <v>0</v>
          </cell>
          <cell r="AT628" t="b">
            <v>0</v>
          </cell>
          <cell r="AU628" t="b">
            <v>0</v>
          </cell>
          <cell r="AV628" t="b">
            <v>0</v>
          </cell>
          <cell r="AW628" t="b">
            <v>0</v>
          </cell>
          <cell r="AZ628" t="str">
            <v>SMD</v>
          </cell>
          <cell r="BA628">
            <v>1.35E-2</v>
          </cell>
          <cell r="BC628">
            <v>1.35E-2</v>
          </cell>
        </row>
        <row r="629">
          <cell r="A629" t="str">
            <v>4706-00020-00</v>
          </cell>
          <cell r="B629" t="str">
            <v>IC, SMART SENSOR II 2CH 16QFN</v>
          </cell>
          <cell r="C629" t="str">
            <v>ea</v>
          </cell>
          <cell r="E629" t="b">
            <v>0</v>
          </cell>
          <cell r="F629" t="b">
            <v>0</v>
          </cell>
          <cell r="G629" t="str">
            <v>16-QFN</v>
          </cell>
          <cell r="H629" t="str">
            <v>Production</v>
          </cell>
          <cell r="I629" t="str">
            <v>Buy</v>
          </cell>
          <cell r="J629" t="str">
            <v>ST Micro</v>
          </cell>
          <cell r="K629" t="str">
            <v>STPMS2L-PUR</v>
          </cell>
          <cell r="S629" t="str">
            <v>EUR</v>
          </cell>
          <cell r="T629">
            <v>0</v>
          </cell>
          <cell r="Y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J629">
            <v>0</v>
          </cell>
          <cell r="AQ629" t="str">
            <v>PCA</v>
          </cell>
          <cell r="AR629" t="b">
            <v>0</v>
          </cell>
          <cell r="AS629" t="b">
            <v>0</v>
          </cell>
          <cell r="AT629" t="b">
            <v>0</v>
          </cell>
          <cell r="AU629" t="b">
            <v>0</v>
          </cell>
          <cell r="AV629" t="b">
            <v>0</v>
          </cell>
          <cell r="AW629" t="b">
            <v>0</v>
          </cell>
          <cell r="AZ629" t="str">
            <v>SMD</v>
          </cell>
          <cell r="BA629">
            <v>1.35E-2</v>
          </cell>
          <cell r="BC629">
            <v>1.35E-2</v>
          </cell>
        </row>
        <row r="630">
          <cell r="A630" t="str">
            <v>4706-00030-00</v>
          </cell>
          <cell r="B630" t="str">
            <v>IC, 3 Phase Meter 40-LFCSP-WQ (6x6)</v>
          </cell>
          <cell r="C630" t="str">
            <v>ea</v>
          </cell>
          <cell r="E630" t="b">
            <v>0</v>
          </cell>
          <cell r="F630" t="b">
            <v>0</v>
          </cell>
          <cell r="G630" t="str">
            <v>40-LFCSP</v>
          </cell>
          <cell r="H630" t="str">
            <v>Production</v>
          </cell>
          <cell r="I630" t="str">
            <v>Free Issue</v>
          </cell>
          <cell r="J630" t="str">
            <v>Analog Devices</v>
          </cell>
          <cell r="K630" t="str">
            <v>ADE9430ACPZ</v>
          </cell>
          <cell r="M630" t="str">
            <v xml:space="preserve">[08/09/2023] VT purchased 4,460pcs @ €7.19ea
[09/10/2023] Changed from $7.25931 to $6.50 based on 25~30k over 12-2023 thru 01-2025 </v>
          </cell>
          <cell r="N630" t="str">
            <v>Arrow</v>
          </cell>
          <cell r="O630" t="str">
            <v>Q21173420</v>
          </cell>
          <cell r="P630">
            <v>30000</v>
          </cell>
          <cell r="Q630">
            <v>2500</v>
          </cell>
          <cell r="R630">
            <v>7.19</v>
          </cell>
          <cell r="S630" t="str">
            <v>EUR</v>
          </cell>
          <cell r="T630">
            <v>7.19</v>
          </cell>
          <cell r="U630" t="str">
            <v>TBA</v>
          </cell>
          <cell r="Y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J630">
            <v>7.19</v>
          </cell>
          <cell r="AK630">
            <v>13</v>
          </cell>
          <cell r="AM630" t="str">
            <v>8542.39.0001</v>
          </cell>
          <cell r="AQ630" t="str">
            <v>PCA</v>
          </cell>
          <cell r="AR630" t="b">
            <v>0</v>
          </cell>
          <cell r="AS630" t="b">
            <v>0</v>
          </cell>
          <cell r="AT630" t="b">
            <v>0</v>
          </cell>
          <cell r="AU630" t="b">
            <v>0</v>
          </cell>
          <cell r="AV630" t="b">
            <v>0</v>
          </cell>
          <cell r="AW630" t="b">
            <v>0</v>
          </cell>
          <cell r="AX630" t="str">
            <v>ADE9430ACPZ</v>
          </cell>
          <cell r="AY630" t="str">
            <v>South Korea</v>
          </cell>
          <cell r="AZ630" t="str">
            <v>SMD</v>
          </cell>
          <cell r="BA630">
            <v>1.35E-2</v>
          </cell>
          <cell r="BC630">
            <v>1.35E-2</v>
          </cell>
        </row>
        <row r="631">
          <cell r="A631" t="str">
            <v>4706-00040-00</v>
          </cell>
          <cell r="B631" t="str">
            <v>IC, RTD to Digital converter, TQFN-20</v>
          </cell>
          <cell r="C631" t="str">
            <v>ea</v>
          </cell>
          <cell r="E631" t="b">
            <v>0</v>
          </cell>
          <cell r="F631" t="b">
            <v>0</v>
          </cell>
          <cell r="H631" t="str">
            <v>Production</v>
          </cell>
          <cell r="I631" t="str">
            <v>Buy</v>
          </cell>
          <cell r="J631" t="str">
            <v>Analog Devices</v>
          </cell>
          <cell r="K631" t="str">
            <v>MAX31865ATP+T</v>
          </cell>
          <cell r="N631" t="str">
            <v>ECAS</v>
          </cell>
          <cell r="P631">
            <v>500</v>
          </cell>
          <cell r="Q631">
            <v>1</v>
          </cell>
          <cell r="R631">
            <v>2.0099999999999998</v>
          </cell>
          <cell r="S631" t="str">
            <v>EUR</v>
          </cell>
          <cell r="T631">
            <v>2.0099999999999998</v>
          </cell>
          <cell r="Y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J631">
            <v>2.0099999999999998</v>
          </cell>
          <cell r="AQ631" t="str">
            <v>PCA</v>
          </cell>
          <cell r="AR631" t="b">
            <v>0</v>
          </cell>
          <cell r="AS631" t="b">
            <v>0</v>
          </cell>
          <cell r="AT631" t="b">
            <v>0</v>
          </cell>
          <cell r="AU631" t="b">
            <v>0</v>
          </cell>
          <cell r="AV631" t="b">
            <v>0</v>
          </cell>
          <cell r="AW631" t="b">
            <v>0</v>
          </cell>
          <cell r="AX631" t="str">
            <v>MAX31865ATP+T</v>
          </cell>
          <cell r="AY631" t="str">
            <v>Thailand</v>
          </cell>
          <cell r="AZ631" t="str">
            <v>SMD</v>
          </cell>
          <cell r="BA631">
            <v>1.35E-2</v>
          </cell>
          <cell r="BC631">
            <v>1.35E-2</v>
          </cell>
        </row>
        <row r="632">
          <cell r="A632" t="str">
            <v>4708-00010-00</v>
          </cell>
          <cell r="B632" t="str">
            <v>OPA, IC Zero-Drift Op Amp, Rail-to-rail, 2Ch, 8-WSON</v>
          </cell>
          <cell r="C632" t="str">
            <v>ea</v>
          </cell>
          <cell r="E632" t="b">
            <v>0</v>
          </cell>
          <cell r="F632" t="b">
            <v>0</v>
          </cell>
          <cell r="G632" t="str">
            <v>8-WSON</v>
          </cell>
          <cell r="H632" t="str">
            <v>Production</v>
          </cell>
          <cell r="I632" t="str">
            <v>Buy</v>
          </cell>
          <cell r="J632" t="str">
            <v>TI</v>
          </cell>
          <cell r="K632" t="str">
            <v>TLV2186IDSGR</v>
          </cell>
          <cell r="N632" t="str">
            <v>TI.com</v>
          </cell>
          <cell r="R632">
            <v>0.40200000000000002</v>
          </cell>
          <cell r="S632" t="str">
            <v>EUR</v>
          </cell>
          <cell r="T632">
            <v>0.40200000000000002</v>
          </cell>
          <cell r="U632" t="str">
            <v>DDP</v>
          </cell>
          <cell r="Y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J632">
            <v>0.40200000000000002</v>
          </cell>
          <cell r="AK632">
            <v>6</v>
          </cell>
          <cell r="AM632" t="str">
            <v>8542.33.0001</v>
          </cell>
          <cell r="AQ632" t="str">
            <v>PCA</v>
          </cell>
          <cell r="AR632" t="b">
            <v>0</v>
          </cell>
          <cell r="AS632" t="b">
            <v>0</v>
          </cell>
          <cell r="AT632" t="b">
            <v>0</v>
          </cell>
          <cell r="AU632" t="b">
            <v>0</v>
          </cell>
          <cell r="AV632" t="b">
            <v>0</v>
          </cell>
          <cell r="AW632" t="b">
            <v>0</v>
          </cell>
          <cell r="AX632" t="str">
            <v>TLV2186IDSGR</v>
          </cell>
          <cell r="AY632" t="str">
            <v>China</v>
          </cell>
          <cell r="AZ632" t="str">
            <v>SMD</v>
          </cell>
          <cell r="BA632">
            <v>1.35E-2</v>
          </cell>
          <cell r="BC632">
            <v>1.35E-2</v>
          </cell>
        </row>
        <row r="633">
          <cell r="A633" t="str">
            <v>4708-00020-00</v>
          </cell>
          <cell r="B633" t="str">
            <v>OPA, General Purpose Op Amp 2-Circuit 8-SOIC</v>
          </cell>
          <cell r="C633" t="str">
            <v>ea</v>
          </cell>
          <cell r="E633" t="b">
            <v>0</v>
          </cell>
          <cell r="F633" t="b">
            <v>0</v>
          </cell>
          <cell r="G633" t="str">
            <v>8-SOIC</v>
          </cell>
          <cell r="H633" t="str">
            <v>R&amp;D</v>
          </cell>
          <cell r="I633" t="str">
            <v>Buy</v>
          </cell>
          <cell r="J633" t="str">
            <v>On Semi</v>
          </cell>
          <cell r="K633" t="str">
            <v>LM358DR2G</v>
          </cell>
          <cell r="N633" t="str">
            <v>ECAS</v>
          </cell>
          <cell r="P633">
            <v>2500</v>
          </cell>
          <cell r="R633">
            <v>8.7400000000000005E-2</v>
          </cell>
          <cell r="S633" t="str">
            <v>EUR</v>
          </cell>
          <cell r="T633">
            <v>8.7400000000000005E-2</v>
          </cell>
          <cell r="U633" t="str">
            <v>DDP</v>
          </cell>
          <cell r="Y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J633">
            <v>8.7400000000000005E-2</v>
          </cell>
          <cell r="AK633">
            <v>11</v>
          </cell>
          <cell r="AM633" t="str">
            <v>8542.33.0001</v>
          </cell>
          <cell r="AQ633" t="str">
            <v>PCA</v>
          </cell>
          <cell r="AR633" t="b">
            <v>0</v>
          </cell>
          <cell r="AS633" t="b">
            <v>0</v>
          </cell>
          <cell r="AT633" t="b">
            <v>0</v>
          </cell>
          <cell r="AU633" t="b">
            <v>0</v>
          </cell>
          <cell r="AV633" t="b">
            <v>0</v>
          </cell>
          <cell r="AW633" t="b">
            <v>0</v>
          </cell>
          <cell r="AZ633" t="str">
            <v>SMD</v>
          </cell>
          <cell r="BA633">
            <v>1.35E-2</v>
          </cell>
          <cell r="BC633">
            <v>1.35E-2</v>
          </cell>
        </row>
        <row r="634">
          <cell r="A634" t="str">
            <v>4708-00021-00</v>
          </cell>
          <cell r="B634" t="str">
            <v>OPA, General Purpose Op Amp 2-Circuit 8-SOIC</v>
          </cell>
          <cell r="C634" t="str">
            <v>ea</v>
          </cell>
          <cell r="E634" t="b">
            <v>0</v>
          </cell>
          <cell r="F634" t="b">
            <v>0</v>
          </cell>
          <cell r="G634" t="str">
            <v>8-SOIC</v>
          </cell>
          <cell r="H634" t="str">
            <v>Production</v>
          </cell>
          <cell r="I634" t="str">
            <v>Buy</v>
          </cell>
          <cell r="J634" t="str">
            <v>TI</v>
          </cell>
          <cell r="K634" t="str">
            <v>LM358BAIDR</v>
          </cell>
          <cell r="N634" t="str">
            <v>ECAS</v>
          </cell>
          <cell r="R634">
            <v>4.5199999999999997E-2</v>
          </cell>
          <cell r="S634" t="str">
            <v>EUR</v>
          </cell>
          <cell r="T634">
            <v>4.5199999999999997E-2</v>
          </cell>
          <cell r="U634" t="str">
            <v>DDP</v>
          </cell>
          <cell r="Y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J634">
            <v>4.5199999999999997E-2</v>
          </cell>
          <cell r="AK634">
            <v>6</v>
          </cell>
          <cell r="AM634" t="str">
            <v>8542.33.0001</v>
          </cell>
          <cell r="AP634">
            <v>45397</v>
          </cell>
          <cell r="AQ634" t="str">
            <v>PCA</v>
          </cell>
          <cell r="AR634" t="b">
            <v>0</v>
          </cell>
          <cell r="AS634" t="b">
            <v>0</v>
          </cell>
          <cell r="AT634" t="b">
            <v>0</v>
          </cell>
          <cell r="AU634" t="b">
            <v>0</v>
          </cell>
          <cell r="AV634" t="b">
            <v>0</v>
          </cell>
          <cell r="AW634" t="b">
            <v>0</v>
          </cell>
          <cell r="AX634" t="str">
            <v>LM358BAIDR</v>
          </cell>
          <cell r="AY634" t="str">
            <v>Mexico</v>
          </cell>
          <cell r="AZ634" t="str">
            <v>SMD</v>
          </cell>
          <cell r="BA634">
            <v>1.35E-2</v>
          </cell>
          <cell r="BC634">
            <v>1.35E-2</v>
          </cell>
        </row>
        <row r="635">
          <cell r="A635" t="str">
            <v>4709-00010-00</v>
          </cell>
          <cell r="B635" t="str">
            <v>COM, 4-Ch GP Comparator, 2~32v 2mA, 14-SOIC</v>
          </cell>
          <cell r="C635" t="str">
            <v>ea</v>
          </cell>
          <cell r="E635" t="b">
            <v>0</v>
          </cell>
          <cell r="F635" t="b">
            <v>0</v>
          </cell>
          <cell r="G635" t="str">
            <v>14-SOIC</v>
          </cell>
          <cell r="H635" t="str">
            <v>Production</v>
          </cell>
          <cell r="I635" t="str">
            <v>Buy</v>
          </cell>
          <cell r="J635" t="str">
            <v>ST Micro</v>
          </cell>
          <cell r="K635" t="str">
            <v>LM139ADT</v>
          </cell>
          <cell r="N635" t="str">
            <v>ECAS</v>
          </cell>
          <cell r="P635">
            <v>2500</v>
          </cell>
          <cell r="R635">
            <v>0.83423999999999998</v>
          </cell>
          <cell r="S635" t="str">
            <v>EUR</v>
          </cell>
          <cell r="T635">
            <v>0.83423999999999998</v>
          </cell>
          <cell r="U635" t="str">
            <v>DDP</v>
          </cell>
          <cell r="Y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J635">
            <v>0.83423999999999998</v>
          </cell>
          <cell r="AK635">
            <v>30</v>
          </cell>
          <cell r="AM635" t="str">
            <v>8542.39.0001</v>
          </cell>
          <cell r="AQ635" t="str">
            <v>PCA</v>
          </cell>
          <cell r="AR635" t="b">
            <v>0</v>
          </cell>
          <cell r="AS635" t="b">
            <v>0</v>
          </cell>
          <cell r="AT635" t="b">
            <v>0</v>
          </cell>
          <cell r="AU635" t="b">
            <v>0</v>
          </cell>
          <cell r="AV635" t="b">
            <v>0</v>
          </cell>
          <cell r="AW635" t="b">
            <v>0</v>
          </cell>
          <cell r="AZ635" t="str">
            <v>SMD</v>
          </cell>
          <cell r="BA635">
            <v>1.35E-2</v>
          </cell>
          <cell r="BC635">
            <v>1.35E-2</v>
          </cell>
        </row>
        <row r="636">
          <cell r="A636" t="str">
            <v>4710-00010-00</v>
          </cell>
          <cell r="B636" t="str">
            <v>AMP, 250mV Isolated Amp, isolated output</v>
          </cell>
          <cell r="C636" t="str">
            <v>ea</v>
          </cell>
          <cell r="D636" t="str">
            <v>1</v>
          </cell>
          <cell r="E636" t="b">
            <v>0</v>
          </cell>
          <cell r="F636" t="b">
            <v>0</v>
          </cell>
          <cell r="H636" t="str">
            <v>Production</v>
          </cell>
          <cell r="I636" t="str">
            <v>Free Issue</v>
          </cell>
          <cell r="J636" t="str">
            <v>TI</v>
          </cell>
          <cell r="K636" t="str">
            <v>AMC1400DWLR</v>
          </cell>
          <cell r="N636" t="str">
            <v>ECAS</v>
          </cell>
          <cell r="P636">
            <v>500</v>
          </cell>
          <cell r="Q636">
            <v>1</v>
          </cell>
          <cell r="R636">
            <v>4.0999999999999996</v>
          </cell>
          <cell r="S636" t="str">
            <v>EUR</v>
          </cell>
          <cell r="T636">
            <v>4.0999999999999996</v>
          </cell>
          <cell r="U636" t="str">
            <v>DDP</v>
          </cell>
          <cell r="Y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J636">
            <v>4.0999999999999996</v>
          </cell>
          <cell r="AK636">
            <v>6</v>
          </cell>
          <cell r="AM636" t="str">
            <v>8542.33.0001</v>
          </cell>
          <cell r="AP636">
            <v>45566</v>
          </cell>
          <cell r="AQ636" t="str">
            <v>PCA</v>
          </cell>
          <cell r="AR636" t="b">
            <v>0</v>
          </cell>
          <cell r="AS636" t="b">
            <v>0</v>
          </cell>
          <cell r="AT636" t="b">
            <v>0</v>
          </cell>
          <cell r="AU636" t="b">
            <v>0</v>
          </cell>
          <cell r="AV636" t="b">
            <v>0</v>
          </cell>
          <cell r="AW636" t="b">
            <v>0</v>
          </cell>
          <cell r="AX636" t="str">
            <v>AMC1400DWLR</v>
          </cell>
          <cell r="AY636" t="str">
            <v>Malaysia</v>
          </cell>
          <cell r="AZ636" t="str">
            <v>SMD</v>
          </cell>
          <cell r="BA636">
            <v>1.35E-2</v>
          </cell>
          <cell r="BC636">
            <v>1.35E-2</v>
          </cell>
        </row>
        <row r="637">
          <cell r="A637" t="str">
            <v>4710-00010-00</v>
          </cell>
          <cell r="B637" t="str">
            <v>AMP, 250mV Isolated Amp, isolated output</v>
          </cell>
          <cell r="C637" t="str">
            <v>ea</v>
          </cell>
          <cell r="D637" t="str">
            <v>2</v>
          </cell>
          <cell r="E637" t="b">
            <v>0</v>
          </cell>
          <cell r="F637" t="b">
            <v>0</v>
          </cell>
          <cell r="G637" t="str">
            <v>8-SOIC</v>
          </cell>
          <cell r="H637" t="str">
            <v>Production</v>
          </cell>
          <cell r="I637" t="str">
            <v>Free Issue</v>
          </cell>
          <cell r="J637" t="str">
            <v>TI</v>
          </cell>
          <cell r="K637" t="str">
            <v>AMC1400QDWLRQ1</v>
          </cell>
          <cell r="M637" t="str">
            <v>[08/09/2023] VT purchased 3,000 @ €4.10</v>
          </cell>
          <cell r="N637" t="str">
            <v>TI.com</v>
          </cell>
          <cell r="O637" t="str">
            <v>Invoice DEE 09</v>
          </cell>
          <cell r="P637">
            <v>3000</v>
          </cell>
          <cell r="Q637">
            <v>300</v>
          </cell>
          <cell r="R637">
            <v>4.0999999999999996</v>
          </cell>
          <cell r="S637" t="str">
            <v>EUR</v>
          </cell>
          <cell r="T637">
            <v>4.0999999999999996</v>
          </cell>
          <cell r="U637" t="str">
            <v>DDP</v>
          </cell>
          <cell r="Y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J637">
            <v>4.0999999999999996</v>
          </cell>
          <cell r="AK637">
            <v>6</v>
          </cell>
          <cell r="AM637" t="str">
            <v>8542.33.0001</v>
          </cell>
          <cell r="AP637">
            <v>45566</v>
          </cell>
          <cell r="AQ637" t="str">
            <v>PCA</v>
          </cell>
          <cell r="AR637" t="b">
            <v>0</v>
          </cell>
          <cell r="AS637" t="b">
            <v>0</v>
          </cell>
          <cell r="AT637" t="b">
            <v>0</v>
          </cell>
          <cell r="AU637" t="b">
            <v>0</v>
          </cell>
          <cell r="AV637" t="b">
            <v>0</v>
          </cell>
          <cell r="AW637" t="b">
            <v>0</v>
          </cell>
          <cell r="AX637" t="str">
            <v>AMC1400DWLR</v>
          </cell>
          <cell r="AY637" t="str">
            <v>Malaysia</v>
          </cell>
          <cell r="AZ637" t="str">
            <v>SMD</v>
          </cell>
          <cell r="BA637">
            <v>1.35E-2</v>
          </cell>
          <cell r="BC637">
            <v>1.35E-2</v>
          </cell>
        </row>
        <row r="638">
          <cell r="A638" t="str">
            <v>4712-00010-00</v>
          </cell>
          <cell r="B638" t="str">
            <v>OSC 8 MHz XO (Standard) HCMOS, TTL  3.3V Enable/Disable 4-SMD, No Lead</v>
          </cell>
          <cell r="C638" t="str">
            <v>ea</v>
          </cell>
          <cell r="E638" t="b">
            <v>0</v>
          </cell>
          <cell r="F638" t="b">
            <v>0</v>
          </cell>
          <cell r="G638" t="str">
            <v>5.0 x 3.2 x 1.3mm</v>
          </cell>
          <cell r="H638" t="str">
            <v>Production</v>
          </cell>
          <cell r="I638" t="str">
            <v>Buy</v>
          </cell>
          <cell r="J638" t="str">
            <v>Abracon</v>
          </cell>
          <cell r="K638" t="str">
            <v>ASFL1-8.000MHZ-EK-T</v>
          </cell>
          <cell r="M638" t="str">
            <v>[07/12/23] Jauch offer O 8,0-JO53-3.3-G-1-LF 1k @ $0.98</v>
          </cell>
          <cell r="N638" t="str">
            <v>Mouser</v>
          </cell>
          <cell r="O638" t="str">
            <v>WWW</v>
          </cell>
          <cell r="P638">
            <v>1000</v>
          </cell>
          <cell r="Q638">
            <v>1000</v>
          </cell>
          <cell r="R638">
            <v>1</v>
          </cell>
          <cell r="S638" t="str">
            <v>EUR</v>
          </cell>
          <cell r="T638">
            <v>1</v>
          </cell>
          <cell r="U638" t="str">
            <v>DDP</v>
          </cell>
          <cell r="Y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J638">
            <v>1</v>
          </cell>
          <cell r="AK638">
            <v>28</v>
          </cell>
          <cell r="AM638" t="str">
            <v>8542.39.0001</v>
          </cell>
          <cell r="AQ638" t="str">
            <v>PCA</v>
          </cell>
          <cell r="AR638" t="b">
            <v>0</v>
          </cell>
          <cell r="AS638" t="b">
            <v>0</v>
          </cell>
          <cell r="AT638" t="b">
            <v>0</v>
          </cell>
          <cell r="AU638" t="b">
            <v>0</v>
          </cell>
          <cell r="AV638" t="b">
            <v>0</v>
          </cell>
          <cell r="AW638" t="b">
            <v>0</v>
          </cell>
          <cell r="AZ638" t="str">
            <v>SMD</v>
          </cell>
          <cell r="BA638">
            <v>1.35E-2</v>
          </cell>
          <cell r="BC638">
            <v>1.35E-2</v>
          </cell>
        </row>
        <row r="639">
          <cell r="A639" t="str">
            <v>4712-00020-00</v>
          </cell>
          <cell r="B639" t="str">
            <v>OSC, 24.576MHz XO (Standard) HCMOS, 1v6~3v6 Enable/Disable 4-SMD No Lead</v>
          </cell>
          <cell r="C639" t="str">
            <v>ea</v>
          </cell>
          <cell r="E639" t="b">
            <v>0</v>
          </cell>
          <cell r="F639" t="b">
            <v>0</v>
          </cell>
          <cell r="G639" t="str">
            <v>5.0 x 3.2 x 1.3mm</v>
          </cell>
          <cell r="H639" t="str">
            <v>Production</v>
          </cell>
          <cell r="I639" t="str">
            <v>Buy</v>
          </cell>
          <cell r="J639" t="str">
            <v>ECS Inc</v>
          </cell>
          <cell r="K639" t="str">
            <v>ECS-5032MV-245.7-BN-TR</v>
          </cell>
          <cell r="M639" t="str">
            <v>[07/12/23] Jauch offer O 24,5760-JO53-3.3-B-1-T1-LF 1k @ $1.04</v>
          </cell>
          <cell r="N639" t="str">
            <v>ECAS</v>
          </cell>
          <cell r="R639">
            <v>0.59</v>
          </cell>
          <cell r="S639" t="str">
            <v>EUR</v>
          </cell>
          <cell r="T639">
            <v>0.59</v>
          </cell>
          <cell r="U639" t="str">
            <v>DDP</v>
          </cell>
          <cell r="Y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0.59</v>
          </cell>
          <cell r="AK639">
            <v>13</v>
          </cell>
          <cell r="AM639" t="str">
            <v>8542.39.0001</v>
          </cell>
          <cell r="AQ639" t="str">
            <v>PCA</v>
          </cell>
          <cell r="AR639" t="b">
            <v>0</v>
          </cell>
          <cell r="AS639" t="b">
            <v>0</v>
          </cell>
          <cell r="AT639" t="b">
            <v>0</v>
          </cell>
          <cell r="AU639" t="b">
            <v>0</v>
          </cell>
          <cell r="AV639" t="b">
            <v>0</v>
          </cell>
          <cell r="AW639" t="b">
            <v>0</v>
          </cell>
          <cell r="AX639" t="str">
            <v>ECS-5032MV-245.7-BN-TR</v>
          </cell>
          <cell r="AY639" t="str">
            <v>Taiwan</v>
          </cell>
          <cell r="AZ639" t="str">
            <v>SMD</v>
          </cell>
          <cell r="BA639">
            <v>1.35E-2</v>
          </cell>
          <cell r="BC639">
            <v>1.35E-2</v>
          </cell>
        </row>
        <row r="640">
          <cell r="A640" t="str">
            <v>4714-00010-00</v>
          </cell>
          <cell r="B640" t="str">
            <v>CRY, 32.768kHz ±10ppm 6pF 70kOhms 2-SMD, No Lead</v>
          </cell>
          <cell r="C640" t="str">
            <v>ea</v>
          </cell>
          <cell r="E640" t="b">
            <v>0</v>
          </cell>
          <cell r="F640" t="b">
            <v>0</v>
          </cell>
          <cell r="G640" t="str">
            <v>3.20 x 1.50 x 0.90mm</v>
          </cell>
          <cell r="H640" t="str">
            <v>Production</v>
          </cell>
          <cell r="I640" t="str">
            <v>Buy</v>
          </cell>
          <cell r="J640" t="str">
            <v>ECS Inc</v>
          </cell>
          <cell r="K640" t="str">
            <v>ECS-.327-6-34B-C-TR</v>
          </cell>
          <cell r="M640" t="str">
            <v>[07/12/23] Jauch offer Q 0,032768-JTX310-6-10-T1-LF 1k @ $0.25</v>
          </cell>
          <cell r="N640" t="str">
            <v>ECAS</v>
          </cell>
          <cell r="R640">
            <v>0.40500000000000003</v>
          </cell>
          <cell r="S640" t="str">
            <v>EUR</v>
          </cell>
          <cell r="T640">
            <v>0.40500000000000003</v>
          </cell>
          <cell r="U640" t="str">
            <v>DDP</v>
          </cell>
          <cell r="Y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J640">
            <v>0.40500000000000003</v>
          </cell>
          <cell r="AK640">
            <v>15</v>
          </cell>
          <cell r="AM640" t="str">
            <v>8541.60.0010</v>
          </cell>
          <cell r="AQ640" t="str">
            <v>PCA</v>
          </cell>
          <cell r="AR640" t="b">
            <v>0</v>
          </cell>
          <cell r="AS640" t="b">
            <v>0</v>
          </cell>
          <cell r="AT640" t="b">
            <v>0</v>
          </cell>
          <cell r="AU640" t="b">
            <v>0</v>
          </cell>
          <cell r="AV640" t="b">
            <v>0</v>
          </cell>
          <cell r="AW640" t="b">
            <v>0</v>
          </cell>
          <cell r="AX640" t="str">
            <v>ECS-.327-6-34B-C-TR</v>
          </cell>
          <cell r="AY640" t="str">
            <v>China</v>
          </cell>
          <cell r="AZ640" t="str">
            <v>SMD</v>
          </cell>
          <cell r="BA640">
            <v>1.35E-2</v>
          </cell>
          <cell r="BC640">
            <v>1.35E-2</v>
          </cell>
        </row>
        <row r="641">
          <cell r="A641" t="str">
            <v>4714-00020-00</v>
          </cell>
          <cell r="B641" t="str">
            <v>CRY, 16MHz ±10ppm Crystal 10pF 80Ohms 4-SMD, No Lead</v>
          </cell>
          <cell r="C641" t="str">
            <v>ea</v>
          </cell>
          <cell r="E641" t="b">
            <v>0</v>
          </cell>
          <cell r="F641" t="b">
            <v>0</v>
          </cell>
          <cell r="G641" t="str">
            <v>3.20 x 2.50 x 0.80mm</v>
          </cell>
          <cell r="H641" t="str">
            <v>Production</v>
          </cell>
          <cell r="I641" t="str">
            <v>Buy</v>
          </cell>
          <cell r="J641" t="str">
            <v>CTS Frequency Controls</v>
          </cell>
          <cell r="K641" t="str">
            <v>403C11A16M00000</v>
          </cell>
          <cell r="M641" t="str">
            <v>[07/12/23] Jauch offer O 16,0-JXS32-10-10/10-LF 1k @ $0.35</v>
          </cell>
          <cell r="N641" t="str">
            <v>ECAS</v>
          </cell>
          <cell r="P641">
            <v>100</v>
          </cell>
          <cell r="Q641">
            <v>1</v>
          </cell>
          <cell r="R641">
            <v>0.35</v>
          </cell>
          <cell r="S641" t="str">
            <v>EUR</v>
          </cell>
          <cell r="T641">
            <v>0.35</v>
          </cell>
          <cell r="U641" t="str">
            <v>DDP</v>
          </cell>
          <cell r="Y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J641">
            <v>0.35</v>
          </cell>
          <cell r="AK641">
            <v>12</v>
          </cell>
          <cell r="AM641" t="str">
            <v>8541.60.0050</v>
          </cell>
          <cell r="AQ641" t="str">
            <v>PCA</v>
          </cell>
          <cell r="AR641" t="b">
            <v>0</v>
          </cell>
          <cell r="AS641" t="b">
            <v>0</v>
          </cell>
          <cell r="AT641" t="b">
            <v>0</v>
          </cell>
          <cell r="AU641" t="b">
            <v>0</v>
          </cell>
          <cell r="AV641" t="b">
            <v>0</v>
          </cell>
          <cell r="AW641" t="b">
            <v>0</v>
          </cell>
          <cell r="AX641" t="str">
            <v>403C11A16M00000</v>
          </cell>
          <cell r="AY641" t="str">
            <v>Taiwan</v>
          </cell>
          <cell r="AZ641" t="str">
            <v>SMD</v>
          </cell>
          <cell r="BA641">
            <v>1.35E-2</v>
          </cell>
          <cell r="BC641">
            <v>1.35E-2</v>
          </cell>
        </row>
        <row r="642">
          <cell r="A642" t="str">
            <v>4716-00010-00</v>
          </cell>
          <cell r="B642" t="str">
            <v>MDM, Cellular, GSM, LTE Transceiver Module 850MHz, 900MHz, 1.8GHz, 1.9GHz, SMD Module, No Antenna</v>
          </cell>
          <cell r="C642" t="str">
            <v>ea</v>
          </cell>
          <cell r="E642" t="b">
            <v>0</v>
          </cell>
          <cell r="F642" t="b">
            <v>0</v>
          </cell>
          <cell r="G642" t="str">
            <v>23.6 × 19.9 × 2.2mm</v>
          </cell>
          <cell r="H642" t="str">
            <v>Production</v>
          </cell>
          <cell r="I642" t="str">
            <v>Buy</v>
          </cell>
          <cell r="J642" t="str">
            <v>Quectel</v>
          </cell>
          <cell r="K642" t="str">
            <v>BG95M3LA-64-SGNS</v>
          </cell>
          <cell r="M642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642" t="str">
            <v>FMG Electronics</v>
          </cell>
          <cell r="O642" t="str">
            <v>email Will 21/11/2023</v>
          </cell>
          <cell r="P642">
            <v>1000</v>
          </cell>
          <cell r="Q642">
            <v>250</v>
          </cell>
          <cell r="R642">
            <v>9.65</v>
          </cell>
          <cell r="S642" t="str">
            <v>USD</v>
          </cell>
          <cell r="T642">
            <v>9.1365271728839232</v>
          </cell>
          <cell r="U642" t="str">
            <v>DDP</v>
          </cell>
          <cell r="Y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J642">
            <v>9.1365271728839232</v>
          </cell>
          <cell r="AK642">
            <v>12</v>
          </cell>
          <cell r="AQ642" t="str">
            <v>PCA</v>
          </cell>
          <cell r="AR642" t="b">
            <v>0</v>
          </cell>
          <cell r="AS642" t="b">
            <v>0</v>
          </cell>
          <cell r="AT642" t="b">
            <v>0</v>
          </cell>
          <cell r="AU642" t="b">
            <v>0</v>
          </cell>
          <cell r="AV642" t="b">
            <v>0</v>
          </cell>
          <cell r="AW642" t="b">
            <v>0</v>
          </cell>
          <cell r="AX642" t="str">
            <v>BG95M3LA-64-SGNS</v>
          </cell>
          <cell r="AY642" t="str">
            <v>China</v>
          </cell>
          <cell r="AZ642" t="str">
            <v>SMD</v>
          </cell>
          <cell r="BA642">
            <v>1.35E-2</v>
          </cell>
          <cell r="BC642">
            <v>1.35E-2</v>
          </cell>
        </row>
        <row r="643">
          <cell r="A643" t="str">
            <v>4716-00020-00</v>
          </cell>
          <cell r="B643" t="str">
            <v>MDM, Cellular, LTE-M and NBIoT module with 2G fallback for global use, 133 pin LGA</v>
          </cell>
          <cell r="C643" t="str">
            <v>ea</v>
          </cell>
          <cell r="D643" t="str">
            <v>1</v>
          </cell>
          <cell r="E643" t="b">
            <v>0</v>
          </cell>
          <cell r="F643" t="b">
            <v>0</v>
          </cell>
          <cell r="H643" t="str">
            <v>Production</v>
          </cell>
          <cell r="I643" t="str">
            <v>Buy</v>
          </cell>
          <cell r="J643" t="str">
            <v>u-Blox</v>
          </cell>
          <cell r="K643" t="str">
            <v>LEXI-R422-01B-00</v>
          </cell>
          <cell r="N643" t="str">
            <v>u-Blox</v>
          </cell>
          <cell r="O643" t="str">
            <v>Will Ferguson</v>
          </cell>
          <cell r="P643">
            <v>1000</v>
          </cell>
          <cell r="Q643">
            <v>1000</v>
          </cell>
          <cell r="R643">
            <v>14.37</v>
          </cell>
          <cell r="S643" t="str">
            <v>EUR</v>
          </cell>
          <cell r="T643">
            <v>14.37</v>
          </cell>
          <cell r="U643" t="str">
            <v>DDP</v>
          </cell>
          <cell r="Y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J643">
            <v>14.37</v>
          </cell>
          <cell r="AK643">
            <v>8</v>
          </cell>
          <cell r="AP643">
            <v>45692</v>
          </cell>
          <cell r="AQ643" t="str">
            <v>PCA</v>
          </cell>
          <cell r="AR643" t="b">
            <v>0</v>
          </cell>
          <cell r="AS643" t="b">
            <v>0</v>
          </cell>
          <cell r="AT643" t="b">
            <v>0</v>
          </cell>
          <cell r="AU643" t="b">
            <v>0</v>
          </cell>
          <cell r="AV643" t="b">
            <v>0</v>
          </cell>
          <cell r="AW643" t="b">
            <v>0</v>
          </cell>
          <cell r="AZ643" t="str">
            <v>SMD</v>
          </cell>
          <cell r="BA643">
            <v>1.35E-2</v>
          </cell>
          <cell r="BC643">
            <v>1.35E-2</v>
          </cell>
        </row>
        <row r="644">
          <cell r="A644" t="str">
            <v>4716-00020-00</v>
          </cell>
          <cell r="B644" t="str">
            <v>MDM, Cellular, LTE-M and NBIoT module with 2G fallback for global use, 133 pin LGA</v>
          </cell>
          <cell r="C644" t="str">
            <v>ea</v>
          </cell>
          <cell r="D644" t="str">
            <v>2</v>
          </cell>
          <cell r="E644" t="b">
            <v>0</v>
          </cell>
          <cell r="F644" t="b">
            <v>0</v>
          </cell>
          <cell r="H644" t="str">
            <v>Production</v>
          </cell>
          <cell r="I644" t="str">
            <v>Buy</v>
          </cell>
          <cell r="J644" t="str">
            <v>u-Blox</v>
          </cell>
          <cell r="K644" t="str">
            <v>LEXI-R422-01B-00</v>
          </cell>
          <cell r="N644" t="str">
            <v>Alpha Micro</v>
          </cell>
          <cell r="O644" t="str">
            <v>136144</v>
          </cell>
          <cell r="P644">
            <v>1000</v>
          </cell>
          <cell r="Q644">
            <v>1000</v>
          </cell>
          <cell r="R644">
            <v>15.98</v>
          </cell>
          <cell r="S644" t="str">
            <v>USD</v>
          </cell>
          <cell r="T644">
            <v>15.129710282143533</v>
          </cell>
          <cell r="U644" t="str">
            <v>DDP</v>
          </cell>
          <cell r="Y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15.129710282143533</v>
          </cell>
          <cell r="AK644">
            <v>8</v>
          </cell>
          <cell r="AP644">
            <v>45477</v>
          </cell>
          <cell r="AQ644" t="str">
            <v>PCA</v>
          </cell>
          <cell r="AR644" t="b">
            <v>0</v>
          </cell>
          <cell r="AS644" t="b">
            <v>0</v>
          </cell>
          <cell r="AT644" t="b">
            <v>0</v>
          </cell>
          <cell r="AU644" t="b">
            <v>0</v>
          </cell>
          <cell r="AV644" t="b">
            <v>0</v>
          </cell>
          <cell r="AW644" t="b">
            <v>0</v>
          </cell>
          <cell r="AZ644" t="str">
            <v>SMD</v>
          </cell>
          <cell r="BA644">
            <v>1.35E-2</v>
          </cell>
          <cell r="BC644">
            <v>1.35E-2</v>
          </cell>
        </row>
        <row r="645">
          <cell r="A645" t="str">
            <v>4718-00010-00</v>
          </cell>
          <cell r="B645" t="str">
            <v>MEM, EEPROM Memory IC 512Kbit (64x8) I²C 1MHz 900ns 8-SOIC</v>
          </cell>
          <cell r="C645" t="str">
            <v>ea</v>
          </cell>
          <cell r="D645" t="str">
            <v>1</v>
          </cell>
          <cell r="E645" t="b">
            <v>0</v>
          </cell>
          <cell r="F645" t="b">
            <v>0</v>
          </cell>
          <cell r="H645" t="str">
            <v>Production</v>
          </cell>
          <cell r="I645" t="str">
            <v>Buy</v>
          </cell>
          <cell r="J645" t="str">
            <v>ST Micro</v>
          </cell>
          <cell r="K645" t="str">
            <v>M24512-RMN6P</v>
          </cell>
          <cell r="N645" t="str">
            <v>ECAS</v>
          </cell>
          <cell r="P645">
            <v>60</v>
          </cell>
          <cell r="Q645">
            <v>1</v>
          </cell>
          <cell r="R645">
            <v>0.57999999999999996</v>
          </cell>
          <cell r="S645" t="str">
            <v>EUR</v>
          </cell>
          <cell r="T645">
            <v>0.57999999999999996</v>
          </cell>
          <cell r="U645" t="str">
            <v>DDP</v>
          </cell>
          <cell r="Y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J645">
            <v>0.57999999999999996</v>
          </cell>
          <cell r="AK645">
            <v>5</v>
          </cell>
          <cell r="AM645" t="str">
            <v>8542.32.0051</v>
          </cell>
          <cell r="AP645">
            <v>45566</v>
          </cell>
          <cell r="AQ645" t="str">
            <v>PCA</v>
          </cell>
          <cell r="AR645" t="b">
            <v>0</v>
          </cell>
          <cell r="AS645" t="b">
            <v>0</v>
          </cell>
          <cell r="AT645" t="b">
            <v>0</v>
          </cell>
          <cell r="AU645" t="b">
            <v>0</v>
          </cell>
          <cell r="AV645" t="b">
            <v>0</v>
          </cell>
          <cell r="AW645" t="b">
            <v>0</v>
          </cell>
          <cell r="AX645" t="str">
            <v>M24512-RMN6TP</v>
          </cell>
          <cell r="AY645" t="str">
            <v>China</v>
          </cell>
          <cell r="AZ645" t="str">
            <v>SMD</v>
          </cell>
          <cell r="BA645">
            <v>1.35E-2</v>
          </cell>
          <cell r="BC645">
            <v>1.35E-2</v>
          </cell>
        </row>
        <row r="646">
          <cell r="A646" t="str">
            <v>4718-00010-00</v>
          </cell>
          <cell r="B646" t="str">
            <v>MEM, EEPROM Memory IC 512Kbit (64x8) I²C 1MHz 900ns 8-SOIC</v>
          </cell>
          <cell r="C646" t="str">
            <v>ea</v>
          </cell>
          <cell r="D646" t="str">
            <v>2</v>
          </cell>
          <cell r="E646" t="b">
            <v>0</v>
          </cell>
          <cell r="F646" t="b">
            <v>0</v>
          </cell>
          <cell r="H646" t="str">
            <v>Production</v>
          </cell>
          <cell r="I646" t="str">
            <v>Buy</v>
          </cell>
          <cell r="J646" t="str">
            <v>Microchip</v>
          </cell>
          <cell r="K646" t="str">
            <v>24AA512T-I/SN</v>
          </cell>
          <cell r="N646" t="str">
            <v>ECAS</v>
          </cell>
          <cell r="P646">
            <v>60</v>
          </cell>
          <cell r="Q646">
            <v>1</v>
          </cell>
          <cell r="R646">
            <v>0.56000000000000005</v>
          </cell>
          <cell r="S646" t="str">
            <v>EUR</v>
          </cell>
          <cell r="T646">
            <v>0.56000000000000005</v>
          </cell>
          <cell r="U646" t="str">
            <v>DDP</v>
          </cell>
          <cell r="Y646">
            <v>0</v>
          </cell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J646">
            <v>0.56000000000000005</v>
          </cell>
          <cell r="AK646">
            <v>5</v>
          </cell>
          <cell r="AM646" t="str">
            <v>8542.32.0051</v>
          </cell>
          <cell r="AP646">
            <v>45566</v>
          </cell>
          <cell r="AQ646" t="str">
            <v>PCA</v>
          </cell>
          <cell r="AR646" t="b">
            <v>0</v>
          </cell>
          <cell r="AS646" t="b">
            <v>0</v>
          </cell>
          <cell r="AT646" t="b">
            <v>0</v>
          </cell>
          <cell r="AU646" t="b">
            <v>0</v>
          </cell>
          <cell r="AV646" t="b">
            <v>0</v>
          </cell>
          <cell r="AW646" t="b">
            <v>0</v>
          </cell>
          <cell r="AX646" t="str">
            <v>M24512-RMN6TP</v>
          </cell>
          <cell r="AY646" t="str">
            <v>Thailand</v>
          </cell>
          <cell r="AZ646" t="str">
            <v>SMD</v>
          </cell>
          <cell r="BA646">
            <v>1.35E-2</v>
          </cell>
          <cell r="BC646">
            <v>1.35E-2</v>
          </cell>
        </row>
        <row r="647">
          <cell r="A647" t="str">
            <v>4718-00010-00</v>
          </cell>
          <cell r="B647" t="str">
            <v>MEM, EEPROM Memory IC 512Kbit (64x8) I²C 1MHz 900ns 8-SOIC</v>
          </cell>
          <cell r="C647" t="str">
            <v>ea</v>
          </cell>
          <cell r="D647" t="str">
            <v>3</v>
          </cell>
          <cell r="E647" t="b">
            <v>0</v>
          </cell>
          <cell r="F647" t="b">
            <v>0</v>
          </cell>
          <cell r="G647" t="str">
            <v>8-SOIC</v>
          </cell>
          <cell r="H647" t="str">
            <v>Production</v>
          </cell>
          <cell r="I647" t="str">
            <v>Buy</v>
          </cell>
          <cell r="J647" t="str">
            <v>On Semi</v>
          </cell>
          <cell r="K647" t="str">
            <v>CAT24C512XE-T2</v>
          </cell>
          <cell r="M647" t="str">
            <v>[14/11/23] EBV offer "XI" (-40~+85C not "XE" -40~+125C) 6k EAU, 1k8 reel @ €0.90; 8-weeks.
[02/02/24] Alternative packages 8-TSSOP (CAT24C512YI-GT3) @ €0.4865 @ 3k reel</v>
          </cell>
          <cell r="N647" t="str">
            <v>Digikey</v>
          </cell>
          <cell r="P647">
            <v>381</v>
          </cell>
          <cell r="R647">
            <v>0.77839999999999998</v>
          </cell>
          <cell r="S647" t="str">
            <v>USD</v>
          </cell>
          <cell r="T647">
            <v>0.73698163226661617</v>
          </cell>
          <cell r="U647" t="str">
            <v>DDP</v>
          </cell>
          <cell r="Y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J647">
            <v>0.73698163226661617</v>
          </cell>
          <cell r="AK647">
            <v>1</v>
          </cell>
          <cell r="AM647" t="str">
            <v>-</v>
          </cell>
          <cell r="AQ647" t="str">
            <v>PCA</v>
          </cell>
          <cell r="AR647" t="b">
            <v>0</v>
          </cell>
          <cell r="AS647" t="b">
            <v>0</v>
          </cell>
          <cell r="AT647" t="b">
            <v>0</v>
          </cell>
          <cell r="AU647" t="b">
            <v>0</v>
          </cell>
          <cell r="AV647" t="b">
            <v>0</v>
          </cell>
          <cell r="AW647" t="b">
            <v>0</v>
          </cell>
          <cell r="AX647" t="str">
            <v>M24512-RMN6TP</v>
          </cell>
          <cell r="AY647" t="str">
            <v>Thailand</v>
          </cell>
          <cell r="AZ647" t="str">
            <v>SMD</v>
          </cell>
          <cell r="BA647">
            <v>1.35E-2</v>
          </cell>
          <cell r="BC647">
            <v>1.35E-2</v>
          </cell>
        </row>
        <row r="648">
          <cell r="A648" t="str">
            <v>4720-00010-00</v>
          </cell>
          <cell r="B648" t="str">
            <v>ICS, Supervisor 3v0VDF N-ch Open Drain 1-Ch SSOT-24</v>
          </cell>
          <cell r="C648" t="str">
            <v>ea</v>
          </cell>
          <cell r="E648" t="b">
            <v>0</v>
          </cell>
          <cell r="F648" t="b">
            <v>0</v>
          </cell>
          <cell r="G648" t="str">
            <v>24-SSOT</v>
          </cell>
          <cell r="H648" t="str">
            <v>Production</v>
          </cell>
          <cell r="I648" t="str">
            <v>Buy</v>
          </cell>
          <cell r="J648" t="str">
            <v>Torex</v>
          </cell>
          <cell r="K648" t="str">
            <v>XC6120N302NR-G</v>
          </cell>
          <cell r="N648" t="str">
            <v>ECAS</v>
          </cell>
          <cell r="R648">
            <v>0.16</v>
          </cell>
          <cell r="S648" t="str">
            <v>EUR</v>
          </cell>
          <cell r="T648">
            <v>0.16</v>
          </cell>
          <cell r="U648" t="str">
            <v>DDP</v>
          </cell>
          <cell r="Y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J648">
            <v>0.16</v>
          </cell>
          <cell r="AK648">
            <v>18</v>
          </cell>
          <cell r="AM648" t="str">
            <v>8542.39.0001</v>
          </cell>
          <cell r="AQ648" t="str">
            <v>PCA</v>
          </cell>
          <cell r="AR648" t="b">
            <v>0</v>
          </cell>
          <cell r="AS648" t="b">
            <v>0</v>
          </cell>
          <cell r="AT648" t="b">
            <v>0</v>
          </cell>
          <cell r="AU648" t="b">
            <v>0</v>
          </cell>
          <cell r="AV648" t="b">
            <v>0</v>
          </cell>
          <cell r="AW648" t="b">
            <v>0</v>
          </cell>
          <cell r="AX648" t="str">
            <v>XC6120N302NR-G</v>
          </cell>
          <cell r="AY648" t="str">
            <v>Japan</v>
          </cell>
          <cell r="AZ648" t="str">
            <v>SMD</v>
          </cell>
          <cell r="BA648">
            <v>1.35E-2</v>
          </cell>
          <cell r="BC648">
            <v>1.35E-2</v>
          </cell>
        </row>
        <row r="649">
          <cell r="A649" t="str">
            <v>4722-00010-00</v>
          </cell>
          <cell r="B649" t="str">
            <v>FIL, RLC EMI Filter 3rd Order Low Pass 6 Channel R = 40Ohms, C = 12pF, L = 20nH 16-UFDFN Exposed Pad</v>
          </cell>
          <cell r="C649" t="str">
            <v>ea</v>
          </cell>
          <cell r="E649" t="b">
            <v>0</v>
          </cell>
          <cell r="F649" t="b">
            <v>0</v>
          </cell>
          <cell r="G649" t="str">
            <v>16-UDFN</v>
          </cell>
          <cell r="H649" t="str">
            <v>Obsolete</v>
          </cell>
          <cell r="I649" t="str">
            <v>Buy</v>
          </cell>
          <cell r="J649" t="str">
            <v>On Semi</v>
          </cell>
          <cell r="K649" t="str">
            <v>CM1624-08DE</v>
          </cell>
          <cell r="M649" t="str">
            <v>[10/01/25] ECAS approved to purchase 3K pcs.</v>
          </cell>
          <cell r="N649" t="str">
            <v>ECAS</v>
          </cell>
          <cell r="P649">
            <v>3000</v>
          </cell>
          <cell r="R649">
            <v>0.38</v>
          </cell>
          <cell r="S649" t="str">
            <v>EUR</v>
          </cell>
          <cell r="T649">
            <v>0.38</v>
          </cell>
          <cell r="U649" t="str">
            <v>DDP</v>
          </cell>
          <cell r="Y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J649">
            <v>0.38</v>
          </cell>
          <cell r="AK649">
            <v>12</v>
          </cell>
          <cell r="AM649" t="str">
            <v>8548.00.0000</v>
          </cell>
          <cell r="AQ649" t="str">
            <v>PCA</v>
          </cell>
          <cell r="AR649" t="b">
            <v>0</v>
          </cell>
          <cell r="AS649" t="b">
            <v>0</v>
          </cell>
          <cell r="AT649" t="b">
            <v>0</v>
          </cell>
          <cell r="AU649" t="b">
            <v>0</v>
          </cell>
          <cell r="AV649" t="b">
            <v>0</v>
          </cell>
          <cell r="AW649" t="b">
            <v>0</v>
          </cell>
          <cell r="AX649" t="str">
            <v>CM1624-08DE</v>
          </cell>
          <cell r="AY649" t="str">
            <v>Malaysia</v>
          </cell>
          <cell r="AZ649" t="str">
            <v>SMD</v>
          </cell>
          <cell r="BA649">
            <v>1.35E-2</v>
          </cell>
          <cell r="BC649">
            <v>1.35E-2</v>
          </cell>
        </row>
        <row r="650">
          <cell r="A650" t="str">
            <v>4722-00020-00</v>
          </cell>
          <cell r="B650" t="str">
            <v>FIL, LC (Pi) EMI Filter 3rd Order Low Pass 8 Channel L = 17nH, C = 12pF 30 mA 16-UFDFN Exposed Pad</v>
          </cell>
          <cell r="C650" t="str">
            <v>ea</v>
          </cell>
          <cell r="E650" t="b">
            <v>0</v>
          </cell>
          <cell r="F650" t="b">
            <v>0</v>
          </cell>
          <cell r="G650" t="str">
            <v>16-UDFN</v>
          </cell>
          <cell r="H650" t="str">
            <v>Production</v>
          </cell>
          <cell r="I650" t="str">
            <v>Buy</v>
          </cell>
          <cell r="J650" t="str">
            <v>On Semi</v>
          </cell>
          <cell r="K650" t="str">
            <v>EMI7208MUTAG</v>
          </cell>
          <cell r="N650" t="str">
            <v>ECAS</v>
          </cell>
          <cell r="P650">
            <v>3000</v>
          </cell>
          <cell r="R650">
            <v>0.29499999999999998</v>
          </cell>
          <cell r="S650" t="str">
            <v>EUR</v>
          </cell>
          <cell r="T650">
            <v>0.29499999999999998</v>
          </cell>
          <cell r="U650" t="str">
            <v>DDP</v>
          </cell>
          <cell r="Y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J650">
            <v>0.29499999999999998</v>
          </cell>
          <cell r="AK650">
            <v>12</v>
          </cell>
          <cell r="AM650" t="str">
            <v>8548.00.0000</v>
          </cell>
          <cell r="AQ650" t="str">
            <v>PCA</v>
          </cell>
          <cell r="AR650" t="b">
            <v>0</v>
          </cell>
          <cell r="AS650" t="b">
            <v>0</v>
          </cell>
          <cell r="AT650" t="b">
            <v>0</v>
          </cell>
          <cell r="AU650" t="b">
            <v>0</v>
          </cell>
          <cell r="AV650" t="b">
            <v>0</v>
          </cell>
          <cell r="AW650" t="b">
            <v>0</v>
          </cell>
          <cell r="AZ650" t="str">
            <v>SMD</v>
          </cell>
          <cell r="BA650">
            <v>1.35E-2</v>
          </cell>
          <cell r="BC650">
            <v>1.35E-2</v>
          </cell>
        </row>
        <row r="651">
          <cell r="A651" t="str">
            <v>4724-00010-00</v>
          </cell>
          <cell r="B651" t="str">
            <v>TVS, 5-Ch, 12.5V Clamp 8A (8/20µs) Ipp, SC-70-6</v>
          </cell>
          <cell r="C651" t="str">
            <v>ea</v>
          </cell>
          <cell r="E651" t="b">
            <v>0</v>
          </cell>
          <cell r="F651" t="b">
            <v>0</v>
          </cell>
          <cell r="G651" t="str">
            <v>SC-70-6</v>
          </cell>
          <cell r="H651" t="str">
            <v>Production</v>
          </cell>
          <cell r="I651" t="str">
            <v>Buy</v>
          </cell>
          <cell r="J651" t="str">
            <v>Semtech</v>
          </cell>
          <cell r="K651" t="str">
            <v>SMF05C.TCT</v>
          </cell>
          <cell r="N651" t="str">
            <v>ECAS</v>
          </cell>
          <cell r="R651">
            <v>0.16</v>
          </cell>
          <cell r="S651" t="str">
            <v>EUR</v>
          </cell>
          <cell r="T651">
            <v>0.16</v>
          </cell>
          <cell r="U651" t="str">
            <v>DDP</v>
          </cell>
          <cell r="Y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J651">
            <v>0.16</v>
          </cell>
          <cell r="AK651">
            <v>22</v>
          </cell>
          <cell r="AM651" t="str">
            <v>8541.10.0080</v>
          </cell>
          <cell r="AQ651" t="str">
            <v>PCA</v>
          </cell>
          <cell r="AR651" t="b">
            <v>0</v>
          </cell>
          <cell r="AS651" t="b">
            <v>0</v>
          </cell>
          <cell r="AT651" t="b">
            <v>0</v>
          </cell>
          <cell r="AU651" t="b">
            <v>0</v>
          </cell>
          <cell r="AV651" t="b">
            <v>0</v>
          </cell>
          <cell r="AW651" t="b">
            <v>0</v>
          </cell>
          <cell r="AX651" t="str">
            <v>SMF05C.TCT</v>
          </cell>
          <cell r="AY651" t="str">
            <v>China</v>
          </cell>
          <cell r="AZ651" t="str">
            <v>SMD</v>
          </cell>
          <cell r="BA651">
            <v>1.35E-2</v>
          </cell>
          <cell r="BC651">
            <v>1.35E-2</v>
          </cell>
        </row>
        <row r="652">
          <cell r="A652" t="str">
            <v>4726-00010-00</v>
          </cell>
          <cell r="B652" t="str">
            <v>BUF, Non-Inverting Tri-State Buffer, SOT23-5</v>
          </cell>
          <cell r="C652" t="str">
            <v>ea</v>
          </cell>
          <cell r="E652" t="b">
            <v>0</v>
          </cell>
          <cell r="F652" t="b">
            <v>0</v>
          </cell>
          <cell r="H652" t="str">
            <v>Production</v>
          </cell>
          <cell r="I652" t="str">
            <v>Buy</v>
          </cell>
          <cell r="J652" t="str">
            <v>OnSemi</v>
          </cell>
          <cell r="K652" t="str">
            <v>NC7SZ126M5X</v>
          </cell>
          <cell r="N652" t="str">
            <v>ECAS</v>
          </cell>
          <cell r="R652">
            <v>5.6000000000000001E-2</v>
          </cell>
          <cell r="S652" t="str">
            <v>EUR</v>
          </cell>
          <cell r="T652">
            <v>5.6000000000000001E-2</v>
          </cell>
          <cell r="U652" t="str">
            <v>DDP</v>
          </cell>
          <cell r="Y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J652">
            <v>5.6000000000000001E-2</v>
          </cell>
          <cell r="AK652" t="str">
            <v>TBA</v>
          </cell>
          <cell r="AM652" t="str">
            <v>8542.39.0001</v>
          </cell>
          <cell r="AQ652" t="str">
            <v>PCA</v>
          </cell>
          <cell r="AR652" t="b">
            <v>0</v>
          </cell>
          <cell r="AS652" t="b">
            <v>0</v>
          </cell>
          <cell r="AT652" t="b">
            <v>0</v>
          </cell>
          <cell r="AU652" t="b">
            <v>0</v>
          </cell>
          <cell r="AV652" t="b">
            <v>0</v>
          </cell>
          <cell r="AW652" t="b">
            <v>0</v>
          </cell>
          <cell r="AX652" t="str">
            <v>NC7SZ126M5X</v>
          </cell>
          <cell r="AY652" t="str">
            <v>China</v>
          </cell>
          <cell r="AZ652" t="str">
            <v>SMD</v>
          </cell>
          <cell r="BA652">
            <v>1.35E-2</v>
          </cell>
          <cell r="BC652">
            <v>1.35E-2</v>
          </cell>
        </row>
        <row r="653">
          <cell r="A653" t="str">
            <v>4726-00010-00</v>
          </cell>
          <cell r="B653" t="str">
            <v>BUF, Non-Inverting Tri-State Buffer, SOT23-5</v>
          </cell>
          <cell r="C653" t="str">
            <v>ea</v>
          </cell>
          <cell r="E653" t="b">
            <v>0</v>
          </cell>
          <cell r="F653" t="b">
            <v>0</v>
          </cell>
          <cell r="H653" t="str">
            <v>Production</v>
          </cell>
          <cell r="I653" t="str">
            <v>Buy</v>
          </cell>
          <cell r="J653" t="str">
            <v>TI</v>
          </cell>
          <cell r="K653" t="str">
            <v>SN74LVC1G125DBVR</v>
          </cell>
          <cell r="S653" t="str">
            <v>EUR</v>
          </cell>
          <cell r="T653">
            <v>0</v>
          </cell>
          <cell r="Y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J653">
            <v>0</v>
          </cell>
          <cell r="AQ653" t="str">
            <v>PCA</v>
          </cell>
          <cell r="AR653" t="b">
            <v>0</v>
          </cell>
          <cell r="AS653" t="b">
            <v>0</v>
          </cell>
          <cell r="AT653" t="b">
            <v>0</v>
          </cell>
          <cell r="AU653" t="b">
            <v>0</v>
          </cell>
          <cell r="AV653" t="b">
            <v>0</v>
          </cell>
          <cell r="AW653" t="b">
            <v>0</v>
          </cell>
          <cell r="AX653" t="str">
            <v>NC7SZ126M5X</v>
          </cell>
          <cell r="AY653" t="str">
            <v>China</v>
          </cell>
          <cell r="AZ653" t="str">
            <v>SMD</v>
          </cell>
          <cell r="BA653">
            <v>1.35E-2</v>
          </cell>
          <cell r="BC653">
            <v>1.35E-2</v>
          </cell>
        </row>
        <row r="654">
          <cell r="A654" t="str">
            <v>4750-00010-00</v>
          </cell>
          <cell r="B654" t="str">
            <v>REL, DPDT-NO (2 Form C) SMD, 3V 46.66mA, 2A</v>
          </cell>
          <cell r="C654" t="str">
            <v>ea</v>
          </cell>
          <cell r="E654" t="b">
            <v>0</v>
          </cell>
          <cell r="F654" t="b">
            <v>0</v>
          </cell>
          <cell r="G654" t="str">
            <v>2 Form C</v>
          </cell>
          <cell r="H654" t="str">
            <v>Production</v>
          </cell>
          <cell r="I654" t="str">
            <v>Buy</v>
          </cell>
          <cell r="J654" t="str">
            <v>Fujitsu</v>
          </cell>
          <cell r="K654" t="str">
            <v>FTR-B4GA003Z</v>
          </cell>
          <cell r="N654" t="str">
            <v>ECAS</v>
          </cell>
          <cell r="P654">
            <v>500</v>
          </cell>
          <cell r="Q654">
            <v>1</v>
          </cell>
          <cell r="R654">
            <v>0.34</v>
          </cell>
          <cell r="S654" t="str">
            <v>EUR</v>
          </cell>
          <cell r="T654">
            <v>0.34</v>
          </cell>
          <cell r="U654" t="str">
            <v>DDP</v>
          </cell>
          <cell r="Y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J654">
            <v>0.34</v>
          </cell>
          <cell r="AK654">
            <v>14</v>
          </cell>
          <cell r="AM654" t="str">
            <v>8536.41.0020</v>
          </cell>
          <cell r="AP654">
            <v>45138</v>
          </cell>
          <cell r="AQ654" t="str">
            <v>PCA</v>
          </cell>
          <cell r="AR654" t="b">
            <v>0</v>
          </cell>
          <cell r="AS654" t="b">
            <v>0</v>
          </cell>
          <cell r="AT654" t="b">
            <v>0</v>
          </cell>
          <cell r="AU654" t="b">
            <v>0</v>
          </cell>
          <cell r="AV654" t="b">
            <v>0</v>
          </cell>
          <cell r="AW654" t="b">
            <v>0</v>
          </cell>
          <cell r="AX654" t="str">
            <v>FTRB4GA003ZB05</v>
          </cell>
          <cell r="AY654" t="str">
            <v>China</v>
          </cell>
          <cell r="AZ654" t="str">
            <v>SMD</v>
          </cell>
          <cell r="BA654">
            <v>1.35E-2</v>
          </cell>
          <cell r="BC654">
            <v>1.35E-2</v>
          </cell>
        </row>
        <row r="655">
          <cell r="A655" t="str">
            <v>4751-00010-00</v>
          </cell>
          <cell r="B655" t="str">
            <v>SWI, Molded Body Reed SPST-NO 10 ~ 30AT Operate Range 10W 500mA (AC/DC) 140V SMD</v>
          </cell>
          <cell r="C655" t="str">
            <v>ea</v>
          </cell>
          <cell r="E655" t="b">
            <v>0</v>
          </cell>
          <cell r="F655" t="b">
            <v>0</v>
          </cell>
          <cell r="G655" t="str">
            <v>11.63 x 2.41 x 2.92mm</v>
          </cell>
          <cell r="H655" t="str">
            <v>Production</v>
          </cell>
          <cell r="I655" t="str">
            <v>Buy</v>
          </cell>
          <cell r="J655" t="str">
            <v>Coto Technology</v>
          </cell>
          <cell r="K655" t="str">
            <v>CT10-1030-G1</v>
          </cell>
          <cell r="M655" t="str">
            <v>[31/05/2025] Consume 2,098pcs from Delta @ 2.098LEI (€0.48) first</v>
          </cell>
          <cell r="N655" t="str">
            <v>Digikey</v>
          </cell>
          <cell r="P655">
            <v>2000</v>
          </cell>
          <cell r="R655">
            <v>0.48</v>
          </cell>
          <cell r="S655" t="str">
            <v>EUR</v>
          </cell>
          <cell r="T655">
            <v>0.48</v>
          </cell>
          <cell r="U655" t="str">
            <v>DDP</v>
          </cell>
          <cell r="Y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J655">
            <v>0.48</v>
          </cell>
          <cell r="AK655">
            <v>32</v>
          </cell>
          <cell r="AM655" t="str">
            <v>8536.50.9065</v>
          </cell>
          <cell r="AQ655" t="str">
            <v>PCA</v>
          </cell>
          <cell r="AR655" t="b">
            <v>0</v>
          </cell>
          <cell r="AS655" t="b">
            <v>0</v>
          </cell>
          <cell r="AT655" t="b">
            <v>0</v>
          </cell>
          <cell r="AU655" t="b">
            <v>0</v>
          </cell>
          <cell r="AV655" t="b">
            <v>0</v>
          </cell>
          <cell r="AW655" t="b">
            <v>0</v>
          </cell>
          <cell r="AX655" t="str">
            <v>BL-CSFGHG-TP-2.6X12</v>
          </cell>
          <cell r="AY655" t="str">
            <v>Mexico</v>
          </cell>
          <cell r="AZ655" t="str">
            <v>SMD</v>
          </cell>
          <cell r="BA655">
            <v>1.35E-2</v>
          </cell>
          <cell r="BC655">
            <v>1.35E-2</v>
          </cell>
        </row>
        <row r="656">
          <cell r="A656" t="str">
            <v>4751-00020-00</v>
          </cell>
          <cell r="B656" t="str">
            <v>SWI, Molded Body Reed SPST-NO 10 ~ 40AT Operate Range 10W 500mA (AC/DC) 100V SMD</v>
          </cell>
          <cell r="C656" t="str">
            <v>ea</v>
          </cell>
          <cell r="D656" t="str">
            <v>1</v>
          </cell>
          <cell r="E656" t="b">
            <v>0</v>
          </cell>
          <cell r="F656" t="b">
            <v>0</v>
          </cell>
          <cell r="H656" t="str">
            <v>Production</v>
          </cell>
          <cell r="I656" t="str">
            <v>Buy</v>
          </cell>
          <cell r="J656" t="str">
            <v>Dongguang Bailing Electronics Co. Ltd.</v>
          </cell>
          <cell r="K656" t="str">
            <v>BL-CSFGHG-TP-2.6X12</v>
          </cell>
          <cell r="N656" t="str">
            <v>Dongguang Bailing Electronics Co. Ltd.</v>
          </cell>
          <cell r="P656">
            <v>1000</v>
          </cell>
          <cell r="Q656">
            <v>500</v>
          </cell>
          <cell r="R656">
            <v>0.29499999999999998</v>
          </cell>
          <cell r="S656" t="str">
            <v>USD</v>
          </cell>
          <cell r="T656">
            <v>0.27930316227987123</v>
          </cell>
          <cell r="U656" t="str">
            <v>EXW Shenzhen</v>
          </cell>
          <cell r="Y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J656">
            <v>0.27930316227987123</v>
          </cell>
          <cell r="AK656">
            <v>4</v>
          </cell>
          <cell r="AP656">
            <v>45366</v>
          </cell>
          <cell r="AQ656" t="str">
            <v>PCA</v>
          </cell>
          <cell r="AR656" t="b">
            <v>0</v>
          </cell>
          <cell r="AS656" t="b">
            <v>0</v>
          </cell>
          <cell r="AT656" t="b">
            <v>0</v>
          </cell>
          <cell r="AU656" t="b">
            <v>0</v>
          </cell>
          <cell r="AV656" t="b">
            <v>0</v>
          </cell>
          <cell r="AW656" t="b">
            <v>0</v>
          </cell>
          <cell r="AX656" t="str">
            <v>BL-CSFGHG-TP-2.6X12</v>
          </cell>
          <cell r="AY656" t="str">
            <v>China</v>
          </cell>
          <cell r="AZ656" t="str">
            <v>SMD</v>
          </cell>
          <cell r="BA656">
            <v>1.35E-2</v>
          </cell>
          <cell r="BC656">
            <v>1.35E-2</v>
          </cell>
        </row>
        <row r="657">
          <cell r="A657" t="str">
            <v>4751-00020-00</v>
          </cell>
          <cell r="B657" t="str">
            <v>SWI, Molded Body Reed SPST-NO 10 ~ 40AT Operate Range 10W 500mA (AC/DC) 100V SMD</v>
          </cell>
          <cell r="C657" t="str">
            <v>ea</v>
          </cell>
          <cell r="D657" t="str">
            <v>2</v>
          </cell>
          <cell r="E657" t="b">
            <v>0</v>
          </cell>
          <cell r="F657" t="b">
            <v>0</v>
          </cell>
          <cell r="H657" t="str">
            <v>Production</v>
          </cell>
          <cell r="I657" t="str">
            <v>Buy</v>
          </cell>
          <cell r="J657" t="str">
            <v>Dongguang Bailing Electronics Co. Ltd.</v>
          </cell>
          <cell r="K657" t="str">
            <v>BL-CSFGHG-TP-2.6X12</v>
          </cell>
          <cell r="N657" t="str">
            <v>Dongguang Bailing Electronics Co. Ltd.</v>
          </cell>
          <cell r="P657">
            <v>10000</v>
          </cell>
          <cell r="Q657">
            <v>1000</v>
          </cell>
          <cell r="R657">
            <v>0.27500000000000002</v>
          </cell>
          <cell r="S657" t="str">
            <v>USD</v>
          </cell>
          <cell r="T657">
            <v>0.26036735466767658</v>
          </cell>
          <cell r="U657" t="str">
            <v>EXW Shenzhen</v>
          </cell>
          <cell r="Y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J657">
            <v>0.26036735466767658</v>
          </cell>
          <cell r="AK657">
            <v>4</v>
          </cell>
          <cell r="AP657">
            <v>45366</v>
          </cell>
          <cell r="AQ657" t="str">
            <v>PCA</v>
          </cell>
          <cell r="AR657" t="b">
            <v>0</v>
          </cell>
          <cell r="AS657" t="b">
            <v>0</v>
          </cell>
          <cell r="AT657" t="b">
            <v>0</v>
          </cell>
          <cell r="AU657" t="b">
            <v>0</v>
          </cell>
          <cell r="AV657" t="b">
            <v>0</v>
          </cell>
          <cell r="AW657" t="b">
            <v>0</v>
          </cell>
          <cell r="AX657" t="str">
            <v>BL-CSFGHG-TP-2.6X12</v>
          </cell>
          <cell r="AY657" t="str">
            <v>China</v>
          </cell>
          <cell r="AZ657" t="str">
            <v>SMD</v>
          </cell>
          <cell r="BA657">
            <v>1.35E-2</v>
          </cell>
          <cell r="BC657">
            <v>1.35E-2</v>
          </cell>
        </row>
        <row r="658">
          <cell r="A658" t="str">
            <v>4752-00010-00</v>
          </cell>
          <cell r="B658" t="str">
            <v>LED, Green Diffused, 2v9 20mA, 12550mcd, 525nm, 4-PLCC 3.20 x 2.80 x 3.65mm Domed</v>
          </cell>
          <cell r="C658" t="str">
            <v>ea</v>
          </cell>
          <cell r="E658" t="b">
            <v>0</v>
          </cell>
          <cell r="F658" t="b">
            <v>0</v>
          </cell>
          <cell r="G658" t="str">
            <v>4PLCC</v>
          </cell>
          <cell r="H658" t="str">
            <v>Production</v>
          </cell>
          <cell r="I658" t="str">
            <v>Buy</v>
          </cell>
          <cell r="J658" t="str">
            <v>CreeLED Inc</v>
          </cell>
          <cell r="K658" t="str">
            <v>CLM2D-GPC-CB0E0793</v>
          </cell>
          <cell r="N658" t="str">
            <v>ECAS</v>
          </cell>
          <cell r="R658">
            <v>0.15</v>
          </cell>
          <cell r="S658" t="str">
            <v>EUR</v>
          </cell>
          <cell r="T658">
            <v>0.15</v>
          </cell>
          <cell r="U658" t="str">
            <v>DDP</v>
          </cell>
          <cell r="Y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J658">
            <v>0.15</v>
          </cell>
          <cell r="AK658">
            <v>5</v>
          </cell>
          <cell r="AM658" t="str">
            <v>8541.41.0000</v>
          </cell>
          <cell r="AQ658" t="str">
            <v>PCA</v>
          </cell>
          <cell r="AR658" t="b">
            <v>0</v>
          </cell>
          <cell r="AS658" t="b">
            <v>0</v>
          </cell>
          <cell r="AT658" t="b">
            <v>0</v>
          </cell>
          <cell r="AU658" t="b">
            <v>0</v>
          </cell>
          <cell r="AV658" t="b">
            <v>0</v>
          </cell>
          <cell r="AW658" t="b">
            <v>0</v>
          </cell>
          <cell r="AX658" t="str">
            <v>CLM2D-GPC-CB0E0793</v>
          </cell>
          <cell r="AY658" t="str">
            <v>China</v>
          </cell>
          <cell r="AZ658" t="str">
            <v>SMD</v>
          </cell>
          <cell r="BA658">
            <v>1.35E-2</v>
          </cell>
          <cell r="BC658">
            <v>1.35E-2</v>
          </cell>
        </row>
        <row r="659">
          <cell r="A659" t="str">
            <v>4752-01010-00</v>
          </cell>
          <cell r="B659" t="str">
            <v>LED, Green 523nm, 3.2V, 0805 (2012 Metric)</v>
          </cell>
          <cell r="C659" t="str">
            <v>ea</v>
          </cell>
          <cell r="E659" t="b">
            <v>0</v>
          </cell>
          <cell r="F659" t="b">
            <v>0</v>
          </cell>
          <cell r="H659" t="str">
            <v>Production</v>
          </cell>
          <cell r="I659" t="str">
            <v>Buy</v>
          </cell>
          <cell r="J659" t="str">
            <v>Dialight</v>
          </cell>
          <cell r="K659" t="str">
            <v>598-8181-102F</v>
          </cell>
          <cell r="N659" t="str">
            <v>ECAS</v>
          </cell>
          <cell r="P659">
            <v>100</v>
          </cell>
          <cell r="Q659">
            <v>1</v>
          </cell>
          <cell r="R659">
            <v>0.3115</v>
          </cell>
          <cell r="S659" t="str">
            <v>EUR</v>
          </cell>
          <cell r="T659">
            <v>0.3115</v>
          </cell>
          <cell r="U659" t="str">
            <v>DDP</v>
          </cell>
          <cell r="Y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J659">
            <v>0.3115</v>
          </cell>
          <cell r="AM659" t="str">
            <v>8541.41.0000</v>
          </cell>
          <cell r="AP659">
            <v>45555</v>
          </cell>
          <cell r="AQ659" t="str">
            <v>PCA</v>
          </cell>
          <cell r="AR659" t="b">
            <v>0</v>
          </cell>
          <cell r="AS659" t="b">
            <v>0</v>
          </cell>
          <cell r="AT659" t="b">
            <v>0</v>
          </cell>
          <cell r="AU659" t="b">
            <v>0</v>
          </cell>
          <cell r="AV659" t="b">
            <v>0</v>
          </cell>
          <cell r="AW659" t="b">
            <v>0</v>
          </cell>
          <cell r="AZ659" t="str">
            <v>SMD</v>
          </cell>
          <cell r="BA659">
            <v>1.35E-2</v>
          </cell>
          <cell r="BC659">
            <v>1.35E-2</v>
          </cell>
        </row>
        <row r="660">
          <cell r="A660" t="str">
            <v>4753-00010-00</v>
          </cell>
          <cell r="B660" t="str">
            <v>HDW, Cable Clamp, SMD, 5x5x2mm, Ø1.0 ~ 1.5mm</v>
          </cell>
          <cell r="C660" t="str">
            <v>ea</v>
          </cell>
          <cell r="E660" t="b">
            <v>0</v>
          </cell>
          <cell r="F660" t="b">
            <v>0</v>
          </cell>
          <cell r="H660" t="str">
            <v>Production</v>
          </cell>
          <cell r="I660" t="str">
            <v>Buy</v>
          </cell>
          <cell r="J660" t="str">
            <v>Harwin</v>
          </cell>
          <cell r="K660" t="str">
            <v>S8111-46R</v>
          </cell>
          <cell r="N660" t="str">
            <v>ECAS</v>
          </cell>
          <cell r="R660">
            <v>0.15</v>
          </cell>
          <cell r="S660" t="str">
            <v>EUR</v>
          </cell>
          <cell r="T660">
            <v>0.15</v>
          </cell>
          <cell r="U660" t="str">
            <v>DDP</v>
          </cell>
          <cell r="Y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J660">
            <v>0.15</v>
          </cell>
          <cell r="AK660">
            <v>16</v>
          </cell>
          <cell r="AM660" t="str">
            <v>7419.80.5050</v>
          </cell>
          <cell r="AP660">
            <v>45363</v>
          </cell>
          <cell r="AQ660" t="str">
            <v>PCA</v>
          </cell>
          <cell r="AR660" t="b">
            <v>0</v>
          </cell>
          <cell r="AS660" t="b">
            <v>0</v>
          </cell>
          <cell r="AT660" t="b">
            <v>0</v>
          </cell>
          <cell r="AU660" t="b">
            <v>0</v>
          </cell>
          <cell r="AV660" t="b">
            <v>0</v>
          </cell>
          <cell r="AW660" t="b">
            <v>0</v>
          </cell>
          <cell r="AX660" t="str">
            <v>S8111-46R</v>
          </cell>
          <cell r="AY660" t="str">
            <v>United Kingdom</v>
          </cell>
          <cell r="AZ660" t="str">
            <v>SMD</v>
          </cell>
          <cell r="BA660">
            <v>1.35E-2</v>
          </cell>
          <cell r="BC660">
            <v>1.35E-2</v>
          </cell>
        </row>
        <row r="661">
          <cell r="A661" t="str">
            <v>4753-00020-00</v>
          </cell>
          <cell r="B661" t="str">
            <v>HDW, Cable Clamp, SMD, 5x5x2mm, Øx.x ~ x.xmm</v>
          </cell>
          <cell r="C661" t="str">
            <v>ea</v>
          </cell>
          <cell r="E661" t="b">
            <v>0</v>
          </cell>
          <cell r="F661" t="b">
            <v>0</v>
          </cell>
          <cell r="H661" t="str">
            <v>Production</v>
          </cell>
          <cell r="I661" t="str">
            <v>Buy</v>
          </cell>
          <cell r="J661" t="str">
            <v>TBA</v>
          </cell>
          <cell r="K661" t="str">
            <v>TBA</v>
          </cell>
          <cell r="T661" t="e">
            <v>#N/A</v>
          </cell>
          <cell r="Y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J661" t="e">
            <v>#N/A</v>
          </cell>
          <cell r="AM661" t="str">
            <v>7419.80.5050</v>
          </cell>
          <cell r="AP661">
            <v>45670</v>
          </cell>
          <cell r="AQ661" t="str">
            <v>PCA</v>
          </cell>
          <cell r="AR661" t="b">
            <v>0</v>
          </cell>
          <cell r="AS661" t="b">
            <v>0</v>
          </cell>
          <cell r="AT661" t="b">
            <v>0</v>
          </cell>
          <cell r="AU661" t="b">
            <v>0</v>
          </cell>
          <cell r="AV661" t="b">
            <v>0</v>
          </cell>
          <cell r="AW661" t="b">
            <v>0</v>
          </cell>
          <cell r="AY661" t="b">
            <v>0</v>
          </cell>
          <cell r="AZ661" t="str">
            <v>SMD</v>
          </cell>
          <cell r="BA661">
            <v>1.35E-2</v>
          </cell>
          <cell r="BC661">
            <v>1.35E-2</v>
          </cell>
        </row>
        <row r="662">
          <cell r="A662" t="str">
            <v>4800-10010-00</v>
          </cell>
          <cell r="B662" t="str">
            <v>SCR, Plastech, Pan Pozi, 3.00 x 8.00mm</v>
          </cell>
          <cell r="C662" t="str">
            <v>ea</v>
          </cell>
          <cell r="E662" t="b">
            <v>0</v>
          </cell>
          <cell r="F662" t="b">
            <v>0</v>
          </cell>
          <cell r="H662" t="str">
            <v>Production</v>
          </cell>
          <cell r="I662" t="str">
            <v>Buy</v>
          </cell>
          <cell r="J662" t="str">
            <v>TR Fasteners</v>
          </cell>
          <cell r="K662" t="str">
            <v>TR00032246-103</v>
          </cell>
          <cell r="N662" t="str">
            <v>Accu Polyfix 30</v>
          </cell>
          <cell r="P662">
            <v>2000</v>
          </cell>
          <cell r="Q662">
            <v>2000</v>
          </cell>
          <cell r="R662">
            <v>7.0000000000000007E-2</v>
          </cell>
          <cell r="S662" t="str">
            <v>EUR</v>
          </cell>
          <cell r="T662">
            <v>7.0000000000000007E-2</v>
          </cell>
          <cell r="U662" t="str">
            <v>EXW UK</v>
          </cell>
          <cell r="Y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J662">
            <v>7.0000000000000007E-2</v>
          </cell>
          <cell r="AK662">
            <v>4</v>
          </cell>
          <cell r="AQ662" t="str">
            <v>Box</v>
          </cell>
          <cell r="AR662" t="b">
            <v>0</v>
          </cell>
          <cell r="AS662" t="b">
            <v>0</v>
          </cell>
          <cell r="AT662" t="b">
            <v>0</v>
          </cell>
          <cell r="AU662" t="b">
            <v>0</v>
          </cell>
          <cell r="AV662" t="b">
            <v>0</v>
          </cell>
          <cell r="AW662" t="b">
            <v>0</v>
          </cell>
          <cell r="AZ662" t="str">
            <v>Hand</v>
          </cell>
          <cell r="BA662" t="str">
            <v/>
          </cell>
          <cell r="BC662">
            <v>0</v>
          </cell>
        </row>
        <row r="663">
          <cell r="A663" t="str">
            <v>4800-10020-00</v>
          </cell>
          <cell r="B663" t="str">
            <v>SCR, Plastech, Pan Pozi, 3.00 x 10.00mm</v>
          </cell>
          <cell r="C663" t="str">
            <v>ea</v>
          </cell>
          <cell r="E663" t="b">
            <v>0</v>
          </cell>
          <cell r="F663" t="b">
            <v>0</v>
          </cell>
          <cell r="H663" t="str">
            <v>Production</v>
          </cell>
          <cell r="I663" t="str">
            <v>Buy</v>
          </cell>
          <cell r="J663" t="str">
            <v>TR Fasteners</v>
          </cell>
          <cell r="K663" t="str">
            <v>TR00032237-103</v>
          </cell>
          <cell r="N663" t="str">
            <v>Accu Polyfix 30</v>
          </cell>
          <cell r="P663">
            <v>4000</v>
          </cell>
          <cell r="Q663">
            <v>4000</v>
          </cell>
          <cell r="R663">
            <v>0.1</v>
          </cell>
          <cell r="S663" t="str">
            <v>EUR</v>
          </cell>
          <cell r="T663">
            <v>0.1</v>
          </cell>
          <cell r="U663" t="str">
            <v>EXW UK</v>
          </cell>
          <cell r="Y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J663">
            <v>0.1</v>
          </cell>
          <cell r="AK663">
            <v>4</v>
          </cell>
          <cell r="AQ663" t="str">
            <v>Box</v>
          </cell>
          <cell r="AR663" t="b">
            <v>0</v>
          </cell>
          <cell r="AS663" t="b">
            <v>0</v>
          </cell>
          <cell r="AT663" t="b">
            <v>0</v>
          </cell>
          <cell r="AU663" t="b">
            <v>0</v>
          </cell>
          <cell r="AV663" t="b">
            <v>0</v>
          </cell>
          <cell r="AW663" t="b">
            <v>0</v>
          </cell>
          <cell r="AY663" t="str">
            <v>Romania</v>
          </cell>
          <cell r="AZ663" t="str">
            <v>Hand</v>
          </cell>
          <cell r="BA663" t="str">
            <v/>
          </cell>
          <cell r="BC663">
            <v>0</v>
          </cell>
        </row>
        <row r="664">
          <cell r="A664" t="str">
            <v>4800-10030-00</v>
          </cell>
          <cell r="B664" t="str">
            <v>SCR, Plastech, CSK, 3.00 x 8.00mm</v>
          </cell>
          <cell r="C664" t="str">
            <v>ea</v>
          </cell>
          <cell r="E664" t="b">
            <v>0</v>
          </cell>
          <cell r="F664" t="b">
            <v>0</v>
          </cell>
          <cell r="H664" t="str">
            <v>Production</v>
          </cell>
          <cell r="I664" t="str">
            <v>Buy</v>
          </cell>
          <cell r="J664" t="str">
            <v>Bossard</v>
          </cell>
          <cell r="K664" t="str">
            <v>B3X8/BN2043 (3757369)</v>
          </cell>
          <cell r="N664" t="str">
            <v>ECAS</v>
          </cell>
          <cell r="P664">
            <v>1000</v>
          </cell>
          <cell r="Q664">
            <v>100</v>
          </cell>
          <cell r="R664">
            <v>3.7499999999999999E-2</v>
          </cell>
          <cell r="S664" t="str">
            <v>EUR</v>
          </cell>
          <cell r="T664">
            <v>3.7499999999999999E-2</v>
          </cell>
          <cell r="U664" t="str">
            <v>EXW Poland</v>
          </cell>
          <cell r="Y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J664">
            <v>3.7499999999999999E-2</v>
          </cell>
          <cell r="AK664">
            <v>5</v>
          </cell>
          <cell r="AP664">
            <v>45138</v>
          </cell>
          <cell r="AQ664" t="str">
            <v>Box</v>
          </cell>
          <cell r="AR664" t="b">
            <v>0</v>
          </cell>
          <cell r="AS664" t="b">
            <v>0</v>
          </cell>
          <cell r="AT664" t="b">
            <v>0</v>
          </cell>
          <cell r="AU664" t="b">
            <v>0</v>
          </cell>
          <cell r="AV664" t="b">
            <v>0</v>
          </cell>
          <cell r="AW664" t="b">
            <v>0</v>
          </cell>
          <cell r="AY664" t="str">
            <v>Romania</v>
          </cell>
          <cell r="AZ664" t="str">
            <v>Hand</v>
          </cell>
          <cell r="BA664" t="str">
            <v/>
          </cell>
          <cell r="BC664">
            <v>0</v>
          </cell>
        </row>
        <row r="665">
          <cell r="A665" t="str">
            <v>4800-40001-00</v>
          </cell>
          <cell r="B665" t="str">
            <v>SCR, M10x50mm Hex Self-Tapping Coach Screw A2 S/S</v>
          </cell>
          <cell r="C665" t="str">
            <v>ea</v>
          </cell>
          <cell r="E665" t="b">
            <v>0</v>
          </cell>
          <cell r="F665" t="b">
            <v>0</v>
          </cell>
          <cell r="H665" t="str">
            <v>Production</v>
          </cell>
          <cell r="I665" t="str">
            <v>Reference Item</v>
          </cell>
          <cell r="J665" t="str">
            <v>RS PRO</v>
          </cell>
          <cell r="K665" t="str">
            <v>144-3557</v>
          </cell>
          <cell r="N665" t="str">
            <v>RS</v>
          </cell>
          <cell r="O665" t="str">
            <v>WWW</v>
          </cell>
          <cell r="P665">
            <v>50</v>
          </cell>
          <cell r="Q665">
            <v>50</v>
          </cell>
          <cell r="R665">
            <v>0.87040000000000006</v>
          </cell>
          <cell r="S665" t="str">
            <v>EUR</v>
          </cell>
          <cell r="T665">
            <v>0.87040000000000006</v>
          </cell>
          <cell r="Y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J665">
            <v>0.87040000000000006</v>
          </cell>
          <cell r="AK665">
            <v>5</v>
          </cell>
          <cell r="AQ665" t="str">
            <v>Kit</v>
          </cell>
          <cell r="AR665" t="b">
            <v>0</v>
          </cell>
          <cell r="AS665" t="b">
            <v>0</v>
          </cell>
          <cell r="AT665" t="b">
            <v>0</v>
          </cell>
          <cell r="AU665" t="b">
            <v>0</v>
          </cell>
          <cell r="AV665" t="b">
            <v>0</v>
          </cell>
          <cell r="AW665" t="b">
            <v>0</v>
          </cell>
          <cell r="AZ665" t="str">
            <v>Kit</v>
          </cell>
          <cell r="BA665" t="str">
            <v/>
          </cell>
          <cell r="BC665">
            <v>0</v>
          </cell>
        </row>
        <row r="666">
          <cell r="A666" t="str">
            <v>4800-40003-00</v>
          </cell>
          <cell r="B666" t="str">
            <v>SCR, M6 x 10mm, Pan Pozi, A4 (316) Stainless Steel, Machine Screw, DIN 7985</v>
          </cell>
          <cell r="C666" t="str">
            <v>ea</v>
          </cell>
          <cell r="E666" t="b">
            <v>0</v>
          </cell>
          <cell r="F666" t="b">
            <v>0</v>
          </cell>
          <cell r="H666" t="str">
            <v>Production</v>
          </cell>
          <cell r="I666" t="str">
            <v>Reference Item</v>
          </cell>
          <cell r="J666" t="str">
            <v>RS PRO</v>
          </cell>
          <cell r="K666" t="str">
            <v>190-585</v>
          </cell>
          <cell r="N666" t="str">
            <v>RS</v>
          </cell>
          <cell r="O666" t="str">
            <v>WWW</v>
          </cell>
          <cell r="P666">
            <v>1000</v>
          </cell>
          <cell r="Q666">
            <v>50</v>
          </cell>
          <cell r="R666">
            <v>0.28160000000000002</v>
          </cell>
          <cell r="S666" t="str">
            <v>EUR</v>
          </cell>
          <cell r="T666">
            <v>0.28160000000000002</v>
          </cell>
          <cell r="Y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J666">
            <v>0.28160000000000002</v>
          </cell>
          <cell r="AK666">
            <v>2</v>
          </cell>
          <cell r="AQ666" t="str">
            <v>Kit</v>
          </cell>
          <cell r="AR666" t="b">
            <v>0</v>
          </cell>
          <cell r="AS666" t="b">
            <v>0</v>
          </cell>
          <cell r="AT666" t="b">
            <v>0</v>
          </cell>
          <cell r="AU666" t="b">
            <v>0</v>
          </cell>
          <cell r="AV666" t="b">
            <v>0</v>
          </cell>
          <cell r="AW666" t="b">
            <v>0</v>
          </cell>
          <cell r="AZ666" t="str">
            <v>Kit</v>
          </cell>
          <cell r="BA666" t="str">
            <v/>
          </cell>
          <cell r="BC666">
            <v>0</v>
          </cell>
        </row>
        <row r="667">
          <cell r="A667" t="str">
            <v>4800-40005-00</v>
          </cell>
          <cell r="B667" t="str">
            <v>SCR, M10 x 20mm, Hex Bolt, A4 (316) Stainless Steel,DIN 933</v>
          </cell>
          <cell r="C667" t="str">
            <v>ea</v>
          </cell>
          <cell r="E667" t="b">
            <v>0</v>
          </cell>
          <cell r="F667" t="b">
            <v>0</v>
          </cell>
          <cell r="H667" t="str">
            <v>Production</v>
          </cell>
          <cell r="I667" t="str">
            <v>Buy</v>
          </cell>
          <cell r="J667" t="str">
            <v>RS PRO</v>
          </cell>
          <cell r="K667" t="str">
            <v>190-349</v>
          </cell>
          <cell r="N667" t="str">
            <v>RS</v>
          </cell>
          <cell r="O667" t="str">
            <v>WWW</v>
          </cell>
          <cell r="P667">
            <v>250</v>
          </cell>
          <cell r="Q667">
            <v>25</v>
          </cell>
          <cell r="R667">
            <v>0.94199999999999995</v>
          </cell>
          <cell r="S667" t="str">
            <v>EUR</v>
          </cell>
          <cell r="T667">
            <v>0.94199999999999995</v>
          </cell>
          <cell r="Y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J667">
            <v>0.94199999999999995</v>
          </cell>
          <cell r="AQ667" t="str">
            <v>Kit</v>
          </cell>
          <cell r="AR667" t="b">
            <v>0</v>
          </cell>
          <cell r="AS667" t="b">
            <v>0</v>
          </cell>
          <cell r="AT667" t="b">
            <v>0</v>
          </cell>
          <cell r="AU667" t="b">
            <v>0</v>
          </cell>
          <cell r="AV667" t="b">
            <v>0</v>
          </cell>
          <cell r="AW667" t="b">
            <v>0</v>
          </cell>
          <cell r="AZ667" t="str">
            <v>Kit</v>
          </cell>
          <cell r="BA667" t="str">
            <v/>
          </cell>
          <cell r="BC667">
            <v>0</v>
          </cell>
        </row>
        <row r="668">
          <cell r="A668" t="str">
            <v>4800-40006-00</v>
          </cell>
          <cell r="B668" t="str">
            <v>SCR, M4x40mm, A2 S/S, Pan Pozi</v>
          </cell>
          <cell r="C668" t="str">
            <v>ea</v>
          </cell>
          <cell r="E668" t="b">
            <v>0</v>
          </cell>
          <cell r="F668" t="b">
            <v>0</v>
          </cell>
          <cell r="H668" t="str">
            <v>Production</v>
          </cell>
          <cell r="I668" t="str">
            <v>Buy</v>
          </cell>
          <cell r="J668" t="str">
            <v>SEA Romania</v>
          </cell>
          <cell r="K668" t="str">
            <v>138.28.08</v>
          </cell>
          <cell r="N668" t="str">
            <v>SEA Romania</v>
          </cell>
          <cell r="P668">
            <v>200</v>
          </cell>
          <cell r="Q668">
            <v>200</v>
          </cell>
          <cell r="R668">
            <v>3.5000000000000003E-2</v>
          </cell>
          <cell r="S668" t="str">
            <v>EUR</v>
          </cell>
          <cell r="T668">
            <v>3.5000000000000003E-2</v>
          </cell>
          <cell r="U668" t="str">
            <v>EXW</v>
          </cell>
          <cell r="Y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J668">
            <v>3.5000000000000003E-2</v>
          </cell>
          <cell r="AK668">
            <v>5</v>
          </cell>
          <cell r="AQ668" t="str">
            <v>Box</v>
          </cell>
          <cell r="AR668" t="b">
            <v>0</v>
          </cell>
          <cell r="AS668" t="b">
            <v>0</v>
          </cell>
          <cell r="AT668" t="b">
            <v>0</v>
          </cell>
          <cell r="AU668" t="b">
            <v>0</v>
          </cell>
          <cell r="AV668" t="b">
            <v>0</v>
          </cell>
          <cell r="AW668" t="b">
            <v>0</v>
          </cell>
          <cell r="AY668" t="str">
            <v>Romania</v>
          </cell>
          <cell r="AZ668" t="str">
            <v>Hand</v>
          </cell>
          <cell r="BA668" t="str">
            <v/>
          </cell>
          <cell r="BC668">
            <v>0</v>
          </cell>
        </row>
        <row r="669">
          <cell r="A669" t="str">
            <v>4800-40007-00</v>
          </cell>
          <cell r="B669" t="str">
            <v>SCR, Plastech, CSK Pozi, 4.00 x 14.00mm</v>
          </cell>
          <cell r="C669" t="str">
            <v>ea</v>
          </cell>
          <cell r="E669" t="b">
            <v>0</v>
          </cell>
          <cell r="F669" t="b">
            <v>0</v>
          </cell>
          <cell r="H669" t="str">
            <v>Production</v>
          </cell>
          <cell r="I669" t="str">
            <v>Buy</v>
          </cell>
          <cell r="J669" t="str">
            <v>TR Fasteners</v>
          </cell>
          <cell r="K669" t="str">
            <v>TR00031909-103</v>
          </cell>
          <cell r="N669" t="str">
            <v>Accu Polyfix 30</v>
          </cell>
          <cell r="P669">
            <v>2000</v>
          </cell>
          <cell r="Q669">
            <v>2000</v>
          </cell>
          <cell r="R669">
            <v>1.4E-2</v>
          </cell>
          <cell r="S669" t="str">
            <v>EUR</v>
          </cell>
          <cell r="T669">
            <v>1.4E-2</v>
          </cell>
          <cell r="U669" t="str">
            <v>EXW UK</v>
          </cell>
          <cell r="Y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J669">
            <v>1.4E-2</v>
          </cell>
          <cell r="AK669">
            <v>4</v>
          </cell>
          <cell r="AQ669" t="str">
            <v>Box</v>
          </cell>
          <cell r="AR669" t="b">
            <v>0</v>
          </cell>
          <cell r="AS669" t="b">
            <v>0</v>
          </cell>
          <cell r="AT669" t="b">
            <v>0</v>
          </cell>
          <cell r="AU669" t="b">
            <v>0</v>
          </cell>
          <cell r="AV669" t="b">
            <v>0</v>
          </cell>
          <cell r="AW669" t="b">
            <v>0</v>
          </cell>
          <cell r="AY669" t="str">
            <v>Romania</v>
          </cell>
          <cell r="AZ669" t="str">
            <v>Hand</v>
          </cell>
          <cell r="BA669" t="str">
            <v/>
          </cell>
          <cell r="BC669">
            <v>0</v>
          </cell>
        </row>
        <row r="670">
          <cell r="A670" t="str">
            <v>4800-40008-00</v>
          </cell>
          <cell r="B670" t="str">
            <v>SCR, M12 x 16mm, Hex Bolt, DIN 933 Grade 8.8 BZP Finish</v>
          </cell>
          <cell r="C670" t="str">
            <v>ea</v>
          </cell>
          <cell r="E670" t="b">
            <v>1</v>
          </cell>
          <cell r="F670" t="b">
            <v>0</v>
          </cell>
          <cell r="H670" t="str">
            <v>Production</v>
          </cell>
          <cell r="I670" t="str">
            <v>Buy</v>
          </cell>
          <cell r="J670" t="str">
            <v>RS PRO</v>
          </cell>
          <cell r="K670" t="str">
            <v>917-2943</v>
          </cell>
          <cell r="P670">
            <v>800</v>
          </cell>
          <cell r="Q670">
            <v>50</v>
          </cell>
          <cell r="R670">
            <v>0.37180000000000002</v>
          </cell>
          <cell r="S670" t="str">
            <v>EUR</v>
          </cell>
          <cell r="T670">
            <v>0.37180000000000002</v>
          </cell>
          <cell r="Y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J670">
            <v>0.37180000000000002</v>
          </cell>
          <cell r="AK670">
            <v>10</v>
          </cell>
          <cell r="AP670">
            <v>45428</v>
          </cell>
          <cell r="AQ670" t="str">
            <v>Outsource</v>
          </cell>
          <cell r="AR670" t="b">
            <v>1</v>
          </cell>
          <cell r="AS670" t="b">
            <v>0</v>
          </cell>
          <cell r="AT670" t="b">
            <v>0</v>
          </cell>
          <cell r="AU670" t="b">
            <v>0</v>
          </cell>
          <cell r="AV670" t="b">
            <v>0</v>
          </cell>
          <cell r="AW670" t="b">
            <v>0</v>
          </cell>
          <cell r="BA670" t="str">
            <v/>
          </cell>
          <cell r="BC670">
            <v>0</v>
          </cell>
        </row>
        <row r="671">
          <cell r="A671" t="str">
            <v>4800-40009-00</v>
          </cell>
          <cell r="B671" t="str">
            <v>SCR, Plastech, CSK Pozi, 4.00 x 20.00mm</v>
          </cell>
          <cell r="C671" t="str">
            <v>ea</v>
          </cell>
          <cell r="E671" t="b">
            <v>0</v>
          </cell>
          <cell r="F671" t="b">
            <v>0</v>
          </cell>
          <cell r="H671" t="str">
            <v>Production</v>
          </cell>
          <cell r="I671" t="str">
            <v>Buy</v>
          </cell>
          <cell r="J671" t="str">
            <v>Bossard</v>
          </cell>
          <cell r="K671" t="str">
            <v>3757679</v>
          </cell>
          <cell r="N671" t="str">
            <v>TME</v>
          </cell>
          <cell r="P671">
            <v>100</v>
          </cell>
          <cell r="Q671">
            <v>100</v>
          </cell>
          <cell r="R671">
            <v>2.1000000000000001E-2</v>
          </cell>
          <cell r="S671" t="str">
            <v>EUR</v>
          </cell>
          <cell r="T671">
            <v>2.1000000000000001E-2</v>
          </cell>
          <cell r="Y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J671">
            <v>2.1000000000000001E-2</v>
          </cell>
          <cell r="AK671">
            <v>4</v>
          </cell>
          <cell r="AP671">
            <v>45429</v>
          </cell>
          <cell r="AQ671" t="str">
            <v>Box</v>
          </cell>
          <cell r="AR671" t="b">
            <v>0</v>
          </cell>
          <cell r="AS671" t="b">
            <v>0</v>
          </cell>
          <cell r="AT671" t="b">
            <v>0</v>
          </cell>
          <cell r="AU671" t="b">
            <v>0</v>
          </cell>
          <cell r="AV671" t="b">
            <v>0</v>
          </cell>
          <cell r="AW671" t="b">
            <v>0</v>
          </cell>
          <cell r="AZ671" t="str">
            <v>Hand</v>
          </cell>
          <cell r="BA671" t="str">
            <v/>
          </cell>
          <cell r="BC671">
            <v>0</v>
          </cell>
        </row>
        <row r="672">
          <cell r="A672" t="str">
            <v>4800-40010-00</v>
          </cell>
          <cell r="B672" t="str">
            <v>SCR, M12 x 16mm, Hex Bolt, Zinc</v>
          </cell>
          <cell r="C672" t="str">
            <v>ea</v>
          </cell>
          <cell r="E672" t="b">
            <v>0</v>
          </cell>
          <cell r="F672" t="b">
            <v>0</v>
          </cell>
          <cell r="H672" t="str">
            <v>Production</v>
          </cell>
          <cell r="I672" t="str">
            <v>Buy</v>
          </cell>
          <cell r="T672" t="e">
            <v>#N/A</v>
          </cell>
          <cell r="Y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J672" t="e">
            <v>#N/A</v>
          </cell>
          <cell r="AQ672" t="str">
            <v>Kit</v>
          </cell>
          <cell r="AR672" t="b">
            <v>0</v>
          </cell>
          <cell r="AS672" t="b">
            <v>0</v>
          </cell>
          <cell r="AT672" t="b">
            <v>0</v>
          </cell>
          <cell r="AU672" t="b">
            <v>0</v>
          </cell>
          <cell r="AV672" t="b">
            <v>0</v>
          </cell>
          <cell r="AW672" t="b">
            <v>0</v>
          </cell>
          <cell r="AZ672" t="str">
            <v>Kit</v>
          </cell>
          <cell r="BA672" t="str">
            <v/>
          </cell>
          <cell r="BC672">
            <v>0</v>
          </cell>
        </row>
        <row r="673">
          <cell r="A673" t="str">
            <v>4802-40010-00</v>
          </cell>
          <cell r="B673" t="str">
            <v>NUT, M10 Self Locking Nut A4 (316) Stainless Steel, DIN 985</v>
          </cell>
          <cell r="C673" t="str">
            <v>ea</v>
          </cell>
          <cell r="E673" t="b">
            <v>0</v>
          </cell>
          <cell r="F673" t="b">
            <v>0</v>
          </cell>
          <cell r="H673" t="str">
            <v>Production</v>
          </cell>
          <cell r="I673" t="str">
            <v>Buy</v>
          </cell>
          <cell r="J673" t="str">
            <v>RS PRO</v>
          </cell>
          <cell r="K673" t="str">
            <v>767-854</v>
          </cell>
          <cell r="N673" t="str">
            <v>RS</v>
          </cell>
          <cell r="O673" t="str">
            <v>WWW</v>
          </cell>
          <cell r="P673">
            <v>1000</v>
          </cell>
          <cell r="Q673">
            <v>100</v>
          </cell>
          <cell r="R673">
            <v>0.36199999999999999</v>
          </cell>
          <cell r="S673" t="str">
            <v>EUR</v>
          </cell>
          <cell r="T673">
            <v>0.36199999999999999</v>
          </cell>
          <cell r="Y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J673">
            <v>0.36199999999999999</v>
          </cell>
          <cell r="AK673">
            <v>5</v>
          </cell>
          <cell r="AQ673" t="str">
            <v>Kit</v>
          </cell>
          <cell r="AR673" t="b">
            <v>0</v>
          </cell>
          <cell r="AS673" t="b">
            <v>0</v>
          </cell>
          <cell r="AT673" t="b">
            <v>0</v>
          </cell>
          <cell r="AU673" t="b">
            <v>0</v>
          </cell>
          <cell r="AV673" t="b">
            <v>0</v>
          </cell>
          <cell r="AW673" t="b">
            <v>0</v>
          </cell>
          <cell r="AZ673" t="str">
            <v>Kit</v>
          </cell>
          <cell r="BA673" t="str">
            <v/>
          </cell>
          <cell r="BC673">
            <v>0</v>
          </cell>
        </row>
        <row r="674">
          <cell r="A674" t="str">
            <v>4804-40002-00</v>
          </cell>
          <cell r="B674" t="str">
            <v>WAS, M10 Flat Washer A4 (316) S/S, OD=20.00mm, ID=10.50mm, H=2.10mm</v>
          </cell>
          <cell r="C674" t="str">
            <v>ea</v>
          </cell>
          <cell r="E674" t="b">
            <v>0</v>
          </cell>
          <cell r="F674" t="b">
            <v>0</v>
          </cell>
          <cell r="H674" t="str">
            <v>Production</v>
          </cell>
          <cell r="I674" t="str">
            <v>Reference Item</v>
          </cell>
          <cell r="J674" t="str">
            <v>RS PRO</v>
          </cell>
          <cell r="K674" t="str">
            <v>797-6364</v>
          </cell>
          <cell r="M674" t="str">
            <v>Estimae Cost Breakdown</v>
          </cell>
          <cell r="N674" t="str">
            <v>Meath Metals</v>
          </cell>
          <cell r="P674">
            <v>100</v>
          </cell>
          <cell r="Q674">
            <v>100</v>
          </cell>
          <cell r="R674">
            <v>0.1278</v>
          </cell>
          <cell r="S674" t="str">
            <v>EUR</v>
          </cell>
          <cell r="T674">
            <v>0.1278</v>
          </cell>
          <cell r="Y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J674">
            <v>0.1278</v>
          </cell>
          <cell r="AK674">
            <v>2</v>
          </cell>
          <cell r="AQ674" t="str">
            <v>Kit</v>
          </cell>
          <cell r="AR674" t="b">
            <v>0</v>
          </cell>
          <cell r="AS674" t="b">
            <v>0</v>
          </cell>
          <cell r="AT674" t="b">
            <v>0</v>
          </cell>
          <cell r="AU674" t="b">
            <v>0</v>
          </cell>
          <cell r="AV674" t="b">
            <v>0</v>
          </cell>
          <cell r="AW674" t="b">
            <v>0</v>
          </cell>
          <cell r="AZ674" t="str">
            <v>Kit</v>
          </cell>
          <cell r="BA674" t="str">
            <v/>
          </cell>
          <cell r="BC674">
            <v>0</v>
          </cell>
        </row>
        <row r="675">
          <cell r="A675" t="str">
            <v>4804-40003-00</v>
          </cell>
          <cell r="B675" t="str">
            <v>WAS, M12 Flat Washer A4 (316) S/S, OD=24.00mm, ID=13.00mm, H=2.50mm</v>
          </cell>
          <cell r="C675" t="str">
            <v>ea</v>
          </cell>
          <cell r="E675" t="b">
            <v>0</v>
          </cell>
          <cell r="F675" t="b">
            <v>0</v>
          </cell>
          <cell r="H675" t="str">
            <v>Production</v>
          </cell>
          <cell r="I675" t="str">
            <v>Buy</v>
          </cell>
          <cell r="J675" t="str">
            <v>RS PRO</v>
          </cell>
          <cell r="K675" t="str">
            <v>797-6367</v>
          </cell>
          <cell r="M675" t="str">
            <v>Source cheaper before next build</v>
          </cell>
          <cell r="N675" t="str">
            <v>Smart Electronics</v>
          </cell>
          <cell r="O675" t="str">
            <v>WWW</v>
          </cell>
          <cell r="P675">
            <v>1000</v>
          </cell>
          <cell r="Q675">
            <v>100</v>
          </cell>
          <cell r="R675">
            <v>0.27</v>
          </cell>
          <cell r="S675" t="str">
            <v>EUR</v>
          </cell>
          <cell r="T675">
            <v>0.27</v>
          </cell>
          <cell r="Y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J675">
            <v>0.27</v>
          </cell>
          <cell r="AK675">
            <v>3</v>
          </cell>
          <cell r="AP675">
            <v>45428</v>
          </cell>
          <cell r="AQ675" t="str">
            <v>Box</v>
          </cell>
          <cell r="AR675" t="b">
            <v>0</v>
          </cell>
          <cell r="AS675" t="b">
            <v>0</v>
          </cell>
          <cell r="AT675" t="b">
            <v>0</v>
          </cell>
          <cell r="AU675" t="b">
            <v>0</v>
          </cell>
          <cell r="AV675" t="b">
            <v>0</v>
          </cell>
          <cell r="AW675" t="b">
            <v>0</v>
          </cell>
          <cell r="AZ675" t="str">
            <v>Kit</v>
          </cell>
          <cell r="BA675" t="str">
            <v/>
          </cell>
          <cell r="BC675">
            <v>0</v>
          </cell>
        </row>
        <row r="676">
          <cell r="A676" t="str">
            <v>4804-40004-00</v>
          </cell>
          <cell r="B676" t="str">
            <v>WAS, M6 Spring Washer A4 (316) S/S, OD=11.15mm, ID=6.35mm, H=1.65mm</v>
          </cell>
          <cell r="C676" t="str">
            <v>ea</v>
          </cell>
          <cell r="E676" t="b">
            <v>0</v>
          </cell>
          <cell r="F676" t="b">
            <v>0</v>
          </cell>
          <cell r="H676" t="str">
            <v>Production</v>
          </cell>
          <cell r="I676" t="str">
            <v>Reference Item</v>
          </cell>
          <cell r="J676" t="str">
            <v>RS PRO</v>
          </cell>
          <cell r="K676" t="str">
            <v>189-715</v>
          </cell>
          <cell r="N676" t="str">
            <v>RS</v>
          </cell>
          <cell r="O676" t="str">
            <v>WWW</v>
          </cell>
          <cell r="P676">
            <v>1000</v>
          </cell>
          <cell r="Q676">
            <v>50</v>
          </cell>
          <cell r="R676">
            <v>0.1208</v>
          </cell>
          <cell r="S676" t="str">
            <v>EUR</v>
          </cell>
          <cell r="T676">
            <v>0.1208</v>
          </cell>
          <cell r="Y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J676">
            <v>0.1208</v>
          </cell>
          <cell r="AK676">
            <v>3</v>
          </cell>
          <cell r="AQ676" t="str">
            <v>Kit</v>
          </cell>
          <cell r="AR676" t="b">
            <v>0</v>
          </cell>
          <cell r="AS676" t="b">
            <v>0</v>
          </cell>
          <cell r="AT676" t="b">
            <v>0</v>
          </cell>
          <cell r="AU676" t="b">
            <v>0</v>
          </cell>
          <cell r="AV676" t="b">
            <v>0</v>
          </cell>
          <cell r="AW676" t="b">
            <v>0</v>
          </cell>
          <cell r="AZ676" t="str">
            <v>Kit</v>
          </cell>
          <cell r="BA676" t="str">
            <v/>
          </cell>
          <cell r="BC676">
            <v>0</v>
          </cell>
        </row>
        <row r="677">
          <cell r="A677" t="str">
            <v>4804-40005-00</v>
          </cell>
          <cell r="B677" t="str">
            <v>WAS, M10 Spring Washer A4 (316) S/S, OD=16.00mm, ID=10.20mm, H=2.50mm</v>
          </cell>
          <cell r="C677" t="str">
            <v>ea</v>
          </cell>
          <cell r="E677" t="b">
            <v>0</v>
          </cell>
          <cell r="F677" t="b">
            <v>0</v>
          </cell>
          <cell r="H677" t="str">
            <v>Production</v>
          </cell>
          <cell r="I677" t="str">
            <v>Buy</v>
          </cell>
          <cell r="J677" t="str">
            <v>RS PRO</v>
          </cell>
          <cell r="K677" t="str">
            <v>189-737</v>
          </cell>
          <cell r="N677" t="str">
            <v>RS</v>
          </cell>
          <cell r="O677" t="str">
            <v>WWW</v>
          </cell>
          <cell r="P677">
            <v>1000</v>
          </cell>
          <cell r="Q677">
            <v>100</v>
          </cell>
          <cell r="R677">
            <v>0.121</v>
          </cell>
          <cell r="S677" t="str">
            <v>EUR</v>
          </cell>
          <cell r="T677">
            <v>0.121</v>
          </cell>
          <cell r="Y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J677">
            <v>0.121</v>
          </cell>
          <cell r="AK677">
            <v>3</v>
          </cell>
          <cell r="AQ677" t="str">
            <v>Kit</v>
          </cell>
          <cell r="AR677" t="b">
            <v>0</v>
          </cell>
          <cell r="AS677" t="b">
            <v>0</v>
          </cell>
          <cell r="AT677" t="b">
            <v>0</v>
          </cell>
          <cell r="AU677" t="b">
            <v>0</v>
          </cell>
          <cell r="AV677" t="b">
            <v>0</v>
          </cell>
          <cell r="AW677" t="b">
            <v>0</v>
          </cell>
          <cell r="AZ677" t="str">
            <v>Kit</v>
          </cell>
          <cell r="BA677" t="str">
            <v/>
          </cell>
          <cell r="BC677">
            <v>0</v>
          </cell>
        </row>
        <row r="678">
          <cell r="A678" t="str">
            <v>4804-40006-00</v>
          </cell>
          <cell r="B678" t="str">
            <v>WAS, M12 Flat Washer, Zinc, OD=28.00mm, ID=13.00mm, H=2.50mm</v>
          </cell>
          <cell r="E678" t="b">
            <v>0</v>
          </cell>
          <cell r="F678" t="b">
            <v>0</v>
          </cell>
          <cell r="H678" t="str">
            <v>Production</v>
          </cell>
          <cell r="I678" t="str">
            <v>Buy</v>
          </cell>
          <cell r="J678" t="str">
            <v>TR Fasteners</v>
          </cell>
          <cell r="K678" t="str">
            <v>TR00021046-106</v>
          </cell>
          <cell r="T678" t="e">
            <v>#N/A</v>
          </cell>
          <cell r="Y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J678" t="e">
            <v>#N/A</v>
          </cell>
          <cell r="AQ678" t="str">
            <v>Kit</v>
          </cell>
          <cell r="AR678" t="b">
            <v>0</v>
          </cell>
          <cell r="AS678" t="b">
            <v>0</v>
          </cell>
          <cell r="AT678" t="b">
            <v>0</v>
          </cell>
          <cell r="AU678" t="b">
            <v>0</v>
          </cell>
          <cell r="AV678" t="b">
            <v>0</v>
          </cell>
          <cell r="AW678" t="b">
            <v>0</v>
          </cell>
          <cell r="AZ678" t="str">
            <v>Kit</v>
          </cell>
          <cell r="BA678" t="str">
            <v/>
          </cell>
          <cell r="BC678">
            <v>0</v>
          </cell>
        </row>
        <row r="679">
          <cell r="A679" t="str">
            <v>4806-00010-00</v>
          </cell>
          <cell r="B679" t="str">
            <v>PEM, M6*6mm Insert PEM, 13.49mm, Brass, Blind</v>
          </cell>
          <cell r="C679" t="str">
            <v>ea</v>
          </cell>
          <cell r="E679" t="b">
            <v>0</v>
          </cell>
          <cell r="F679" t="b">
            <v>0</v>
          </cell>
          <cell r="H679" t="str">
            <v>Production</v>
          </cell>
          <cell r="I679" t="str">
            <v>Reference Item</v>
          </cell>
          <cell r="J679" t="str">
            <v>Penn Engineering</v>
          </cell>
          <cell r="K679" t="str">
            <v>IBB-M6-6</v>
          </cell>
          <cell r="M679" t="str">
            <v>Moulder purchases bulk and bills VT upon receipt</v>
          </cell>
          <cell r="N679" t="str">
            <v>Floerke</v>
          </cell>
          <cell r="O679" t="str">
            <v>Email 15/01/2024</v>
          </cell>
          <cell r="P679">
            <v>1000</v>
          </cell>
          <cell r="Q679">
            <v>1000</v>
          </cell>
          <cell r="R679">
            <v>0.17499999999999999</v>
          </cell>
          <cell r="S679" t="str">
            <v>EUR</v>
          </cell>
          <cell r="T679">
            <v>0.17499999999999999</v>
          </cell>
          <cell r="Y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J679">
            <v>0.17499999999999999</v>
          </cell>
          <cell r="AK679">
            <v>6</v>
          </cell>
          <cell r="AQ679" t="str">
            <v>Vendor</v>
          </cell>
          <cell r="AR679" t="b">
            <v>0</v>
          </cell>
          <cell r="AS679" t="b">
            <v>0</v>
          </cell>
          <cell r="AT679" t="b">
            <v>0</v>
          </cell>
          <cell r="AU679" t="b">
            <v>0</v>
          </cell>
          <cell r="AV679" t="b">
            <v>0</v>
          </cell>
          <cell r="AW679" t="b">
            <v>0</v>
          </cell>
          <cell r="AY679" t="str">
            <v>Poland</v>
          </cell>
          <cell r="AZ679" t="str">
            <v>Case</v>
          </cell>
          <cell r="BA679" t="str">
            <v/>
          </cell>
          <cell r="BC679">
            <v>0</v>
          </cell>
        </row>
        <row r="680">
          <cell r="A680" t="str">
            <v>4806-00020-00</v>
          </cell>
          <cell r="B680" t="str">
            <v>PEM, M4*12mm Insert PEM, 13.49mm, Brass, Blind</v>
          </cell>
          <cell r="C680" t="str">
            <v>ea</v>
          </cell>
          <cell r="E680" t="b">
            <v>0</v>
          </cell>
          <cell r="F680" t="b">
            <v>0</v>
          </cell>
          <cell r="H680" t="str">
            <v>Production</v>
          </cell>
          <cell r="I680" t="str">
            <v>Reference Item</v>
          </cell>
          <cell r="J680" t="str">
            <v>Penn Engineering</v>
          </cell>
          <cell r="K680" t="str">
            <v>IBB-M4-12</v>
          </cell>
          <cell r="M680" t="str">
            <v>Moulder purchases bulk and bills VT upon receipt</v>
          </cell>
          <cell r="N680" t="str">
            <v>Floerke</v>
          </cell>
          <cell r="O680" t="str">
            <v>Email 15/01/2024</v>
          </cell>
          <cell r="P680">
            <v>1000</v>
          </cell>
          <cell r="Q680">
            <v>1000</v>
          </cell>
          <cell r="R680">
            <v>0.17499999999999999</v>
          </cell>
          <cell r="S680" t="str">
            <v>EUR</v>
          </cell>
          <cell r="T680">
            <v>0.17499999999999999</v>
          </cell>
          <cell r="Y680">
            <v>0</v>
          </cell>
          <cell r="AE680">
            <v>0</v>
          </cell>
          <cell r="AF680">
            <v>0</v>
          </cell>
          <cell r="AG680">
            <v>0</v>
          </cell>
          <cell r="AH680">
            <v>0</v>
          </cell>
          <cell r="AJ680">
            <v>0.17499999999999999</v>
          </cell>
          <cell r="AK680">
            <v>6</v>
          </cell>
          <cell r="AQ680" t="str">
            <v>Vendor</v>
          </cell>
          <cell r="AR680" t="b">
            <v>0</v>
          </cell>
          <cell r="AS680" t="b">
            <v>0</v>
          </cell>
          <cell r="AT680" t="b">
            <v>0</v>
          </cell>
          <cell r="AU680" t="b">
            <v>0</v>
          </cell>
          <cell r="AV680" t="b">
            <v>0</v>
          </cell>
          <cell r="AW680" t="b">
            <v>0</v>
          </cell>
          <cell r="AY680" t="str">
            <v>Poland</v>
          </cell>
          <cell r="AZ680" t="str">
            <v>Case</v>
          </cell>
          <cell r="BA680" t="str">
            <v/>
          </cell>
          <cell r="BC680">
            <v>0</v>
          </cell>
        </row>
        <row r="681">
          <cell r="A681" t="str">
            <v>4810-00010-00</v>
          </cell>
          <cell r="B681" t="str">
            <v>MAG, Ø20mm ,H=6.00mm, C/S=4mm, N35 Neodymium Pot Magnet, 8kgf</v>
          </cell>
          <cell r="C681" t="str">
            <v>ea</v>
          </cell>
          <cell r="E681" t="b">
            <v>0</v>
          </cell>
          <cell r="F681" t="b">
            <v>0</v>
          </cell>
          <cell r="H681" t="str">
            <v>Production</v>
          </cell>
          <cell r="I681" t="str">
            <v>Buy</v>
          </cell>
          <cell r="J681" t="str">
            <v>Magneo Smart</v>
          </cell>
          <cell r="K681" t="str">
            <v>420-G</v>
          </cell>
          <cell r="N681" t="str">
            <v>ECAS</v>
          </cell>
          <cell r="R681">
            <v>1.05</v>
          </cell>
          <cell r="S681" t="str">
            <v>EUR</v>
          </cell>
          <cell r="T681">
            <v>1.05</v>
          </cell>
          <cell r="Y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J681">
            <v>1.05</v>
          </cell>
          <cell r="AP681">
            <v>45625</v>
          </cell>
          <cell r="AQ681" t="str">
            <v>Box</v>
          </cell>
          <cell r="AR681" t="b">
            <v>0</v>
          </cell>
          <cell r="AS681" t="b">
            <v>0</v>
          </cell>
          <cell r="AT681" t="b">
            <v>0</v>
          </cell>
          <cell r="AU681" t="b">
            <v>0</v>
          </cell>
          <cell r="AV681" t="b">
            <v>0</v>
          </cell>
          <cell r="AW681" t="b">
            <v>0</v>
          </cell>
          <cell r="AX681" t="str">
            <v>MAGNET OALA D 20MM</v>
          </cell>
          <cell r="AY681" t="str">
            <v>Romania</v>
          </cell>
          <cell r="AZ681" t="str">
            <v>Hand</v>
          </cell>
          <cell r="BA681" t="str">
            <v/>
          </cell>
          <cell r="BC681">
            <v>0</v>
          </cell>
        </row>
        <row r="682">
          <cell r="A682" t="str">
            <v>4810-00100-00</v>
          </cell>
          <cell r="B682" t="str">
            <v>MAG, Disc, Ø18x5mm, Activation</v>
          </cell>
          <cell r="C682" t="str">
            <v>ea</v>
          </cell>
          <cell r="E682" t="b">
            <v>0</v>
          </cell>
          <cell r="F682" t="b">
            <v>0</v>
          </cell>
          <cell r="H682" t="str">
            <v>Production</v>
          </cell>
          <cell r="I682" t="str">
            <v>Buy</v>
          </cell>
          <cell r="J682" t="str">
            <v>Amazon</v>
          </cell>
          <cell r="K682" t="str">
            <v>X-Bet magnet</v>
          </cell>
          <cell r="R682">
            <v>0.1479</v>
          </cell>
          <cell r="S682" t="str">
            <v>EUR</v>
          </cell>
          <cell r="T682">
            <v>0.1479</v>
          </cell>
          <cell r="Y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J682">
            <v>0.1479</v>
          </cell>
          <cell r="AP682">
            <v>45681</v>
          </cell>
          <cell r="AQ682" t="str">
            <v>Box</v>
          </cell>
          <cell r="AR682" t="b">
            <v>0</v>
          </cell>
          <cell r="AS682" t="b">
            <v>0</v>
          </cell>
          <cell r="AT682" t="b">
            <v>0</v>
          </cell>
          <cell r="AU682" t="b">
            <v>0</v>
          </cell>
          <cell r="AV682" t="b">
            <v>0</v>
          </cell>
          <cell r="AW682" t="b">
            <v>0</v>
          </cell>
          <cell r="AY682" t="str">
            <v>UK</v>
          </cell>
          <cell r="AZ682" t="str">
            <v>Hand</v>
          </cell>
          <cell r="BA682" t="str">
            <v/>
          </cell>
          <cell r="BC682">
            <v>0</v>
          </cell>
        </row>
        <row r="683">
          <cell r="A683" t="str">
            <v>4810-70022-00</v>
          </cell>
          <cell r="B683" t="str">
            <v>MAG, Ø20mm ,H=7.00mm, C/S=4mm, N42 Neodymium Pot Magnet, 13.2kgf</v>
          </cell>
          <cell r="C683" t="str">
            <v>ea</v>
          </cell>
          <cell r="E683" t="b">
            <v>0</v>
          </cell>
          <cell r="F683" t="b">
            <v>0</v>
          </cell>
          <cell r="H683" t="str">
            <v>Production</v>
          </cell>
          <cell r="I683" t="str">
            <v>Buy</v>
          </cell>
          <cell r="J683" t="str">
            <v>First 4 Magnets</v>
          </cell>
          <cell r="K683" t="str">
            <v>F4MA20-1</v>
          </cell>
          <cell r="N683" t="str">
            <v>First 4 Magnets</v>
          </cell>
          <cell r="P683">
            <v>960</v>
          </cell>
          <cell r="Q683">
            <v>80</v>
          </cell>
          <cell r="R683">
            <v>3.18</v>
          </cell>
          <cell r="S683" t="str">
            <v>EUR</v>
          </cell>
          <cell r="T683">
            <v>3.18</v>
          </cell>
          <cell r="U683" t="str">
            <v>EXW UK</v>
          </cell>
          <cell r="Y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J683">
            <v>3.18</v>
          </cell>
          <cell r="AQ683" t="str">
            <v>Box</v>
          </cell>
          <cell r="AR683" t="b">
            <v>0</v>
          </cell>
          <cell r="AS683" t="b">
            <v>0</v>
          </cell>
          <cell r="AT683" t="b">
            <v>0</v>
          </cell>
          <cell r="AU683" t="b">
            <v>0</v>
          </cell>
          <cell r="AV683" t="b">
            <v>0</v>
          </cell>
          <cell r="AW683" t="b">
            <v>0</v>
          </cell>
          <cell r="AY683" t="str">
            <v>UK</v>
          </cell>
          <cell r="AZ683" t="str">
            <v>Hand</v>
          </cell>
          <cell r="BA683" t="str">
            <v/>
          </cell>
          <cell r="BC683">
            <v>0</v>
          </cell>
        </row>
        <row r="684">
          <cell r="A684" t="str">
            <v>4812-00000-00</v>
          </cell>
          <cell r="B684" t="str">
            <v>SPC, M3x10mm Nylon Standoff, M to F, Black</v>
          </cell>
          <cell r="C684" t="str">
            <v>ea</v>
          </cell>
          <cell r="E684" t="b">
            <v>0</v>
          </cell>
          <cell r="F684" t="b">
            <v>0</v>
          </cell>
          <cell r="H684" t="str">
            <v>Production</v>
          </cell>
          <cell r="I684" t="str">
            <v>Buy</v>
          </cell>
          <cell r="J684" t="str">
            <v>Essentra</v>
          </cell>
          <cell r="K684" t="str">
            <v>HTSN-M3-10-6-2</v>
          </cell>
          <cell r="N684" t="str">
            <v>ECAS</v>
          </cell>
          <cell r="O684" t="str">
            <v>WWW</v>
          </cell>
          <cell r="P684">
            <v>1000</v>
          </cell>
          <cell r="Q684">
            <v>100</v>
          </cell>
          <cell r="R684">
            <v>0.11600000000000001</v>
          </cell>
          <cell r="S684" t="str">
            <v>EUR</v>
          </cell>
          <cell r="T684">
            <v>0.11600000000000001</v>
          </cell>
          <cell r="U684" t="str">
            <v>EXW Poland</v>
          </cell>
          <cell r="Y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J684">
            <v>0.11600000000000001</v>
          </cell>
          <cell r="AK684">
            <v>27</v>
          </cell>
          <cell r="AQ684" t="str">
            <v>Box</v>
          </cell>
          <cell r="AR684" t="b">
            <v>0</v>
          </cell>
          <cell r="AS684" t="b">
            <v>0</v>
          </cell>
          <cell r="AT684" t="b">
            <v>0</v>
          </cell>
          <cell r="AU684" t="b">
            <v>0</v>
          </cell>
          <cell r="AV684" t="b">
            <v>0</v>
          </cell>
          <cell r="AW684" t="b">
            <v>0</v>
          </cell>
          <cell r="AY684" t="str">
            <v>Germany</v>
          </cell>
          <cell r="AZ684" t="str">
            <v>Hand</v>
          </cell>
          <cell r="BA684" t="str">
            <v/>
          </cell>
          <cell r="BC684">
            <v>0</v>
          </cell>
        </row>
        <row r="685">
          <cell r="A685" t="str">
            <v>4812-00010-00</v>
          </cell>
          <cell r="B685" t="str">
            <v>SPC, M3x15mm Nylon Standoff, M to F, Black</v>
          </cell>
          <cell r="C685" t="str">
            <v>ea</v>
          </cell>
          <cell r="E685" t="b">
            <v>0</v>
          </cell>
          <cell r="F685" t="b">
            <v>0</v>
          </cell>
          <cell r="H685" t="str">
            <v>Production</v>
          </cell>
          <cell r="I685" t="str">
            <v>Buy</v>
          </cell>
          <cell r="J685" t="str">
            <v>Essentra</v>
          </cell>
          <cell r="K685" t="str">
            <v>HTSN-M3-15-6-2</v>
          </cell>
          <cell r="N685" t="str">
            <v>TME</v>
          </cell>
          <cell r="O685" t="str">
            <v>WWW</v>
          </cell>
          <cell r="P685">
            <v>1000</v>
          </cell>
          <cell r="Q685">
            <v>100</v>
          </cell>
          <cell r="R685">
            <v>0.1003</v>
          </cell>
          <cell r="S685" t="str">
            <v>EUR</v>
          </cell>
          <cell r="T685">
            <v>0.1003</v>
          </cell>
          <cell r="U685" t="str">
            <v>EXW Poland</v>
          </cell>
          <cell r="Y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J685">
            <v>0.1003</v>
          </cell>
          <cell r="AK685">
            <v>27</v>
          </cell>
          <cell r="AQ685" t="str">
            <v>Box</v>
          </cell>
          <cell r="AR685" t="b">
            <v>0</v>
          </cell>
          <cell r="AS685" t="b">
            <v>0</v>
          </cell>
          <cell r="AT685" t="b">
            <v>0</v>
          </cell>
          <cell r="AU685" t="b">
            <v>0</v>
          </cell>
          <cell r="AV685" t="b">
            <v>0</v>
          </cell>
          <cell r="AW685" t="b">
            <v>0</v>
          </cell>
          <cell r="AY685" t="str">
            <v>Germany</v>
          </cell>
          <cell r="AZ685" t="str">
            <v>Hand</v>
          </cell>
          <cell r="BA685" t="str">
            <v/>
          </cell>
          <cell r="BC685">
            <v>0</v>
          </cell>
        </row>
        <row r="686">
          <cell r="A686" t="str">
            <v>4812-00020-00</v>
          </cell>
          <cell r="B686" t="str">
            <v>SPC, M3x25mm Nylon Standoff, M to F, Black</v>
          </cell>
          <cell r="C686" t="str">
            <v>ea</v>
          </cell>
          <cell r="E686" t="b">
            <v>0</v>
          </cell>
          <cell r="F686" t="b">
            <v>0</v>
          </cell>
          <cell r="H686" t="str">
            <v>Production</v>
          </cell>
          <cell r="I686" t="str">
            <v>Buy</v>
          </cell>
          <cell r="J686" t="str">
            <v>Essentra</v>
          </cell>
          <cell r="K686" t="str">
            <v>HTSN-M3-25-6-2</v>
          </cell>
          <cell r="N686" t="str">
            <v>ECAS</v>
          </cell>
          <cell r="O686" t="str">
            <v>WWW</v>
          </cell>
          <cell r="P686">
            <v>1000</v>
          </cell>
          <cell r="Q686">
            <v>100</v>
          </cell>
          <cell r="R686">
            <v>0.186</v>
          </cell>
          <cell r="S686" t="str">
            <v>EUR</v>
          </cell>
          <cell r="T686">
            <v>0.186</v>
          </cell>
          <cell r="U686" t="str">
            <v>EXW Poland</v>
          </cell>
          <cell r="Y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J686">
            <v>0.186</v>
          </cell>
          <cell r="AK686">
            <v>27</v>
          </cell>
          <cell r="AQ686" t="str">
            <v>Box</v>
          </cell>
          <cell r="AR686" t="b">
            <v>0</v>
          </cell>
          <cell r="AS686" t="b">
            <v>0</v>
          </cell>
          <cell r="AT686" t="b">
            <v>0</v>
          </cell>
          <cell r="AU686" t="b">
            <v>0</v>
          </cell>
          <cell r="AV686" t="b">
            <v>0</v>
          </cell>
          <cell r="AW686" t="b">
            <v>0</v>
          </cell>
          <cell r="AY686" t="str">
            <v>Germany</v>
          </cell>
          <cell r="AZ686" t="str">
            <v>Hand</v>
          </cell>
          <cell r="BA686" t="str">
            <v/>
          </cell>
          <cell r="BC686">
            <v>0</v>
          </cell>
        </row>
        <row r="687">
          <cell r="A687" t="str">
            <v>4812-00030-00</v>
          </cell>
          <cell r="B687" t="str">
            <v>SPC, 2.54mm x H=3.18mm Board Support, Snap-in, Nylon</v>
          </cell>
          <cell r="C687" t="str">
            <v>ea</v>
          </cell>
          <cell r="E687" t="b">
            <v>0</v>
          </cell>
          <cell r="F687" t="b">
            <v>0</v>
          </cell>
          <cell r="H687" t="str">
            <v>Production</v>
          </cell>
          <cell r="I687" t="str">
            <v>Buy</v>
          </cell>
          <cell r="J687" t="str">
            <v>Essentra</v>
          </cell>
          <cell r="K687" t="str">
            <v>DLCBST-2-01</v>
          </cell>
          <cell r="N687" t="str">
            <v>Digikey</v>
          </cell>
          <cell r="O687" t="str">
            <v>WWW</v>
          </cell>
          <cell r="P687">
            <v>1000</v>
          </cell>
          <cell r="Q687">
            <v>1000</v>
          </cell>
          <cell r="R687">
            <v>0.20599999999999999</v>
          </cell>
          <cell r="S687" t="str">
            <v>EUR</v>
          </cell>
          <cell r="T687">
            <v>0.20599999999999999</v>
          </cell>
          <cell r="Y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J687">
            <v>0.20599999999999999</v>
          </cell>
          <cell r="AK687">
            <v>8</v>
          </cell>
          <cell r="AM687" t="str">
            <v>3926.90.9985</v>
          </cell>
          <cell r="AP687">
            <v>45392</v>
          </cell>
          <cell r="AQ687" t="str">
            <v>Box</v>
          </cell>
          <cell r="AR687" t="b">
            <v>0</v>
          </cell>
          <cell r="AS687" t="b">
            <v>0</v>
          </cell>
          <cell r="AT687" t="b">
            <v>0</v>
          </cell>
          <cell r="AU687" t="b">
            <v>0</v>
          </cell>
          <cell r="AV687" t="b">
            <v>0</v>
          </cell>
          <cell r="AW687" t="b">
            <v>0</v>
          </cell>
          <cell r="AY687" t="str">
            <v>Mexico</v>
          </cell>
          <cell r="AZ687" t="str">
            <v>Hand</v>
          </cell>
          <cell r="BA687" t="str">
            <v/>
          </cell>
          <cell r="BC687">
            <v>0</v>
          </cell>
        </row>
        <row r="688">
          <cell r="A688" t="str">
            <v>4812-00040-00</v>
          </cell>
          <cell r="B688" t="str">
            <v>SPC, M3x10mm Nylon Standoff, M to F, Black</v>
          </cell>
          <cell r="C688" t="str">
            <v>ea</v>
          </cell>
          <cell r="E688" t="b">
            <v>0</v>
          </cell>
          <cell r="F688" t="b">
            <v>0</v>
          </cell>
          <cell r="H688" t="str">
            <v>Production</v>
          </cell>
          <cell r="I688" t="str">
            <v>Buy</v>
          </cell>
          <cell r="J688" t="str">
            <v>Essentra</v>
          </cell>
          <cell r="K688" t="str">
            <v>HTSN-M3-10-6-2</v>
          </cell>
          <cell r="N688" t="str">
            <v>Schukat</v>
          </cell>
          <cell r="O688" t="str">
            <v>WWW</v>
          </cell>
          <cell r="P688">
            <v>1000</v>
          </cell>
          <cell r="Q688">
            <v>100</v>
          </cell>
          <cell r="R688">
            <v>0.129</v>
          </cell>
          <cell r="S688" t="str">
            <v>EUR</v>
          </cell>
          <cell r="T688">
            <v>0.129</v>
          </cell>
          <cell r="Y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J688">
            <v>0.129</v>
          </cell>
          <cell r="AK688">
            <v>14</v>
          </cell>
          <cell r="AP688">
            <v>45397</v>
          </cell>
          <cell r="AQ688" t="str">
            <v>Box</v>
          </cell>
          <cell r="AR688" t="b">
            <v>0</v>
          </cell>
          <cell r="AS688" t="b">
            <v>0</v>
          </cell>
          <cell r="AT688" t="b">
            <v>0</v>
          </cell>
          <cell r="AU688" t="b">
            <v>0</v>
          </cell>
          <cell r="AV688" t="b">
            <v>0</v>
          </cell>
          <cell r="AW688" t="b">
            <v>0</v>
          </cell>
          <cell r="AY688" t="str">
            <v>Germany</v>
          </cell>
          <cell r="AZ688" t="str">
            <v>Hand</v>
          </cell>
          <cell r="BA688" t="str">
            <v/>
          </cell>
          <cell r="BC688">
            <v>0</v>
          </cell>
        </row>
        <row r="689">
          <cell r="A689" t="str">
            <v>4814-00010-00</v>
          </cell>
          <cell r="B689" t="str">
            <v>NUT, M3 Nylon, Black</v>
          </cell>
          <cell r="C689" t="str">
            <v>ea</v>
          </cell>
          <cell r="D689" t="str">
            <v>1</v>
          </cell>
          <cell r="E689" t="b">
            <v>0</v>
          </cell>
          <cell r="F689" t="b">
            <v>0</v>
          </cell>
          <cell r="H689" t="str">
            <v>Production</v>
          </cell>
          <cell r="I689" t="str">
            <v>Buy</v>
          </cell>
          <cell r="J689" t="str">
            <v>Wuerth</v>
          </cell>
          <cell r="K689" t="str">
            <v>03233</v>
          </cell>
          <cell r="N689" t="str">
            <v>ECAS</v>
          </cell>
          <cell r="R689">
            <v>3.7999999999999999E-2</v>
          </cell>
          <cell r="S689" t="str">
            <v>EUR</v>
          </cell>
          <cell r="T689">
            <v>3.7999999999999999E-2</v>
          </cell>
          <cell r="U689" t="str">
            <v>DDP Romania</v>
          </cell>
          <cell r="Y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J689">
            <v>3.7999999999999999E-2</v>
          </cell>
          <cell r="AK689">
            <v>10</v>
          </cell>
          <cell r="AQ689" t="str">
            <v>Box</v>
          </cell>
          <cell r="AR689" t="b">
            <v>0</v>
          </cell>
          <cell r="AS689" t="b">
            <v>0</v>
          </cell>
          <cell r="AT689" t="b">
            <v>0</v>
          </cell>
          <cell r="AU689" t="b">
            <v>0</v>
          </cell>
          <cell r="AV689" t="b">
            <v>0</v>
          </cell>
          <cell r="AW689" t="b">
            <v>0</v>
          </cell>
          <cell r="AY689" t="str">
            <v>Germany</v>
          </cell>
          <cell r="AZ689" t="str">
            <v>Hand</v>
          </cell>
          <cell r="BA689" t="str">
            <v/>
          </cell>
          <cell r="BC689">
            <v>0</v>
          </cell>
        </row>
        <row r="690">
          <cell r="A690" t="str">
            <v>4814-00010-00</v>
          </cell>
          <cell r="B690" t="str">
            <v>NUT, M3 Nylon, Black</v>
          </cell>
          <cell r="C690" t="str">
            <v>ea</v>
          </cell>
          <cell r="D690" t="str">
            <v>2</v>
          </cell>
          <cell r="E690" t="b">
            <v>0</v>
          </cell>
          <cell r="F690" t="b">
            <v>0</v>
          </cell>
          <cell r="H690" t="str">
            <v>Production</v>
          </cell>
          <cell r="I690" t="str">
            <v>Buy</v>
          </cell>
          <cell r="J690" t="str">
            <v>Bossard</v>
          </cell>
          <cell r="K690">
            <v>1400401</v>
          </cell>
          <cell r="N690" t="str">
            <v>TME</v>
          </cell>
          <cell r="O690" t="str">
            <v>WWW</v>
          </cell>
          <cell r="P690">
            <v>1000</v>
          </cell>
          <cell r="Q690">
            <v>1000</v>
          </cell>
          <cell r="R690">
            <v>3.2000000000000001E-2</v>
          </cell>
          <cell r="S690" t="str">
            <v>EUR</v>
          </cell>
          <cell r="T690">
            <v>3.2000000000000001E-2</v>
          </cell>
          <cell r="Y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J690">
            <v>3.2000000000000001E-2</v>
          </cell>
          <cell r="AK690">
            <v>27</v>
          </cell>
          <cell r="AQ690" t="str">
            <v>Box</v>
          </cell>
          <cell r="AR690" t="b">
            <v>0</v>
          </cell>
          <cell r="AS690" t="b">
            <v>0</v>
          </cell>
          <cell r="AT690" t="b">
            <v>0</v>
          </cell>
          <cell r="AU690" t="b">
            <v>0</v>
          </cell>
          <cell r="AV690" t="b">
            <v>0</v>
          </cell>
          <cell r="AW690" t="b">
            <v>0</v>
          </cell>
          <cell r="AY690" t="str">
            <v>Germany</v>
          </cell>
          <cell r="AZ690" t="str">
            <v>Hand</v>
          </cell>
          <cell r="BA690" t="str">
            <v/>
          </cell>
          <cell r="BC690">
            <v>0</v>
          </cell>
        </row>
        <row r="691">
          <cell r="A691" t="str">
            <v>4814-00020-00</v>
          </cell>
          <cell r="B691" t="str">
            <v>NUT, M12 Nylon, Black</v>
          </cell>
          <cell r="C691" t="str">
            <v>ea</v>
          </cell>
          <cell r="E691" t="b">
            <v>0</v>
          </cell>
          <cell r="F691" t="b">
            <v>0</v>
          </cell>
          <cell r="H691" t="str">
            <v>Production</v>
          </cell>
          <cell r="I691" t="str">
            <v>Reference Item</v>
          </cell>
          <cell r="J691" t="str">
            <v>Helukabel</v>
          </cell>
          <cell r="K691" t="str">
            <v>KMK-PA RAL9005 M12</v>
          </cell>
          <cell r="N691" t="str">
            <v>ECAS</v>
          </cell>
          <cell r="P691">
            <v>50</v>
          </cell>
          <cell r="Q691">
            <v>1</v>
          </cell>
          <cell r="R691">
            <v>6.3899047542498894E-2</v>
          </cell>
          <cell r="S691" t="str">
            <v>EUR</v>
          </cell>
          <cell r="T691">
            <v>6.3899047542498894E-2</v>
          </cell>
          <cell r="U691" t="str">
            <v>DDP Romania</v>
          </cell>
          <cell r="Y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J691">
            <v>6.3899047542498894E-2</v>
          </cell>
          <cell r="AK691">
            <v>7</v>
          </cell>
          <cell r="AP691">
            <v>45625</v>
          </cell>
          <cell r="AQ691" t="str">
            <v>Box</v>
          </cell>
          <cell r="AR691" t="b">
            <v>0</v>
          </cell>
          <cell r="AS691" t="b">
            <v>0</v>
          </cell>
          <cell r="AT691" t="b">
            <v>0</v>
          </cell>
          <cell r="AU691" t="b">
            <v>0</v>
          </cell>
          <cell r="AV691" t="b">
            <v>0</v>
          </cell>
          <cell r="AW691" t="b">
            <v>0</v>
          </cell>
          <cell r="AY691" t="str">
            <v>Germany</v>
          </cell>
          <cell r="AZ691" t="str">
            <v>Hand</v>
          </cell>
          <cell r="BA691" t="str">
            <v/>
          </cell>
          <cell r="BC691">
            <v>0</v>
          </cell>
        </row>
        <row r="692">
          <cell r="A692" t="str">
            <v>4816-00010-00</v>
          </cell>
          <cell r="B692" t="str">
            <v>SCR, M3x10mm, Cross, Polycarbonate, Clear</v>
          </cell>
          <cell r="C692" t="str">
            <v>ea</v>
          </cell>
          <cell r="D692" t="str">
            <v>1</v>
          </cell>
          <cell r="E692" t="b">
            <v>0</v>
          </cell>
          <cell r="F692" t="b">
            <v>0</v>
          </cell>
          <cell r="H692" t="str">
            <v>Production</v>
          </cell>
          <cell r="I692" t="str">
            <v>Buy</v>
          </cell>
          <cell r="J692" t="str">
            <v>Vogt</v>
          </cell>
          <cell r="K692" t="str">
            <v>RS310</v>
          </cell>
          <cell r="N692" t="str">
            <v>ECAS</v>
          </cell>
          <cell r="R692">
            <v>0.1</v>
          </cell>
          <cell r="S692" t="str">
            <v>EUR</v>
          </cell>
          <cell r="T692">
            <v>0.1</v>
          </cell>
          <cell r="U692" t="str">
            <v>DDP Romania</v>
          </cell>
          <cell r="Y692">
            <v>0</v>
          </cell>
          <cell r="AE692">
            <v>0</v>
          </cell>
          <cell r="AF692">
            <v>0</v>
          </cell>
          <cell r="AG692">
            <v>0</v>
          </cell>
          <cell r="AH692">
            <v>0</v>
          </cell>
          <cell r="AJ692">
            <v>0.1</v>
          </cell>
          <cell r="AK692">
            <v>8</v>
          </cell>
          <cell r="AP692">
            <v>45625</v>
          </cell>
          <cell r="AQ692" t="str">
            <v>Box</v>
          </cell>
          <cell r="AR692" t="b">
            <v>0</v>
          </cell>
          <cell r="AS692" t="b">
            <v>0</v>
          </cell>
          <cell r="AT692" t="b">
            <v>0</v>
          </cell>
          <cell r="AU692" t="b">
            <v>0</v>
          </cell>
          <cell r="AV692" t="b">
            <v>0</v>
          </cell>
          <cell r="AW692" t="b">
            <v>0</v>
          </cell>
          <cell r="AY692" t="str">
            <v>Poland</v>
          </cell>
          <cell r="AZ692" t="str">
            <v>Hand</v>
          </cell>
          <cell r="BA692" t="str">
            <v/>
          </cell>
          <cell r="BC692">
            <v>0</v>
          </cell>
        </row>
        <row r="693">
          <cell r="A693" t="str">
            <v>4816-00010-00</v>
          </cell>
          <cell r="B693" t="str">
            <v>SCR, M3x10mm, Cross, Polycarbonate, Clear</v>
          </cell>
          <cell r="C693" t="str">
            <v>ea</v>
          </cell>
          <cell r="D693" t="str">
            <v>2</v>
          </cell>
          <cell r="E693" t="b">
            <v>0</v>
          </cell>
          <cell r="F693" t="b">
            <v>0</v>
          </cell>
          <cell r="H693" t="str">
            <v>Production</v>
          </cell>
          <cell r="I693" t="str">
            <v>Buy</v>
          </cell>
          <cell r="J693" t="str">
            <v>Bossard</v>
          </cell>
          <cell r="K693" t="str">
            <v>1401963</v>
          </cell>
          <cell r="N693" t="str">
            <v>ECAS</v>
          </cell>
          <cell r="P693">
            <v>1000</v>
          </cell>
          <cell r="Q693">
            <v>1000</v>
          </cell>
          <cell r="R693">
            <v>2.9499999999999998E-2</v>
          </cell>
          <cell r="S693" t="str">
            <v>EUR</v>
          </cell>
          <cell r="T693">
            <v>2.9499999999999998E-2</v>
          </cell>
          <cell r="Y693">
            <v>0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J693">
            <v>2.9499999999999998E-2</v>
          </cell>
          <cell r="AK693">
            <v>5</v>
          </cell>
          <cell r="AQ693" t="str">
            <v>Box</v>
          </cell>
          <cell r="AR693" t="b">
            <v>0</v>
          </cell>
          <cell r="AS693" t="b">
            <v>0</v>
          </cell>
          <cell r="AT693" t="b">
            <v>0</v>
          </cell>
          <cell r="AU693" t="b">
            <v>0</v>
          </cell>
          <cell r="AV693" t="b">
            <v>0</v>
          </cell>
          <cell r="AW693" t="b">
            <v>0</v>
          </cell>
          <cell r="AZ693" t="str">
            <v>Hand</v>
          </cell>
          <cell r="BA693" t="str">
            <v/>
          </cell>
          <cell r="BC693">
            <v>0</v>
          </cell>
        </row>
        <row r="694">
          <cell r="A694" t="str">
            <v>4818-00010-00</v>
          </cell>
          <cell r="B694" t="str">
            <v>FIX, 12mm x 60mm Nylon Wall Plug</v>
          </cell>
          <cell r="C694" t="str">
            <v>ea</v>
          </cell>
          <cell r="E694" t="b">
            <v>0</v>
          </cell>
          <cell r="F694" t="b">
            <v>0</v>
          </cell>
          <cell r="H694" t="str">
            <v>Production</v>
          </cell>
          <cell r="I694" t="str">
            <v>Reference Item</v>
          </cell>
          <cell r="J694" t="str">
            <v>Fischer</v>
          </cell>
          <cell r="K694" t="str">
            <v>070012</v>
          </cell>
          <cell r="N694" t="str">
            <v>Meath Metals</v>
          </cell>
          <cell r="O694" t="str">
            <v>Estimate</v>
          </cell>
          <cell r="P694">
            <v>100</v>
          </cell>
          <cell r="Q694">
            <v>25</v>
          </cell>
          <cell r="R694">
            <v>0.21899999999999997</v>
          </cell>
          <cell r="S694" t="str">
            <v>EUR</v>
          </cell>
          <cell r="T694">
            <v>0.21899999999999997</v>
          </cell>
          <cell r="Y694">
            <v>0</v>
          </cell>
          <cell r="AE694">
            <v>0</v>
          </cell>
          <cell r="AF694">
            <v>0</v>
          </cell>
          <cell r="AG694">
            <v>0</v>
          </cell>
          <cell r="AH694">
            <v>0</v>
          </cell>
          <cell r="AJ694">
            <v>0.21899999999999997</v>
          </cell>
          <cell r="AQ694" t="str">
            <v>Kit</v>
          </cell>
          <cell r="AR694" t="b">
            <v>0</v>
          </cell>
          <cell r="AS694" t="b">
            <v>0</v>
          </cell>
          <cell r="AT694" t="b">
            <v>0</v>
          </cell>
          <cell r="AU694" t="b">
            <v>0</v>
          </cell>
          <cell r="AV694" t="b">
            <v>0</v>
          </cell>
          <cell r="AW694" t="b">
            <v>0</v>
          </cell>
          <cell r="AZ694" t="str">
            <v>Hand</v>
          </cell>
          <cell r="BA694" t="str">
            <v/>
          </cell>
          <cell r="BC694">
            <v>0</v>
          </cell>
        </row>
        <row r="695">
          <cell r="A695" t="str">
            <v>4900-00000-00</v>
          </cell>
          <cell r="B695" t="str">
            <v>PCB, Test Point, Non-Component</v>
          </cell>
          <cell r="C695" t="str">
            <v>ea</v>
          </cell>
          <cell r="E695" t="b">
            <v>0</v>
          </cell>
          <cell r="F695" t="b">
            <v>0</v>
          </cell>
          <cell r="H695" t="str">
            <v>Production</v>
          </cell>
          <cell r="I695" t="str">
            <v>Reference Item</v>
          </cell>
          <cell r="J695" t="str">
            <v>VT Electron</v>
          </cell>
          <cell r="K695" t="str">
            <v>None</v>
          </cell>
          <cell r="R695">
            <v>0</v>
          </cell>
          <cell r="S695" t="str">
            <v>EUR</v>
          </cell>
          <cell r="T695">
            <v>0</v>
          </cell>
          <cell r="Y695">
            <v>0</v>
          </cell>
          <cell r="AE695">
            <v>0</v>
          </cell>
          <cell r="AF695">
            <v>0</v>
          </cell>
          <cell r="AG695">
            <v>0</v>
          </cell>
          <cell r="AH695">
            <v>0</v>
          </cell>
          <cell r="AJ695">
            <v>0</v>
          </cell>
          <cell r="AR695" t="b">
            <v>0</v>
          </cell>
          <cell r="AS695" t="b">
            <v>0</v>
          </cell>
          <cell r="AT695" t="b">
            <v>0</v>
          </cell>
          <cell r="AU695" t="b">
            <v>0</v>
          </cell>
          <cell r="AV695" t="b">
            <v>0</v>
          </cell>
          <cell r="AW695" t="b">
            <v>0</v>
          </cell>
          <cell r="AY695" t="str">
            <v>China</v>
          </cell>
          <cell r="AZ695" t="str">
            <v>None</v>
          </cell>
          <cell r="BA695" t="str">
            <v/>
          </cell>
          <cell r="BC695">
            <v>0</v>
          </cell>
        </row>
        <row r="696">
          <cell r="A696" t="str">
            <v>4901-30030-04</v>
          </cell>
          <cell r="B696" t="str">
            <v>PCB, Scavenger ADE (47.5x26x1.6mm, 4L, 1oz/1oz, ENIG, 8-up), ver 4.3</v>
          </cell>
          <cell r="C696" t="str">
            <v>ea</v>
          </cell>
          <cell r="E696" t="b">
            <v>0</v>
          </cell>
          <cell r="F696" t="b">
            <v>0</v>
          </cell>
          <cell r="H696" t="str">
            <v>Obsolete</v>
          </cell>
          <cell r="I696" t="str">
            <v>Buy</v>
          </cell>
          <cell r="J696" t="str">
            <v>EMS Approved</v>
          </cell>
          <cell r="N696" t="str">
            <v>ECAS</v>
          </cell>
          <cell r="R696">
            <v>2.4500000000000002</v>
          </cell>
          <cell r="S696" t="str">
            <v>EUR</v>
          </cell>
          <cell r="T696">
            <v>2.4500000000000002</v>
          </cell>
          <cell r="Y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J696">
            <v>2.4500000000000002</v>
          </cell>
          <cell r="AK696">
            <v>3</v>
          </cell>
          <cell r="AN696" t="str">
            <v>y</v>
          </cell>
          <cell r="AO696" t="str">
            <v>y</v>
          </cell>
          <cell r="AQ696" t="str">
            <v>PCA</v>
          </cell>
          <cell r="AR696" t="b">
            <v>0</v>
          </cell>
          <cell r="AS696" t="b">
            <v>0</v>
          </cell>
          <cell r="AT696" t="b">
            <v>0</v>
          </cell>
          <cell r="AU696" t="b">
            <v>0</v>
          </cell>
          <cell r="AV696" t="b">
            <v>0</v>
          </cell>
          <cell r="AW696" t="b">
            <v>0</v>
          </cell>
          <cell r="AY696" t="str">
            <v>China</v>
          </cell>
          <cell r="AZ696" t="str">
            <v>PCB</v>
          </cell>
          <cell r="BA696" t="str">
            <v/>
          </cell>
          <cell r="BC696">
            <v>0</v>
          </cell>
        </row>
        <row r="697">
          <cell r="A697" t="str">
            <v>4901-30030-05</v>
          </cell>
          <cell r="B697" t="str">
            <v>PCB, Scavenger ADE (47.5x26x1.6mm, 4L, 1oz/1oz, ENIG, 8-up), ver 4.4</v>
          </cell>
          <cell r="C697" t="str">
            <v>ea</v>
          </cell>
          <cell r="E697" t="b">
            <v>0</v>
          </cell>
          <cell r="F697" t="b">
            <v>0</v>
          </cell>
          <cell r="H697" t="str">
            <v>Production</v>
          </cell>
          <cell r="I697" t="str">
            <v>Buy</v>
          </cell>
          <cell r="J697" t="str">
            <v>EMS Approved</v>
          </cell>
          <cell r="N697" t="str">
            <v>ECAS</v>
          </cell>
          <cell r="P697">
            <v>120</v>
          </cell>
          <cell r="Q697">
            <v>120</v>
          </cell>
          <cell r="R697">
            <v>0.84</v>
          </cell>
          <cell r="S697" t="str">
            <v>EUR</v>
          </cell>
          <cell r="T697">
            <v>0.84</v>
          </cell>
          <cell r="U697" t="str">
            <v>DDP</v>
          </cell>
          <cell r="Y697">
            <v>0</v>
          </cell>
          <cell r="AE697">
            <v>0</v>
          </cell>
          <cell r="AF697">
            <v>0</v>
          </cell>
          <cell r="AG697">
            <v>0</v>
          </cell>
          <cell r="AH697">
            <v>0</v>
          </cell>
          <cell r="AJ697">
            <v>0.84</v>
          </cell>
          <cell r="AK697">
            <v>3</v>
          </cell>
          <cell r="AP697">
            <v>45555</v>
          </cell>
          <cell r="AQ697" t="str">
            <v>PCA</v>
          </cell>
          <cell r="AR697" t="b">
            <v>0</v>
          </cell>
          <cell r="AS697" t="b">
            <v>0</v>
          </cell>
          <cell r="AT697" t="b">
            <v>0</v>
          </cell>
          <cell r="AU697" t="b">
            <v>0</v>
          </cell>
          <cell r="AV697" t="b">
            <v>0</v>
          </cell>
          <cell r="AW697" t="b">
            <v>0</v>
          </cell>
          <cell r="AY697" t="str">
            <v>China</v>
          </cell>
          <cell r="AZ697" t="str">
            <v>PCB</v>
          </cell>
          <cell r="BA697" t="str">
            <v/>
          </cell>
          <cell r="BC697">
            <v>0</v>
          </cell>
        </row>
        <row r="698">
          <cell r="A698" t="str">
            <v>4901-30030-05</v>
          </cell>
          <cell r="B698" t="str">
            <v>PCB, Scavenger ADE (47.5x26x1.6mm, 4L, 1oz/1oz, ENIG, 8-up), ver 4.4</v>
          </cell>
          <cell r="C698" t="str">
            <v>ea</v>
          </cell>
          <cell r="E698" t="b">
            <v>0</v>
          </cell>
          <cell r="F698" t="b">
            <v>0</v>
          </cell>
          <cell r="H698" t="str">
            <v>Production</v>
          </cell>
          <cell r="I698" t="str">
            <v>Buy</v>
          </cell>
          <cell r="J698" t="str">
            <v>EMS Approved</v>
          </cell>
          <cell r="N698" t="str">
            <v>ECAS</v>
          </cell>
          <cell r="P698">
            <v>1</v>
          </cell>
          <cell r="Q698">
            <v>1</v>
          </cell>
          <cell r="R698">
            <v>2.94</v>
          </cell>
          <cell r="S698" t="str">
            <v>EUR</v>
          </cell>
          <cell r="T698">
            <v>2.94</v>
          </cell>
          <cell r="U698" t="str">
            <v>EXW China</v>
          </cell>
          <cell r="Y698">
            <v>0</v>
          </cell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J698">
            <v>2.94</v>
          </cell>
          <cell r="AK698">
            <v>3</v>
          </cell>
          <cell r="AP698">
            <v>45555</v>
          </cell>
          <cell r="AQ698" t="str">
            <v>PCA</v>
          </cell>
          <cell r="AR698" t="b">
            <v>0</v>
          </cell>
          <cell r="AS698" t="b">
            <v>0</v>
          </cell>
          <cell r="AT698" t="b">
            <v>0</v>
          </cell>
          <cell r="AU698" t="b">
            <v>0</v>
          </cell>
          <cell r="AV698" t="b">
            <v>0</v>
          </cell>
          <cell r="AW698" t="b">
            <v>0</v>
          </cell>
          <cell r="AY698" t="str">
            <v>China</v>
          </cell>
          <cell r="AZ698" t="str">
            <v>PCB</v>
          </cell>
          <cell r="BA698" t="str">
            <v/>
          </cell>
          <cell r="BC698">
            <v>0</v>
          </cell>
        </row>
        <row r="699">
          <cell r="A699" t="str">
            <v>4901-40010-00</v>
          </cell>
          <cell r="B699" t="str">
            <v>PCB, Scavenger ADE Retainer, No Cu, Short</v>
          </cell>
          <cell r="C699" t="str">
            <v>ea</v>
          </cell>
          <cell r="E699" t="b">
            <v>0</v>
          </cell>
          <cell r="F699" t="b">
            <v>0</v>
          </cell>
          <cell r="H699" t="str">
            <v>Production</v>
          </cell>
          <cell r="I699" t="str">
            <v>Buy</v>
          </cell>
          <cell r="J699" t="str">
            <v>EMS Approved</v>
          </cell>
          <cell r="N699" t="str">
            <v>ECAS</v>
          </cell>
          <cell r="S699" t="str">
            <v>EUR</v>
          </cell>
          <cell r="T699">
            <v>0</v>
          </cell>
          <cell r="Y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J699">
            <v>0</v>
          </cell>
          <cell r="AQ699" t="str">
            <v>PCA</v>
          </cell>
          <cell r="AR699" t="b">
            <v>0</v>
          </cell>
          <cell r="AS699" t="b">
            <v>0</v>
          </cell>
          <cell r="AT699" t="b">
            <v>0</v>
          </cell>
          <cell r="AU699" t="b">
            <v>0</v>
          </cell>
          <cell r="AV699" t="b">
            <v>0</v>
          </cell>
          <cell r="AW699" t="b">
            <v>0</v>
          </cell>
          <cell r="AY699" t="str">
            <v>China</v>
          </cell>
          <cell r="AZ699" t="str">
            <v>PCB</v>
          </cell>
          <cell r="BA699" t="str">
            <v/>
          </cell>
          <cell r="BC699">
            <v>0</v>
          </cell>
        </row>
        <row r="700">
          <cell r="A700" t="str">
            <v>4901-40020-00</v>
          </cell>
          <cell r="B700" t="str">
            <v>PCB, Scavenger ADE Retainer, No Cu, Long</v>
          </cell>
          <cell r="C700" t="str">
            <v>ea</v>
          </cell>
          <cell r="E700" t="b">
            <v>0</v>
          </cell>
          <cell r="F700" t="b">
            <v>0</v>
          </cell>
          <cell r="H700" t="str">
            <v>Production</v>
          </cell>
          <cell r="I700" t="str">
            <v>Buy</v>
          </cell>
          <cell r="J700" t="str">
            <v>EMS Approved</v>
          </cell>
          <cell r="N700" t="str">
            <v>ECAS</v>
          </cell>
          <cell r="S700" t="str">
            <v>EUR</v>
          </cell>
          <cell r="T700">
            <v>0</v>
          </cell>
          <cell r="Y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J700">
            <v>0</v>
          </cell>
          <cell r="AQ700" t="str">
            <v>PCA</v>
          </cell>
          <cell r="AR700" t="b">
            <v>0</v>
          </cell>
          <cell r="AS700" t="b">
            <v>0</v>
          </cell>
          <cell r="AT700" t="b">
            <v>0</v>
          </cell>
          <cell r="AU700" t="b">
            <v>0</v>
          </cell>
          <cell r="AV700" t="b">
            <v>0</v>
          </cell>
          <cell r="AW700" t="b">
            <v>0</v>
          </cell>
          <cell r="AY700" t="str">
            <v>China</v>
          </cell>
          <cell r="AZ700" t="str">
            <v>PCB</v>
          </cell>
          <cell r="BA700" t="str">
            <v/>
          </cell>
          <cell r="BC700">
            <v>0</v>
          </cell>
        </row>
        <row r="701">
          <cell r="A701" t="str">
            <v>4902-30029-04</v>
          </cell>
          <cell r="B701" t="str">
            <v>PCB, Scavenger GSM, BG95 (71.00x25.50mm, 4-L, Cu, ENIG), ver 4.2</v>
          </cell>
          <cell r="C701" t="str">
            <v>ea</v>
          </cell>
          <cell r="E701" t="b">
            <v>0</v>
          </cell>
          <cell r="F701" t="b">
            <v>0</v>
          </cell>
          <cell r="H701" t="str">
            <v>Obsolete</v>
          </cell>
          <cell r="I701" t="str">
            <v>Buy</v>
          </cell>
          <cell r="J701" t="str">
            <v>EMS Approved</v>
          </cell>
          <cell r="N701" t="str">
            <v>ECAS</v>
          </cell>
          <cell r="R701">
            <v>0.92</v>
          </cell>
          <cell r="S701" t="str">
            <v>EUR</v>
          </cell>
          <cell r="T701">
            <v>0.92</v>
          </cell>
          <cell r="Y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J701">
            <v>0.92</v>
          </cell>
          <cell r="AN701" t="str">
            <v>y</v>
          </cell>
          <cell r="AO701" t="str">
            <v>y</v>
          </cell>
          <cell r="AQ701" t="str">
            <v>PCA</v>
          </cell>
          <cell r="AR701" t="b">
            <v>0</v>
          </cell>
          <cell r="AS701" t="b">
            <v>0</v>
          </cell>
          <cell r="AT701" t="b">
            <v>0</v>
          </cell>
          <cell r="AU701" t="b">
            <v>0</v>
          </cell>
          <cell r="AV701" t="b">
            <v>0</v>
          </cell>
          <cell r="AW701" t="b">
            <v>0</v>
          </cell>
          <cell r="AY701" t="str">
            <v>China</v>
          </cell>
          <cell r="AZ701" t="str">
            <v>PCB</v>
          </cell>
          <cell r="BA701" t="str">
            <v/>
          </cell>
          <cell r="BC701">
            <v>0</v>
          </cell>
        </row>
        <row r="702">
          <cell r="A702" t="str">
            <v>4902-30029-05</v>
          </cell>
          <cell r="B702" t="str">
            <v>PCB, Scavenger GSM, BG95 (71.00x25.50mm, 4-L, Cu, ENIG), ver 4.3</v>
          </cell>
          <cell r="C702" t="str">
            <v>ea</v>
          </cell>
          <cell r="E702" t="b">
            <v>0</v>
          </cell>
          <cell r="F702" t="b">
            <v>0</v>
          </cell>
          <cell r="H702" t="str">
            <v>Obsolete</v>
          </cell>
          <cell r="I702" t="str">
            <v>Buy</v>
          </cell>
          <cell r="J702" t="str">
            <v>EMS Approved</v>
          </cell>
          <cell r="N702" t="str">
            <v>ECAS</v>
          </cell>
          <cell r="R702">
            <v>0.92</v>
          </cell>
          <cell r="S702" t="str">
            <v>EUR</v>
          </cell>
          <cell r="T702">
            <v>0.92</v>
          </cell>
          <cell r="Y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J702">
            <v>0.92</v>
          </cell>
          <cell r="AN702" t="str">
            <v>y</v>
          </cell>
          <cell r="AO702" t="str">
            <v>y</v>
          </cell>
          <cell r="AQ702" t="str">
            <v>PCA</v>
          </cell>
          <cell r="AR702" t="b">
            <v>0</v>
          </cell>
          <cell r="AS702" t="b">
            <v>0</v>
          </cell>
          <cell r="AT702" t="b">
            <v>0</v>
          </cell>
          <cell r="AU702" t="b">
            <v>0</v>
          </cell>
          <cell r="AV702" t="b">
            <v>0</v>
          </cell>
          <cell r="AW702" t="b">
            <v>0</v>
          </cell>
          <cell r="AY702" t="str">
            <v>China</v>
          </cell>
          <cell r="AZ702" t="str">
            <v>PCB</v>
          </cell>
          <cell r="BA702" t="str">
            <v/>
          </cell>
          <cell r="BC702">
            <v>0</v>
          </cell>
        </row>
        <row r="703">
          <cell r="A703" t="str">
            <v>4902-30029-06</v>
          </cell>
          <cell r="B703" t="str">
            <v>PCB, Scavenger GSM, BG95 (71.00x25.50mm, 4-L, Cu, ENIG), ver 4.4</v>
          </cell>
          <cell r="C703" t="str">
            <v>ea</v>
          </cell>
          <cell r="E703" t="b">
            <v>0</v>
          </cell>
          <cell r="F703" t="b">
            <v>0</v>
          </cell>
          <cell r="H703" t="str">
            <v>Phase Out</v>
          </cell>
          <cell r="I703" t="str">
            <v>Buy</v>
          </cell>
          <cell r="J703" t="str">
            <v>EMS Approved</v>
          </cell>
          <cell r="N703" t="str">
            <v>ECAS</v>
          </cell>
          <cell r="P703">
            <v>200</v>
          </cell>
          <cell r="Q703">
            <v>200</v>
          </cell>
          <cell r="R703">
            <v>0.85</v>
          </cell>
          <cell r="S703" t="str">
            <v>EUR</v>
          </cell>
          <cell r="T703">
            <v>0.85</v>
          </cell>
          <cell r="U703" t="str">
            <v>DDP Romania</v>
          </cell>
          <cell r="Y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J703">
            <v>0.85</v>
          </cell>
          <cell r="AP703">
            <v>45596</v>
          </cell>
          <cell r="AQ703" t="str">
            <v>PCA</v>
          </cell>
          <cell r="AR703" t="b">
            <v>0</v>
          </cell>
          <cell r="AS703" t="b">
            <v>0</v>
          </cell>
          <cell r="AT703" t="b">
            <v>0</v>
          </cell>
          <cell r="AU703" t="b">
            <v>0</v>
          </cell>
          <cell r="AV703" t="b">
            <v>0</v>
          </cell>
          <cell r="AW703" t="b">
            <v>0</v>
          </cell>
          <cell r="AY703" t="str">
            <v>China</v>
          </cell>
          <cell r="AZ703" t="str">
            <v>PCB</v>
          </cell>
          <cell r="BA703" t="str">
            <v/>
          </cell>
          <cell r="BC703">
            <v>0</v>
          </cell>
        </row>
        <row r="704">
          <cell r="A704" t="str">
            <v>4902-30029-07</v>
          </cell>
          <cell r="B704" t="str">
            <v>PCB, Scavenger GSM, BG95 (71.00x25.50mm, 4-L, Cu, ENIG), ver 4.4</v>
          </cell>
          <cell r="C704" t="str">
            <v>ea</v>
          </cell>
          <cell r="E704" t="b">
            <v>0</v>
          </cell>
          <cell r="F704" t="b">
            <v>0</v>
          </cell>
          <cell r="H704" t="str">
            <v>Phase In</v>
          </cell>
          <cell r="I704" t="str">
            <v>Buy</v>
          </cell>
          <cell r="J704" t="str">
            <v>EMS Approved</v>
          </cell>
          <cell r="N704" t="str">
            <v>ECAS</v>
          </cell>
          <cell r="P704">
            <v>200</v>
          </cell>
          <cell r="Q704">
            <v>200</v>
          </cell>
          <cell r="R704">
            <v>0.85</v>
          </cell>
          <cell r="S704" t="str">
            <v>EUR</v>
          </cell>
          <cell r="T704">
            <v>0.85</v>
          </cell>
          <cell r="U704" t="str">
            <v>DDP Romania</v>
          </cell>
          <cell r="Y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J704">
            <v>0.85</v>
          </cell>
          <cell r="AP704">
            <v>45725</v>
          </cell>
          <cell r="AQ704" t="str">
            <v>PCA</v>
          </cell>
          <cell r="AR704" t="b">
            <v>0</v>
          </cell>
          <cell r="AS704" t="b">
            <v>0</v>
          </cell>
          <cell r="AT704" t="b">
            <v>0</v>
          </cell>
          <cell r="AU704" t="b">
            <v>0</v>
          </cell>
          <cell r="AV704" t="b">
            <v>0</v>
          </cell>
          <cell r="AW704" t="b">
            <v>0</v>
          </cell>
          <cell r="AY704" t="str">
            <v>China</v>
          </cell>
          <cell r="AZ704" t="str">
            <v>PCB</v>
          </cell>
          <cell r="BA704" t="str">
            <v/>
          </cell>
          <cell r="BC704">
            <v>0</v>
          </cell>
          <cell r="BD704" t="str">
            <v>PCB, BG95, v4.4</v>
          </cell>
        </row>
        <row r="705">
          <cell r="A705" t="str">
            <v>4902-40000-00</v>
          </cell>
          <cell r="B705" t="str">
            <v>PCB, Scavenger GSM, U-Blox (72x25.5mm, 4-Layers, Cu, ENIG), ver 5.0</v>
          </cell>
          <cell r="C705" t="str">
            <v>ea</v>
          </cell>
          <cell r="E705" t="b">
            <v>0</v>
          </cell>
          <cell r="F705" t="b">
            <v>0</v>
          </cell>
          <cell r="H705" t="str">
            <v>Obsolete</v>
          </cell>
          <cell r="I705" t="str">
            <v>Buy</v>
          </cell>
          <cell r="J705" t="str">
            <v>EMS Approved</v>
          </cell>
          <cell r="N705" t="str">
            <v>ECAS</v>
          </cell>
          <cell r="R705">
            <v>0.92</v>
          </cell>
          <cell r="S705" t="str">
            <v>EUR</v>
          </cell>
          <cell r="T705">
            <v>0.92</v>
          </cell>
          <cell r="Y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J705">
            <v>0.92</v>
          </cell>
          <cell r="AP705">
            <v>45539</v>
          </cell>
          <cell r="AQ705" t="str">
            <v>PCA</v>
          </cell>
          <cell r="AR705" t="b">
            <v>0</v>
          </cell>
          <cell r="AS705" t="b">
            <v>0</v>
          </cell>
          <cell r="AT705" t="b">
            <v>0</v>
          </cell>
          <cell r="AU705" t="b">
            <v>0</v>
          </cell>
          <cell r="AV705" t="b">
            <v>0</v>
          </cell>
          <cell r="AW705" t="b">
            <v>0</v>
          </cell>
          <cell r="AY705" t="str">
            <v>China</v>
          </cell>
          <cell r="AZ705" t="str">
            <v>PCB</v>
          </cell>
          <cell r="BA705" t="str">
            <v/>
          </cell>
          <cell r="BC705">
            <v>0</v>
          </cell>
        </row>
        <row r="706">
          <cell r="A706" t="str">
            <v>4902-40000-01</v>
          </cell>
          <cell r="B706" t="str">
            <v>PCB, Scavenger GSM, U-Blox (72x25.5mm, 4-Layers, Cu, ENIG), ver 5.0</v>
          </cell>
          <cell r="C706" t="str">
            <v>ea</v>
          </cell>
          <cell r="E706" t="b">
            <v>0</v>
          </cell>
          <cell r="F706" t="b">
            <v>0</v>
          </cell>
          <cell r="H706" t="str">
            <v>Obsolete</v>
          </cell>
          <cell r="I706" t="str">
            <v>Buy</v>
          </cell>
          <cell r="J706" t="str">
            <v>EMS Approved</v>
          </cell>
          <cell r="N706" t="str">
            <v>ECAS</v>
          </cell>
          <cell r="R706">
            <v>0.92</v>
          </cell>
          <cell r="S706" t="str">
            <v>EUR</v>
          </cell>
          <cell r="T706">
            <v>0.92</v>
          </cell>
          <cell r="Y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J706">
            <v>0.92</v>
          </cell>
          <cell r="AP706">
            <v>45560</v>
          </cell>
          <cell r="AQ706" t="str">
            <v>PCA</v>
          </cell>
          <cell r="AR706" t="b">
            <v>0</v>
          </cell>
          <cell r="AS706" t="b">
            <v>0</v>
          </cell>
          <cell r="AT706" t="b">
            <v>0</v>
          </cell>
          <cell r="AU706" t="b">
            <v>0</v>
          </cell>
          <cell r="AV706" t="b">
            <v>0</v>
          </cell>
          <cell r="AW706" t="b">
            <v>0</v>
          </cell>
          <cell r="AY706" t="str">
            <v>China</v>
          </cell>
          <cell r="AZ706" t="str">
            <v>PCB</v>
          </cell>
          <cell r="BA706" t="str">
            <v/>
          </cell>
          <cell r="BC706">
            <v>0</v>
          </cell>
        </row>
        <row r="707">
          <cell r="A707" t="str">
            <v>4902-40000-02</v>
          </cell>
          <cell r="B707" t="str">
            <v>PCB, Scavenger GSM, U-Blox (72x25.5mm, 4-Layers, Cu, ENIG), ver 5.0.2</v>
          </cell>
          <cell r="C707" t="str">
            <v>ea</v>
          </cell>
          <cell r="E707" t="b">
            <v>0</v>
          </cell>
          <cell r="F707" t="b">
            <v>0</v>
          </cell>
          <cell r="H707" t="str">
            <v>Obsolete</v>
          </cell>
          <cell r="I707" t="str">
            <v>Buy</v>
          </cell>
          <cell r="J707" t="str">
            <v>EMS Approved</v>
          </cell>
          <cell r="N707" t="str">
            <v>ECAS</v>
          </cell>
          <cell r="R707">
            <v>0.92</v>
          </cell>
          <cell r="S707" t="str">
            <v>EUR</v>
          </cell>
          <cell r="T707">
            <v>0.92</v>
          </cell>
          <cell r="Y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J707">
            <v>0.92</v>
          </cell>
          <cell r="AP707">
            <v>45579</v>
          </cell>
          <cell r="AQ707" t="str">
            <v>PCA</v>
          </cell>
          <cell r="AR707" t="b">
            <v>0</v>
          </cell>
          <cell r="AS707" t="b">
            <v>0</v>
          </cell>
          <cell r="AT707" t="b">
            <v>0</v>
          </cell>
          <cell r="AU707" t="b">
            <v>0</v>
          </cell>
          <cell r="AV707" t="b">
            <v>0</v>
          </cell>
          <cell r="AW707" t="b">
            <v>0</v>
          </cell>
          <cell r="AY707" t="str">
            <v>China</v>
          </cell>
          <cell r="AZ707" t="str">
            <v>PCB</v>
          </cell>
          <cell r="BA707" t="str">
            <v/>
          </cell>
          <cell r="BC707">
            <v>0</v>
          </cell>
        </row>
        <row r="708">
          <cell r="A708" t="str">
            <v>4902-40000-03</v>
          </cell>
          <cell r="B708" t="str">
            <v>PCB, Scavenger GSM, U-Blox (72x25.5mm, 4-Layers, Cu, ENIG), ver 5.0.3</v>
          </cell>
          <cell r="C708" t="str">
            <v>ea</v>
          </cell>
          <cell r="E708" t="b">
            <v>0</v>
          </cell>
          <cell r="F708" t="b">
            <v>0</v>
          </cell>
          <cell r="H708" t="str">
            <v>R&amp;D</v>
          </cell>
          <cell r="I708" t="str">
            <v>Buy</v>
          </cell>
          <cell r="J708" t="str">
            <v>EMS Approved</v>
          </cell>
          <cell r="N708" t="str">
            <v>ECAS</v>
          </cell>
          <cell r="R708">
            <v>0.92</v>
          </cell>
          <cell r="S708" t="str">
            <v>EUR</v>
          </cell>
          <cell r="T708">
            <v>0.92</v>
          </cell>
          <cell r="Y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J708">
            <v>0.92</v>
          </cell>
          <cell r="AP708">
            <v>45583</v>
          </cell>
          <cell r="AQ708" t="str">
            <v>PCA</v>
          </cell>
          <cell r="AR708" t="b">
            <v>0</v>
          </cell>
          <cell r="AS708" t="b">
            <v>0</v>
          </cell>
          <cell r="AT708" t="b">
            <v>0</v>
          </cell>
          <cell r="AU708" t="b">
            <v>0</v>
          </cell>
          <cell r="AV708" t="b">
            <v>0</v>
          </cell>
          <cell r="AW708" t="b">
            <v>0</v>
          </cell>
          <cell r="AY708" t="str">
            <v>China</v>
          </cell>
          <cell r="AZ708" t="str">
            <v>PCB</v>
          </cell>
          <cell r="BA708" t="str">
            <v/>
          </cell>
          <cell r="BC708">
            <v>0</v>
          </cell>
        </row>
        <row r="709">
          <cell r="A709" t="str">
            <v>4903-30031-04</v>
          </cell>
          <cell r="B709" t="str">
            <v>PCB, Scavenger STPM (dimensions, layers, Cu, ENIG ?)</v>
          </cell>
          <cell r="C709" t="str">
            <v>ea</v>
          </cell>
          <cell r="E709" t="b">
            <v>0</v>
          </cell>
          <cell r="F709" t="b">
            <v>0</v>
          </cell>
          <cell r="H709" t="str">
            <v>Obsolete</v>
          </cell>
          <cell r="I709" t="str">
            <v>Buy</v>
          </cell>
          <cell r="J709" t="str">
            <v>EMS Approved</v>
          </cell>
          <cell r="N709" t="str">
            <v>ECAS</v>
          </cell>
          <cell r="S709" t="str">
            <v>EUR</v>
          </cell>
          <cell r="T709">
            <v>0</v>
          </cell>
          <cell r="Y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J709">
            <v>0</v>
          </cell>
          <cell r="AN709" t="str">
            <v>y</v>
          </cell>
          <cell r="AO709" t="str">
            <v>y</v>
          </cell>
          <cell r="AQ709" t="str">
            <v>PCA</v>
          </cell>
          <cell r="AR709" t="b">
            <v>0</v>
          </cell>
          <cell r="AS709" t="b">
            <v>0</v>
          </cell>
          <cell r="AT709" t="b">
            <v>0</v>
          </cell>
          <cell r="AU709" t="b">
            <v>0</v>
          </cell>
          <cell r="AV709" t="b">
            <v>0</v>
          </cell>
          <cell r="AW709" t="b">
            <v>0</v>
          </cell>
          <cell r="AY709" t="str">
            <v>China</v>
          </cell>
          <cell r="AZ709" t="str">
            <v>PCB</v>
          </cell>
          <cell r="BA709" t="str">
            <v/>
          </cell>
          <cell r="BC709">
            <v>0</v>
          </cell>
        </row>
        <row r="710">
          <cell r="A710" t="str">
            <v>4904-30028-04</v>
          </cell>
          <cell r="B710" t="str">
            <v>PCB, Scavenger MCU (32x107x1.6mm, 4L, 1ox/1oz, ENIG, 4-up), ver4.2</v>
          </cell>
          <cell r="C710" t="str">
            <v>ea</v>
          </cell>
          <cell r="E710" t="b">
            <v>0</v>
          </cell>
          <cell r="F710" t="b">
            <v>0</v>
          </cell>
          <cell r="H710" t="str">
            <v>Obsolete</v>
          </cell>
          <cell r="I710" t="str">
            <v>Buy</v>
          </cell>
          <cell r="J710" t="str">
            <v>EMS Approved</v>
          </cell>
          <cell r="N710" t="str">
            <v>ECAS</v>
          </cell>
          <cell r="R710">
            <v>1</v>
          </cell>
          <cell r="S710" t="str">
            <v>EUR</v>
          </cell>
          <cell r="T710">
            <v>1</v>
          </cell>
          <cell r="Y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J710">
            <v>1</v>
          </cell>
          <cell r="AN710" t="str">
            <v>y</v>
          </cell>
          <cell r="AO710" t="str">
            <v>y</v>
          </cell>
          <cell r="AQ710" t="str">
            <v>PCA</v>
          </cell>
          <cell r="AR710" t="b">
            <v>0</v>
          </cell>
          <cell r="AS710" t="b">
            <v>0</v>
          </cell>
          <cell r="AT710" t="b">
            <v>0</v>
          </cell>
          <cell r="AU710" t="b">
            <v>0</v>
          </cell>
          <cell r="AV710" t="b">
            <v>0</v>
          </cell>
          <cell r="AW710" t="b">
            <v>0</v>
          </cell>
          <cell r="AY710" t="str">
            <v>China</v>
          </cell>
          <cell r="AZ710" t="str">
            <v>PCB</v>
          </cell>
          <cell r="BA710" t="str">
            <v/>
          </cell>
          <cell r="BC710">
            <v>0</v>
          </cell>
        </row>
        <row r="711">
          <cell r="A711" t="str">
            <v>4904-30028-05</v>
          </cell>
          <cell r="B711" t="str">
            <v>PCB, Scavenger MCU (32x107x1.6mm, 4L, 1ox/1oz, ENIG, 4-up), ver4.4</v>
          </cell>
          <cell r="C711" t="str">
            <v>ea</v>
          </cell>
          <cell r="E711" t="b">
            <v>0</v>
          </cell>
          <cell r="F711" t="b">
            <v>0</v>
          </cell>
          <cell r="H711" t="str">
            <v>Phase Out</v>
          </cell>
          <cell r="I711" t="str">
            <v>Buy</v>
          </cell>
          <cell r="J711" t="str">
            <v>EMS Approved</v>
          </cell>
          <cell r="N711" t="str">
            <v>ECAS</v>
          </cell>
          <cell r="P711">
            <v>200</v>
          </cell>
          <cell r="Q711">
            <v>200</v>
          </cell>
          <cell r="R711">
            <v>0.76</v>
          </cell>
          <cell r="S711" t="str">
            <v>EUR</v>
          </cell>
          <cell r="T711">
            <v>0.76</v>
          </cell>
          <cell r="U711" t="str">
            <v>DDP Romania</v>
          </cell>
          <cell r="Y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J711">
            <v>0.76</v>
          </cell>
          <cell r="AP711">
            <v>45555</v>
          </cell>
          <cell r="AQ711" t="str">
            <v>PCA</v>
          </cell>
          <cell r="AR711" t="b">
            <v>0</v>
          </cell>
          <cell r="AS711" t="b">
            <v>0</v>
          </cell>
          <cell r="AT711" t="b">
            <v>0</v>
          </cell>
          <cell r="AU711" t="b">
            <v>0</v>
          </cell>
          <cell r="AV711" t="b">
            <v>0</v>
          </cell>
          <cell r="AW711" t="b">
            <v>0</v>
          </cell>
          <cell r="AY711" t="str">
            <v>China</v>
          </cell>
          <cell r="AZ711" t="str">
            <v>PCB</v>
          </cell>
          <cell r="BA711" t="str">
            <v/>
          </cell>
          <cell r="BC711">
            <v>0</v>
          </cell>
        </row>
        <row r="712">
          <cell r="A712" t="str">
            <v>4904-30028-06</v>
          </cell>
          <cell r="B712" t="str">
            <v>PCB, Scavenger MCU (32x107x1.6mm, 4L, 1ox/1oz, ENIG, 4-up), ver4.4</v>
          </cell>
          <cell r="C712" t="str">
            <v>ea</v>
          </cell>
          <cell r="E712" t="b">
            <v>1</v>
          </cell>
          <cell r="F712" t="b">
            <v>0</v>
          </cell>
          <cell r="H712" t="str">
            <v>Phase In</v>
          </cell>
          <cell r="I712" t="str">
            <v>Buy</v>
          </cell>
          <cell r="J712" t="str">
            <v>EMS Approved</v>
          </cell>
          <cell r="N712" t="str">
            <v>ECAS</v>
          </cell>
          <cell r="P712">
            <v>200</v>
          </cell>
          <cell r="Q712">
            <v>200</v>
          </cell>
          <cell r="R712">
            <v>0.76</v>
          </cell>
          <cell r="S712" t="str">
            <v>EUR</v>
          </cell>
          <cell r="T712">
            <v>0.76</v>
          </cell>
          <cell r="U712" t="str">
            <v>DDP Romania</v>
          </cell>
          <cell r="Y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J712">
            <v>0.76</v>
          </cell>
          <cell r="AK712">
            <v>2</v>
          </cell>
          <cell r="AP712">
            <v>45725</v>
          </cell>
          <cell r="AQ712" t="str">
            <v>PCA</v>
          </cell>
          <cell r="AR712" t="b">
            <v>0</v>
          </cell>
          <cell r="AS712" t="b">
            <v>0</v>
          </cell>
          <cell r="AT712" t="b">
            <v>0</v>
          </cell>
          <cell r="AU712" t="b">
            <v>0</v>
          </cell>
          <cell r="AV712" t="b">
            <v>0</v>
          </cell>
          <cell r="AW712" t="b">
            <v>0</v>
          </cell>
          <cell r="AY712" t="str">
            <v>China</v>
          </cell>
          <cell r="AZ712" t="str">
            <v>PCB</v>
          </cell>
          <cell r="BA712" t="str">
            <v/>
          </cell>
          <cell r="BC712">
            <v>0</v>
          </cell>
          <cell r="BD712" t="str">
            <v>PCB, MCU, v4.4</v>
          </cell>
        </row>
        <row r="713">
          <cell r="A713" t="str">
            <v>4905-30027-04</v>
          </cell>
          <cell r="B713" t="str">
            <v>PCB, Scavenger MAIN (90x190x1.6mm, 4L, 1oz/1oz, ENIG, 2-up)</v>
          </cell>
          <cell r="C713" t="str">
            <v>ea</v>
          </cell>
          <cell r="E713" t="b">
            <v>0</v>
          </cell>
          <cell r="F713" t="b">
            <v>0</v>
          </cell>
          <cell r="H713" t="str">
            <v>Obsolete</v>
          </cell>
          <cell r="I713" t="str">
            <v>Buy</v>
          </cell>
          <cell r="J713" t="str">
            <v>EMS Approved</v>
          </cell>
          <cell r="N713" t="str">
            <v>ECAS</v>
          </cell>
          <cell r="P713">
            <v>1000</v>
          </cell>
          <cell r="Q713">
            <v>1000</v>
          </cell>
          <cell r="R713">
            <v>4.92</v>
          </cell>
          <cell r="S713" t="str">
            <v>EUR</v>
          </cell>
          <cell r="T713">
            <v>4.92</v>
          </cell>
          <cell r="U713" t="str">
            <v>DDP Romania</v>
          </cell>
          <cell r="Y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J713">
            <v>4.92</v>
          </cell>
          <cell r="AK713">
            <v>2</v>
          </cell>
          <cell r="AN713" t="str">
            <v>y</v>
          </cell>
          <cell r="AO713" t="str">
            <v>y</v>
          </cell>
          <cell r="AQ713" t="str">
            <v>PCA</v>
          </cell>
          <cell r="AR713" t="b">
            <v>0</v>
          </cell>
          <cell r="AS713" t="b">
            <v>0</v>
          </cell>
          <cell r="AT713" t="b">
            <v>0</v>
          </cell>
          <cell r="AU713" t="b">
            <v>0</v>
          </cell>
          <cell r="AV713" t="b">
            <v>0</v>
          </cell>
          <cell r="AW713" t="b">
            <v>0</v>
          </cell>
          <cell r="AY713" t="str">
            <v>China</v>
          </cell>
          <cell r="AZ713" t="str">
            <v>PCB</v>
          </cell>
          <cell r="BA713" t="str">
            <v/>
          </cell>
          <cell r="BC713">
            <v>0</v>
          </cell>
        </row>
        <row r="714">
          <cell r="A714" t="str">
            <v>4905-30027-05</v>
          </cell>
          <cell r="B714" t="str">
            <v>PCB, Scavenger MAIN (90x190x1.6mm, 4L, 1oz/1oz, ENIG, 2-up), ver4.4</v>
          </cell>
          <cell r="C714" t="str">
            <v>ea</v>
          </cell>
          <cell r="E714" t="b">
            <v>0</v>
          </cell>
          <cell r="F714" t="b">
            <v>0</v>
          </cell>
          <cell r="H714" t="str">
            <v>Obsolete</v>
          </cell>
          <cell r="I714" t="str">
            <v>Buy</v>
          </cell>
          <cell r="J714" t="str">
            <v>EMS Approved</v>
          </cell>
          <cell r="N714" t="str">
            <v>ECAS</v>
          </cell>
          <cell r="P714">
            <v>1000</v>
          </cell>
          <cell r="Q714">
            <v>1000</v>
          </cell>
          <cell r="R714">
            <v>4.92</v>
          </cell>
          <cell r="S714" t="str">
            <v>EUR</v>
          </cell>
          <cell r="T714">
            <v>4.92</v>
          </cell>
          <cell r="U714" t="str">
            <v>DDP Romania</v>
          </cell>
          <cell r="Y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J714">
            <v>4.92</v>
          </cell>
          <cell r="AK714">
            <v>2</v>
          </cell>
          <cell r="AP714">
            <v>45393</v>
          </cell>
          <cell r="AQ714" t="str">
            <v>PCA</v>
          </cell>
          <cell r="AR714" t="b">
            <v>0</v>
          </cell>
          <cell r="AS714" t="b">
            <v>0</v>
          </cell>
          <cell r="AT714" t="b">
            <v>0</v>
          </cell>
          <cell r="AU714" t="b">
            <v>0</v>
          </cell>
          <cell r="AV714" t="b">
            <v>0</v>
          </cell>
          <cell r="AW714" t="b">
            <v>0</v>
          </cell>
          <cell r="AY714" t="str">
            <v>China</v>
          </cell>
          <cell r="AZ714" t="str">
            <v>PCB</v>
          </cell>
          <cell r="BA714" t="str">
            <v/>
          </cell>
          <cell r="BC714">
            <v>0</v>
          </cell>
        </row>
        <row r="715">
          <cell r="A715" t="str">
            <v>4905-30027-06</v>
          </cell>
          <cell r="B715" t="str">
            <v>PCB, Scavenger MAIN (90x190x1.6mm, 4L, 1oz/1oz, ENIG, 2-up), ver4.4</v>
          </cell>
          <cell r="C715" t="str">
            <v>ea</v>
          </cell>
          <cell r="E715" t="b">
            <v>0</v>
          </cell>
          <cell r="F715" t="b">
            <v>0</v>
          </cell>
          <cell r="H715" t="str">
            <v>Production</v>
          </cell>
          <cell r="I715" t="str">
            <v>Buy</v>
          </cell>
          <cell r="J715" t="str">
            <v>EMS Approved</v>
          </cell>
          <cell r="N715" t="str">
            <v>ECAS</v>
          </cell>
          <cell r="P715">
            <v>200</v>
          </cell>
          <cell r="Q715">
            <v>200</v>
          </cell>
          <cell r="R715">
            <v>4.3</v>
          </cell>
          <cell r="S715" t="str">
            <v>EUR</v>
          </cell>
          <cell r="T715">
            <v>4.3</v>
          </cell>
          <cell r="U715" t="str">
            <v>DDP Romania</v>
          </cell>
          <cell r="Y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J715">
            <v>4.3</v>
          </cell>
          <cell r="AK715">
            <v>2</v>
          </cell>
          <cell r="AP715">
            <v>45604</v>
          </cell>
          <cell r="AQ715" t="str">
            <v>PCA</v>
          </cell>
          <cell r="AR715" t="b">
            <v>0</v>
          </cell>
          <cell r="AS715" t="b">
            <v>0</v>
          </cell>
          <cell r="AT715" t="b">
            <v>0</v>
          </cell>
          <cell r="AU715" t="b">
            <v>0</v>
          </cell>
          <cell r="AV715" t="b">
            <v>0</v>
          </cell>
          <cell r="AW715" t="b">
            <v>0</v>
          </cell>
          <cell r="AY715" t="str">
            <v>China</v>
          </cell>
          <cell r="AZ715" t="str">
            <v>PCB</v>
          </cell>
          <cell r="BA715" t="str">
            <v/>
          </cell>
          <cell r="BB715">
            <v>0</v>
          </cell>
          <cell r="BC715">
            <v>0</v>
          </cell>
        </row>
        <row r="716">
          <cell r="A716" t="str">
            <v>4905-31010-00</v>
          </cell>
          <cell r="B716" t="str">
            <v>PCB, Scavenger MAIN H2, 4-pin, (93x193x1.6mm, 4L, 1oz/1oz, ENIG, 2-up), ver 5.0</v>
          </cell>
          <cell r="C716" t="str">
            <v>ea</v>
          </cell>
          <cell r="E716" t="b">
            <v>0</v>
          </cell>
          <cell r="F716" t="b">
            <v>0</v>
          </cell>
          <cell r="H716" t="str">
            <v>Obsolete</v>
          </cell>
          <cell r="I716" t="str">
            <v>Buy</v>
          </cell>
          <cell r="J716" t="str">
            <v>EMS Approved</v>
          </cell>
          <cell r="N716" t="str">
            <v>ECAS</v>
          </cell>
          <cell r="P716">
            <v>1000</v>
          </cell>
          <cell r="Q716">
            <v>1000</v>
          </cell>
          <cell r="R716">
            <v>4.92</v>
          </cell>
          <cell r="S716" t="str">
            <v>EUR</v>
          </cell>
          <cell r="T716">
            <v>4.92</v>
          </cell>
          <cell r="U716" t="str">
            <v>DDP Romania</v>
          </cell>
          <cell r="Y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J716">
            <v>4.92</v>
          </cell>
          <cell r="AK716">
            <v>2</v>
          </cell>
          <cell r="AN716" t="str">
            <v>y</v>
          </cell>
          <cell r="AO716" t="str">
            <v>y</v>
          </cell>
          <cell r="AQ716" t="str">
            <v>PCA</v>
          </cell>
          <cell r="AR716" t="b">
            <v>0</v>
          </cell>
          <cell r="AS716" t="b">
            <v>0</v>
          </cell>
          <cell r="AT716" t="b">
            <v>0</v>
          </cell>
          <cell r="AU716" t="b">
            <v>0</v>
          </cell>
          <cell r="AV716" t="b">
            <v>0</v>
          </cell>
          <cell r="AW716" t="b">
            <v>0</v>
          </cell>
          <cell r="AY716" t="str">
            <v>China</v>
          </cell>
          <cell r="AZ716" t="str">
            <v>PCB</v>
          </cell>
          <cell r="BA716" t="str">
            <v/>
          </cell>
          <cell r="BC716">
            <v>0</v>
          </cell>
        </row>
        <row r="717">
          <cell r="A717" t="str">
            <v>4905-31010-01</v>
          </cell>
          <cell r="B717" t="str">
            <v>PCB, Scavenger MAIN H2, 4-pin, (93x193x1.6mm, 4L, 1oz/1oz, ENIG, 2-up), ver 5.0</v>
          </cell>
          <cell r="C717" t="str">
            <v>ea</v>
          </cell>
          <cell r="E717" t="b">
            <v>0</v>
          </cell>
          <cell r="F717" t="b">
            <v>0</v>
          </cell>
          <cell r="H717" t="str">
            <v>Production</v>
          </cell>
          <cell r="I717" t="str">
            <v>Buy</v>
          </cell>
          <cell r="J717" t="str">
            <v>EMS Approved</v>
          </cell>
          <cell r="N717" t="str">
            <v>ECAS</v>
          </cell>
          <cell r="P717">
            <v>1000</v>
          </cell>
          <cell r="Q717">
            <v>1000</v>
          </cell>
          <cell r="R717">
            <v>4.92</v>
          </cell>
          <cell r="S717" t="str">
            <v>EUR</v>
          </cell>
          <cell r="T717">
            <v>4.92</v>
          </cell>
          <cell r="U717" t="str">
            <v>DDP Romania</v>
          </cell>
          <cell r="Y717">
            <v>0</v>
          </cell>
          <cell r="AE717">
            <v>0</v>
          </cell>
          <cell r="AF717">
            <v>0</v>
          </cell>
          <cell r="AG717">
            <v>0</v>
          </cell>
          <cell r="AH717">
            <v>0</v>
          </cell>
          <cell r="AJ717">
            <v>4.92</v>
          </cell>
          <cell r="AK717">
            <v>2</v>
          </cell>
          <cell r="AN717" t="str">
            <v>y</v>
          </cell>
          <cell r="AO717" t="str">
            <v>y</v>
          </cell>
          <cell r="AP717">
            <v>45555</v>
          </cell>
          <cell r="AQ717" t="str">
            <v>PCA</v>
          </cell>
          <cell r="AR717" t="b">
            <v>0</v>
          </cell>
          <cell r="AS717" t="b">
            <v>0</v>
          </cell>
          <cell r="AT717" t="b">
            <v>0</v>
          </cell>
          <cell r="AU717" t="b">
            <v>0</v>
          </cell>
          <cell r="AV717" t="b">
            <v>0</v>
          </cell>
          <cell r="AW717" t="b">
            <v>0</v>
          </cell>
          <cell r="AY717" t="str">
            <v>China</v>
          </cell>
          <cell r="AZ717" t="str">
            <v>PCB</v>
          </cell>
          <cell r="BA717" t="str">
            <v/>
          </cell>
          <cell r="BC717">
            <v>0</v>
          </cell>
        </row>
        <row r="718">
          <cell r="A718" t="str">
            <v>4905-31020-00</v>
          </cell>
          <cell r="B718" t="str">
            <v>PCB, Scavenger MAIN H2, 5-pin, (93x193x1.6mm, 4L, 1oz/1oz, ENIG, 2-up), ver 5.0</v>
          </cell>
          <cell r="C718" t="str">
            <v>ea</v>
          </cell>
          <cell r="E718" t="b">
            <v>0</v>
          </cell>
          <cell r="F718" t="b">
            <v>0</v>
          </cell>
          <cell r="H718" t="str">
            <v>Production</v>
          </cell>
          <cell r="I718" t="str">
            <v>Buy</v>
          </cell>
          <cell r="J718" t="str">
            <v>EMS Approved</v>
          </cell>
          <cell r="N718" t="str">
            <v>ECAS</v>
          </cell>
          <cell r="R718">
            <v>4.92</v>
          </cell>
          <cell r="S718" t="str">
            <v>EUR</v>
          </cell>
          <cell r="T718">
            <v>4.92</v>
          </cell>
          <cell r="U718" t="str">
            <v>DDP Romania</v>
          </cell>
          <cell r="Y718">
            <v>0</v>
          </cell>
          <cell r="AE718">
            <v>0</v>
          </cell>
          <cell r="AF718">
            <v>0</v>
          </cell>
          <cell r="AG718">
            <v>0</v>
          </cell>
          <cell r="AH718">
            <v>0</v>
          </cell>
          <cell r="AJ718">
            <v>4.92</v>
          </cell>
          <cell r="AK718">
            <v>2</v>
          </cell>
          <cell r="AQ718" t="str">
            <v>PCA</v>
          </cell>
          <cell r="AR718" t="b">
            <v>0</v>
          </cell>
          <cell r="AS718" t="b">
            <v>0</v>
          </cell>
          <cell r="AT718" t="b">
            <v>0</v>
          </cell>
          <cell r="AU718" t="b">
            <v>0</v>
          </cell>
          <cell r="AV718" t="b">
            <v>0</v>
          </cell>
          <cell r="AW718" t="b">
            <v>0</v>
          </cell>
          <cell r="AY718" t="str">
            <v>China</v>
          </cell>
          <cell r="AZ718" t="str">
            <v>PCB</v>
          </cell>
          <cell r="BA718" t="str">
            <v/>
          </cell>
          <cell r="BC718">
            <v>0</v>
          </cell>
        </row>
        <row r="719">
          <cell r="A719" t="str">
            <v>4905-40010-00</v>
          </cell>
          <cell r="B719" t="str">
            <v>PCB, Scavenger Main High Voltage Protection Shield, No Cu</v>
          </cell>
          <cell r="C719" t="str">
            <v>ea</v>
          </cell>
          <cell r="E719" t="b">
            <v>0</v>
          </cell>
          <cell r="F719" t="b">
            <v>0</v>
          </cell>
          <cell r="H719" t="str">
            <v>Obsolete</v>
          </cell>
          <cell r="I719" t="str">
            <v>Buy</v>
          </cell>
          <cell r="J719" t="str">
            <v>EMS Approved</v>
          </cell>
          <cell r="N719" t="str">
            <v>ECAS</v>
          </cell>
          <cell r="R719">
            <v>0.59</v>
          </cell>
          <cell r="S719" t="str">
            <v>EUR</v>
          </cell>
          <cell r="T719">
            <v>0.59</v>
          </cell>
          <cell r="Y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J719">
            <v>0.59</v>
          </cell>
          <cell r="AK719">
            <v>2</v>
          </cell>
          <cell r="AQ719" t="str">
            <v>Box</v>
          </cell>
          <cell r="AR719" t="b">
            <v>0</v>
          </cell>
          <cell r="AS719" t="b">
            <v>0</v>
          </cell>
          <cell r="AT719" t="b">
            <v>0</v>
          </cell>
          <cell r="AU719" t="b">
            <v>0</v>
          </cell>
          <cell r="AV719" t="b">
            <v>0</v>
          </cell>
          <cell r="AW719" t="b">
            <v>0</v>
          </cell>
          <cell r="AY719" t="str">
            <v>China</v>
          </cell>
          <cell r="AZ719" t="str">
            <v>PCB</v>
          </cell>
          <cell r="BA719" t="str">
            <v/>
          </cell>
          <cell r="BC719">
            <v>0</v>
          </cell>
        </row>
        <row r="720">
          <cell r="A720" t="str">
            <v>4905-40010-01</v>
          </cell>
          <cell r="B720" t="str">
            <v>PCB, Scavenger Main High Voltage Protection Shield, No Cu</v>
          </cell>
          <cell r="C720" t="str">
            <v>ea</v>
          </cell>
          <cell r="E720" t="b">
            <v>0</v>
          </cell>
          <cell r="F720" t="b">
            <v>0</v>
          </cell>
          <cell r="H720" t="str">
            <v>Production</v>
          </cell>
          <cell r="I720" t="str">
            <v>Buy</v>
          </cell>
          <cell r="J720" t="str">
            <v>EMS Approved</v>
          </cell>
          <cell r="N720" t="str">
            <v>ECAS</v>
          </cell>
          <cell r="R720">
            <v>0.59</v>
          </cell>
          <cell r="S720" t="str">
            <v>EUR</v>
          </cell>
          <cell r="T720">
            <v>0.59</v>
          </cell>
          <cell r="Y720">
            <v>0</v>
          </cell>
          <cell r="AE720">
            <v>0</v>
          </cell>
          <cell r="AF720">
            <v>0</v>
          </cell>
          <cell r="AG720">
            <v>0</v>
          </cell>
          <cell r="AH720">
            <v>0</v>
          </cell>
          <cell r="AJ720">
            <v>0.59</v>
          </cell>
          <cell r="AK720">
            <v>2</v>
          </cell>
          <cell r="AQ720" t="str">
            <v>Box</v>
          </cell>
          <cell r="AR720" t="b">
            <v>0</v>
          </cell>
          <cell r="AS720" t="b">
            <v>0</v>
          </cell>
          <cell r="AT720" t="b">
            <v>0</v>
          </cell>
          <cell r="AU720" t="b">
            <v>0</v>
          </cell>
          <cell r="AV720" t="b">
            <v>0</v>
          </cell>
          <cell r="AW720" t="b">
            <v>0</v>
          </cell>
          <cell r="AY720" t="str">
            <v>China</v>
          </cell>
          <cell r="AZ720" t="str">
            <v>Hand</v>
          </cell>
          <cell r="BA720" t="str">
            <v/>
          </cell>
          <cell r="BC720">
            <v>0</v>
          </cell>
        </row>
        <row r="721">
          <cell r="A721" t="str">
            <v>4906-00010-00</v>
          </cell>
          <cell r="B721" t="str">
            <v>PCB, Scavenger ADE-Aux (47.5x26x1.6mm, 4L, 1oz/1oz, ENIG, 8-up), ver 4.3</v>
          </cell>
          <cell r="C721" t="str">
            <v>ea</v>
          </cell>
          <cell r="E721" t="b">
            <v>0</v>
          </cell>
          <cell r="F721" t="b">
            <v>0</v>
          </cell>
          <cell r="H721" t="str">
            <v>Obsolete</v>
          </cell>
          <cell r="I721" t="str">
            <v>Buy</v>
          </cell>
          <cell r="J721" t="str">
            <v>EMS Approved</v>
          </cell>
          <cell r="N721" t="str">
            <v>ECAS</v>
          </cell>
          <cell r="R721">
            <v>2.25</v>
          </cell>
          <cell r="S721" t="str">
            <v>EUR</v>
          </cell>
          <cell r="T721">
            <v>2.25</v>
          </cell>
          <cell r="Y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J721">
            <v>2.25</v>
          </cell>
          <cell r="AN721" t="str">
            <v>y</v>
          </cell>
          <cell r="AO721" t="str">
            <v>y</v>
          </cell>
          <cell r="AQ721" t="str">
            <v>PCA</v>
          </cell>
          <cell r="AR721" t="b">
            <v>0</v>
          </cell>
          <cell r="AS721" t="b">
            <v>0</v>
          </cell>
          <cell r="AT721" t="b">
            <v>0</v>
          </cell>
          <cell r="AU721" t="b">
            <v>0</v>
          </cell>
          <cell r="AV721" t="b">
            <v>0</v>
          </cell>
          <cell r="AW721" t="b">
            <v>0</v>
          </cell>
          <cell r="AY721" t="str">
            <v>China</v>
          </cell>
          <cell r="AZ721" t="str">
            <v>PCB</v>
          </cell>
          <cell r="BA721" t="str">
            <v/>
          </cell>
          <cell r="BC721">
            <v>0</v>
          </cell>
        </row>
        <row r="722">
          <cell r="A722" t="str">
            <v>4906-00010-01</v>
          </cell>
          <cell r="B722" t="str">
            <v>PCB, Scavenger ADE-Aux (47.5x26x1.6mm, 4L, 1oz/1oz, ENIG, 8-up), ver 4.4</v>
          </cell>
          <cell r="C722" t="str">
            <v>ea</v>
          </cell>
          <cell r="E722" t="b">
            <v>0</v>
          </cell>
          <cell r="F722" t="b">
            <v>0</v>
          </cell>
          <cell r="H722" t="str">
            <v>Production</v>
          </cell>
          <cell r="I722" t="str">
            <v>Buy</v>
          </cell>
          <cell r="J722" t="str">
            <v>EMS Approved</v>
          </cell>
          <cell r="N722" t="str">
            <v>ECAS</v>
          </cell>
          <cell r="P722">
            <v>1000</v>
          </cell>
          <cell r="Q722">
            <v>1000</v>
          </cell>
          <cell r="R722">
            <v>0.46200000000000002</v>
          </cell>
          <cell r="S722" t="str">
            <v>EUR</v>
          </cell>
          <cell r="T722">
            <v>0.46200000000000002</v>
          </cell>
          <cell r="U722" t="str">
            <v>DDP</v>
          </cell>
          <cell r="Y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J722">
            <v>0.46200000000000002</v>
          </cell>
          <cell r="AN722" t="str">
            <v>y</v>
          </cell>
          <cell r="AO722" t="str">
            <v>y</v>
          </cell>
          <cell r="AP722">
            <v>45555</v>
          </cell>
          <cell r="AQ722" t="str">
            <v>PCA</v>
          </cell>
          <cell r="AR722" t="b">
            <v>0</v>
          </cell>
          <cell r="AS722" t="b">
            <v>0</v>
          </cell>
          <cell r="AT722" t="b">
            <v>0</v>
          </cell>
          <cell r="AU722" t="b">
            <v>0</v>
          </cell>
          <cell r="AV722" t="b">
            <v>0</v>
          </cell>
          <cell r="AW722" t="b">
            <v>0</v>
          </cell>
          <cell r="AY722" t="str">
            <v>China</v>
          </cell>
          <cell r="AZ722" t="str">
            <v>PCB</v>
          </cell>
          <cell r="BA722" t="str">
            <v/>
          </cell>
          <cell r="BC722">
            <v>0</v>
          </cell>
        </row>
        <row r="723">
          <cell r="A723" t="str">
            <v>5010-10099-00</v>
          </cell>
          <cell r="B723" t="str">
            <v>FGS, Scavenger GM A M19 6 Feeder(s) 1P, 1P+N, 3P, 3P+N w/RS485</v>
          </cell>
          <cell r="C723" t="str">
            <v>ea</v>
          </cell>
          <cell r="E723" t="b">
            <v>0</v>
          </cell>
          <cell r="F723" t="b">
            <v>0</v>
          </cell>
          <cell r="H723" t="str">
            <v>UnReleased</v>
          </cell>
          <cell r="I723" t="str">
            <v>Make</v>
          </cell>
          <cell r="J723" t="str">
            <v>EMS</v>
          </cell>
          <cell r="S723" t="str">
            <v>EUR</v>
          </cell>
          <cell r="T723">
            <v>0</v>
          </cell>
          <cell r="Y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J723">
            <v>0</v>
          </cell>
          <cell r="AQ723" t="str">
            <v>Kit</v>
          </cell>
          <cell r="AR723" t="b">
            <v>0</v>
          </cell>
          <cell r="AS723" t="b">
            <v>0</v>
          </cell>
          <cell r="AT723" t="b">
            <v>0</v>
          </cell>
          <cell r="AU723" t="b">
            <v>0</v>
          </cell>
          <cell r="AV723" t="b">
            <v>0</v>
          </cell>
          <cell r="AW723" t="b">
            <v>0</v>
          </cell>
          <cell r="AY723" t="str">
            <v>Romania</v>
          </cell>
          <cell r="BA723" t="str">
            <v/>
          </cell>
          <cell r="BC723">
            <v>0</v>
          </cell>
        </row>
        <row r="724">
          <cell r="A724" t="str">
            <v>5010-30000-04</v>
          </cell>
          <cell r="B724" t="str">
            <v>FGS, Scavenger GM-B M19 6 Feeder(s)</v>
          </cell>
          <cell r="C724" t="str">
            <v>ea</v>
          </cell>
          <cell r="E724" t="b">
            <v>0</v>
          </cell>
          <cell r="F724" t="b">
            <v>1</v>
          </cell>
          <cell r="H724" t="str">
            <v>Obsolete</v>
          </cell>
          <cell r="I724" t="str">
            <v>Make</v>
          </cell>
          <cell r="J724" t="str">
            <v>ECAS</v>
          </cell>
          <cell r="S724" t="str">
            <v>EUR</v>
          </cell>
          <cell r="T724">
            <v>0</v>
          </cell>
          <cell r="Y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J724">
            <v>0</v>
          </cell>
          <cell r="AQ724" t="str">
            <v>Kit</v>
          </cell>
          <cell r="AR724" t="b">
            <v>0</v>
          </cell>
          <cell r="AS724" t="b">
            <v>0</v>
          </cell>
          <cell r="AT724" t="b">
            <v>0</v>
          </cell>
          <cell r="AU724" t="b">
            <v>0</v>
          </cell>
          <cell r="AV724" t="b">
            <v>0</v>
          </cell>
          <cell r="AW724" t="b">
            <v>0</v>
          </cell>
          <cell r="AY724" t="str">
            <v>Romania</v>
          </cell>
          <cell r="BA724" t="str">
            <v/>
          </cell>
          <cell r="BC724">
            <v>0</v>
          </cell>
        </row>
        <row r="725">
          <cell r="A725" t="str">
            <v>5010-30000-05</v>
          </cell>
          <cell r="B725" t="str">
            <v>FGS, Scavenger GM-B M19 6 Feeder(s)</v>
          </cell>
          <cell r="C725" t="str">
            <v>ea</v>
          </cell>
          <cell r="E725" t="b">
            <v>0</v>
          </cell>
          <cell r="F725" t="b">
            <v>1</v>
          </cell>
          <cell r="H725" t="str">
            <v>Obsolete</v>
          </cell>
          <cell r="I725" t="str">
            <v>Make</v>
          </cell>
          <cell r="J725" t="str">
            <v>ECAS</v>
          </cell>
          <cell r="S725" t="str">
            <v>EUR</v>
          </cell>
          <cell r="T725">
            <v>0</v>
          </cell>
          <cell r="Y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J725">
            <v>0</v>
          </cell>
          <cell r="AQ725" t="str">
            <v>Kit</v>
          </cell>
          <cell r="AR725" t="b">
            <v>0</v>
          </cell>
          <cell r="AS725" t="b">
            <v>0</v>
          </cell>
          <cell r="AT725" t="b">
            <v>0</v>
          </cell>
          <cell r="AU725" t="b">
            <v>0</v>
          </cell>
          <cell r="AV725" t="b">
            <v>0</v>
          </cell>
          <cell r="AW725" t="b">
            <v>0</v>
          </cell>
          <cell r="AY725" t="str">
            <v>Romania</v>
          </cell>
          <cell r="BA725" t="str">
            <v/>
          </cell>
          <cell r="BC725">
            <v>0</v>
          </cell>
        </row>
        <row r="726">
          <cell r="A726" t="str">
            <v>5010-30000-06</v>
          </cell>
          <cell r="B726" t="str">
            <v>FGS, Scavenger GM-B M19 6 Feeder(s)</v>
          </cell>
          <cell r="C726" t="str">
            <v>ea</v>
          </cell>
          <cell r="E726" t="b">
            <v>0</v>
          </cell>
          <cell r="F726" t="b">
            <v>1</v>
          </cell>
          <cell r="H726" t="str">
            <v>Obsolete</v>
          </cell>
          <cell r="I726" t="str">
            <v>Make</v>
          </cell>
          <cell r="J726" t="str">
            <v>ECAS</v>
          </cell>
          <cell r="S726" t="str">
            <v>EUR</v>
          </cell>
          <cell r="T726">
            <v>0</v>
          </cell>
          <cell r="Y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J726">
            <v>0</v>
          </cell>
          <cell r="AQ726" t="str">
            <v>Kit</v>
          </cell>
          <cell r="AR726" t="b">
            <v>0</v>
          </cell>
          <cell r="AS726" t="b">
            <v>0</v>
          </cell>
          <cell r="AT726" t="b">
            <v>0</v>
          </cell>
          <cell r="AU726" t="b">
            <v>0</v>
          </cell>
          <cell r="AV726" t="b">
            <v>0</v>
          </cell>
          <cell r="AW726" t="b">
            <v>0</v>
          </cell>
          <cell r="AY726" t="str">
            <v>Romania</v>
          </cell>
          <cell r="BA726" t="str">
            <v/>
          </cell>
          <cell r="BC726">
            <v>0</v>
          </cell>
        </row>
        <row r="727">
          <cell r="A727" t="str">
            <v>5010-30000-07</v>
          </cell>
          <cell r="B727" t="str">
            <v>FGS, Scavenger GM-B, M19, 6F</v>
          </cell>
          <cell r="C727" t="str">
            <v>ea</v>
          </cell>
          <cell r="E727" t="b">
            <v>0</v>
          </cell>
          <cell r="F727" t="b">
            <v>1</v>
          </cell>
          <cell r="H727" t="str">
            <v>Obsolete</v>
          </cell>
          <cell r="I727" t="str">
            <v>Make</v>
          </cell>
          <cell r="J727" t="str">
            <v>ECAS</v>
          </cell>
          <cell r="S727" t="str">
            <v>EUR</v>
          </cell>
          <cell r="T727">
            <v>0</v>
          </cell>
          <cell r="Y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J727">
            <v>0</v>
          </cell>
          <cell r="AP727">
            <v>45393</v>
          </cell>
          <cell r="AQ727" t="str">
            <v>Kit</v>
          </cell>
          <cell r="AR727" t="b">
            <v>0</v>
          </cell>
          <cell r="AS727" t="b">
            <v>0</v>
          </cell>
          <cell r="AT727" t="b">
            <v>0</v>
          </cell>
          <cell r="AU727" t="b">
            <v>0</v>
          </cell>
          <cell r="AV727" t="b">
            <v>0</v>
          </cell>
          <cell r="AW727" t="b">
            <v>0</v>
          </cell>
          <cell r="AY727" t="str">
            <v>Romania</v>
          </cell>
          <cell r="BA727" t="str">
            <v/>
          </cell>
          <cell r="BC727">
            <v>0</v>
          </cell>
        </row>
        <row r="728">
          <cell r="A728" t="str">
            <v>5010-30000-08</v>
          </cell>
          <cell r="B728" t="str">
            <v>FGS, Scavenger GM-B, M19, 6F</v>
          </cell>
          <cell r="C728" t="str">
            <v>ea</v>
          </cell>
          <cell r="E728" t="b">
            <v>0</v>
          </cell>
          <cell r="F728" t="b">
            <v>1</v>
          </cell>
          <cell r="H728" t="str">
            <v>Obsolete</v>
          </cell>
          <cell r="I728" t="str">
            <v>Make</v>
          </cell>
          <cell r="J728" t="str">
            <v>ECAS</v>
          </cell>
          <cell r="M728" t="str">
            <v>Cost per ECAS Invoice DN#151186/31.05.24</v>
          </cell>
          <cell r="N728" t="str">
            <v>ECAS</v>
          </cell>
          <cell r="O728" t="str">
            <v>Invoice DN#151186/31.05.24</v>
          </cell>
          <cell r="R728">
            <v>496.7</v>
          </cell>
          <cell r="S728" t="str">
            <v>EUR</v>
          </cell>
          <cell r="T728">
            <v>496.7</v>
          </cell>
          <cell r="V728">
            <v>420</v>
          </cell>
          <cell r="W728" t="str">
            <v>EUR</v>
          </cell>
          <cell r="X728">
            <v>30</v>
          </cell>
          <cell r="Y728">
            <v>14</v>
          </cell>
          <cell r="AA728">
            <v>1.3</v>
          </cell>
          <cell r="AE728">
            <v>0</v>
          </cell>
          <cell r="AF728">
            <v>0</v>
          </cell>
          <cell r="AG728">
            <v>0</v>
          </cell>
          <cell r="AH728">
            <v>14</v>
          </cell>
          <cell r="AJ728">
            <v>510.7</v>
          </cell>
          <cell r="AP728">
            <v>45400</v>
          </cell>
          <cell r="AQ728" t="str">
            <v>Kit</v>
          </cell>
          <cell r="AR728" t="b">
            <v>0</v>
          </cell>
          <cell r="AS728" t="b">
            <v>0</v>
          </cell>
          <cell r="AT728" t="b">
            <v>0</v>
          </cell>
          <cell r="AU728" t="b">
            <v>0</v>
          </cell>
          <cell r="AV728" t="b">
            <v>0</v>
          </cell>
          <cell r="AW728" t="b">
            <v>0</v>
          </cell>
          <cell r="AY728" t="str">
            <v>Romania</v>
          </cell>
          <cell r="BA728" t="str">
            <v/>
          </cell>
          <cell r="BC728">
            <v>0</v>
          </cell>
        </row>
        <row r="729">
          <cell r="A729" t="str">
            <v>5010-30000-09</v>
          </cell>
          <cell r="B729" t="str">
            <v>FGS, Scavenger GM-B, M19, 6F</v>
          </cell>
          <cell r="C729" t="str">
            <v>ea</v>
          </cell>
          <cell r="E729" t="b">
            <v>1</v>
          </cell>
          <cell r="F729" t="b">
            <v>1</v>
          </cell>
          <cell r="H729" t="str">
            <v>Production</v>
          </cell>
          <cell r="I729" t="str">
            <v>Make</v>
          </cell>
          <cell r="J729" t="str">
            <v>ECAS</v>
          </cell>
          <cell r="K729" t="str">
            <v>5010-30000-09</v>
          </cell>
          <cell r="R729">
            <v>496.7</v>
          </cell>
          <cell r="S729" t="str">
            <v>EUR</v>
          </cell>
          <cell r="T729">
            <v>496.7</v>
          </cell>
          <cell r="Y729">
            <v>0</v>
          </cell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J729">
            <v>496.7</v>
          </cell>
          <cell r="AP729">
            <v>45615</v>
          </cell>
          <cell r="AQ729" t="str">
            <v>Kit</v>
          </cell>
          <cell r="AR729" t="b">
            <v>0</v>
          </cell>
          <cell r="AS729" t="b">
            <v>0</v>
          </cell>
          <cell r="AT729" t="b">
            <v>0</v>
          </cell>
          <cell r="AU729" t="b">
            <v>0</v>
          </cell>
          <cell r="AV729" t="b">
            <v>0</v>
          </cell>
          <cell r="AW729" t="b">
            <v>0</v>
          </cell>
          <cell r="AY729" t="str">
            <v>Romania</v>
          </cell>
          <cell r="AZ729" t="str">
            <v>None</v>
          </cell>
          <cell r="BA729" t="str">
            <v/>
          </cell>
          <cell r="BC729">
            <v>0</v>
          </cell>
        </row>
        <row r="730">
          <cell r="A730" t="str">
            <v>5010-50000-00</v>
          </cell>
          <cell r="B730" t="str">
            <v>FGS, Scavenger PM-A M25 1 Feeder(s)</v>
          </cell>
          <cell r="C730" t="str">
            <v>ea</v>
          </cell>
          <cell r="E730" t="b">
            <v>0</v>
          </cell>
          <cell r="F730" t="b">
            <v>0</v>
          </cell>
          <cell r="H730" t="str">
            <v>Obsolete</v>
          </cell>
          <cell r="I730" t="str">
            <v>Make</v>
          </cell>
          <cell r="J730" t="str">
            <v>ECAS</v>
          </cell>
          <cell r="S730" t="str">
            <v>EUR</v>
          </cell>
          <cell r="T730">
            <v>0</v>
          </cell>
          <cell r="Y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J730">
            <v>0</v>
          </cell>
          <cell r="AQ730" t="str">
            <v>Kit</v>
          </cell>
          <cell r="AR730" t="b">
            <v>0</v>
          </cell>
          <cell r="AS730" t="b">
            <v>0</v>
          </cell>
          <cell r="AT730" t="b">
            <v>0</v>
          </cell>
          <cell r="AU730" t="b">
            <v>0</v>
          </cell>
          <cell r="AV730" t="b">
            <v>0</v>
          </cell>
          <cell r="AW730" t="b">
            <v>0</v>
          </cell>
          <cell r="AY730" t="str">
            <v>Romania</v>
          </cell>
          <cell r="BA730" t="str">
            <v/>
          </cell>
          <cell r="BC730">
            <v>0</v>
          </cell>
        </row>
        <row r="731">
          <cell r="A731" t="str">
            <v>5020-10000-00</v>
          </cell>
          <cell r="B731" t="str">
            <v>FGS, Scavenger PM-C M25 1 Feeder(s) 1P, 1P+N, 3P, 3P+N w/RS485</v>
          </cell>
          <cell r="C731" t="str">
            <v>ea</v>
          </cell>
          <cell r="E731" t="b">
            <v>0</v>
          </cell>
          <cell r="F731" t="b">
            <v>0</v>
          </cell>
          <cell r="H731" t="str">
            <v>UnReleased</v>
          </cell>
          <cell r="I731" t="str">
            <v>Make</v>
          </cell>
          <cell r="J731" t="str">
            <v>EMS</v>
          </cell>
          <cell r="S731" t="str">
            <v>EUR</v>
          </cell>
          <cell r="T731">
            <v>0</v>
          </cell>
          <cell r="Y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J731">
            <v>0</v>
          </cell>
          <cell r="AQ731" t="str">
            <v>Kit</v>
          </cell>
          <cell r="AR731" t="b">
            <v>0</v>
          </cell>
          <cell r="AS731" t="b">
            <v>0</v>
          </cell>
          <cell r="AT731" t="b">
            <v>0</v>
          </cell>
          <cell r="AU731" t="b">
            <v>0</v>
          </cell>
          <cell r="AV731" t="b">
            <v>0</v>
          </cell>
          <cell r="AW731" t="b">
            <v>0</v>
          </cell>
          <cell r="AY731" t="str">
            <v>Romania</v>
          </cell>
          <cell r="BA731" t="str">
            <v/>
          </cell>
          <cell r="BC731">
            <v>0</v>
          </cell>
        </row>
        <row r="732">
          <cell r="A732" t="str">
            <v>5020-30000-00</v>
          </cell>
          <cell r="B732" t="str">
            <v>FGS, Scavenger PM-B Hart 1 Feeder(s) 1P, 1P+N, 3P, 3P+N No RS485</v>
          </cell>
          <cell r="C732" t="str">
            <v>ea</v>
          </cell>
          <cell r="E732" t="b">
            <v>0</v>
          </cell>
          <cell r="F732" t="b">
            <v>0</v>
          </cell>
          <cell r="H732" t="str">
            <v>Obsolete</v>
          </cell>
          <cell r="I732" t="str">
            <v>Make</v>
          </cell>
          <cell r="J732" t="str">
            <v>EMS</v>
          </cell>
          <cell r="S732" t="str">
            <v>EUR</v>
          </cell>
          <cell r="T732">
            <v>0</v>
          </cell>
          <cell r="Y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J732">
            <v>0</v>
          </cell>
          <cell r="AQ732" t="str">
            <v>Kit</v>
          </cell>
          <cell r="AR732" t="b">
            <v>0</v>
          </cell>
          <cell r="AS732" t="b">
            <v>0</v>
          </cell>
          <cell r="AT732" t="b">
            <v>0</v>
          </cell>
          <cell r="AU732" t="b">
            <v>0</v>
          </cell>
          <cell r="AV732" t="b">
            <v>0</v>
          </cell>
          <cell r="AW732" t="b">
            <v>0</v>
          </cell>
          <cell r="AY732" t="str">
            <v>Romania</v>
          </cell>
          <cell r="BA732" t="str">
            <v/>
          </cell>
          <cell r="BC732">
            <v>0</v>
          </cell>
        </row>
        <row r="733">
          <cell r="A733" t="str">
            <v>5020-40000-00</v>
          </cell>
          <cell r="B733" t="str">
            <v>FGS, Scavenger PM D Hart 1 Feeder(s) 1P, 1P+N, 3P, 3P+N w/RS485</v>
          </cell>
          <cell r="C733" t="str">
            <v>ea</v>
          </cell>
          <cell r="E733" t="b">
            <v>0</v>
          </cell>
          <cell r="F733" t="b">
            <v>0</v>
          </cell>
          <cell r="H733" t="str">
            <v>Obsolete</v>
          </cell>
          <cell r="I733" t="str">
            <v>Make</v>
          </cell>
          <cell r="J733" t="str">
            <v>EMS</v>
          </cell>
          <cell r="S733" t="str">
            <v>EUR</v>
          </cell>
          <cell r="T733">
            <v>0</v>
          </cell>
          <cell r="Y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J733">
            <v>0</v>
          </cell>
          <cell r="AQ733" t="str">
            <v>Kit</v>
          </cell>
          <cell r="AR733" t="b">
            <v>0</v>
          </cell>
          <cell r="AS733" t="b">
            <v>0</v>
          </cell>
          <cell r="AT733" t="b">
            <v>0</v>
          </cell>
          <cell r="AU733" t="b">
            <v>0</v>
          </cell>
          <cell r="AV733" t="b">
            <v>0</v>
          </cell>
          <cell r="AW733" t="b">
            <v>0</v>
          </cell>
          <cell r="AY733" t="str">
            <v>Romania</v>
          </cell>
          <cell r="BA733" t="str">
            <v/>
          </cell>
          <cell r="BC733">
            <v>0</v>
          </cell>
        </row>
        <row r="734">
          <cell r="A734" t="str">
            <v>5020-50000-00</v>
          </cell>
          <cell r="B734" t="str">
            <v>FGS, Scavenger PM D Hart 2 Feeder(s) 1P, 1P+N, 3P, 3P+N No RS485</v>
          </cell>
          <cell r="C734" t="str">
            <v>ea</v>
          </cell>
          <cell r="E734" t="b">
            <v>0</v>
          </cell>
          <cell r="F734" t="b">
            <v>0</v>
          </cell>
          <cell r="H734" t="str">
            <v>Obsolete</v>
          </cell>
          <cell r="I734" t="str">
            <v>Make</v>
          </cell>
          <cell r="J734" t="str">
            <v>EMS</v>
          </cell>
          <cell r="S734" t="str">
            <v>EUR</v>
          </cell>
          <cell r="T734">
            <v>0</v>
          </cell>
          <cell r="Y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J734">
            <v>0</v>
          </cell>
          <cell r="AQ734" t="str">
            <v>Kit</v>
          </cell>
          <cell r="AR734" t="b">
            <v>0</v>
          </cell>
          <cell r="AS734" t="b">
            <v>0</v>
          </cell>
          <cell r="AT734" t="b">
            <v>0</v>
          </cell>
          <cell r="AU734" t="b">
            <v>0</v>
          </cell>
          <cell r="AV734" t="b">
            <v>0</v>
          </cell>
          <cell r="AW734" t="b">
            <v>0</v>
          </cell>
          <cell r="AY734" t="str">
            <v>Romania</v>
          </cell>
          <cell r="BA734" t="str">
            <v/>
          </cell>
          <cell r="BC734">
            <v>0</v>
          </cell>
        </row>
        <row r="735">
          <cell r="A735" t="str">
            <v>5020-60000-00</v>
          </cell>
          <cell r="B735" t="str">
            <v>FGS, Scavenger PM-A M25 1 Feeder(s)</v>
          </cell>
          <cell r="C735" t="str">
            <v>ea</v>
          </cell>
          <cell r="E735" t="b">
            <v>0</v>
          </cell>
          <cell r="F735" t="b">
            <v>0</v>
          </cell>
          <cell r="H735" t="str">
            <v>Obsolete</v>
          </cell>
          <cell r="I735" t="str">
            <v>Make</v>
          </cell>
          <cell r="J735" t="str">
            <v>ECAS</v>
          </cell>
          <cell r="S735" t="str">
            <v>EUR</v>
          </cell>
          <cell r="T735">
            <v>0</v>
          </cell>
          <cell r="Y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J735">
            <v>0</v>
          </cell>
          <cell r="AQ735" t="str">
            <v>Kit</v>
          </cell>
          <cell r="AR735" t="b">
            <v>0</v>
          </cell>
          <cell r="AS735" t="b">
            <v>0</v>
          </cell>
          <cell r="AT735" t="b">
            <v>0</v>
          </cell>
          <cell r="AU735" t="b">
            <v>0</v>
          </cell>
          <cell r="AV735" t="b">
            <v>0</v>
          </cell>
          <cell r="AW735" t="b">
            <v>0</v>
          </cell>
          <cell r="AY735" t="str">
            <v>Romania</v>
          </cell>
          <cell r="BA735" t="str">
            <v/>
          </cell>
          <cell r="BC735">
            <v>0</v>
          </cell>
        </row>
        <row r="736">
          <cell r="A736" t="str">
            <v>5020-60000-01</v>
          </cell>
          <cell r="B736" t="str">
            <v>FGS, Scavenger PM-A M25 1 Feeder(s)</v>
          </cell>
          <cell r="C736" t="str">
            <v>ea</v>
          </cell>
          <cell r="E736" t="b">
            <v>0</v>
          </cell>
          <cell r="F736" t="b">
            <v>0</v>
          </cell>
          <cell r="H736" t="str">
            <v>Obsolete</v>
          </cell>
          <cell r="I736" t="str">
            <v>Make</v>
          </cell>
          <cell r="J736" t="str">
            <v>ECAS</v>
          </cell>
          <cell r="S736" t="str">
            <v>EUR</v>
          </cell>
          <cell r="T736">
            <v>0</v>
          </cell>
          <cell r="Y736">
            <v>0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J736">
            <v>0</v>
          </cell>
          <cell r="AQ736" t="str">
            <v>Kit</v>
          </cell>
          <cell r="AR736" t="b">
            <v>0</v>
          </cell>
          <cell r="AS736" t="b">
            <v>0</v>
          </cell>
          <cell r="AT736" t="b">
            <v>0</v>
          </cell>
          <cell r="AU736" t="b">
            <v>0</v>
          </cell>
          <cell r="AV736" t="b">
            <v>0</v>
          </cell>
          <cell r="AW736" t="b">
            <v>0</v>
          </cell>
          <cell r="AY736" t="str">
            <v>Romania</v>
          </cell>
          <cell r="BA736" t="str">
            <v/>
          </cell>
          <cell r="BC736">
            <v>0</v>
          </cell>
        </row>
        <row r="737">
          <cell r="A737" t="str">
            <v>5021-30000-00</v>
          </cell>
          <cell r="B737" t="str">
            <v>FGS, Scavenger PM-C M25 2 Feeder(s)</v>
          </cell>
          <cell r="C737" t="str">
            <v>ea</v>
          </cell>
          <cell r="E737" t="b">
            <v>0</v>
          </cell>
          <cell r="F737" t="b">
            <v>0</v>
          </cell>
          <cell r="H737" t="str">
            <v>Obsolete</v>
          </cell>
          <cell r="I737" t="str">
            <v>Make</v>
          </cell>
          <cell r="J737" t="str">
            <v>VT Electron</v>
          </cell>
          <cell r="S737" t="str">
            <v>EUR</v>
          </cell>
          <cell r="T737">
            <v>0</v>
          </cell>
          <cell r="Y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J737">
            <v>0</v>
          </cell>
          <cell r="AQ737" t="str">
            <v>Kit</v>
          </cell>
          <cell r="AR737" t="b">
            <v>0</v>
          </cell>
          <cell r="AS737" t="b">
            <v>0</v>
          </cell>
          <cell r="AT737" t="b">
            <v>0</v>
          </cell>
          <cell r="AU737" t="b">
            <v>0</v>
          </cell>
          <cell r="AV737" t="b">
            <v>0</v>
          </cell>
          <cell r="AW737" t="b">
            <v>0</v>
          </cell>
          <cell r="AY737" t="str">
            <v>Romania</v>
          </cell>
          <cell r="BA737" t="str">
            <v/>
          </cell>
          <cell r="BC737">
            <v>0</v>
          </cell>
        </row>
        <row r="738">
          <cell r="A738" t="str">
            <v>5021-30000-01</v>
          </cell>
          <cell r="B738" t="str">
            <v>FGS, Scavenger PM-C M25 2 Feeder(s)</v>
          </cell>
          <cell r="C738" t="str">
            <v>ea</v>
          </cell>
          <cell r="E738" t="b">
            <v>0</v>
          </cell>
          <cell r="F738" t="b">
            <v>0</v>
          </cell>
          <cell r="H738" t="str">
            <v>Obsolete</v>
          </cell>
          <cell r="I738" t="str">
            <v>Make</v>
          </cell>
          <cell r="J738" t="str">
            <v>VT Electron</v>
          </cell>
          <cell r="S738" t="str">
            <v>EUR</v>
          </cell>
          <cell r="T738">
            <v>0</v>
          </cell>
          <cell r="Y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J738">
            <v>0</v>
          </cell>
          <cell r="AQ738" t="str">
            <v>Kit</v>
          </cell>
          <cell r="AR738" t="b">
            <v>0</v>
          </cell>
          <cell r="AS738" t="b">
            <v>0</v>
          </cell>
          <cell r="AT738" t="b">
            <v>0</v>
          </cell>
          <cell r="AU738" t="b">
            <v>0</v>
          </cell>
          <cell r="AV738" t="b">
            <v>0</v>
          </cell>
          <cell r="AW738" t="b">
            <v>0</v>
          </cell>
          <cell r="AY738" t="str">
            <v>Romania</v>
          </cell>
          <cell r="BA738" t="str">
            <v/>
          </cell>
          <cell r="BC738">
            <v>0</v>
          </cell>
          <cell r="BD738" t="str">
            <v>FGS, Scavenger PM, M25, 2F</v>
          </cell>
        </row>
        <row r="739">
          <cell r="A739" t="str">
            <v>5021-30000-02</v>
          </cell>
          <cell r="B739" t="str">
            <v>FGS, Scavenger PM-C M25 2 Feeder(s)</v>
          </cell>
          <cell r="C739" t="str">
            <v>ea</v>
          </cell>
          <cell r="E739" t="b">
            <v>0</v>
          </cell>
          <cell r="F739" t="b">
            <v>0</v>
          </cell>
          <cell r="H739" t="str">
            <v>NextBuild</v>
          </cell>
          <cell r="I739" t="str">
            <v>Make</v>
          </cell>
          <cell r="J739" t="str">
            <v>VT Electron</v>
          </cell>
          <cell r="O739" t="str">
            <v>BOM Roll</v>
          </cell>
          <cell r="S739" t="str">
            <v>EUR</v>
          </cell>
          <cell r="T739">
            <v>0</v>
          </cell>
          <cell r="Y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J739">
            <v>0</v>
          </cell>
          <cell r="AP739">
            <v>45720</v>
          </cell>
          <cell r="AQ739" t="str">
            <v>Kit</v>
          </cell>
          <cell r="AR739" t="b">
            <v>0</v>
          </cell>
          <cell r="AS739" t="b">
            <v>0</v>
          </cell>
          <cell r="AT739" t="b">
            <v>0</v>
          </cell>
          <cell r="AU739" t="b">
            <v>0</v>
          </cell>
          <cell r="AV739" t="b">
            <v>0</v>
          </cell>
          <cell r="AW739" t="b">
            <v>0</v>
          </cell>
          <cell r="AY739" t="str">
            <v>Romania</v>
          </cell>
          <cell r="BA739" t="str">
            <v/>
          </cell>
          <cell r="BC739">
            <v>0</v>
          </cell>
          <cell r="BD739" t="str">
            <v>FGS, Scavenger PM, M25, 2F</v>
          </cell>
        </row>
        <row r="740">
          <cell r="A740" t="str">
            <v>5021-30010-00</v>
          </cell>
          <cell r="B740" t="str">
            <v>FGS, Scavenger PM-C M25 2 Feeder(s), 1P+N, No RS485</v>
          </cell>
          <cell r="C740" t="str">
            <v>ea</v>
          </cell>
          <cell r="E740" t="b">
            <v>0</v>
          </cell>
          <cell r="F740" t="b">
            <v>0</v>
          </cell>
          <cell r="H740" t="str">
            <v>Production</v>
          </cell>
          <cell r="I740" t="str">
            <v>Make</v>
          </cell>
          <cell r="J740" t="str">
            <v>VT Electron</v>
          </cell>
          <cell r="S740" t="str">
            <v>EUR</v>
          </cell>
          <cell r="T740">
            <v>0</v>
          </cell>
          <cell r="Y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J740">
            <v>0</v>
          </cell>
          <cell r="AP740">
            <v>45397</v>
          </cell>
          <cell r="AQ740" t="str">
            <v>Kit</v>
          </cell>
          <cell r="AR740" t="b">
            <v>0</v>
          </cell>
          <cell r="AS740" t="b">
            <v>0</v>
          </cell>
          <cell r="AT740" t="b">
            <v>0</v>
          </cell>
          <cell r="AU740" t="b">
            <v>0</v>
          </cell>
          <cell r="AV740" t="b">
            <v>0</v>
          </cell>
          <cell r="AW740" t="b">
            <v>0</v>
          </cell>
          <cell r="AY740" t="str">
            <v>Romania</v>
          </cell>
          <cell r="BA740" t="str">
            <v/>
          </cell>
          <cell r="BC740">
            <v>0</v>
          </cell>
        </row>
        <row r="741">
          <cell r="A741" t="str">
            <v>5030-30000-00</v>
          </cell>
          <cell r="B741" t="str">
            <v>FGS, Scavenger GM-C M19, 1F, H2 Scan, RS485</v>
          </cell>
          <cell r="C741" t="str">
            <v>ea</v>
          </cell>
          <cell r="E741" t="b">
            <v>0</v>
          </cell>
          <cell r="F741" t="b">
            <v>0</v>
          </cell>
          <cell r="H741" t="str">
            <v>Obsolete</v>
          </cell>
          <cell r="I741" t="str">
            <v>Make</v>
          </cell>
          <cell r="J741" t="str">
            <v>ECAS</v>
          </cell>
          <cell r="S741" t="str">
            <v>EUR</v>
          </cell>
          <cell r="T741">
            <v>0</v>
          </cell>
          <cell r="Y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J741">
            <v>0</v>
          </cell>
          <cell r="AQ741" t="str">
            <v>Kit</v>
          </cell>
          <cell r="AR741" t="b">
            <v>0</v>
          </cell>
          <cell r="AS741" t="b">
            <v>0</v>
          </cell>
          <cell r="AT741" t="b">
            <v>0</v>
          </cell>
          <cell r="AU741" t="b">
            <v>0</v>
          </cell>
          <cell r="AV741" t="b">
            <v>0</v>
          </cell>
          <cell r="AW741" t="b">
            <v>0</v>
          </cell>
          <cell r="AY741" t="str">
            <v>Romania</v>
          </cell>
          <cell r="BA741" t="str">
            <v/>
          </cell>
          <cell r="BC741">
            <v>0</v>
          </cell>
        </row>
        <row r="742">
          <cell r="A742" t="str">
            <v>5030-30000-01</v>
          </cell>
          <cell r="B742" t="str">
            <v>FGS, Scavenger GM-C M19, 1F, H2 Scan, 4-pin RS485, RAL7024</v>
          </cell>
          <cell r="C742" t="str">
            <v>ea</v>
          </cell>
          <cell r="E742" t="b">
            <v>0</v>
          </cell>
          <cell r="F742" t="b">
            <v>1</v>
          </cell>
          <cell r="H742" t="str">
            <v>Obsolete</v>
          </cell>
          <cell r="I742" t="str">
            <v>Make</v>
          </cell>
          <cell r="J742" t="str">
            <v>ECAS</v>
          </cell>
          <cell r="S742" t="str">
            <v>EUR</v>
          </cell>
          <cell r="T742">
            <v>0</v>
          </cell>
          <cell r="Y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J742">
            <v>0</v>
          </cell>
          <cell r="AP742">
            <v>45400</v>
          </cell>
          <cell r="AQ742" t="str">
            <v>Kit</v>
          </cell>
          <cell r="AR742" t="b">
            <v>0</v>
          </cell>
          <cell r="AS742" t="b">
            <v>0</v>
          </cell>
          <cell r="AT742" t="b">
            <v>0</v>
          </cell>
          <cell r="AU742" t="b">
            <v>0</v>
          </cell>
          <cell r="AV742" t="b">
            <v>0</v>
          </cell>
          <cell r="AW742" t="b">
            <v>0</v>
          </cell>
          <cell r="AY742" t="str">
            <v>Romania</v>
          </cell>
          <cell r="BA742" t="str">
            <v/>
          </cell>
          <cell r="BC742">
            <v>0</v>
          </cell>
        </row>
        <row r="743">
          <cell r="A743" t="str">
            <v>5030-30000-02</v>
          </cell>
          <cell r="B743" t="str">
            <v>FGS, Scavenger GM-C M19, 1F, H2 Scan, 4-pin RS485, Pantone7545C</v>
          </cell>
          <cell r="C743" t="str">
            <v>ea</v>
          </cell>
          <cell r="E743" t="b">
            <v>0</v>
          </cell>
          <cell r="F743" t="b">
            <v>1</v>
          </cell>
          <cell r="H743" t="str">
            <v>Obsolete</v>
          </cell>
          <cell r="I743" t="str">
            <v>Make</v>
          </cell>
          <cell r="J743" t="str">
            <v>ECAS</v>
          </cell>
          <cell r="S743" t="str">
            <v>EUR</v>
          </cell>
          <cell r="T743">
            <v>0</v>
          </cell>
          <cell r="Y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J743">
            <v>0</v>
          </cell>
          <cell r="AP743">
            <v>45559</v>
          </cell>
          <cell r="AQ743" t="str">
            <v>Kit</v>
          </cell>
          <cell r="AR743" t="b">
            <v>0</v>
          </cell>
          <cell r="AS743" t="b">
            <v>0</v>
          </cell>
          <cell r="AT743" t="b">
            <v>0</v>
          </cell>
          <cell r="AU743" t="b">
            <v>0</v>
          </cell>
          <cell r="AV743" t="b">
            <v>0</v>
          </cell>
          <cell r="AW743" t="b">
            <v>0</v>
          </cell>
          <cell r="AY743" t="str">
            <v>Romania</v>
          </cell>
          <cell r="BA743" t="str">
            <v/>
          </cell>
          <cell r="BC743">
            <v>0</v>
          </cell>
        </row>
        <row r="744">
          <cell r="A744" t="str">
            <v>5030-30000-03</v>
          </cell>
          <cell r="B744" t="str">
            <v>FGS, Scavenger GM-C M19, 1F, H2 Scan, U-Blox, 4-pin RS485, RAL7024</v>
          </cell>
          <cell r="C744" t="str">
            <v>ea</v>
          </cell>
          <cell r="E744" t="b">
            <v>0</v>
          </cell>
          <cell r="F744" t="b">
            <v>1</v>
          </cell>
          <cell r="H744" t="str">
            <v>R&amp;D</v>
          </cell>
          <cell r="I744" t="str">
            <v>Make</v>
          </cell>
          <cell r="J744" t="str">
            <v>ECAS</v>
          </cell>
          <cell r="S744" t="str">
            <v>EUR</v>
          </cell>
          <cell r="T744">
            <v>0</v>
          </cell>
          <cell r="Y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J744">
            <v>0</v>
          </cell>
          <cell r="AP744">
            <v>45560</v>
          </cell>
          <cell r="AQ744" t="str">
            <v>Kit</v>
          </cell>
          <cell r="AR744" t="b">
            <v>0</v>
          </cell>
          <cell r="AS744" t="b">
            <v>0</v>
          </cell>
          <cell r="AT744" t="b">
            <v>0</v>
          </cell>
          <cell r="AU744" t="b">
            <v>0</v>
          </cell>
          <cell r="AV744" t="b">
            <v>0</v>
          </cell>
          <cell r="AW744" t="b">
            <v>0</v>
          </cell>
          <cell r="AY744" t="str">
            <v>Romania</v>
          </cell>
          <cell r="BA744" t="str">
            <v/>
          </cell>
          <cell r="BC744">
            <v>0</v>
          </cell>
        </row>
        <row r="745">
          <cell r="A745" t="str">
            <v>5030-30010-00</v>
          </cell>
          <cell r="B745" t="str">
            <v>FGS, Scavenger GM-C M19, 1F, H2 Scan, 5-pin RS485</v>
          </cell>
          <cell r="C745" t="str">
            <v>ea</v>
          </cell>
          <cell r="E745" t="b">
            <v>0</v>
          </cell>
          <cell r="F745" t="b">
            <v>0</v>
          </cell>
          <cell r="H745" t="str">
            <v>UnReleased</v>
          </cell>
          <cell r="I745" t="str">
            <v>Make</v>
          </cell>
          <cell r="J745" t="str">
            <v>ECAS</v>
          </cell>
          <cell r="S745" t="str">
            <v>EUR</v>
          </cell>
          <cell r="T745">
            <v>0</v>
          </cell>
          <cell r="Y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J745">
            <v>0</v>
          </cell>
          <cell r="AP745">
            <v>45554</v>
          </cell>
          <cell r="AQ745" t="str">
            <v>Kit</v>
          </cell>
          <cell r="AR745" t="b">
            <v>0</v>
          </cell>
          <cell r="AS745" t="b">
            <v>0</v>
          </cell>
          <cell r="AT745" t="b">
            <v>0</v>
          </cell>
          <cell r="AU745" t="b">
            <v>0</v>
          </cell>
          <cell r="AV745" t="b">
            <v>0</v>
          </cell>
          <cell r="AW745" t="b">
            <v>0</v>
          </cell>
          <cell r="AY745" t="str">
            <v>Romania</v>
          </cell>
          <cell r="BA745" t="str">
            <v/>
          </cell>
          <cell r="BC745">
            <v>0</v>
          </cell>
        </row>
        <row r="746">
          <cell r="A746" t="str">
            <v>5110-00010-00</v>
          </cell>
          <cell r="B746" t="str">
            <v>CBL, Fused Switch Box, 3P+N, M19 to M12 Eyelets</v>
          </cell>
          <cell r="C746" t="str">
            <v>ea</v>
          </cell>
          <cell r="E746" t="b">
            <v>0</v>
          </cell>
          <cell r="F746" t="b">
            <v>1</v>
          </cell>
          <cell r="H746" t="str">
            <v>Obsolete</v>
          </cell>
          <cell r="I746" t="str">
            <v>Make</v>
          </cell>
          <cell r="J746" t="str">
            <v>VT Electron</v>
          </cell>
          <cell r="N746" t="str">
            <v>Smart Electronics</v>
          </cell>
          <cell r="S746" t="str">
            <v>EUR</v>
          </cell>
          <cell r="T746">
            <v>0</v>
          </cell>
          <cell r="Y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0</v>
          </cell>
          <cell r="AJ746">
            <v>0</v>
          </cell>
          <cell r="AP746">
            <v>45428</v>
          </cell>
          <cell r="AQ746" t="str">
            <v>Kit</v>
          </cell>
          <cell r="AR746" t="b">
            <v>0</v>
          </cell>
          <cell r="AS746" t="b">
            <v>0</v>
          </cell>
          <cell r="AT746" t="b">
            <v>0</v>
          </cell>
          <cell r="AU746" t="b">
            <v>0</v>
          </cell>
          <cell r="AV746" t="b">
            <v>0</v>
          </cell>
          <cell r="AW746" t="b">
            <v>0</v>
          </cell>
          <cell r="AY746" t="str">
            <v>Ireland</v>
          </cell>
          <cell r="AZ746" t="str">
            <v>Kit</v>
          </cell>
          <cell r="BA746" t="str">
            <v/>
          </cell>
          <cell r="BC746">
            <v>0</v>
          </cell>
        </row>
        <row r="747">
          <cell r="A747" t="str">
            <v>5110-00010-01</v>
          </cell>
          <cell r="B747" t="str">
            <v>CBL, Fused Switch Box, 3P+N, M19 to M12 Eyelets</v>
          </cell>
          <cell r="C747" t="str">
            <v>ea</v>
          </cell>
          <cell r="E747" t="b">
            <v>0</v>
          </cell>
          <cell r="F747" t="b">
            <v>1</v>
          </cell>
          <cell r="H747" t="str">
            <v>Obsolete</v>
          </cell>
          <cell r="I747" t="str">
            <v>Make</v>
          </cell>
          <cell r="J747" t="str">
            <v>Smart Electronics</v>
          </cell>
          <cell r="N747" t="str">
            <v>Smart Electronics</v>
          </cell>
          <cell r="O747" t="str">
            <v>BOM Roll</v>
          </cell>
          <cell r="R747">
            <v>117.66840000000001</v>
          </cell>
          <cell r="S747" t="str">
            <v>EUR</v>
          </cell>
          <cell r="T747">
            <v>117.66840000000001</v>
          </cell>
          <cell r="V747">
            <v>80</v>
          </cell>
          <cell r="W747" t="str">
            <v>EUR</v>
          </cell>
          <cell r="X747">
            <v>20</v>
          </cell>
          <cell r="Y747">
            <v>4</v>
          </cell>
          <cell r="AE747">
            <v>0</v>
          </cell>
          <cell r="AF747">
            <v>0</v>
          </cell>
          <cell r="AG747">
            <v>0</v>
          </cell>
          <cell r="AH747">
            <v>4</v>
          </cell>
          <cell r="AJ747">
            <v>121.66840000000001</v>
          </cell>
          <cell r="AP747">
            <v>45429</v>
          </cell>
          <cell r="AQ747" t="str">
            <v>Kit</v>
          </cell>
          <cell r="AR747" t="b">
            <v>0</v>
          </cell>
          <cell r="AS747" t="b">
            <v>0</v>
          </cell>
          <cell r="AT747" t="b">
            <v>0</v>
          </cell>
          <cell r="AU747" t="b">
            <v>0</v>
          </cell>
          <cell r="AV747" t="b">
            <v>0</v>
          </cell>
          <cell r="AW747" t="b">
            <v>0</v>
          </cell>
          <cell r="AY747" t="str">
            <v>Ireland</v>
          </cell>
          <cell r="AZ747" t="str">
            <v>Kit</v>
          </cell>
          <cell r="BA747" t="str">
            <v/>
          </cell>
          <cell r="BC747">
            <v>0</v>
          </cell>
        </row>
        <row r="748">
          <cell r="A748" t="str">
            <v>5110-00010-02</v>
          </cell>
          <cell r="B748" t="str">
            <v>CBL, Fused Switch Box, 3P+N, M19 to M12 Eyelets</v>
          </cell>
          <cell r="C748" t="str">
            <v>ea</v>
          </cell>
          <cell r="E748" t="b">
            <v>0</v>
          </cell>
          <cell r="F748" t="b">
            <v>1</v>
          </cell>
          <cell r="H748" t="str">
            <v>Production</v>
          </cell>
          <cell r="I748" t="str">
            <v>Make</v>
          </cell>
          <cell r="J748" t="str">
            <v>Smart Electronics</v>
          </cell>
          <cell r="N748" t="str">
            <v>Smart Electronics</v>
          </cell>
          <cell r="O748" t="str">
            <v>BOM Roll</v>
          </cell>
          <cell r="R748">
            <v>118.4027</v>
          </cell>
          <cell r="S748" t="str">
            <v>EUR</v>
          </cell>
          <cell r="T748">
            <v>118.4027</v>
          </cell>
          <cell r="V748">
            <v>80</v>
          </cell>
          <cell r="W748" t="str">
            <v>EUR</v>
          </cell>
          <cell r="X748">
            <v>20</v>
          </cell>
          <cell r="Y748">
            <v>4</v>
          </cell>
          <cell r="AE748">
            <v>0</v>
          </cell>
          <cell r="AF748">
            <v>0</v>
          </cell>
          <cell r="AG748">
            <v>0</v>
          </cell>
          <cell r="AH748">
            <v>4</v>
          </cell>
          <cell r="AJ748">
            <v>122.4027</v>
          </cell>
          <cell r="AP748">
            <v>45568</v>
          </cell>
          <cell r="AQ748" t="str">
            <v>Kit</v>
          </cell>
          <cell r="AR748" t="b">
            <v>0</v>
          </cell>
          <cell r="AS748" t="b">
            <v>0</v>
          </cell>
          <cell r="AT748" t="b">
            <v>0</v>
          </cell>
          <cell r="AU748" t="b">
            <v>0</v>
          </cell>
          <cell r="AV748" t="b">
            <v>0</v>
          </cell>
          <cell r="AW748" t="b">
            <v>0</v>
          </cell>
          <cell r="AY748" t="str">
            <v>Ireland</v>
          </cell>
          <cell r="AZ748" t="str">
            <v>Kit</v>
          </cell>
          <cell r="BA748" t="str">
            <v/>
          </cell>
          <cell r="BC748">
            <v>0</v>
          </cell>
        </row>
        <row r="749">
          <cell r="A749" t="str">
            <v>5110-00010-03</v>
          </cell>
          <cell r="B749" t="str">
            <v>CBL, Fused Switch Box, 3P+N, M19 to M12 Eyelets</v>
          </cell>
          <cell r="C749" t="str">
            <v>ea</v>
          </cell>
          <cell r="E749" t="b">
            <v>1</v>
          </cell>
          <cell r="F749" t="b">
            <v>1</v>
          </cell>
          <cell r="H749" t="str">
            <v>Production</v>
          </cell>
          <cell r="I749" t="str">
            <v>Make</v>
          </cell>
          <cell r="J749" t="str">
            <v>Smart Electronics</v>
          </cell>
          <cell r="N749" t="str">
            <v>Smart Electronics</v>
          </cell>
          <cell r="O749" t="str">
            <v>Email 28/11/24</v>
          </cell>
          <cell r="R749">
            <v>101.39</v>
          </cell>
          <cell r="S749" t="str">
            <v>EUR</v>
          </cell>
          <cell r="T749">
            <v>101.39</v>
          </cell>
          <cell r="V749">
            <v>80</v>
          </cell>
          <cell r="W749" t="str">
            <v>EUR</v>
          </cell>
          <cell r="X749">
            <v>20</v>
          </cell>
          <cell r="Y749">
            <v>4</v>
          </cell>
          <cell r="AE749">
            <v>0</v>
          </cell>
          <cell r="AF749">
            <v>0</v>
          </cell>
          <cell r="AG749">
            <v>0</v>
          </cell>
          <cell r="AH749">
            <v>4</v>
          </cell>
          <cell r="AJ749">
            <v>105.39</v>
          </cell>
          <cell r="AP749">
            <v>45575</v>
          </cell>
          <cell r="AQ749" t="str">
            <v>Kit</v>
          </cell>
          <cell r="AR749" t="b">
            <v>0</v>
          </cell>
          <cell r="AS749" t="b">
            <v>0</v>
          </cell>
          <cell r="AT749" t="b">
            <v>0</v>
          </cell>
          <cell r="AU749" t="b">
            <v>0</v>
          </cell>
          <cell r="AV749" t="b">
            <v>0</v>
          </cell>
          <cell r="AW749" t="b">
            <v>0</v>
          </cell>
          <cell r="AY749" t="str">
            <v>Ireland</v>
          </cell>
          <cell r="AZ749" t="str">
            <v>Kit</v>
          </cell>
          <cell r="BA749" t="str">
            <v/>
          </cell>
          <cell r="BC749">
            <v>0</v>
          </cell>
        </row>
        <row r="750">
          <cell r="A750" t="str">
            <v>5110-00010-04</v>
          </cell>
          <cell r="B750" t="str">
            <v>CBL, Fused Switch Box, 3P+N, M19 to M12 Eyelets</v>
          </cell>
          <cell r="C750" t="str">
            <v>ea</v>
          </cell>
          <cell r="E750" t="b">
            <v>1</v>
          </cell>
          <cell r="F750" t="b">
            <v>1</v>
          </cell>
          <cell r="H750" t="str">
            <v>Phase In</v>
          </cell>
          <cell r="I750" t="str">
            <v>Make</v>
          </cell>
          <cell r="J750" t="str">
            <v>Smart Electronics</v>
          </cell>
          <cell r="K750" t="str">
            <v>5110-00010-04</v>
          </cell>
          <cell r="M750" t="str">
            <v>Update BOM cost after -04 released</v>
          </cell>
          <cell r="N750" t="str">
            <v>Smart Electronics</v>
          </cell>
          <cell r="R750">
            <v>109.85</v>
          </cell>
          <cell r="S750" t="str">
            <v>EUR</v>
          </cell>
          <cell r="T750">
            <v>109.85</v>
          </cell>
          <cell r="V750">
            <v>80</v>
          </cell>
          <cell r="W750" t="str">
            <v>EUR</v>
          </cell>
          <cell r="X750">
            <v>20</v>
          </cell>
          <cell r="Y750">
            <v>4</v>
          </cell>
          <cell r="AE750">
            <v>0</v>
          </cell>
          <cell r="AF750">
            <v>0</v>
          </cell>
          <cell r="AG750">
            <v>0</v>
          </cell>
          <cell r="AH750">
            <v>4</v>
          </cell>
          <cell r="AJ750">
            <v>113.85</v>
          </cell>
          <cell r="AP750">
            <v>45645</v>
          </cell>
          <cell r="AQ750" t="str">
            <v>Kit</v>
          </cell>
          <cell r="AR750" t="b">
            <v>0</v>
          </cell>
          <cell r="AS750" t="b">
            <v>0</v>
          </cell>
          <cell r="AT750" t="b">
            <v>0</v>
          </cell>
          <cell r="AU750" t="b">
            <v>0</v>
          </cell>
          <cell r="AV750" t="b">
            <v>0</v>
          </cell>
          <cell r="AW750" t="b">
            <v>0</v>
          </cell>
          <cell r="AY750" t="str">
            <v>Ireland</v>
          </cell>
          <cell r="AZ750" t="str">
            <v>Kit</v>
          </cell>
          <cell r="BA750" t="str">
            <v/>
          </cell>
          <cell r="BC750">
            <v>0</v>
          </cell>
        </row>
        <row r="751">
          <cell r="A751" t="str">
            <v>5600-00010-00</v>
          </cell>
          <cell r="B751" t="str">
            <v>FGS, H2 Scan Module</v>
          </cell>
          <cell r="C751" t="str">
            <v>ea</v>
          </cell>
          <cell r="E751" t="b">
            <v>0</v>
          </cell>
          <cell r="F751" t="b">
            <v>0</v>
          </cell>
          <cell r="H751" t="str">
            <v>UnReleased</v>
          </cell>
          <cell r="I751" t="str">
            <v>Reference Item</v>
          </cell>
          <cell r="J751" t="str">
            <v>H2Scan Corp.</v>
          </cell>
          <cell r="K751" t="str">
            <v>Gridscan 5000</v>
          </cell>
          <cell r="M751" t="str">
            <v>ECM Processanalytic GmbH ???</v>
          </cell>
          <cell r="N751" t="str">
            <v>ESTIMATE</v>
          </cell>
          <cell r="P751">
            <v>1</v>
          </cell>
          <cell r="Q751">
            <v>1</v>
          </cell>
          <cell r="R751">
            <v>0</v>
          </cell>
          <cell r="S751" t="str">
            <v>USD</v>
          </cell>
          <cell r="T751">
            <v>0</v>
          </cell>
          <cell r="Y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J751">
            <v>0</v>
          </cell>
          <cell r="AQ751" t="str">
            <v>Kit</v>
          </cell>
          <cell r="AR751" t="b">
            <v>0</v>
          </cell>
          <cell r="AS751" t="b">
            <v>0</v>
          </cell>
          <cell r="AT751" t="b">
            <v>0</v>
          </cell>
          <cell r="AU751" t="b">
            <v>0</v>
          </cell>
          <cell r="AV751" t="b">
            <v>0</v>
          </cell>
          <cell r="AW751" t="b">
            <v>0</v>
          </cell>
          <cell r="BA751" t="str">
            <v/>
          </cell>
          <cell r="BC751">
            <v>0</v>
          </cell>
        </row>
        <row r="752">
          <cell r="A752" t="str">
            <v>5710-00010-00</v>
          </cell>
          <cell r="B752" t="str">
            <v>KIT, Scavenger GM B M19 6 Feeder(s), 3m 3P+N Fused Box, 5x 3m 3P+N Ø125mm Rogowski, Paddle</v>
          </cell>
          <cell r="C752" t="str">
            <v>ea</v>
          </cell>
          <cell r="E752" t="b">
            <v>1</v>
          </cell>
          <cell r="F752" t="b">
            <v>1</v>
          </cell>
          <cell r="H752" t="str">
            <v>Production</v>
          </cell>
          <cell r="I752" t="str">
            <v>Kit</v>
          </cell>
          <cell r="J752" t="str">
            <v>VT Electron</v>
          </cell>
          <cell r="K752" t="str">
            <v>XELEC20A / 3883727</v>
          </cell>
          <cell r="S752" t="str">
            <v>EUR</v>
          </cell>
          <cell r="T752">
            <v>0</v>
          </cell>
          <cell r="Y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J752">
            <v>0</v>
          </cell>
          <cell r="AQ752" t="str">
            <v>Kit</v>
          </cell>
          <cell r="AR752" t="b">
            <v>0</v>
          </cell>
          <cell r="AS752" t="b">
            <v>0</v>
          </cell>
          <cell r="AT752" t="b">
            <v>0</v>
          </cell>
          <cell r="AU752" t="b">
            <v>0</v>
          </cell>
          <cell r="AV752" t="b">
            <v>0</v>
          </cell>
          <cell r="AW752" t="b">
            <v>0</v>
          </cell>
          <cell r="AY752" t="str">
            <v>Ireland</v>
          </cell>
          <cell r="BA752" t="str">
            <v/>
          </cell>
          <cell r="BC752">
            <v>0</v>
          </cell>
        </row>
        <row r="753">
          <cell r="A753" t="str">
            <v>5710-00010-01</v>
          </cell>
          <cell r="B753" t="str">
            <v>KIT, Scavenger GM B M19 6 Feeder(s), 3m 3P+N Fused Box, 5x3m 3P+N Ø60mm Rogowski, Paddle Ant</v>
          </cell>
          <cell r="C753" t="str">
            <v>ea</v>
          </cell>
          <cell r="E753" t="b">
            <v>0</v>
          </cell>
          <cell r="F753" t="b">
            <v>0</v>
          </cell>
          <cell r="H753" t="str">
            <v>Production</v>
          </cell>
          <cell r="I753" t="str">
            <v>Kit</v>
          </cell>
          <cell r="J753" t="str">
            <v>VT Electron</v>
          </cell>
          <cell r="K753" t="str">
            <v>XELEC20A / 3883727</v>
          </cell>
          <cell r="S753" t="str">
            <v>EUR</v>
          </cell>
          <cell r="T753">
            <v>0</v>
          </cell>
          <cell r="Y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J753">
            <v>0</v>
          </cell>
          <cell r="AP753">
            <v>45629</v>
          </cell>
          <cell r="AQ753" t="str">
            <v>Kit</v>
          </cell>
          <cell r="AR753" t="b">
            <v>0</v>
          </cell>
          <cell r="AS753" t="b">
            <v>0</v>
          </cell>
          <cell r="AT753" t="b">
            <v>0</v>
          </cell>
          <cell r="AU753" t="b">
            <v>0</v>
          </cell>
          <cell r="AV753" t="b">
            <v>0</v>
          </cell>
          <cell r="AW753" t="b">
            <v>0</v>
          </cell>
          <cell r="AY753" t="str">
            <v>Ireland</v>
          </cell>
          <cell r="BA753" t="str">
            <v/>
          </cell>
          <cell r="BC753">
            <v>0</v>
          </cell>
        </row>
        <row r="754">
          <cell r="A754" t="str">
            <v>5710-00020-00</v>
          </cell>
          <cell r="B754" t="str">
            <v>KIT, Scavenger GM B M19 6 Feeder(s), 6m 3P+N M19 Drummond, 6x 6m 3P+N Ø125mm Rogowski, 3m PUK+7m Extn</v>
          </cell>
          <cell r="C754" t="str">
            <v>ea</v>
          </cell>
          <cell r="E754" t="b">
            <v>0</v>
          </cell>
          <cell r="F754" t="b">
            <v>0</v>
          </cell>
          <cell r="H754" t="str">
            <v>Production</v>
          </cell>
          <cell r="I754" t="str">
            <v>Kit</v>
          </cell>
          <cell r="J754" t="str">
            <v>VT Electron</v>
          </cell>
          <cell r="K754" t="str">
            <v>XELEC20B / 3883728</v>
          </cell>
          <cell r="S754" t="str">
            <v>EUR</v>
          </cell>
          <cell r="T754">
            <v>0</v>
          </cell>
          <cell r="Y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J754">
            <v>0</v>
          </cell>
          <cell r="AQ754" t="str">
            <v>Kit</v>
          </cell>
          <cell r="AR754" t="b">
            <v>0</v>
          </cell>
          <cell r="AS754" t="b">
            <v>0</v>
          </cell>
          <cell r="AT754" t="b">
            <v>0</v>
          </cell>
          <cell r="AU754" t="b">
            <v>0</v>
          </cell>
          <cell r="AV754" t="b">
            <v>0</v>
          </cell>
          <cell r="AW754" t="b">
            <v>0</v>
          </cell>
          <cell r="AY754" t="str">
            <v>Ireland</v>
          </cell>
          <cell r="BA754" t="str">
            <v/>
          </cell>
          <cell r="BC754">
            <v>0</v>
          </cell>
        </row>
        <row r="755">
          <cell r="A755" t="str">
            <v>5710-00020-01</v>
          </cell>
          <cell r="B755" t="str">
            <v>KIT, Scavenger GM B M19 6 Feeder(s), 6m 3P+N M19 Drummond, 6x 6m 3P+N Ø60mm Rogowski, 3m PUK+7m Extn</v>
          </cell>
          <cell r="C755" t="str">
            <v>ea</v>
          </cell>
          <cell r="E755" t="b">
            <v>0</v>
          </cell>
          <cell r="F755" t="b">
            <v>0</v>
          </cell>
          <cell r="H755" t="str">
            <v>Production</v>
          </cell>
          <cell r="I755" t="str">
            <v>Kit</v>
          </cell>
          <cell r="J755" t="str">
            <v>VT Electron</v>
          </cell>
          <cell r="K755" t="str">
            <v>XELEC20B / 3883728</v>
          </cell>
          <cell r="S755" t="str">
            <v>EUR</v>
          </cell>
          <cell r="T755">
            <v>0</v>
          </cell>
          <cell r="Y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J755">
            <v>0</v>
          </cell>
          <cell r="AQ755" t="str">
            <v>Kit</v>
          </cell>
          <cell r="AR755" t="b">
            <v>0</v>
          </cell>
          <cell r="AS755" t="b">
            <v>0</v>
          </cell>
          <cell r="AT755" t="b">
            <v>0</v>
          </cell>
          <cell r="AU755" t="b">
            <v>0</v>
          </cell>
          <cell r="AV755" t="b">
            <v>0</v>
          </cell>
          <cell r="AW755" t="b">
            <v>0</v>
          </cell>
          <cell r="AY755" t="str">
            <v>Ireland</v>
          </cell>
          <cell r="BA755" t="str">
            <v/>
          </cell>
          <cell r="BC755">
            <v>0</v>
          </cell>
        </row>
        <row r="756">
          <cell r="A756" t="str">
            <v>5720-00010-00</v>
          </cell>
          <cell r="B756" t="str">
            <v>KIT, Scavenger PM-C M25 2 Feeder(s), 2m 3P+N M25 IPC, 1x 1m 3P+N Ø60mm Rogowski</v>
          </cell>
          <cell r="C756" t="str">
            <v>ea</v>
          </cell>
          <cell r="E756" t="b">
            <v>0</v>
          </cell>
          <cell r="F756" t="b">
            <v>0</v>
          </cell>
          <cell r="H756" t="str">
            <v>Production</v>
          </cell>
          <cell r="I756" t="str">
            <v>Kit</v>
          </cell>
          <cell r="J756" t="str">
            <v>VT Electron</v>
          </cell>
          <cell r="K756" t="str">
            <v>XELEC21 / 3883726</v>
          </cell>
          <cell r="S756" t="str">
            <v>EUR</v>
          </cell>
          <cell r="T756">
            <v>0</v>
          </cell>
          <cell r="Y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J756">
            <v>0</v>
          </cell>
          <cell r="AQ756" t="str">
            <v>Kit</v>
          </cell>
          <cell r="AR756" t="b">
            <v>0</v>
          </cell>
          <cell r="AS756" t="b">
            <v>0</v>
          </cell>
          <cell r="AT756" t="b">
            <v>0</v>
          </cell>
          <cell r="AU756" t="b">
            <v>0</v>
          </cell>
          <cell r="AV756" t="b">
            <v>0</v>
          </cell>
          <cell r="AW756" t="b">
            <v>0</v>
          </cell>
          <cell r="AY756" t="str">
            <v>Ireland</v>
          </cell>
          <cell r="BA756" t="str">
            <v/>
          </cell>
          <cell r="BC756">
            <v>0</v>
          </cell>
        </row>
        <row r="757">
          <cell r="A757" t="str">
            <v>5720-00020-00</v>
          </cell>
          <cell r="B757" t="str">
            <v>KIT, Scavenger PM-A M25 1 Feeder(s), 2m 1P+N M25 IPC, 1x 1m 1P+N Ø60mm Rogowski</v>
          </cell>
          <cell r="C757" t="str">
            <v>ea</v>
          </cell>
          <cell r="E757" t="b">
            <v>0</v>
          </cell>
          <cell r="F757" t="b">
            <v>0</v>
          </cell>
          <cell r="H757" t="str">
            <v>UnReleased</v>
          </cell>
          <cell r="I757" t="str">
            <v>Kit</v>
          </cell>
          <cell r="J757" t="str">
            <v>VT Electron</v>
          </cell>
          <cell r="K757" t="str">
            <v>XELEC22A / 3883725</v>
          </cell>
          <cell r="S757" t="str">
            <v>EUR</v>
          </cell>
          <cell r="T757">
            <v>0</v>
          </cell>
          <cell r="Y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J757">
            <v>0</v>
          </cell>
          <cell r="AQ757" t="str">
            <v>Kit</v>
          </cell>
          <cell r="AR757" t="b">
            <v>0</v>
          </cell>
          <cell r="AS757" t="b">
            <v>0</v>
          </cell>
          <cell r="AT757" t="b">
            <v>0</v>
          </cell>
          <cell r="AU757" t="b">
            <v>0</v>
          </cell>
          <cell r="AV757" t="b">
            <v>0</v>
          </cell>
          <cell r="AW757" t="b">
            <v>0</v>
          </cell>
          <cell r="AY757" t="str">
            <v>Ireland</v>
          </cell>
          <cell r="BA757" t="str">
            <v/>
          </cell>
          <cell r="BC757">
            <v>0</v>
          </cell>
        </row>
        <row r="758">
          <cell r="A758" t="str">
            <v>5720-00030-00</v>
          </cell>
          <cell r="B758" t="str">
            <v>KIT, Scavenger PM-C M25 2 Feeder(s), 2m 1P+N M25 IPC, 2x 1m 1P+N Ø60mm Rogowski</v>
          </cell>
          <cell r="C758" t="str">
            <v>ea</v>
          </cell>
          <cell r="E758" t="b">
            <v>0</v>
          </cell>
          <cell r="F758" t="b">
            <v>0</v>
          </cell>
          <cell r="H758" t="str">
            <v>UnReleased</v>
          </cell>
          <cell r="I758" t="str">
            <v>Kit</v>
          </cell>
          <cell r="J758" t="str">
            <v>VT Electron</v>
          </cell>
          <cell r="S758" t="str">
            <v>EUR</v>
          </cell>
          <cell r="T758">
            <v>0</v>
          </cell>
          <cell r="Y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J758">
            <v>0</v>
          </cell>
          <cell r="AQ758" t="str">
            <v>Kit</v>
          </cell>
          <cell r="AR758" t="b">
            <v>0</v>
          </cell>
          <cell r="AS758" t="b">
            <v>0</v>
          </cell>
          <cell r="AT758" t="b">
            <v>0</v>
          </cell>
          <cell r="AU758" t="b">
            <v>0</v>
          </cell>
          <cell r="AV758" t="b">
            <v>0</v>
          </cell>
          <cell r="AW758" t="b">
            <v>0</v>
          </cell>
          <cell r="AY758" t="str">
            <v>Ireland</v>
          </cell>
          <cell r="BA758" t="str">
            <v/>
          </cell>
          <cell r="BC758">
            <v>0</v>
          </cell>
        </row>
        <row r="759">
          <cell r="A759" t="str">
            <v>5720-00040-00</v>
          </cell>
          <cell r="B759" t="str">
            <v>KIT, Scavenger TBA</v>
          </cell>
          <cell r="C759" t="str">
            <v>ea</v>
          </cell>
          <cell r="E759" t="b">
            <v>0</v>
          </cell>
          <cell r="F759" t="b">
            <v>0</v>
          </cell>
          <cell r="H759" t="str">
            <v>UnReleased</v>
          </cell>
          <cell r="I759" t="str">
            <v>Kit</v>
          </cell>
          <cell r="J759" t="str">
            <v>VT Electron</v>
          </cell>
          <cell r="S759" t="str">
            <v>EUR</v>
          </cell>
          <cell r="T759">
            <v>0</v>
          </cell>
          <cell r="Y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J759">
            <v>0</v>
          </cell>
          <cell r="AQ759" t="str">
            <v>Kit</v>
          </cell>
          <cell r="AR759" t="b">
            <v>0</v>
          </cell>
          <cell r="AS759" t="b">
            <v>0</v>
          </cell>
          <cell r="AT759" t="b">
            <v>0</v>
          </cell>
          <cell r="AU759" t="b">
            <v>0</v>
          </cell>
          <cell r="AV759" t="b">
            <v>0</v>
          </cell>
          <cell r="AW759" t="b">
            <v>0</v>
          </cell>
          <cell r="AY759" t="str">
            <v>Ireland</v>
          </cell>
          <cell r="BA759" t="str">
            <v/>
          </cell>
          <cell r="BC759">
            <v>0</v>
          </cell>
        </row>
        <row r="760">
          <cell r="A760" t="str">
            <v>5720-00050-00</v>
          </cell>
          <cell r="B760" t="str">
            <v>KIT, Scavenger TBA</v>
          </cell>
          <cell r="C760" t="str">
            <v>ea</v>
          </cell>
          <cell r="E760" t="b">
            <v>0</v>
          </cell>
          <cell r="F760" t="b">
            <v>0</v>
          </cell>
          <cell r="H760" t="str">
            <v>UnReleased</v>
          </cell>
          <cell r="I760" t="str">
            <v>Kit</v>
          </cell>
          <cell r="J760" t="str">
            <v>VT Electron</v>
          </cell>
          <cell r="S760" t="str">
            <v>EUR</v>
          </cell>
          <cell r="T760">
            <v>0</v>
          </cell>
          <cell r="Y760">
            <v>0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J760">
            <v>0</v>
          </cell>
          <cell r="AQ760" t="str">
            <v>Kit</v>
          </cell>
          <cell r="AR760" t="b">
            <v>0</v>
          </cell>
          <cell r="AS760" t="b">
            <v>0</v>
          </cell>
          <cell r="AT760" t="b">
            <v>0</v>
          </cell>
          <cell r="AU760" t="b">
            <v>0</v>
          </cell>
          <cell r="AV760" t="b">
            <v>0</v>
          </cell>
          <cell r="AW760" t="b">
            <v>0</v>
          </cell>
          <cell r="AY760" t="str">
            <v>Ireland</v>
          </cell>
          <cell r="BA760" t="str">
            <v/>
          </cell>
          <cell r="BC760">
            <v>0</v>
          </cell>
        </row>
        <row r="761">
          <cell r="A761" t="str">
            <v>5750-00010-00</v>
          </cell>
          <cell r="B761" t="str">
            <v>KIT, Scavenger H2Scan, RAL7024</v>
          </cell>
          <cell r="C761" t="str">
            <v>ea</v>
          </cell>
          <cell r="E761" t="b">
            <v>0</v>
          </cell>
          <cell r="F761" t="b">
            <v>0</v>
          </cell>
          <cell r="H761" t="str">
            <v>Obsolete</v>
          </cell>
          <cell r="I761" t="str">
            <v>Kit</v>
          </cell>
          <cell r="J761" t="str">
            <v>VT Electron</v>
          </cell>
          <cell r="N761" t="str">
            <v>VT Electron</v>
          </cell>
          <cell r="S761" t="str">
            <v>EUR</v>
          </cell>
          <cell r="T761">
            <v>0</v>
          </cell>
          <cell r="Y761">
            <v>0</v>
          </cell>
          <cell r="AE761">
            <v>0</v>
          </cell>
          <cell r="AF761">
            <v>0</v>
          </cell>
          <cell r="AG761">
            <v>0</v>
          </cell>
          <cell r="AH761">
            <v>0</v>
          </cell>
          <cell r="AJ761">
            <v>0</v>
          </cell>
          <cell r="AP761">
            <v>45441</v>
          </cell>
          <cell r="AQ761" t="str">
            <v>Kit</v>
          </cell>
          <cell r="AR761" t="b">
            <v>0</v>
          </cell>
          <cell r="AS761" t="b">
            <v>0</v>
          </cell>
          <cell r="AT761" t="b">
            <v>0</v>
          </cell>
          <cell r="AU761" t="b">
            <v>0</v>
          </cell>
          <cell r="AV761" t="b">
            <v>0</v>
          </cell>
          <cell r="AW761" t="b">
            <v>0</v>
          </cell>
          <cell r="AY761" t="str">
            <v>Ireland</v>
          </cell>
          <cell r="BA761" t="str">
            <v/>
          </cell>
          <cell r="BC761">
            <v>0</v>
          </cell>
        </row>
        <row r="762">
          <cell r="A762" t="str">
            <v>5750-00010-01</v>
          </cell>
          <cell r="B762" t="str">
            <v>KIT, Scavenger H2Scan 'Sentinel Pro', RAL7024</v>
          </cell>
          <cell r="C762" t="str">
            <v>ea</v>
          </cell>
          <cell r="E762" t="b">
            <v>0</v>
          </cell>
          <cell r="F762" t="b">
            <v>0</v>
          </cell>
          <cell r="H762" t="str">
            <v>UnReleased</v>
          </cell>
          <cell r="I762" t="str">
            <v>Kit</v>
          </cell>
          <cell r="J762" t="str">
            <v>VT Electron</v>
          </cell>
          <cell r="S762" t="str">
            <v>EUR</v>
          </cell>
          <cell r="T762">
            <v>0</v>
          </cell>
          <cell r="Y762">
            <v>0</v>
          </cell>
          <cell r="AE762">
            <v>0</v>
          </cell>
          <cell r="AF762">
            <v>0</v>
          </cell>
          <cell r="AG762">
            <v>0</v>
          </cell>
          <cell r="AH762">
            <v>0</v>
          </cell>
          <cell r="AJ762">
            <v>0</v>
          </cell>
          <cell r="AP762">
            <v>45561</v>
          </cell>
          <cell r="AQ762" t="str">
            <v>Kit</v>
          </cell>
          <cell r="AR762" t="b">
            <v>0</v>
          </cell>
          <cell r="AS762" t="b">
            <v>0</v>
          </cell>
          <cell r="AT762" t="b">
            <v>0</v>
          </cell>
          <cell r="AU762" t="b">
            <v>0</v>
          </cell>
          <cell r="AV762" t="b">
            <v>0</v>
          </cell>
          <cell r="AW762" t="b">
            <v>0</v>
          </cell>
          <cell r="AY762" t="str">
            <v>Ireland</v>
          </cell>
          <cell r="BA762" t="str">
            <v/>
          </cell>
          <cell r="BC762">
            <v>0</v>
          </cell>
        </row>
        <row r="763">
          <cell r="A763" t="str">
            <v>7001-00010-00</v>
          </cell>
          <cell r="B763" t="str">
            <v>AIP, Scavenger Device Assembly &amp; Test Process</v>
          </cell>
          <cell r="C763" t="str">
            <v>ea</v>
          </cell>
          <cell r="E763" t="b">
            <v>0</v>
          </cell>
          <cell r="F763" t="b">
            <v>0</v>
          </cell>
          <cell r="H763" t="str">
            <v>R&amp;D</v>
          </cell>
          <cell r="I763" t="str">
            <v>ProcDoc</v>
          </cell>
          <cell r="S763" t="str">
            <v>EUR</v>
          </cell>
          <cell r="T763">
            <v>0</v>
          </cell>
          <cell r="Y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J763">
            <v>0</v>
          </cell>
          <cell r="AP763">
            <v>45238</v>
          </cell>
          <cell r="AR763" t="b">
            <v>0</v>
          </cell>
          <cell r="AS763" t="b">
            <v>0</v>
          </cell>
          <cell r="AT763" t="b">
            <v>0</v>
          </cell>
          <cell r="AU763" t="b">
            <v>0</v>
          </cell>
          <cell r="AV763" t="b">
            <v>0</v>
          </cell>
          <cell r="AW763" t="b">
            <v>0</v>
          </cell>
          <cell r="AY763" t="str">
            <v>Ireland</v>
          </cell>
          <cell r="BA763" t="str">
            <v/>
          </cell>
          <cell r="BC763">
            <v>0</v>
          </cell>
        </row>
        <row r="764">
          <cell r="A764" t="str">
            <v>7002-00010-00</v>
          </cell>
          <cell r="B764" t="str">
            <v>TCP, Scavenger Device Calibration Process</v>
          </cell>
          <cell r="C764" t="str">
            <v>ea</v>
          </cell>
          <cell r="E764" t="b">
            <v>0</v>
          </cell>
          <cell r="F764" t="b">
            <v>0</v>
          </cell>
          <cell r="H764" t="str">
            <v>R&amp;D</v>
          </cell>
          <cell r="I764" t="str">
            <v>ProcDoc</v>
          </cell>
          <cell r="S764" t="str">
            <v>EUR</v>
          </cell>
          <cell r="T764">
            <v>0</v>
          </cell>
          <cell r="Y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J764">
            <v>0</v>
          </cell>
          <cell r="AP764">
            <v>45387</v>
          </cell>
          <cell r="AR764" t="b">
            <v>0</v>
          </cell>
          <cell r="AS764" t="b">
            <v>0</v>
          </cell>
          <cell r="AT764" t="b">
            <v>0</v>
          </cell>
          <cell r="AU764" t="b">
            <v>0</v>
          </cell>
          <cell r="AV764" t="b">
            <v>0</v>
          </cell>
          <cell r="AW764" t="b">
            <v>0</v>
          </cell>
          <cell r="AY764" t="str">
            <v>Ireland</v>
          </cell>
          <cell r="BA764" t="str">
            <v/>
          </cell>
          <cell r="BC764">
            <v>0</v>
          </cell>
        </row>
        <row r="765">
          <cell r="A765" t="str">
            <v>7100-10010-00</v>
          </cell>
          <cell r="B765" t="str">
            <v>Label Artwork - 5010-30000-05 - FGS, Scavenger GM-B, M19 6F</v>
          </cell>
          <cell r="C765" t="str">
            <v>ea</v>
          </cell>
          <cell r="E765" t="b">
            <v>0</v>
          </cell>
          <cell r="F765" t="b">
            <v>0</v>
          </cell>
          <cell r="H765" t="str">
            <v>R&amp;D</v>
          </cell>
          <cell r="I765" t="str">
            <v>Drawing</v>
          </cell>
          <cell r="J765" t="str">
            <v>VT Electron</v>
          </cell>
          <cell r="S765" t="str">
            <v>EUR</v>
          </cell>
          <cell r="T765">
            <v>0</v>
          </cell>
          <cell r="Y765">
            <v>0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J765">
            <v>0</v>
          </cell>
          <cell r="AR765" t="b">
            <v>0</v>
          </cell>
          <cell r="AS765" t="b">
            <v>0</v>
          </cell>
          <cell r="AT765" t="b">
            <v>0</v>
          </cell>
          <cell r="AU765" t="b">
            <v>0</v>
          </cell>
          <cell r="AV765" t="b">
            <v>0</v>
          </cell>
          <cell r="AW765" t="b">
            <v>0</v>
          </cell>
          <cell r="AY765" t="str">
            <v>Ireland</v>
          </cell>
          <cell r="BA765" t="str">
            <v/>
          </cell>
          <cell r="BC765">
            <v>0</v>
          </cell>
        </row>
        <row r="766">
          <cell r="A766" t="str">
            <v>7100-10010-01</v>
          </cell>
          <cell r="B766" t="str">
            <v>Label Artwork - 5010-30000-06 - FGS, Scavenger GM-B, M19 6F</v>
          </cell>
          <cell r="C766" t="str">
            <v>ea</v>
          </cell>
          <cell r="E766" t="b">
            <v>0</v>
          </cell>
          <cell r="F766" t="b">
            <v>0</v>
          </cell>
          <cell r="H766" t="str">
            <v>R&amp;D</v>
          </cell>
          <cell r="I766" t="str">
            <v>Drawing</v>
          </cell>
          <cell r="J766" t="str">
            <v>VT Electron</v>
          </cell>
          <cell r="S766" t="str">
            <v>EUR</v>
          </cell>
          <cell r="T766">
            <v>0</v>
          </cell>
          <cell r="Y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J766">
            <v>0</v>
          </cell>
          <cell r="AR766" t="b">
            <v>0</v>
          </cell>
          <cell r="AS766" t="b">
            <v>0</v>
          </cell>
          <cell r="AT766" t="b">
            <v>0</v>
          </cell>
          <cell r="AU766" t="b">
            <v>0</v>
          </cell>
          <cell r="AV766" t="b">
            <v>0</v>
          </cell>
          <cell r="AW766" t="b">
            <v>0</v>
          </cell>
          <cell r="AY766" t="str">
            <v>Ireland</v>
          </cell>
          <cell r="BA766" t="str">
            <v/>
          </cell>
          <cell r="BC766">
            <v>0</v>
          </cell>
        </row>
        <row r="767">
          <cell r="A767" t="str">
            <v>7100-10020-00</v>
          </cell>
          <cell r="B767" t="str">
            <v>Label Artwork - 5021-30000-00 - FGS, Scavenger PM-C M25 2F</v>
          </cell>
          <cell r="C767" t="str">
            <v>ea</v>
          </cell>
          <cell r="E767" t="b">
            <v>0</v>
          </cell>
          <cell r="F767" t="b">
            <v>0</v>
          </cell>
          <cell r="H767" t="str">
            <v>R&amp;D</v>
          </cell>
          <cell r="I767" t="str">
            <v>Drawing</v>
          </cell>
          <cell r="J767" t="str">
            <v>VT Electron</v>
          </cell>
          <cell r="S767" t="str">
            <v>EUR</v>
          </cell>
          <cell r="T767">
            <v>0</v>
          </cell>
          <cell r="Y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J767">
            <v>0</v>
          </cell>
          <cell r="AR767" t="b">
            <v>0</v>
          </cell>
          <cell r="AS767" t="b">
            <v>0</v>
          </cell>
          <cell r="AT767" t="b">
            <v>0</v>
          </cell>
          <cell r="AU767" t="b">
            <v>0</v>
          </cell>
          <cell r="AV767" t="b">
            <v>0</v>
          </cell>
          <cell r="AW767" t="b">
            <v>0</v>
          </cell>
          <cell r="AY767" t="str">
            <v>Ireland</v>
          </cell>
          <cell r="BA767" t="str">
            <v/>
          </cell>
          <cell r="BC767">
            <v>0</v>
          </cell>
        </row>
        <row r="768">
          <cell r="A768" t="str">
            <v>7100-10020-01</v>
          </cell>
          <cell r="B768" t="str">
            <v>Label Artwork - 5021-30000-01 - FGS, Scavenger PM-C M25 2F</v>
          </cell>
          <cell r="C768" t="str">
            <v>ea</v>
          </cell>
          <cell r="E768" t="b">
            <v>0</v>
          </cell>
          <cell r="F768" t="b">
            <v>0</v>
          </cell>
          <cell r="H768" t="str">
            <v>R&amp;D</v>
          </cell>
          <cell r="I768" t="str">
            <v>Drawing</v>
          </cell>
          <cell r="J768" t="str">
            <v>VT Electron</v>
          </cell>
          <cell r="S768" t="str">
            <v>EUR</v>
          </cell>
          <cell r="T768">
            <v>0</v>
          </cell>
          <cell r="Y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J768">
            <v>0</v>
          </cell>
          <cell r="AR768" t="b">
            <v>0</v>
          </cell>
          <cell r="AS768" t="b">
            <v>0</v>
          </cell>
          <cell r="AT768" t="b">
            <v>0</v>
          </cell>
          <cell r="AU768" t="b">
            <v>0</v>
          </cell>
          <cell r="AV768" t="b">
            <v>0</v>
          </cell>
          <cell r="AW768" t="b">
            <v>0</v>
          </cell>
          <cell r="AY768" t="str">
            <v>Ireland</v>
          </cell>
          <cell r="BA768" t="str">
            <v/>
          </cell>
          <cell r="BC768">
            <v>0</v>
          </cell>
        </row>
        <row r="769">
          <cell r="A769" t="str">
            <v>7100-10030-00</v>
          </cell>
          <cell r="B769" t="str">
            <v>Label Artwork - 5020-60000-00 - FGS, Scavenger PM-A M25 1F</v>
          </cell>
          <cell r="C769" t="str">
            <v>ea</v>
          </cell>
          <cell r="E769" t="b">
            <v>0</v>
          </cell>
          <cell r="F769" t="b">
            <v>0</v>
          </cell>
          <cell r="H769" t="str">
            <v>R&amp;D</v>
          </cell>
          <cell r="I769" t="str">
            <v>Drawing</v>
          </cell>
          <cell r="J769" t="str">
            <v>VT Electron</v>
          </cell>
          <cell r="S769" t="str">
            <v>EUR</v>
          </cell>
          <cell r="T769">
            <v>0</v>
          </cell>
          <cell r="Y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J769">
            <v>0</v>
          </cell>
          <cell r="AR769" t="b">
            <v>0</v>
          </cell>
          <cell r="AS769" t="b">
            <v>0</v>
          </cell>
          <cell r="AT769" t="b">
            <v>0</v>
          </cell>
          <cell r="AU769" t="b">
            <v>0</v>
          </cell>
          <cell r="AV769" t="b">
            <v>0</v>
          </cell>
          <cell r="AW769" t="b">
            <v>0</v>
          </cell>
          <cell r="AY769" t="str">
            <v>Ireland</v>
          </cell>
          <cell r="BA769" t="str">
            <v/>
          </cell>
          <cell r="BC769">
            <v>0</v>
          </cell>
        </row>
        <row r="770">
          <cell r="A770" t="str">
            <v>7100-10030-01</v>
          </cell>
          <cell r="B770" t="str">
            <v>Label Artwork - 5020-60000-01 - FGS, Scavenger PM-A M25 1F</v>
          </cell>
          <cell r="C770" t="str">
            <v>ea</v>
          </cell>
          <cell r="E770" t="b">
            <v>0</v>
          </cell>
          <cell r="F770" t="b">
            <v>0</v>
          </cell>
          <cell r="H770" t="str">
            <v>R&amp;D</v>
          </cell>
          <cell r="I770" t="str">
            <v>Drawing</v>
          </cell>
          <cell r="J770" t="str">
            <v>VT Electron</v>
          </cell>
          <cell r="S770" t="str">
            <v>EUR</v>
          </cell>
          <cell r="T770">
            <v>0</v>
          </cell>
          <cell r="Y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J770">
            <v>0</v>
          </cell>
          <cell r="AR770" t="b">
            <v>0</v>
          </cell>
          <cell r="AS770" t="b">
            <v>0</v>
          </cell>
          <cell r="AT770" t="b">
            <v>0</v>
          </cell>
          <cell r="AU770" t="b">
            <v>0</v>
          </cell>
          <cell r="AV770" t="b">
            <v>0</v>
          </cell>
          <cell r="AW770" t="b">
            <v>0</v>
          </cell>
          <cell r="AY770" t="str">
            <v>Ireland</v>
          </cell>
          <cell r="BA770" t="str">
            <v/>
          </cell>
          <cell r="BC770">
            <v>0</v>
          </cell>
        </row>
        <row r="771">
          <cell r="A771" t="str">
            <v>8000-00010-00</v>
          </cell>
          <cell r="B771" t="str">
            <v>MFG, SMT Feeders</v>
          </cell>
          <cell r="C771" t="str">
            <v>ea</v>
          </cell>
          <cell r="E771" t="b">
            <v>0</v>
          </cell>
          <cell r="F771" t="b">
            <v>0</v>
          </cell>
          <cell r="H771" t="str">
            <v>Production</v>
          </cell>
          <cell r="I771" t="str">
            <v>Cost</v>
          </cell>
          <cell r="N771" t="str">
            <v>ECAS</v>
          </cell>
          <cell r="P771">
            <v>1</v>
          </cell>
          <cell r="Q771">
            <v>1</v>
          </cell>
          <cell r="R771">
            <v>4.5</v>
          </cell>
          <cell r="S771" t="str">
            <v>EUR</v>
          </cell>
          <cell r="T771">
            <v>4.5</v>
          </cell>
          <cell r="Y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J771">
            <v>4.5</v>
          </cell>
          <cell r="AR771" t="b">
            <v>0</v>
          </cell>
          <cell r="AS771" t="b">
            <v>0</v>
          </cell>
          <cell r="AT771" t="b">
            <v>0</v>
          </cell>
          <cell r="AU771" t="b">
            <v>0</v>
          </cell>
          <cell r="AV771" t="b">
            <v>0</v>
          </cell>
          <cell r="AW771" t="b">
            <v>0</v>
          </cell>
          <cell r="AY771" t="str">
            <v>Romania</v>
          </cell>
          <cell r="BA771" t="str">
            <v/>
          </cell>
          <cell r="BC771">
            <v>0</v>
          </cell>
        </row>
        <row r="772">
          <cell r="A772" t="str">
            <v>8000-00020-00</v>
          </cell>
          <cell r="B772" t="str">
            <v>MFG, SMT Placements</v>
          </cell>
          <cell r="C772" t="str">
            <v>ea</v>
          </cell>
          <cell r="E772" t="b">
            <v>0</v>
          </cell>
          <cell r="F772" t="b">
            <v>0</v>
          </cell>
          <cell r="H772" t="str">
            <v>Production</v>
          </cell>
          <cell r="I772" t="str">
            <v>Cost</v>
          </cell>
          <cell r="N772" t="str">
            <v>ECAS</v>
          </cell>
          <cell r="P772">
            <v>1</v>
          </cell>
          <cell r="Q772">
            <v>1</v>
          </cell>
          <cell r="R772">
            <v>1.35E-2</v>
          </cell>
          <cell r="S772" t="str">
            <v>EUR</v>
          </cell>
          <cell r="T772">
            <v>1.35E-2</v>
          </cell>
          <cell r="Y772">
            <v>0</v>
          </cell>
          <cell r="AE772">
            <v>0</v>
          </cell>
          <cell r="AF772">
            <v>0</v>
          </cell>
          <cell r="AG772">
            <v>0</v>
          </cell>
          <cell r="AH772">
            <v>0</v>
          </cell>
          <cell r="AJ772">
            <v>1.35E-2</v>
          </cell>
          <cell r="AR772" t="b">
            <v>0</v>
          </cell>
          <cell r="AS772" t="b">
            <v>0</v>
          </cell>
          <cell r="AT772" t="b">
            <v>0</v>
          </cell>
          <cell r="AU772" t="b">
            <v>0</v>
          </cell>
          <cell r="AV772" t="b">
            <v>0</v>
          </cell>
          <cell r="AW772" t="b">
            <v>0</v>
          </cell>
          <cell r="AY772" t="str">
            <v>Romania</v>
          </cell>
          <cell r="BA772" t="str">
            <v/>
          </cell>
          <cell r="BC772">
            <v>0</v>
          </cell>
        </row>
        <row r="773">
          <cell r="A773" t="str">
            <v>8000-00030-00</v>
          </cell>
          <cell r="B773" t="str">
            <v>MFG, THT Placements</v>
          </cell>
          <cell r="C773" t="str">
            <v>ea</v>
          </cell>
          <cell r="E773" t="b">
            <v>0</v>
          </cell>
          <cell r="F773" t="b">
            <v>0</v>
          </cell>
          <cell r="H773" t="str">
            <v>Production</v>
          </cell>
          <cell r="I773" t="str">
            <v>Cost</v>
          </cell>
          <cell r="N773" t="str">
            <v>ECAS</v>
          </cell>
          <cell r="P773">
            <v>1</v>
          </cell>
          <cell r="Q773">
            <v>1</v>
          </cell>
          <cell r="R773">
            <v>0.05</v>
          </cell>
          <cell r="S773" t="str">
            <v>EUR</v>
          </cell>
          <cell r="T773">
            <v>0.05</v>
          </cell>
          <cell r="Y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J773">
            <v>0.05</v>
          </cell>
          <cell r="AR773" t="b">
            <v>0</v>
          </cell>
          <cell r="AS773" t="b">
            <v>0</v>
          </cell>
          <cell r="AT773" t="b">
            <v>0</v>
          </cell>
          <cell r="AU773" t="b">
            <v>0</v>
          </cell>
          <cell r="AV773" t="b">
            <v>0</v>
          </cell>
          <cell r="AW773" t="b">
            <v>0</v>
          </cell>
          <cell r="AY773" t="str">
            <v>Romania</v>
          </cell>
          <cell r="BA773" t="str">
            <v/>
          </cell>
          <cell r="BC773">
            <v>0</v>
          </cell>
        </row>
        <row r="774">
          <cell r="A774" t="str">
            <v>8000-00040-00</v>
          </cell>
          <cell r="B774" t="str">
            <v>MFG, AOI views</v>
          </cell>
          <cell r="C774" t="str">
            <v>ea</v>
          </cell>
          <cell r="E774" t="b">
            <v>0</v>
          </cell>
          <cell r="F774" t="b">
            <v>0</v>
          </cell>
          <cell r="H774" t="str">
            <v>Production</v>
          </cell>
          <cell r="I774" t="str">
            <v>Cost</v>
          </cell>
          <cell r="N774" t="str">
            <v>ECAS</v>
          </cell>
          <cell r="P774">
            <v>1</v>
          </cell>
          <cell r="Q774">
            <v>1</v>
          </cell>
          <cell r="R774">
            <v>3.5000000000000001E-3</v>
          </cell>
          <cell r="S774" t="str">
            <v>EUR</v>
          </cell>
          <cell r="T774">
            <v>3.5000000000000001E-3</v>
          </cell>
          <cell r="Y774">
            <v>0</v>
          </cell>
          <cell r="AE774">
            <v>0</v>
          </cell>
          <cell r="AF774">
            <v>0</v>
          </cell>
          <cell r="AG774">
            <v>0</v>
          </cell>
          <cell r="AH774">
            <v>0</v>
          </cell>
          <cell r="AJ774">
            <v>3.5000000000000001E-3</v>
          </cell>
          <cell r="AR774" t="b">
            <v>0</v>
          </cell>
          <cell r="AS774" t="b">
            <v>0</v>
          </cell>
          <cell r="AT774" t="b">
            <v>0</v>
          </cell>
          <cell r="AU774" t="b">
            <v>0</v>
          </cell>
          <cell r="AV774" t="b">
            <v>0</v>
          </cell>
          <cell r="AW774" t="b">
            <v>0</v>
          </cell>
          <cell r="AY774" t="str">
            <v>Romania</v>
          </cell>
          <cell r="BA774" t="str">
            <v/>
          </cell>
          <cell r="BC774">
            <v>0</v>
          </cell>
        </row>
        <row r="775">
          <cell r="A775" t="str">
            <v>8001-00010-00</v>
          </cell>
          <cell r="B775" t="str">
            <v>TIM, Test Process Time (mins)</v>
          </cell>
          <cell r="C775" t="str">
            <v>min</v>
          </cell>
          <cell r="E775" t="b">
            <v>0</v>
          </cell>
          <cell r="F775" t="b">
            <v>0</v>
          </cell>
          <cell r="H775" t="str">
            <v>Production</v>
          </cell>
          <cell r="I775" t="str">
            <v>Cost</v>
          </cell>
          <cell r="N775" t="str">
            <v>ECAS</v>
          </cell>
          <cell r="P775">
            <v>1</v>
          </cell>
          <cell r="Q775">
            <v>1</v>
          </cell>
          <cell r="R775">
            <v>0.22500000000000001</v>
          </cell>
          <cell r="S775" t="str">
            <v>EUR</v>
          </cell>
          <cell r="T775">
            <v>0.22500000000000001</v>
          </cell>
          <cell r="Y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J775">
            <v>0.22500000000000001</v>
          </cell>
          <cell r="AR775" t="b">
            <v>0</v>
          </cell>
          <cell r="AS775" t="b">
            <v>0</v>
          </cell>
          <cell r="AT775" t="b">
            <v>0</v>
          </cell>
          <cell r="AU775" t="b">
            <v>0</v>
          </cell>
          <cell r="AV775" t="b">
            <v>0</v>
          </cell>
          <cell r="AW775" t="b">
            <v>0</v>
          </cell>
          <cell r="AY775" t="str">
            <v>Romania</v>
          </cell>
          <cell r="BA775" t="str">
            <v/>
          </cell>
          <cell r="BC775">
            <v>0</v>
          </cell>
        </row>
        <row r="776">
          <cell r="A776" t="str">
            <v>8001-00020-00</v>
          </cell>
          <cell r="B776" t="str">
            <v>TIM, Assembly Process Time (mins)</v>
          </cell>
          <cell r="C776" t="str">
            <v>min</v>
          </cell>
          <cell r="E776" t="b">
            <v>0</v>
          </cell>
          <cell r="F776" t="b">
            <v>0</v>
          </cell>
          <cell r="H776" t="str">
            <v>Production</v>
          </cell>
          <cell r="I776" t="str">
            <v>Cost</v>
          </cell>
          <cell r="N776" t="str">
            <v>ECAS</v>
          </cell>
          <cell r="P776">
            <v>1</v>
          </cell>
          <cell r="Q776">
            <v>1</v>
          </cell>
          <cell r="R776">
            <v>0.22500000000000001</v>
          </cell>
          <cell r="S776" t="str">
            <v>EUR</v>
          </cell>
          <cell r="T776">
            <v>0.22500000000000001</v>
          </cell>
          <cell r="Y776">
            <v>0</v>
          </cell>
          <cell r="AE776">
            <v>0</v>
          </cell>
          <cell r="AF776">
            <v>0</v>
          </cell>
          <cell r="AG776">
            <v>0</v>
          </cell>
          <cell r="AH776">
            <v>0</v>
          </cell>
          <cell r="AJ776">
            <v>0.22500000000000001</v>
          </cell>
          <cell r="AR776" t="b">
            <v>0</v>
          </cell>
          <cell r="AS776" t="b">
            <v>0</v>
          </cell>
          <cell r="AT776" t="b">
            <v>0</v>
          </cell>
          <cell r="AU776" t="b">
            <v>0</v>
          </cell>
          <cell r="AV776" t="b">
            <v>0</v>
          </cell>
          <cell r="AW776" t="b">
            <v>0</v>
          </cell>
          <cell r="AY776" t="str">
            <v>Romania</v>
          </cell>
          <cell r="BA776" t="str">
            <v/>
          </cell>
          <cell r="BC776">
            <v>0</v>
          </cell>
        </row>
        <row r="777">
          <cell r="A777" t="str">
            <v>8002-00010-00</v>
          </cell>
          <cell r="B777" t="str">
            <v>MAN, Manual Process Time / Cost</v>
          </cell>
          <cell r="C777" t="str">
            <v>min</v>
          </cell>
          <cell r="E777" t="b">
            <v>0</v>
          </cell>
          <cell r="F777" t="b">
            <v>0</v>
          </cell>
          <cell r="H777" t="str">
            <v>Production</v>
          </cell>
          <cell r="I777" t="str">
            <v>Cost</v>
          </cell>
          <cell r="J777" t="str">
            <v>EMS Partner</v>
          </cell>
          <cell r="K777" t="str">
            <v>Hourly Rate</v>
          </cell>
          <cell r="N777" t="str">
            <v>Smart Electronics</v>
          </cell>
          <cell r="R777">
            <v>25</v>
          </cell>
          <cell r="S777" t="str">
            <v>EUR</v>
          </cell>
          <cell r="T777">
            <v>25</v>
          </cell>
          <cell r="Y777">
            <v>0</v>
          </cell>
          <cell r="AE777">
            <v>0</v>
          </cell>
          <cell r="AF777">
            <v>0</v>
          </cell>
          <cell r="AG777">
            <v>0</v>
          </cell>
          <cell r="AH777">
            <v>0</v>
          </cell>
          <cell r="AJ777">
            <v>25</v>
          </cell>
          <cell r="AP777">
            <v>45398</v>
          </cell>
          <cell r="AR777" t="b">
            <v>0</v>
          </cell>
          <cell r="AS777" t="b">
            <v>0</v>
          </cell>
          <cell r="AT777" t="b">
            <v>0</v>
          </cell>
          <cell r="AU777" t="b">
            <v>0</v>
          </cell>
          <cell r="AV777" t="b">
            <v>0</v>
          </cell>
          <cell r="AW777" t="b">
            <v>0</v>
          </cell>
          <cell r="AY777" t="str">
            <v>Romania</v>
          </cell>
          <cell r="BA777" t="str">
            <v/>
          </cell>
          <cell r="BC777">
            <v>0</v>
          </cell>
        </row>
        <row r="778">
          <cell r="A778" t="str">
            <v>8003-00010-00</v>
          </cell>
          <cell r="B778" t="str">
            <v>PRO, EMS Profit Cost</v>
          </cell>
          <cell r="C778" t="str">
            <v>Rate</v>
          </cell>
          <cell r="E778" t="b">
            <v>0</v>
          </cell>
          <cell r="F778" t="b">
            <v>0</v>
          </cell>
          <cell r="H778" t="str">
            <v>Production</v>
          </cell>
          <cell r="I778" t="str">
            <v>Cost</v>
          </cell>
          <cell r="J778" t="str">
            <v>EMS Partner</v>
          </cell>
          <cell r="K778" t="str">
            <v>10% Markup</v>
          </cell>
          <cell r="N778" t="str">
            <v>Smart Electronics</v>
          </cell>
          <cell r="R778">
            <v>1</v>
          </cell>
          <cell r="S778" t="str">
            <v>EUR</v>
          </cell>
          <cell r="T778">
            <v>1</v>
          </cell>
          <cell r="Y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J778">
            <v>1</v>
          </cell>
          <cell r="AP778">
            <v>45398</v>
          </cell>
          <cell r="AR778" t="b">
            <v>0</v>
          </cell>
          <cell r="AS778" t="b">
            <v>0</v>
          </cell>
          <cell r="AT778" t="b">
            <v>0</v>
          </cell>
          <cell r="AU778" t="b">
            <v>0</v>
          </cell>
          <cell r="AV778" t="b">
            <v>0</v>
          </cell>
          <cell r="AW778" t="b">
            <v>0</v>
          </cell>
          <cell r="AY778" t="str">
            <v>Romania</v>
          </cell>
          <cell r="BA778" t="str">
            <v/>
          </cell>
          <cell r="BC778">
            <v>0</v>
          </cell>
        </row>
        <row r="779">
          <cell r="A779" t="str">
            <v>8003-00020-00</v>
          </cell>
          <cell r="B779" t="str">
            <v>PRO, Engineering Fee</v>
          </cell>
          <cell r="C779" t="str">
            <v>Rate</v>
          </cell>
          <cell r="E779" t="b">
            <v>0</v>
          </cell>
          <cell r="F779" t="b">
            <v>0</v>
          </cell>
          <cell r="H779" t="str">
            <v>Production</v>
          </cell>
          <cell r="I779" t="str">
            <v>Cost</v>
          </cell>
          <cell r="J779" t="str">
            <v>Delta</v>
          </cell>
          <cell r="K779" t="str">
            <v>Eng Fee</v>
          </cell>
          <cell r="N779" t="str">
            <v>Delta</v>
          </cell>
          <cell r="P779">
            <v>1</v>
          </cell>
          <cell r="Q779">
            <v>1</v>
          </cell>
          <cell r="R779">
            <v>50</v>
          </cell>
          <cell r="S779" t="str">
            <v>EUR</v>
          </cell>
          <cell r="T779">
            <v>50</v>
          </cell>
          <cell r="Y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J779">
            <v>50</v>
          </cell>
          <cell r="AP779">
            <v>45673</v>
          </cell>
          <cell r="AR779" t="b">
            <v>0</v>
          </cell>
          <cell r="AS779" t="b">
            <v>0</v>
          </cell>
          <cell r="AT779" t="b">
            <v>0</v>
          </cell>
          <cell r="AU779" t="b">
            <v>0</v>
          </cell>
          <cell r="AV779" t="b">
            <v>0</v>
          </cell>
          <cell r="AW779" t="b">
            <v>0</v>
          </cell>
          <cell r="AY779" t="str">
            <v>Romania</v>
          </cell>
          <cell r="BA779" t="str">
            <v/>
          </cell>
          <cell r="BC779">
            <v>0</v>
          </cell>
        </row>
        <row r="780">
          <cell r="A780" t="str">
            <v>8200-00010-00</v>
          </cell>
          <cell r="B780" t="str">
            <v>AMO, Scavenger Tooling Amortisation</v>
          </cell>
          <cell r="C780" t="str">
            <v>Rate</v>
          </cell>
          <cell r="E780" t="b">
            <v>0</v>
          </cell>
          <cell r="F780" t="b">
            <v>0</v>
          </cell>
          <cell r="H780" t="str">
            <v>Production</v>
          </cell>
          <cell r="I780" t="str">
            <v>Cost</v>
          </cell>
          <cell r="J780" t="str">
            <v>VT Electron</v>
          </cell>
          <cell r="P780">
            <v>1</v>
          </cell>
          <cell r="Q780">
            <v>1</v>
          </cell>
          <cell r="R780">
            <v>5.31</v>
          </cell>
          <cell r="S780" t="str">
            <v>EUR</v>
          </cell>
          <cell r="T780">
            <v>5.31</v>
          </cell>
          <cell r="Y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J780">
            <v>5.31</v>
          </cell>
          <cell r="AR780" t="b">
            <v>0</v>
          </cell>
          <cell r="AS780" t="b">
            <v>0</v>
          </cell>
          <cell r="AT780" t="b">
            <v>0</v>
          </cell>
          <cell r="AU780" t="b">
            <v>0</v>
          </cell>
          <cell r="AV780" t="b">
            <v>0</v>
          </cell>
          <cell r="AW780" t="b">
            <v>0</v>
          </cell>
          <cell r="AY780" t="b">
            <v>0</v>
          </cell>
          <cell r="BA780" t="str">
            <v/>
          </cell>
          <cell r="BC780">
            <v>0</v>
          </cell>
        </row>
        <row r="781">
          <cell r="A781" t="str">
            <v>8500-00010-00</v>
          </cell>
          <cell r="B781" t="str">
            <v>HTO, M19 Nut Spinner 150mm, Hollow, with T-Bar hole</v>
          </cell>
          <cell r="C781" t="str">
            <v>ea</v>
          </cell>
          <cell r="E781" t="b">
            <v>0</v>
          </cell>
          <cell r="F781" t="b">
            <v>0</v>
          </cell>
          <cell r="H781" t="str">
            <v>Production</v>
          </cell>
          <cell r="I781" t="str">
            <v>Cost</v>
          </cell>
          <cell r="S781" t="str">
            <v>EUR</v>
          </cell>
          <cell r="T781">
            <v>0</v>
          </cell>
          <cell r="Y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J781">
            <v>0</v>
          </cell>
          <cell r="AR781" t="b">
            <v>0</v>
          </cell>
          <cell r="AS781" t="b">
            <v>0</v>
          </cell>
          <cell r="AT781" t="b">
            <v>0</v>
          </cell>
          <cell r="AU781" t="b">
            <v>0</v>
          </cell>
          <cell r="AV781" t="b">
            <v>0</v>
          </cell>
          <cell r="AW781" t="b">
            <v>0</v>
          </cell>
          <cell r="AY781" t="str">
            <v>Romania</v>
          </cell>
          <cell r="BA781" t="str">
            <v/>
          </cell>
          <cell r="BC781">
            <v>0</v>
          </cell>
        </row>
        <row r="782">
          <cell r="A782" t="str">
            <v>8900-01000-00</v>
          </cell>
          <cell r="B782" t="str">
            <v>FRT, Freight In</v>
          </cell>
          <cell r="C782" t="str">
            <v>Rate</v>
          </cell>
          <cell r="E782" t="b">
            <v>0</v>
          </cell>
          <cell r="F782" t="b">
            <v>0</v>
          </cell>
          <cell r="H782" t="str">
            <v>Production</v>
          </cell>
          <cell r="I782" t="str">
            <v>Cost</v>
          </cell>
          <cell r="R782">
            <v>1</v>
          </cell>
          <cell r="S782" t="str">
            <v>EUR</v>
          </cell>
          <cell r="T782">
            <v>1</v>
          </cell>
          <cell r="Y782">
            <v>0</v>
          </cell>
          <cell r="AE782">
            <v>0</v>
          </cell>
          <cell r="AF782">
            <v>0</v>
          </cell>
          <cell r="AG782">
            <v>0</v>
          </cell>
          <cell r="AH782">
            <v>0</v>
          </cell>
          <cell r="AJ782">
            <v>1</v>
          </cell>
          <cell r="AP782">
            <v>45554</v>
          </cell>
          <cell r="AR782" t="b">
            <v>0</v>
          </cell>
          <cell r="AS782" t="b">
            <v>0</v>
          </cell>
          <cell r="AT782" t="b">
            <v>0</v>
          </cell>
          <cell r="AU782" t="b">
            <v>0</v>
          </cell>
          <cell r="AV782" t="b">
            <v>0</v>
          </cell>
          <cell r="AW782" t="b">
            <v>0</v>
          </cell>
          <cell r="AY782" t="str">
            <v>Ireland</v>
          </cell>
          <cell r="BA782" t="str">
            <v/>
          </cell>
          <cell r="BC782">
            <v>0</v>
          </cell>
        </row>
        <row r="783">
          <cell r="A783" t="str">
            <v>8900-02000-00</v>
          </cell>
          <cell r="B783" t="str">
            <v>FRT, Freight Out</v>
          </cell>
          <cell r="C783" t="str">
            <v>Rate</v>
          </cell>
          <cell r="E783" t="b">
            <v>0</v>
          </cell>
          <cell r="F783" t="b">
            <v>0</v>
          </cell>
          <cell r="H783" t="str">
            <v>Production</v>
          </cell>
          <cell r="I783" t="str">
            <v>Cost</v>
          </cell>
          <cell r="R783">
            <v>1</v>
          </cell>
          <cell r="S783" t="str">
            <v>EUR</v>
          </cell>
          <cell r="T783">
            <v>1</v>
          </cell>
          <cell r="Y783">
            <v>0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  <cell r="AJ783">
            <v>1</v>
          </cell>
          <cell r="AP783">
            <v>45554</v>
          </cell>
          <cell r="AR783" t="b">
            <v>0</v>
          </cell>
          <cell r="AS783" t="b">
            <v>0</v>
          </cell>
          <cell r="AT783" t="b">
            <v>0</v>
          </cell>
          <cell r="AU783" t="b">
            <v>0</v>
          </cell>
          <cell r="AV783" t="b">
            <v>0</v>
          </cell>
          <cell r="AW783" t="b">
            <v>0</v>
          </cell>
          <cell r="AY783" t="str">
            <v>Ireland</v>
          </cell>
          <cell r="BA783" t="str">
            <v/>
          </cell>
          <cell r="BC783">
            <v>0</v>
          </cell>
        </row>
        <row r="784">
          <cell r="A784" t="str">
            <v>9000-00010-00</v>
          </cell>
          <cell r="B784" t="str">
            <v>CAL, Scavenger 1P+N</v>
          </cell>
          <cell r="C784" t="str">
            <v>ea</v>
          </cell>
          <cell r="E784" t="b">
            <v>0</v>
          </cell>
          <cell r="F784" t="b">
            <v>0</v>
          </cell>
          <cell r="H784" t="str">
            <v>Production</v>
          </cell>
          <cell r="I784" t="str">
            <v>Calibration</v>
          </cell>
          <cell r="J784" t="str">
            <v>VT Electron</v>
          </cell>
          <cell r="K784" t="str">
            <v>9000-00010-00</v>
          </cell>
          <cell r="N784" t="str">
            <v>VT Electron</v>
          </cell>
          <cell r="S784" t="str">
            <v>EUR</v>
          </cell>
          <cell r="T784">
            <v>0</v>
          </cell>
          <cell r="Y784">
            <v>0</v>
          </cell>
          <cell r="AE784">
            <v>0</v>
          </cell>
          <cell r="AF784">
            <v>0</v>
          </cell>
          <cell r="AG784">
            <v>0</v>
          </cell>
          <cell r="AH784">
            <v>0</v>
          </cell>
          <cell r="AJ784">
            <v>0</v>
          </cell>
          <cell r="AP784">
            <v>45397</v>
          </cell>
          <cell r="AR784" t="b">
            <v>0</v>
          </cell>
          <cell r="AS784" t="b">
            <v>0</v>
          </cell>
          <cell r="AT784" t="b">
            <v>0</v>
          </cell>
          <cell r="AU784" t="b">
            <v>0</v>
          </cell>
          <cell r="AV784" t="b">
            <v>0</v>
          </cell>
          <cell r="AW784" t="b">
            <v>0</v>
          </cell>
          <cell r="AY784" t="str">
            <v>Romania</v>
          </cell>
          <cell r="BA784" t="str">
            <v/>
          </cell>
          <cell r="BC784">
            <v>0</v>
          </cell>
        </row>
        <row r="785">
          <cell r="A785" t="str">
            <v>9000-00020-00</v>
          </cell>
          <cell r="B785" t="str">
            <v>CAL, Scavenger 3P+N</v>
          </cell>
          <cell r="C785" t="str">
            <v>ea</v>
          </cell>
          <cell r="E785" t="b">
            <v>0</v>
          </cell>
          <cell r="F785" t="b">
            <v>0</v>
          </cell>
          <cell r="H785" t="str">
            <v>Production</v>
          </cell>
          <cell r="I785" t="str">
            <v>Calibration</v>
          </cell>
          <cell r="J785" t="str">
            <v>VT Electron</v>
          </cell>
          <cell r="K785" t="str">
            <v>9000-00020-00</v>
          </cell>
          <cell r="N785" t="str">
            <v>VT Electron</v>
          </cell>
          <cell r="S785" t="str">
            <v>EUR</v>
          </cell>
          <cell r="T785">
            <v>0</v>
          </cell>
          <cell r="Y785">
            <v>0</v>
          </cell>
          <cell r="AE785">
            <v>0</v>
          </cell>
          <cell r="AF785">
            <v>0</v>
          </cell>
          <cell r="AG785">
            <v>0</v>
          </cell>
          <cell r="AH785">
            <v>0</v>
          </cell>
          <cell r="AJ785">
            <v>0</v>
          </cell>
          <cell r="AP785">
            <v>45397</v>
          </cell>
          <cell r="AR785" t="b">
            <v>0</v>
          </cell>
          <cell r="AS785" t="b">
            <v>0</v>
          </cell>
          <cell r="AT785" t="b">
            <v>0</v>
          </cell>
          <cell r="AU785" t="b">
            <v>0</v>
          </cell>
          <cell r="AV785" t="b">
            <v>0</v>
          </cell>
          <cell r="AW785" t="b">
            <v>0</v>
          </cell>
          <cell r="AY785" t="str">
            <v>Romania</v>
          </cell>
          <cell r="BA785" t="str">
            <v/>
          </cell>
          <cell r="BC785">
            <v>0</v>
          </cell>
        </row>
        <row r="786">
          <cell r="A786" t="str">
            <v>9000-00030-00</v>
          </cell>
          <cell r="B786" t="str">
            <v>CAL, Scavenger 3P</v>
          </cell>
          <cell r="C786" t="str">
            <v>ea</v>
          </cell>
          <cell r="E786" t="b">
            <v>0</v>
          </cell>
          <cell r="F786" t="b">
            <v>0</v>
          </cell>
          <cell r="H786" t="str">
            <v>Production</v>
          </cell>
          <cell r="I786" t="str">
            <v>Calibration</v>
          </cell>
          <cell r="J786" t="str">
            <v>VT Electron</v>
          </cell>
          <cell r="K786" t="str">
            <v>9000-00030-00</v>
          </cell>
          <cell r="N786" t="str">
            <v>VT Electron</v>
          </cell>
          <cell r="S786" t="str">
            <v>EUR</v>
          </cell>
          <cell r="T786">
            <v>0</v>
          </cell>
          <cell r="Y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J786">
            <v>0</v>
          </cell>
          <cell r="AP786">
            <v>45397</v>
          </cell>
          <cell r="AR786" t="b">
            <v>0</v>
          </cell>
          <cell r="AS786" t="b">
            <v>0</v>
          </cell>
          <cell r="AT786" t="b">
            <v>0</v>
          </cell>
          <cell r="AU786" t="b">
            <v>0</v>
          </cell>
          <cell r="AV786" t="b">
            <v>0</v>
          </cell>
          <cell r="AW786" t="b">
            <v>0</v>
          </cell>
          <cell r="AY786" t="str">
            <v>Romania</v>
          </cell>
          <cell r="BA786" t="str">
            <v/>
          </cell>
          <cell r="BC786">
            <v>0</v>
          </cell>
        </row>
        <row r="787">
          <cell r="A787" t="str">
            <v>9000-00040-00</v>
          </cell>
          <cell r="B787" t="str">
            <v>CAL, Scavenger 1P+N, H2Scan</v>
          </cell>
          <cell r="C787" t="str">
            <v>ea</v>
          </cell>
          <cell r="E787" t="b">
            <v>0</v>
          </cell>
          <cell r="F787" t="b">
            <v>0</v>
          </cell>
          <cell r="H787" t="str">
            <v>Production</v>
          </cell>
          <cell r="I787" t="str">
            <v>Calibration</v>
          </cell>
          <cell r="J787" t="str">
            <v>VT Electron</v>
          </cell>
          <cell r="K787" t="str">
            <v>9000-00040-00</v>
          </cell>
          <cell r="N787" t="str">
            <v>VT Electron</v>
          </cell>
          <cell r="S787" t="str">
            <v>EUR</v>
          </cell>
          <cell r="T787">
            <v>0</v>
          </cell>
          <cell r="Y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J787">
            <v>0</v>
          </cell>
          <cell r="AP787">
            <v>45454</v>
          </cell>
          <cell r="AR787" t="b">
            <v>0</v>
          </cell>
          <cell r="AS787" t="b">
            <v>0</v>
          </cell>
          <cell r="AT787" t="b">
            <v>0</v>
          </cell>
          <cell r="AU787" t="b">
            <v>0</v>
          </cell>
          <cell r="AV787" t="b">
            <v>0</v>
          </cell>
          <cell r="AW787" t="b">
            <v>0</v>
          </cell>
          <cell r="AY787" t="str">
            <v>Romania</v>
          </cell>
          <cell r="BA787" t="str">
            <v/>
          </cell>
          <cell r="BC78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 Long" refreshedDate="45629.593666666668" createdVersion="8" refreshedVersion="8" minRefreshableVersion="3" recordCount="25" xr:uid="{FCF43B4D-DA61-4E61-A932-135A419DC748}">
  <cacheSource type="worksheet">
    <worksheetSource ref="A1:AA26" sheet="BOM"/>
  </cacheSource>
  <cacheFields count="27">
    <cacheField name="Seq" numFmtId="0">
      <sharedItems containsSemiMixedTypes="0" containsString="0" containsNumber="1" containsInteger="1" minValue="1" maxValue="25"/>
    </cacheField>
    <cacheField name="Level" numFmtId="49">
      <sharedItems containsMixedTypes="1" containsNumber="1" containsInteger="1" minValue="1" maxValue="1"/>
    </cacheField>
    <cacheField name="VTPN" numFmtId="0">
      <sharedItems/>
    </cacheField>
    <cacheField name="Description" numFmtId="0">
      <sharedItems/>
    </cacheField>
    <cacheField name="ECO" numFmtId="0">
      <sharedItems containsNonDate="0" containsString="0" containsBlank="1"/>
    </cacheField>
    <cacheField name="Qty" numFmtId="0">
      <sharedItems containsSemiMixedTypes="0" containsString="0" containsNumber="1" containsInteger="1" minValue="1" maxValue="4"/>
    </cacheField>
    <cacheField name="UoM" numFmtId="2">
      <sharedItems/>
    </cacheField>
    <cacheField name="RefDes" numFmtId="0">
      <sharedItems containsBlank="1"/>
    </cacheField>
    <cacheField name="Populate" numFmtId="0">
      <sharedItems containsBlank="1" count="2">
        <m/>
        <s v="DNP"/>
      </sharedItems>
    </cacheField>
    <cacheField name="BOM Notes" numFmtId="0">
      <sharedItems containsBlank="1"/>
    </cacheField>
    <cacheField name="Type" numFmtId="2">
      <sharedItems/>
    </cacheField>
    <cacheField name="LifeCycle" numFmtId="2">
      <sharedItems/>
    </cacheField>
    <cacheField name="MFG" numFmtId="2">
      <sharedItems/>
    </cacheField>
    <cacheField name="MPN" numFmtId="2">
      <sharedItems containsMixedTypes="1" containsNumber="1" containsInteger="1" minValue="0" maxValue="0"/>
    </cacheField>
    <cacheField name="Per Assy." numFmtId="0">
      <sharedItems containsSemiMixedTypes="0" containsString="0" containsNumber="1" containsInteger="1" minValue="1" maxValue="4"/>
    </cacheField>
    <cacheField name="Unit €" numFmtId="164">
      <sharedItems containsSemiMixedTypes="0" containsString="0" containsNumber="1" minValue="0" maxValue="8.6749370729953252"/>
    </cacheField>
    <cacheField name="Value €" numFmtId="0">
      <sharedItems containsMixedTypes="1" containsNumber="1" minValue="9.2000000000000003E-4" maxValue="15.790576339446242"/>
    </cacheField>
    <cacheField name="Vendor" numFmtId="164">
      <sharedItems/>
    </cacheField>
    <cacheField name="Parts Master Notes" numFmtId="164">
      <sharedItems containsMixedTypes="1" containsNumber="1" containsInteger="1" minValue="0" maxValue="0"/>
    </cacheField>
    <cacheField name="MOQ" numFmtId="165">
      <sharedItems containsSemiMixedTypes="0" containsString="0" containsNumber="1" containsInteger="1" minValue="0" maxValue="5000"/>
    </cacheField>
    <cacheField name="Pack Qty" numFmtId="165">
      <sharedItems containsSemiMixedTypes="0" containsString="0" containsNumber="1" containsInteger="1" minValue="0" maxValue="5000"/>
    </cacheField>
    <cacheField name="LT" numFmtId="165">
      <sharedItems containsSemiMixedTypes="0" containsString="0" containsNumber="1" containsInteger="1" minValue="0" maxValue="0"/>
    </cacheField>
    <cacheField name="Country Of Origin" numFmtId="165">
      <sharedItems count="10">
        <s v="Romania"/>
        <s v="China"/>
        <s v="Taiwan"/>
        <s v="El Salvador"/>
        <s v=""/>
        <s v="None"/>
        <s v="France"/>
        <s v="United Kingdom"/>
        <s v="Philippines"/>
        <s v="Thailand"/>
      </sharedItems>
    </cacheField>
    <cacheField name="Placement Method" numFmtId="165">
      <sharedItems containsMixedTypes="1" containsNumber="1" containsInteger="1" minValue="0" maxValue="0" count="6">
        <n v="0"/>
        <s v="THT"/>
        <s v="SMD"/>
        <s v=""/>
        <s v="None"/>
        <s v="PCB"/>
      </sharedItems>
    </cacheField>
    <cacheField name="Pin Count" numFmtId="165">
      <sharedItems containsMixedTypes="1" containsNumber="1" containsInteger="1" minValue="0" maxValue="3"/>
    </cacheField>
    <cacheField name="Placement Unit Cost" numFmtId="164">
      <sharedItems containsMixedTypes="1" containsNumber="1" minValue="0" maxValue="0.15000000000000002"/>
    </cacheField>
    <cacheField name="Placement Value" numFmtId="168">
      <sharedItems containsSemiMixedTypes="0" containsString="0" containsNumber="1" minValue="0" maxValue="0.1500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s v="Parent"/>
    <s v="3902-30029-07"/>
    <s v="PCA, Scavenger - Communications (GSM), BG95, Ver 4.4 - EUR"/>
    <m/>
    <n v="1"/>
    <s v="ea"/>
    <m/>
    <x v="0"/>
    <m/>
    <s v="Make"/>
    <s v="Production"/>
    <s v="ECAS"/>
    <n v="0"/>
    <n v="1"/>
    <n v="0"/>
    <n v="15.790576339446242"/>
    <s v=""/>
    <n v="0"/>
    <n v="0"/>
    <n v="0"/>
    <n v="0"/>
    <x v="0"/>
    <x v="0"/>
    <n v="0"/>
    <n v="0"/>
    <n v="0"/>
  </r>
  <r>
    <n v="2"/>
    <n v="1"/>
    <s v="4200-00020-00"/>
    <s v="CAP, 3v7 39mAh Hybrid Layer Capacitor, 15x20, 3-pin Solder Tags"/>
    <m/>
    <n v="1"/>
    <s v="ea"/>
    <s v="BT1"/>
    <x v="0"/>
    <m/>
    <s v="Buy"/>
    <s v="Production"/>
    <s v="LongSing Technology"/>
    <s v="HPC-1520"/>
    <n v="1"/>
    <n v="2.6968716289104639"/>
    <n v="2.6968716289104639"/>
    <s v="LongSing Technology Group"/>
    <n v="0"/>
    <n v="500"/>
    <n v="500"/>
    <n v="0"/>
    <x v="1"/>
    <x v="1"/>
    <n v="3"/>
    <n v="0.15000000000000002"/>
    <n v="0.15000000000000002"/>
  </r>
  <r>
    <n v="3"/>
    <n v="1"/>
    <s v="4106-00040-00"/>
    <s v="CAP 0603 (1608_m), 33p, 5%, 50V NP0"/>
    <m/>
    <n v="3"/>
    <s v="ea"/>
    <s v="C1,C2,C3"/>
    <x v="0"/>
    <m/>
    <s v="Buy"/>
    <s v="Production"/>
    <s v="Darfon"/>
    <s v="C1608NP0330JGTS"/>
    <n v="3"/>
    <n v="1.9499999999999999E-3"/>
    <n v="5.8499999999999993E-3"/>
    <s v="ECAS"/>
    <n v="0"/>
    <n v="4000"/>
    <n v="4000"/>
    <n v="0"/>
    <x v="2"/>
    <x v="2"/>
    <n v="0"/>
    <n v="1.35E-2"/>
    <n v="4.0500000000000001E-2"/>
  </r>
  <r>
    <n v="4"/>
    <n v="1"/>
    <s v="4106-00020-00"/>
    <s v="CAP 0603 (1608_m), 100n, 10%, 16V X7R"/>
    <m/>
    <n v="3"/>
    <s v="ea"/>
    <s v="C4,C7,C8"/>
    <x v="0"/>
    <m/>
    <s v="Buy"/>
    <s v="Production"/>
    <s v="Darfon"/>
    <s v="C1005X7R104KETS"/>
    <n v="3"/>
    <n v="4.8999999999999998E-4"/>
    <n v="1.47E-3"/>
    <s v="Schukat"/>
    <n v="0"/>
    <n v="4000"/>
    <n v="4000"/>
    <n v="0"/>
    <x v="2"/>
    <x v="2"/>
    <n v="0"/>
    <n v="1.35E-2"/>
    <n v="4.0500000000000001E-2"/>
  </r>
  <r>
    <n v="5"/>
    <n v="1"/>
    <s v="4128-00100-00"/>
    <s v="CAP 2917 (7343_m), 470u, 10%, 6v3 Tant"/>
    <m/>
    <n v="2"/>
    <s v="ea"/>
    <s v="C5,C6"/>
    <x v="0"/>
    <m/>
    <s v="Buy"/>
    <s v="Production"/>
    <s v="Kyocera AVX"/>
    <s v="TAJD477K006RNJ"/>
    <n v="2"/>
    <n v="0.40799999999999997"/>
    <n v="0.81599999999999995"/>
    <s v="ECAS"/>
    <n v="0"/>
    <n v="0"/>
    <n v="0"/>
    <n v="0"/>
    <x v="3"/>
    <x v="2"/>
    <n v="0"/>
    <n v="1.35E-2"/>
    <n v="2.7E-2"/>
  </r>
  <r>
    <n v="6"/>
    <n v="1"/>
    <s v="4106-00040-00"/>
    <s v="CAP 0603 (1608_m), 33p, 5%, 50V NP0"/>
    <m/>
    <n v="2"/>
    <s v="ea"/>
    <s v="C9,C10"/>
    <x v="1"/>
    <m/>
    <s v="Buy"/>
    <s v="Production"/>
    <s v="Darfon"/>
    <s v="C1608NP0330JGTS"/>
    <n v="2"/>
    <n v="1.9499999999999999E-3"/>
    <n v="3.8999999999999998E-3"/>
    <s v="ECAS"/>
    <n v="0"/>
    <n v="4000"/>
    <n v="4000"/>
    <n v="0"/>
    <x v="4"/>
    <x v="3"/>
    <s v=""/>
    <s v=""/>
    <n v="0"/>
  </r>
  <r>
    <n v="7"/>
    <n v="1"/>
    <s v="4106-00010-00"/>
    <s v="CAP 0603 (1608_m), 10p, 5%, 50V NP0"/>
    <m/>
    <n v="2"/>
    <s v="ea"/>
    <s v="C11,C12"/>
    <x v="0"/>
    <m/>
    <s v="Buy"/>
    <s v="Production"/>
    <s v="Darfon"/>
    <s v="C1608NP0100JGTS"/>
    <n v="2"/>
    <n v="1.9E-3"/>
    <n v="3.8E-3"/>
    <s v="ECAS"/>
    <n v="0"/>
    <n v="4000"/>
    <n v="4000"/>
    <n v="0"/>
    <x v="2"/>
    <x v="2"/>
    <n v="0"/>
    <n v="1.35E-2"/>
    <n v="2.7E-2"/>
  </r>
  <r>
    <n v="8"/>
    <n v="1"/>
    <s v="4006-00000-00"/>
    <s v="RES 0603 Place Holder"/>
    <m/>
    <n v="2"/>
    <s v="ea"/>
    <s v="C13,C14"/>
    <x v="1"/>
    <m/>
    <s v="Reference Item"/>
    <s v="Production"/>
    <s v="none"/>
    <s v="none"/>
    <n v="2"/>
    <n v="0"/>
    <s v=""/>
    <s v=""/>
    <n v="0"/>
    <n v="0"/>
    <n v="0"/>
    <n v="0"/>
    <x v="4"/>
    <x v="3"/>
    <s v=""/>
    <s v=""/>
    <n v="0"/>
  </r>
  <r>
    <n v="9"/>
    <n v="1"/>
    <s v="4724-00010-00"/>
    <s v="TVS, 5-Ch, 12.5V Clamp 8A (8/20µs) Ipp, SC-70-6"/>
    <m/>
    <n v="1"/>
    <s v="ea"/>
    <s v="D1"/>
    <x v="0"/>
    <m/>
    <s v="Buy"/>
    <s v="Production"/>
    <s v="Semtech"/>
    <s v="SMF05C.TCT"/>
    <n v="1"/>
    <n v="0.214"/>
    <n v="0.214"/>
    <s v="ECAS"/>
    <n v="0"/>
    <n v="0"/>
    <n v="0"/>
    <n v="0"/>
    <x v="1"/>
    <x v="2"/>
    <n v="0"/>
    <n v="1.35E-2"/>
    <n v="1.35E-2"/>
  </r>
  <r>
    <n v="10"/>
    <n v="1"/>
    <s v="4000-00000-00"/>
    <s v="Test point / Mounting Hole / Fudicials / Non Component on PCB"/>
    <m/>
    <n v="4"/>
    <s v="ea"/>
    <s v="FID1,FID2,FID3,FID4"/>
    <x v="0"/>
    <m/>
    <s v="Reference Item"/>
    <s v="Production"/>
    <s v="none"/>
    <s v="none"/>
    <n v="4"/>
    <n v="0"/>
    <s v=""/>
    <s v=""/>
    <n v="0"/>
    <n v="0"/>
    <n v="0"/>
    <n v="0"/>
    <x v="5"/>
    <x v="4"/>
    <n v="0"/>
    <n v="0"/>
    <n v="0"/>
  </r>
  <r>
    <n v="11"/>
    <n v="1"/>
    <s v="4000-00000-00"/>
    <s v="Test point / Mounting Hole / Fudicials / Non Component on PCB"/>
    <m/>
    <n v="1"/>
    <s v="ea"/>
    <s v="H1"/>
    <x v="0"/>
    <m/>
    <s v="Reference Item"/>
    <s v="Production"/>
    <s v="none"/>
    <s v="none"/>
    <n v="1"/>
    <n v="0"/>
    <s v=""/>
    <s v=""/>
    <n v="0"/>
    <n v="0"/>
    <n v="0"/>
    <n v="0"/>
    <x v="5"/>
    <x v="4"/>
    <n v="0"/>
    <n v="0"/>
    <n v="0"/>
  </r>
  <r>
    <n v="12"/>
    <n v="1"/>
    <s v="4402-00020-00"/>
    <s v="CON, 2x5-pin, Straight, SMD, B2B Male Header, H=8.00mm, P=2.54mm, 3A"/>
    <m/>
    <n v="1"/>
    <s v="ea"/>
    <s v="J2"/>
    <x v="0"/>
    <m/>
    <s v="Buy"/>
    <s v="Production"/>
    <s v="Amphenol FCI"/>
    <s v="95278-102B10LF"/>
    <n v="1"/>
    <n v="0.36680000000000001"/>
    <n v="0.36680000000000001"/>
    <s v="ECAS"/>
    <n v="0"/>
    <n v="5000"/>
    <n v="0"/>
    <n v="0"/>
    <x v="6"/>
    <x v="2"/>
    <n v="0"/>
    <n v="1.35E-2"/>
    <n v="1.35E-2"/>
  </r>
  <r>
    <n v="13"/>
    <n v="1"/>
    <s v="4402-00030-00"/>
    <s v="CON, 2x8-pin, Straight, SMD, B2B Male Header, H=8.00mm, P=2.54mm, 3A"/>
    <m/>
    <n v="1"/>
    <s v="ea"/>
    <s v="J3"/>
    <x v="0"/>
    <m/>
    <s v="Buy"/>
    <s v="Production"/>
    <s v="Amphenol FCI"/>
    <s v="95278-102B16LF"/>
    <n v="1"/>
    <n v="0.43090000000000001"/>
    <n v="0.43090000000000001"/>
    <s v="ECAS"/>
    <n v="0"/>
    <n v="1"/>
    <n v="0"/>
    <n v="0"/>
    <x v="6"/>
    <x v="2"/>
    <n v="0"/>
    <n v="1.35E-2"/>
    <n v="1.35E-2"/>
  </r>
  <r>
    <n v="14"/>
    <n v="1"/>
    <s v="4753-00010-00"/>
    <s v="HDW, Cable Clamp, SMD, 5x5x2mm, Ø1.0 ~ 1.5mm"/>
    <m/>
    <n v="3"/>
    <s v="ea"/>
    <s v="J4,J5,J6"/>
    <x v="0"/>
    <m/>
    <s v="Buy"/>
    <s v="Production"/>
    <s v="Harwin"/>
    <s v="S8111-46R"/>
    <n v="3"/>
    <n v="0.17499999999999999"/>
    <n v="0.52499999999999991"/>
    <s v="ECAS"/>
    <n v="0"/>
    <n v="0"/>
    <n v="0"/>
    <n v="0"/>
    <x v="7"/>
    <x v="2"/>
    <n v="0"/>
    <n v="1.35E-2"/>
    <n v="4.0500000000000001E-2"/>
  </r>
  <r>
    <n v="15"/>
    <n v="1"/>
    <s v="4414-00020-00"/>
    <s v="CON, 6-Pos MicroSIM Cage, Push-Pull, No Detect, H=1.45mm, SMD"/>
    <m/>
    <n v="1"/>
    <s v="ea"/>
    <s v="J11"/>
    <x v="0"/>
    <s v="• Fit &quot;Test SIM&quot; before starting initial Test_x000a_• Replace with &quot;Final SIM&quot; after passing Test"/>
    <s v="Buy"/>
    <s v="Production"/>
    <s v="Molex"/>
    <s v="78646-3001"/>
    <n v="1"/>
    <n v="0.79"/>
    <n v="0.79"/>
    <s v="ECAS"/>
    <s v="RFQ before next build"/>
    <n v="57"/>
    <n v="1"/>
    <n v="0"/>
    <x v="1"/>
    <x v="2"/>
    <n v="0"/>
    <n v="1.35E-2"/>
    <n v="1.35E-2"/>
  </r>
  <r>
    <n v="16"/>
    <n v="1"/>
    <s v="4416-00010-00"/>
    <s v="CON, U.FL (UMCC) Jack, Male Pin 50Ohm SMD"/>
    <m/>
    <n v="1"/>
    <s v="ea"/>
    <s v="J12"/>
    <x v="0"/>
    <m/>
    <s v="Buy"/>
    <s v="Production"/>
    <s v="TE Connectivity"/>
    <s v="2337019-1"/>
    <n v="1"/>
    <n v="6.1000000000000004E-3"/>
    <n v="6.1000000000000004E-3"/>
    <s v="ECAS"/>
    <n v="0"/>
    <n v="55"/>
    <n v="1"/>
    <n v="0"/>
    <x v="1"/>
    <x v="2"/>
    <n v="0"/>
    <n v="1.35E-2"/>
    <n v="1.35E-2"/>
  </r>
  <r>
    <n v="17"/>
    <n v="1"/>
    <s v="4500-00020-00"/>
    <s v="TRN, BJT NPN - Pre-Biased R1=4K7 R2=0R, Vce=50V 100mA 200mW, SMD, TO-236-3, SC-59, SOT-23-3"/>
    <m/>
    <n v="3"/>
    <s v="ea"/>
    <s v="Q1,Q3,Q8"/>
    <x v="0"/>
    <m/>
    <s v="Buy"/>
    <s v="Production"/>
    <s v="Rohm"/>
    <s v="DTC143TKAT146"/>
    <n v="3"/>
    <n v="1.8239999999999999E-2"/>
    <n v="5.4719999999999998E-2"/>
    <s v="ECAS"/>
    <s v="Confirm Package"/>
    <n v="3000"/>
    <n v="0"/>
    <n v="0"/>
    <x v="8"/>
    <x v="2"/>
    <n v="0"/>
    <n v="1.35E-2"/>
    <n v="4.0500000000000001E-2"/>
  </r>
  <r>
    <n v="18"/>
    <n v="1"/>
    <s v="4530-00010-00"/>
    <s v="FET, P-Channel 30 V 6.5A (Ta) 3.1W (Ta), 8-SOP"/>
    <m/>
    <n v="1"/>
    <s v="ea"/>
    <s v="Q2"/>
    <x v="0"/>
    <m/>
    <s v="Buy"/>
    <s v="Production"/>
    <s v="UMW"/>
    <s v="AO4459"/>
    <n v="1"/>
    <n v="6.3E-2"/>
    <n v="6.3E-2"/>
    <s v="ECAS"/>
    <n v="0"/>
    <n v="500"/>
    <n v="1"/>
    <n v="0"/>
    <x v="1"/>
    <x v="2"/>
    <n v="0"/>
    <n v="1.35E-2"/>
    <n v="1.35E-2"/>
  </r>
  <r>
    <n v="19"/>
    <n v="1"/>
    <s v="4006-00160-00"/>
    <s v="RES 0603 (1608_m), 15K, 1%, 1/10W, Thick Film"/>
    <m/>
    <n v="1"/>
    <s v="ea"/>
    <s v="R1"/>
    <x v="0"/>
    <m/>
    <s v="Buy"/>
    <s v="Production"/>
    <s v="Vishay"/>
    <s v="CRCW060315K0FKEA"/>
    <n v="1"/>
    <n v="1E-3"/>
    <n v="1E-3"/>
    <s v="Schukat"/>
    <n v="0"/>
    <n v="5000"/>
    <n v="5000"/>
    <n v="0"/>
    <x v="2"/>
    <x v="2"/>
    <n v="0"/>
    <n v="1.35E-2"/>
    <n v="1.35E-2"/>
  </r>
  <r>
    <n v="20"/>
    <n v="1"/>
    <s v="4006-00150-00"/>
    <s v="RES 0603 (1608_m), 4K7, 1%, 1/10W, Thick Film"/>
    <m/>
    <n v="2"/>
    <s v="ea"/>
    <s v="R2,R3"/>
    <x v="0"/>
    <m/>
    <s v="Buy"/>
    <s v="Production"/>
    <s v="Vishay"/>
    <s v="CRCW06034K70FKEA"/>
    <n v="2"/>
    <n v="1.17E-3"/>
    <n v="2.3400000000000001E-3"/>
    <s v="Schukat"/>
    <n v="0"/>
    <n v="5000"/>
    <n v="5000"/>
    <n v="0"/>
    <x v="2"/>
    <x v="2"/>
    <n v="0"/>
    <n v="1.35E-2"/>
    <n v="2.7E-2"/>
  </r>
  <r>
    <n v="21"/>
    <n v="1"/>
    <s v="4006-00001-00"/>
    <s v="RES 0603 (1608_m), 0R (Jumper), 1%, 1/10W, Thick Film"/>
    <m/>
    <n v="1"/>
    <s v="ea"/>
    <s v="R4"/>
    <x v="0"/>
    <m/>
    <s v="Buy"/>
    <s v="Production"/>
    <s v="Vishay Dale"/>
    <s v="CRCW06030000Z0EA"/>
    <n v="1"/>
    <n v="9.2000000000000003E-4"/>
    <n v="9.2000000000000003E-4"/>
    <s v="Schukat"/>
    <n v="0"/>
    <n v="5000"/>
    <n v="5000"/>
    <n v="0"/>
    <x v="2"/>
    <x v="2"/>
    <n v="0"/>
    <n v="1.35E-2"/>
    <n v="1.35E-2"/>
  </r>
  <r>
    <n v="22"/>
    <n v="1"/>
    <s v="4000-00000-00"/>
    <s v="Test point / Mounting Hole / Fudicials / Non Component on PCB"/>
    <m/>
    <n v="1"/>
    <s v="ea"/>
    <s v="TP1"/>
    <x v="0"/>
    <m/>
    <s v="Reference Item"/>
    <s v="Production"/>
    <s v="none"/>
    <s v="none"/>
    <n v="1"/>
    <n v="0"/>
    <s v=""/>
    <s v=""/>
    <n v="0"/>
    <n v="0"/>
    <n v="0"/>
    <n v="0"/>
    <x v="5"/>
    <x v="4"/>
    <n v="0"/>
    <n v="0"/>
    <n v="0"/>
  </r>
  <r>
    <n v="23"/>
    <n v="1"/>
    <s v="4716-00010-00"/>
    <s v="MDM, Cellular, GSM, LTE Transceiver Module 850MHz, 900MHz, 1.8GHz, 1.9GHz, SMD Module, No Antenna"/>
    <m/>
    <n v="1"/>
    <s v="ea"/>
    <s v="U1"/>
    <x v="0"/>
    <m/>
    <s v="Buy"/>
    <s v="Production"/>
    <s v="Quectel"/>
    <s v="BG95M3LA-64-SGNS"/>
    <n v="1"/>
    <n v="8.6749370729953252"/>
    <n v="8.6749370729953252"/>
    <s v="FMG Electronics"/>
    <s v="[21/11/23] FMG revised quote from 1k @ $11.29 to 4k @ $9.80 with 1k schedule; allow 250pcs shipments._x000a_[22/11/23] FMG revised 4k $9.80 to $9.65_x000a_[28/11/23] FMG offer 1k @ $9.80_x000a_[12/12/23] FMG to keep 1k EAU @ $9.65 (4x 250pcs drops)"/>
    <n v="1000"/>
    <n v="250"/>
    <n v="0"/>
    <x v="1"/>
    <x v="2"/>
    <n v="0"/>
    <n v="1.35E-2"/>
    <n v="1.35E-2"/>
  </r>
  <r>
    <n v="24"/>
    <n v="1"/>
    <s v="4702-00010-00"/>
    <s v="IC, 4-Bit Bi-Directional Tri-State Level Shifter, Auto Detect Direction, 12-UQFN"/>
    <m/>
    <n v="1"/>
    <s v="ea"/>
    <s v="U2"/>
    <x v="0"/>
    <m/>
    <s v="Buy"/>
    <s v="Production"/>
    <s v="TI"/>
    <s v="TXB0104RUT"/>
    <n v="1"/>
    <n v="0.24299999999999999"/>
    <n v="0.24299999999999999"/>
    <s v="ECAS"/>
    <n v="0"/>
    <n v="100"/>
    <n v="1"/>
    <n v="0"/>
    <x v="9"/>
    <x v="2"/>
    <n v="0"/>
    <n v="1.35E-2"/>
    <n v="1.35E-2"/>
  </r>
  <r>
    <n v="25"/>
    <n v="1"/>
    <s v="4902-30029-06"/>
    <s v="PCB, Scavenger GSM, BG95 (71.00x25.50mm, 4-L, Cu, ENIG), ver 4.4"/>
    <m/>
    <n v="1"/>
    <s v="ea"/>
    <s v="PCB1"/>
    <x v="0"/>
    <m/>
    <s v="Buy"/>
    <s v="Production"/>
    <s v="EMS Approved"/>
    <n v="0"/>
    <n v="1"/>
    <n v="0.88996763754045305"/>
    <n v="0.88996763754045305"/>
    <s v="ECAS"/>
    <n v="0"/>
    <n v="200"/>
    <n v="200"/>
    <n v="0"/>
    <x v="1"/>
    <x v="5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95EA6-EB56-4D85-8458-B8B4CA6F500D}" name="PivotTable1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4:D12" firstHeaderRow="0" firstDataRow="1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ubtotalTop="0" showAll="0" defaultSubtotal="0">
      <items count="10">
        <item x="4"/>
        <item x="1"/>
        <item x="8"/>
        <item x="0"/>
        <item x="2"/>
        <item x="7"/>
        <item x="3"/>
        <item x="5"/>
        <item x="6"/>
        <item x="9"/>
      </items>
    </pivotField>
    <pivotField axis="axisPage" compact="0" outline="0" subtotalTop="0" multipleItemSelectionAllowed="1" showAll="0" defaultSubtotal="0">
      <items count="6">
        <item h="1" x="0"/>
        <item h="1" x="3"/>
        <item x="2"/>
        <item x="1"/>
        <item x="5"/>
        <item h="1" x="4"/>
      </items>
    </pivotField>
    <pivotField compact="0" numFmtId="165" outline="0" showAll="0" defaultSubtotal="0"/>
    <pivotField compact="0" outline="0" subtotalTop="0" showAll="0" defaultSubtotal="0"/>
    <pivotField compact="0" numFmtId="168" outline="0" subtotalTop="0" showAll="0" defaultSubtotal="0"/>
  </pivotFields>
  <rowFields count="1">
    <field x="22"/>
  </rowFields>
  <rowItems count="8">
    <i>
      <x v="1"/>
    </i>
    <i>
      <x v="2"/>
    </i>
    <i>
      <x v="4"/>
    </i>
    <i>
      <x v="5"/>
    </i>
    <i>
      <x v="6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3" hier="-1"/>
    <pageField fld="8" hier="-1"/>
  </pageFields>
  <dataFields count="3">
    <dataField name="Sum of Per Assy." fld="14" baseField="0" baseItem="0"/>
    <dataField name=" Value €" fld="16" baseField="22" baseItem="0" numFmtId="167"/>
    <dataField name="Percentage" fld="16" showDataAs="percentOfCol" baseField="2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407-122F-4A42-95E9-3B7544219127}">
  <dimension ref="A1:D46"/>
  <sheetViews>
    <sheetView workbookViewId="0">
      <selection activeCell="D4" sqref="D4:D6"/>
    </sheetView>
  </sheetViews>
  <sheetFormatPr defaultRowHeight="15" x14ac:dyDescent="0.25"/>
  <cols>
    <col min="1" max="1" width="22.5703125" bestFit="1" customWidth="1"/>
    <col min="4" max="4" width="10.28515625" customWidth="1"/>
  </cols>
  <sheetData>
    <row r="1" spans="1:4" x14ac:dyDescent="0.25">
      <c r="A1" s="45" t="s">
        <v>74</v>
      </c>
      <c r="B1" s="45"/>
      <c r="C1" s="45">
        <v>100</v>
      </c>
    </row>
    <row r="3" spans="1:4" x14ac:dyDescent="0.25">
      <c r="A3" s="46" t="s">
        <v>75</v>
      </c>
      <c r="B3" s="47"/>
      <c r="C3" s="47"/>
      <c r="D3" s="48"/>
    </row>
    <row r="4" spans="1:4" x14ac:dyDescent="0.25">
      <c r="A4" s="49" t="s">
        <v>76</v>
      </c>
      <c r="B4" t="s">
        <v>77</v>
      </c>
      <c r="C4">
        <f>SUMIFS(BOM!$O:$O,BOM!X:X,'Cost Summary'!B4)</f>
        <v>0</v>
      </c>
      <c r="D4" s="50">
        <f>SUMIFS(BOM!$Q:$Q,BOM!$X:$X,'Cost Summary'!B4)</f>
        <v>0</v>
      </c>
    </row>
    <row r="5" spans="1:4" x14ac:dyDescent="0.25">
      <c r="A5" s="49" t="s">
        <v>76</v>
      </c>
      <c r="B5" t="s">
        <v>78</v>
      </c>
      <c r="C5">
        <f>SUMIFS(BOM!$O:$O,BOM!X:X,'Cost Summary'!B5)</f>
        <v>0</v>
      </c>
      <c r="D5" s="50">
        <f>SUMIFS(BOM!$Q:$Q,BOM!$X:$X,'Cost Summary'!B5)</f>
        <v>0</v>
      </c>
    </row>
    <row r="6" spans="1:4" x14ac:dyDescent="0.25">
      <c r="A6" s="49" t="s">
        <v>79</v>
      </c>
      <c r="B6" t="s">
        <v>79</v>
      </c>
      <c r="D6" s="50">
        <f>SUMIFS(BOM!$Q:$Q,BOM!$X:$X,'Cost Summary'!B6)</f>
        <v>0</v>
      </c>
    </row>
    <row r="7" spans="1:4" x14ac:dyDescent="0.25">
      <c r="A7" s="51" t="s">
        <v>80</v>
      </c>
      <c r="B7" s="52">
        <v>0.1</v>
      </c>
      <c r="C7" s="53"/>
      <c r="D7" s="54">
        <f>SUM(D4:D6)*B7</f>
        <v>0</v>
      </c>
    </row>
    <row r="8" spans="1:4" x14ac:dyDescent="0.25">
      <c r="A8" s="55" t="s">
        <v>81</v>
      </c>
      <c r="B8" s="56"/>
      <c r="C8" s="57"/>
      <c r="D8" s="58">
        <f>SUM(D4:D7)</f>
        <v>0</v>
      </c>
    </row>
    <row r="9" spans="1:4" x14ac:dyDescent="0.25">
      <c r="C9" s="59"/>
      <c r="D9" s="60"/>
    </row>
    <row r="10" spans="1:4" x14ac:dyDescent="0.25">
      <c r="A10" s="46" t="s">
        <v>82</v>
      </c>
      <c r="B10" s="47"/>
      <c r="C10" s="61"/>
      <c r="D10" s="62"/>
    </row>
    <row r="11" spans="1:4" x14ac:dyDescent="0.25">
      <c r="A11" s="49" t="s">
        <v>83</v>
      </c>
      <c r="B11" s="63">
        <v>4.5</v>
      </c>
      <c r="C11">
        <f>COUNTIFS(BOM!X:X,'Cost Summary'!B5)</f>
        <v>0</v>
      </c>
      <c r="D11" s="50">
        <f>C11*B11</f>
        <v>0</v>
      </c>
    </row>
    <row r="12" spans="1:4" x14ac:dyDescent="0.25">
      <c r="A12" s="64" t="s">
        <v>84</v>
      </c>
      <c r="B12" s="65">
        <v>20</v>
      </c>
      <c r="C12" s="53">
        <v>1</v>
      </c>
      <c r="D12" s="54">
        <f>+C12*B12</f>
        <v>20</v>
      </c>
    </row>
    <row r="13" spans="1:4" x14ac:dyDescent="0.25">
      <c r="A13" s="55" t="s">
        <v>85</v>
      </c>
      <c r="B13" s="56"/>
      <c r="C13" s="57"/>
      <c r="D13" s="58">
        <f>SUM(D11:D12)</f>
        <v>20</v>
      </c>
    </row>
    <row r="14" spans="1:4" x14ac:dyDescent="0.25">
      <c r="A14" s="66"/>
      <c r="B14" s="67"/>
      <c r="C14" s="68"/>
      <c r="D14" s="60"/>
    </row>
    <row r="15" spans="1:4" x14ac:dyDescent="0.25">
      <c r="A15" s="46" t="s">
        <v>86</v>
      </c>
      <c r="B15" s="47"/>
      <c r="C15" s="61"/>
      <c r="D15" s="62"/>
    </row>
    <row r="16" spans="1:4" x14ac:dyDescent="0.25">
      <c r="A16" s="49" t="s">
        <v>87</v>
      </c>
      <c r="B16">
        <v>1.35E-2</v>
      </c>
      <c r="C16">
        <f>C5</f>
        <v>0</v>
      </c>
      <c r="D16" s="50">
        <f>C16*B16</f>
        <v>0</v>
      </c>
    </row>
    <row r="17" spans="1:4" x14ac:dyDescent="0.25">
      <c r="A17" s="49" t="s">
        <v>88</v>
      </c>
      <c r="B17">
        <v>0.05</v>
      </c>
      <c r="C17">
        <f>SUMIF(BOM!$X:$X,'Cost Summary'!B4,BOM!Y:Y)</f>
        <v>0</v>
      </c>
      <c r="D17" s="50">
        <f>IFERROR(C17*B17,0)</f>
        <v>0</v>
      </c>
    </row>
    <row r="18" spans="1:4" x14ac:dyDescent="0.25">
      <c r="A18" s="49" t="s">
        <v>89</v>
      </c>
      <c r="B18">
        <v>3.5000000000000001E-3</v>
      </c>
      <c r="C18">
        <f>C16</f>
        <v>0</v>
      </c>
      <c r="D18" s="50">
        <f>C18*B18</f>
        <v>0</v>
      </c>
    </row>
    <row r="19" spans="1:4" x14ac:dyDescent="0.25">
      <c r="A19" s="49" t="s">
        <v>90</v>
      </c>
      <c r="B19">
        <v>0.2</v>
      </c>
      <c r="C19" s="69">
        <v>1</v>
      </c>
      <c r="D19" s="50">
        <f>+C19*B19</f>
        <v>0.2</v>
      </c>
    </row>
    <row r="20" spans="1:4" x14ac:dyDescent="0.25">
      <c r="A20" s="49" t="s">
        <v>91</v>
      </c>
      <c r="C20" s="69"/>
      <c r="D20" s="50">
        <f>+D13/'Cost Summary'!C1</f>
        <v>0.2</v>
      </c>
    </row>
    <row r="21" spans="1:4" x14ac:dyDescent="0.25">
      <c r="A21" s="49" t="s">
        <v>92</v>
      </c>
      <c r="B21">
        <v>1.5</v>
      </c>
      <c r="C21" s="69">
        <v>1</v>
      </c>
      <c r="D21" s="50">
        <f>+C21*B21</f>
        <v>1.5</v>
      </c>
    </row>
    <row r="22" spans="1:4" x14ac:dyDescent="0.25">
      <c r="A22" s="64" t="s">
        <v>93</v>
      </c>
      <c r="B22" s="70">
        <v>0.3</v>
      </c>
      <c r="C22" s="53">
        <v>1</v>
      </c>
      <c r="D22" s="54">
        <f>+C22*B22</f>
        <v>0.3</v>
      </c>
    </row>
    <row r="23" spans="1:4" x14ac:dyDescent="0.25">
      <c r="A23" s="55" t="s">
        <v>94</v>
      </c>
      <c r="B23" s="56"/>
      <c r="C23" s="57"/>
      <c r="D23" s="58">
        <f>SUM(D16:D22)</f>
        <v>2.1999999999999997</v>
      </c>
    </row>
    <row r="24" spans="1:4" x14ac:dyDescent="0.25">
      <c r="C24" s="59"/>
      <c r="D24" s="60"/>
    </row>
    <row r="25" spans="1:4" x14ac:dyDescent="0.25">
      <c r="A25" t="s">
        <v>95</v>
      </c>
      <c r="B25" s="71">
        <v>0.25</v>
      </c>
      <c r="C25" s="59">
        <v>1</v>
      </c>
      <c r="D25" s="60">
        <f>+D23*C25*B25</f>
        <v>0.54999999999999993</v>
      </c>
    </row>
    <row r="26" spans="1:4" x14ac:dyDescent="0.25">
      <c r="C26" s="59"/>
      <c r="D26" s="60"/>
    </row>
    <row r="27" spans="1:4" x14ac:dyDescent="0.25">
      <c r="A27" t="s">
        <v>96</v>
      </c>
      <c r="C27" s="59"/>
      <c r="D27" s="60">
        <f>+D25+D23+D8</f>
        <v>2.7499999999999996</v>
      </c>
    </row>
    <row r="28" spans="1:4" x14ac:dyDescent="0.25">
      <c r="C28" s="59"/>
      <c r="D28" s="60"/>
    </row>
    <row r="29" spans="1:4" x14ac:dyDescent="0.25">
      <c r="A29" t="s">
        <v>97</v>
      </c>
      <c r="B29" s="71">
        <v>0.12</v>
      </c>
      <c r="C29" s="59"/>
      <c r="D29" s="60">
        <f>+D27*B29</f>
        <v>0.32999999999999996</v>
      </c>
    </row>
    <row r="31" spans="1:4" x14ac:dyDescent="0.25">
      <c r="A31" s="67" t="s">
        <v>98</v>
      </c>
      <c r="B31" s="67"/>
      <c r="C31" s="67"/>
      <c r="D31" s="72">
        <f>+D29+D27</f>
        <v>3.0799999999999996</v>
      </c>
    </row>
    <row r="32" spans="1:4" x14ac:dyDescent="0.25">
      <c r="A32" s="67"/>
      <c r="B32" s="67"/>
      <c r="C32" s="67"/>
      <c r="D32" s="72"/>
    </row>
    <row r="33" spans="1:4" x14ac:dyDescent="0.25">
      <c r="A33" s="46" t="s">
        <v>99</v>
      </c>
      <c r="B33" s="47"/>
      <c r="C33" s="47"/>
      <c r="D33" s="48"/>
    </row>
    <row r="34" spans="1:4" x14ac:dyDescent="0.25">
      <c r="A34" s="73" t="s">
        <v>76</v>
      </c>
      <c r="B34" s="74">
        <v>0</v>
      </c>
      <c r="C34" s="74">
        <v>0</v>
      </c>
      <c r="D34" s="75">
        <f>+C34*B34</f>
        <v>0</v>
      </c>
    </row>
    <row r="35" spans="1:4" x14ac:dyDescent="0.25">
      <c r="A35" s="64" t="s">
        <v>100</v>
      </c>
      <c r="B35" s="52">
        <v>0.03</v>
      </c>
      <c r="C35" s="70"/>
      <c r="D35" s="54">
        <f>+D34*B35</f>
        <v>0</v>
      </c>
    </row>
    <row r="36" spans="1:4" x14ac:dyDescent="0.25">
      <c r="A36" s="76" t="s">
        <v>101</v>
      </c>
      <c r="B36" s="77"/>
      <c r="C36" s="77"/>
      <c r="D36" s="78">
        <f>SUM(D34:D35)</f>
        <v>0</v>
      </c>
    </row>
    <row r="38" spans="1:4" x14ac:dyDescent="0.25">
      <c r="A38" s="79" t="s">
        <v>102</v>
      </c>
      <c r="B38" s="80"/>
      <c r="C38" s="80"/>
      <c r="D38" s="81"/>
    </row>
    <row r="39" spans="1:4" x14ac:dyDescent="0.25">
      <c r="A39" s="73" t="s">
        <v>103</v>
      </c>
      <c r="B39" s="74">
        <v>100</v>
      </c>
      <c r="C39" s="74">
        <v>1</v>
      </c>
      <c r="D39" s="75">
        <f>+C39*B39</f>
        <v>100</v>
      </c>
    </row>
    <row r="40" spans="1:4" x14ac:dyDescent="0.25">
      <c r="A40" s="49" t="s">
        <v>104</v>
      </c>
      <c r="B40">
        <v>100</v>
      </c>
      <c r="C40">
        <v>1</v>
      </c>
      <c r="D40" s="50">
        <f t="shared" ref="D40:D41" si="0">+C40*B40</f>
        <v>100</v>
      </c>
    </row>
    <row r="41" spans="1:4" x14ac:dyDescent="0.25">
      <c r="A41" s="64" t="s">
        <v>105</v>
      </c>
      <c r="B41" s="70">
        <v>85</v>
      </c>
      <c r="C41" s="70">
        <v>1</v>
      </c>
      <c r="D41" s="54">
        <f t="shared" si="0"/>
        <v>85</v>
      </c>
    </row>
    <row r="42" spans="1:4" x14ac:dyDescent="0.25">
      <c r="A42" s="55" t="s">
        <v>106</v>
      </c>
      <c r="B42" s="56"/>
      <c r="C42" s="56"/>
      <c r="D42" s="82">
        <f>SUM(D39:D41)</f>
        <v>285</v>
      </c>
    </row>
    <row r="44" spans="1:4" x14ac:dyDescent="0.25">
      <c r="A44" t="s">
        <v>107</v>
      </c>
      <c r="D44" s="83">
        <f>(D36+D31)*C1+D42</f>
        <v>593</v>
      </c>
    </row>
    <row r="46" spans="1:4" x14ac:dyDescent="0.25">
      <c r="A46" s="45" t="s">
        <v>108</v>
      </c>
      <c r="B46" s="45"/>
      <c r="C46" s="45"/>
      <c r="D46" s="84">
        <f>+D44/C1</f>
        <v>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D2C2-CDCB-454F-8094-378F943E64A3}">
  <dimension ref="A1:E15"/>
  <sheetViews>
    <sheetView workbookViewId="0">
      <selection activeCell="A15" sqref="A15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8" bestFit="1" customWidth="1"/>
    <col min="4" max="4" width="11" bestFit="1" customWidth="1"/>
    <col min="5" max="5" width="14.85546875" bestFit="1" customWidth="1"/>
  </cols>
  <sheetData>
    <row r="1" spans="1:5" x14ac:dyDescent="0.25">
      <c r="A1" s="96" t="s">
        <v>109</v>
      </c>
      <c r="B1" t="s">
        <v>110</v>
      </c>
    </row>
    <row r="2" spans="1:5" x14ac:dyDescent="0.25">
      <c r="A2" s="96" t="s">
        <v>22</v>
      </c>
      <c r="B2" t="s">
        <v>111</v>
      </c>
    </row>
    <row r="4" spans="1:5" ht="30" x14ac:dyDescent="0.25">
      <c r="A4" s="96" t="s">
        <v>112</v>
      </c>
      <c r="B4" t="s">
        <v>113</v>
      </c>
      <c r="C4" t="s">
        <v>114</v>
      </c>
      <c r="D4" t="s">
        <v>115</v>
      </c>
      <c r="E4" s="85" t="s">
        <v>116</v>
      </c>
    </row>
    <row r="5" spans="1:5" x14ac:dyDescent="0.25">
      <c r="A5" t="s">
        <v>117</v>
      </c>
      <c r="B5">
        <v>7</v>
      </c>
      <c r="C5" s="86">
        <v>13.334876339446245</v>
      </c>
      <c r="D5" s="87">
        <v>0.84469181813313821</v>
      </c>
      <c r="E5" s="88">
        <f t="shared" ref="E5:E11" si="0">C5/$C$15</f>
        <v>2.2487143911376468</v>
      </c>
    </row>
    <row r="6" spans="1:5" x14ac:dyDescent="0.25">
      <c r="A6" t="s">
        <v>118</v>
      </c>
      <c r="B6">
        <v>3</v>
      </c>
      <c r="C6" s="86">
        <v>5.4719999999999998E-2</v>
      </c>
      <c r="D6" s="87">
        <v>3.4662140924034061E-3</v>
      </c>
      <c r="E6" s="88">
        <f t="shared" si="0"/>
        <v>9.2276559865092748E-3</v>
      </c>
    </row>
    <row r="7" spans="1:5" x14ac:dyDescent="0.25">
      <c r="A7" t="s">
        <v>119</v>
      </c>
      <c r="B7">
        <v>12</v>
      </c>
      <c r="C7" s="86">
        <v>1.5380000000000001E-2</v>
      </c>
      <c r="D7" s="87">
        <v>9.742392679306358E-4</v>
      </c>
      <c r="E7" s="88">
        <f t="shared" si="0"/>
        <v>2.5935919055649244E-3</v>
      </c>
    </row>
    <row r="8" spans="1:5" x14ac:dyDescent="0.25">
      <c r="A8" t="s">
        <v>120</v>
      </c>
      <c r="B8">
        <v>3</v>
      </c>
      <c r="C8" s="86">
        <v>0.52499999999999991</v>
      </c>
      <c r="D8" s="87">
        <v>3.3255891785668637E-2</v>
      </c>
      <c r="E8" s="88">
        <f t="shared" si="0"/>
        <v>8.8532883642495772E-2</v>
      </c>
    </row>
    <row r="9" spans="1:5" x14ac:dyDescent="0.25">
      <c r="A9" t="s">
        <v>126</v>
      </c>
      <c r="B9">
        <v>2</v>
      </c>
      <c r="C9" s="86">
        <v>0.81599999999999995</v>
      </c>
      <c r="D9" s="87">
        <v>5.1689157518296405E-2</v>
      </c>
      <c r="E9" s="88">
        <f t="shared" si="0"/>
        <v>0.13760539629005059</v>
      </c>
    </row>
    <row r="10" spans="1:5" x14ac:dyDescent="0.25">
      <c r="A10" t="s">
        <v>127</v>
      </c>
      <c r="B10">
        <v>2</v>
      </c>
      <c r="C10" s="86">
        <v>0.79770000000000008</v>
      </c>
      <c r="D10" s="87">
        <v>5.0529952147481676E-2</v>
      </c>
      <c r="E10" s="88">
        <f t="shared" si="0"/>
        <v>0.13451939291736933</v>
      </c>
    </row>
    <row r="11" spans="1:5" x14ac:dyDescent="0.25">
      <c r="A11" t="s">
        <v>128</v>
      </c>
      <c r="B11">
        <v>1</v>
      </c>
      <c r="C11" s="86">
        <v>0.24299999999999999</v>
      </c>
      <c r="D11" s="87">
        <v>1.5392727055080916E-2</v>
      </c>
      <c r="E11" s="88">
        <f t="shared" si="0"/>
        <v>4.0978077571669477E-2</v>
      </c>
    </row>
    <row r="12" spans="1:5" x14ac:dyDescent="0.25">
      <c r="A12" t="s">
        <v>107</v>
      </c>
      <c r="B12">
        <v>30</v>
      </c>
      <c r="C12" s="86">
        <v>15.786676339446247</v>
      </c>
      <c r="D12" s="87">
        <v>1</v>
      </c>
      <c r="E12" s="88"/>
    </row>
    <row r="13" spans="1:5" x14ac:dyDescent="0.25">
      <c r="E13" s="88"/>
    </row>
    <row r="14" spans="1:5" ht="45" x14ac:dyDescent="0.25">
      <c r="A14" s="89" t="s">
        <v>121</v>
      </c>
      <c r="C14">
        <f>C15-GETPIVOTDATA(" Value €",$A$4)</f>
        <v>-9.8566763394462473</v>
      </c>
      <c r="E14" s="88">
        <f>C14/$C$15</f>
        <v>-1.6621713894513066</v>
      </c>
    </row>
    <row r="15" spans="1:5" x14ac:dyDescent="0.25">
      <c r="A15" s="90" t="s">
        <v>122</v>
      </c>
      <c r="B15" s="45"/>
      <c r="C15" s="45">
        <f>'Cost Summary'!D46</f>
        <v>5.93</v>
      </c>
      <c r="D15" s="45"/>
      <c r="E15" s="91">
        <f>C15/$C$15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AA2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2" sqref="C2"/>
    </sheetView>
  </sheetViews>
  <sheetFormatPr defaultColWidth="9.140625"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2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6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7" s="13" customFormat="1" ht="63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  <c r="W1" s="92" t="s">
        <v>112</v>
      </c>
      <c r="X1" s="21" t="s">
        <v>109</v>
      </c>
      <c r="Y1" s="20" t="s">
        <v>123</v>
      </c>
      <c r="Z1" s="21" t="s">
        <v>124</v>
      </c>
      <c r="AA1" s="21" t="s">
        <v>125</v>
      </c>
    </row>
    <row r="2" spans="1:27" x14ac:dyDescent="0.25">
      <c r="A2" s="4">
        <v>1</v>
      </c>
      <c r="B2" s="7" t="s">
        <v>8</v>
      </c>
      <c r="C2" s="6" t="s">
        <v>129</v>
      </c>
      <c r="D2" s="16" t="str">
        <f>VLOOKUP($C2,[1]Master!$A:$T,2,FALSE)</f>
        <v>PCA, Scavenger - Communications (GSM), BG95, Ver 4.4 - EUR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Phase In</v>
      </c>
      <c r="M2" s="14" t="str">
        <f>VLOOKUP($C2,[1]Master!$A:$T,10,FALSE)</f>
        <v>ECAS</v>
      </c>
      <c r="N2" s="22">
        <f>VLOOKUP($C2,[1]Master!$A:$T,11,FALSE)</f>
        <v>0</v>
      </c>
      <c r="O2" s="4">
        <f>F2</f>
        <v>1</v>
      </c>
      <c r="P2" s="15">
        <f>VLOOKUP(C2,[1]Master!$A:$W,20,FALSE)</f>
        <v>0</v>
      </c>
      <c r="Q2" s="23">
        <f>SUM(Q3:Q26)</f>
        <v>16.530738314713123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  <c r="W2" s="93">
        <f>IF($I2="DNP","",VLOOKUP($C2,[1]Master!$A:$BD,52,FALSE))</f>
        <v>0</v>
      </c>
      <c r="X2" s="93" t="str">
        <f>IF($I2="DNP","",VLOOKUP($C2,[1]Master!$A:$BD,53,FALSE))</f>
        <v/>
      </c>
      <c r="Y2" s="93">
        <f>IF($I2="DNP","",VLOOKUP($C2,[1]Master!$A:$BD,55,FALSE)*O2)</f>
        <v>0</v>
      </c>
      <c r="Z2" s="94" t="str">
        <f>IF($I2="DNP","",VLOOKUP($C2,[1]Master!$A:$BD,56,FALSE))</f>
        <v>PCA, BG95. v4.4</v>
      </c>
      <c r="AA2" s="95">
        <f>IFERROR(Z2*F2,0)</f>
        <v>0</v>
      </c>
    </row>
    <row r="3" spans="1:27" x14ac:dyDescent="0.25">
      <c r="A3" s="4">
        <v>2</v>
      </c>
      <c r="B3" s="5">
        <v>1</v>
      </c>
      <c r="C3" s="3" t="s">
        <v>61</v>
      </c>
      <c r="D3" s="16" t="str">
        <f>VLOOKUP($C3,[1]Master!$A:$T,2,FALSE)</f>
        <v>CAP, 3v7 39mAh Hybrid Layer Capacitor, 15x20, 3-pin Solder Tags</v>
      </c>
      <c r="F3" s="4">
        <v>1</v>
      </c>
      <c r="G3" s="27" t="str">
        <f>VLOOKUP($C3,[1]Master!$A:$T,3,FALSE)</f>
        <v>ea</v>
      </c>
      <c r="H3" s="2" t="s">
        <v>50</v>
      </c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LongSing Technology</v>
      </c>
      <c r="N3" s="22" t="str">
        <f>VLOOKUP($C3,[1]Master!$A:$T,11,FALSE)</f>
        <v>HPC-1520</v>
      </c>
      <c r="O3" s="4">
        <f>+F3*$O$2</f>
        <v>1</v>
      </c>
      <c r="P3" s="15">
        <f>VLOOKUP(C3,[1]Master!$A:$W,20,FALSE)</f>
        <v>2.8403711418291988</v>
      </c>
      <c r="Q3" s="15" cm="1">
        <f t="array" ref="Q3">IF(AND(I3&lt;&gt;"DNP",COUNT(SEARCH({"Buy","Free","Cost"}, K3))&gt;0),P3*O3,"")</f>
        <v>2.8403711418291988</v>
      </c>
      <c r="R3" s="17" t="str">
        <f>IF($K3&lt;&gt;"Buy","",VLOOKUP($C3,[1]Master!$A:$W,14,FALSE))</f>
        <v>LongSing Technology Group</v>
      </c>
      <c r="S3" s="17">
        <f>VLOOKUP($C3,[1]Master!$A:$W,13,FALSE)</f>
        <v>0</v>
      </c>
      <c r="T3" s="18">
        <f>VLOOKUP($C3,[1]Master!$A:$W,16,FALSE)</f>
        <v>500</v>
      </c>
      <c r="U3" s="18">
        <f>VLOOKUP($C3,[1]Master!$A:$W,17,FALSE)</f>
        <v>500</v>
      </c>
      <c r="V3" s="18">
        <f>VLOOKUP($C3,[1]Master!$A:$W,22,FALSE)</f>
        <v>0</v>
      </c>
      <c r="W3" s="93" t="str">
        <f>IF($I3="DNP","",VLOOKUP($C3,[1]Master!$A:$BD,52,FALSE))</f>
        <v>THT</v>
      </c>
      <c r="X3" s="93">
        <f>IF($I3="DNP","",VLOOKUP($C3,[1]Master!$A:$BB,53,FALSE))</f>
        <v>0.05</v>
      </c>
      <c r="Y3" s="93">
        <f>IF($I3="DNP","",VLOOKUP($C3,[1]Master!$A:$BD,55,FALSE)*O3)</f>
        <v>0.15000000000000002</v>
      </c>
      <c r="Z3" s="94">
        <f>IF($I3="DNP","",VLOOKUP($C3,[1]Master!$A:$BD,56,FALSE))</f>
        <v>0</v>
      </c>
      <c r="AA3" s="95">
        <f t="shared" ref="AA3" si="0">IFERROR(Z3*F3,0)</f>
        <v>0</v>
      </c>
    </row>
    <row r="4" spans="1:27" x14ac:dyDescent="0.25">
      <c r="A4" s="4">
        <v>3</v>
      </c>
      <c r="B4" s="5">
        <v>1</v>
      </c>
      <c r="C4" s="3" t="s">
        <v>28</v>
      </c>
      <c r="D4" s="16" t="str">
        <f>VLOOKUP($C4,[1]Master!$A:$T,2,FALSE)</f>
        <v>CAP 0603 (1608_m), 33p, 5%, 50V NP0</v>
      </c>
      <c r="F4" s="4">
        <v>3</v>
      </c>
      <c r="G4" s="27" t="str">
        <f>VLOOKUP($C4,[1]Master!$A:$T,3,FALSE)</f>
        <v>ea</v>
      </c>
      <c r="H4" s="2" t="s">
        <v>43</v>
      </c>
      <c r="K4" s="14" t="str">
        <f>VLOOKUP($C4,[1]Master!$A:$T,9,FALSE)</f>
        <v>Buy</v>
      </c>
      <c r="L4" s="14" t="str">
        <f>VLOOKUP($C4,[1]Master!$A:$T,8,FALSE)</f>
        <v>Production</v>
      </c>
      <c r="M4" s="14" t="str">
        <f>VLOOKUP($C4,[1]Master!$A:$T,10,FALSE)</f>
        <v>Darfon</v>
      </c>
      <c r="N4" s="22" t="str">
        <f>VLOOKUP($C4,[1]Master!$A:$T,11,FALSE)</f>
        <v>C1608NP0330JGTS</v>
      </c>
      <c r="O4" s="4">
        <f t="shared" ref="O4:O26" si="1">+F4*$O$2</f>
        <v>3</v>
      </c>
      <c r="P4" s="15">
        <f>VLOOKUP(C4,[1]Master!$A:$W,20,FALSE)</f>
        <v>2E-3</v>
      </c>
      <c r="Q4" s="15" cm="1">
        <f t="array" ref="Q4">IF(AND(I4&lt;&gt;"DNP",COUNT(SEARCH({"Buy","Free","Cost"}, K4))&gt;0),P4*O4,"")</f>
        <v>6.0000000000000001E-3</v>
      </c>
      <c r="R4" s="17" t="str">
        <f>IF($K4&lt;&gt;"Buy","",VLOOKUP($C4,[1]Master!$A:$W,14,FALSE))</f>
        <v>ECAS</v>
      </c>
      <c r="S4" s="17">
        <f>VLOOKUP($C4,[1]Master!$A:$W,13,FALSE)</f>
        <v>0</v>
      </c>
      <c r="T4" s="18">
        <f>VLOOKUP($C4,[1]Master!$A:$W,16,FALSE)</f>
        <v>4000</v>
      </c>
      <c r="U4" s="18">
        <f>VLOOKUP($C4,[1]Master!$A:$W,17,FALSE)</f>
        <v>4000</v>
      </c>
      <c r="V4" s="18">
        <f>VLOOKUP($C4,[1]Master!$A:$W,22,FALSE)</f>
        <v>0</v>
      </c>
      <c r="W4" s="93" t="str">
        <f>IF($I4="DNP","",VLOOKUP($C4,[1]Master!$A:$BD,52,FALSE))</f>
        <v>SMD</v>
      </c>
      <c r="X4" s="93">
        <f>IF($I4="DNP","",VLOOKUP($C4,[1]Master!$A:$BB,53,FALSE))</f>
        <v>1.35E-2</v>
      </c>
      <c r="Y4" s="93">
        <f>IF($I4="DNP","",VLOOKUP($C4,[1]Master!$A:$BD,55,FALSE)*O4)</f>
        <v>4.0500000000000001E-2</v>
      </c>
      <c r="Z4" s="94">
        <f>IF($I4="DNP","",VLOOKUP($C4,[1]Master!$A:$BD,56,FALSE))</f>
        <v>0</v>
      </c>
      <c r="AA4" s="95">
        <f t="shared" ref="AA4:AA26" si="2">IFERROR(Z4*F4,0)</f>
        <v>0</v>
      </c>
    </row>
    <row r="5" spans="1:27" x14ac:dyDescent="0.25">
      <c r="A5" s="4">
        <v>4</v>
      </c>
      <c r="B5" s="5">
        <v>1</v>
      </c>
      <c r="C5" s="3" t="s">
        <v>29</v>
      </c>
      <c r="D5" s="16" t="str">
        <f>VLOOKUP($C5,[1]Master!$A:$T,2,FALSE)</f>
        <v>CAP 0603 (1608_m), 100n, 10%, 25V X7R</v>
      </c>
      <c r="F5" s="4">
        <v>3</v>
      </c>
      <c r="G5" s="27" t="str">
        <f>VLOOKUP($C5,[1]Master!$A:$T,3,FALSE)</f>
        <v>ea</v>
      </c>
      <c r="H5" s="2" t="s">
        <v>66</v>
      </c>
      <c r="K5" s="14" t="str">
        <f>VLOOKUP($C5,[1]Master!$A:$T,9,FALSE)</f>
        <v>Buy</v>
      </c>
      <c r="L5" s="14" t="str">
        <f>VLOOKUP($C5,[1]Master!$A:$T,8,FALSE)</f>
        <v>Production</v>
      </c>
      <c r="M5" s="14" t="str">
        <f>VLOOKUP($C5,[1]Master!$A:$T,10,FALSE)</f>
        <v>Darfon</v>
      </c>
      <c r="N5" s="22" t="str">
        <f>VLOOKUP($C5,[1]Master!$A:$T,11,FALSE)</f>
        <v>C1608X7R104KFTS</v>
      </c>
      <c r="O5" s="4">
        <f t="shared" si="1"/>
        <v>3</v>
      </c>
      <c r="P5" s="15">
        <f>VLOOKUP(C5,[1]Master!$A:$W,20,FALSE)</f>
        <v>1.8E-3</v>
      </c>
      <c r="Q5" s="15" cm="1">
        <f t="array" ref="Q5">IF(AND(I5&lt;&gt;"DNP",COUNT(SEARCH({"Buy","Free","Cost"}, K5))&gt;0),P5*O5,"")</f>
        <v>5.4000000000000003E-3</v>
      </c>
      <c r="R5" s="17" t="str">
        <f>IF($K5&lt;&gt;"Buy","",VLOOKUP($C5,[1]Master!$A:$W,14,FALSE))</f>
        <v>ECAS</v>
      </c>
      <c r="S5" s="17">
        <f>VLOOKUP($C5,[1]Master!$A:$W,13,FALSE)</f>
        <v>0</v>
      </c>
      <c r="T5" s="18">
        <f>VLOOKUP($C5,[1]Master!$A:$W,16,FALSE)</f>
        <v>0</v>
      </c>
      <c r="U5" s="18">
        <f>VLOOKUP($C5,[1]Master!$A:$W,17,FALSE)</f>
        <v>0</v>
      </c>
      <c r="V5" s="18">
        <f>VLOOKUP($C5,[1]Master!$A:$W,22,FALSE)</f>
        <v>0</v>
      </c>
      <c r="W5" s="93" t="str">
        <f>IF($I5="DNP","",VLOOKUP($C5,[1]Master!$A:$BD,52,FALSE))</f>
        <v>SMD</v>
      </c>
      <c r="X5" s="93">
        <f>IF($I5="DNP","",VLOOKUP($C5,[1]Master!$A:$BB,53,FALSE))</f>
        <v>1.35E-2</v>
      </c>
      <c r="Y5" s="93">
        <f>IF($I5="DNP","",VLOOKUP($C5,[1]Master!$A:$BD,55,FALSE)*O5)</f>
        <v>4.0500000000000001E-2</v>
      </c>
      <c r="Z5" s="94">
        <f>IF($I5="DNP","",VLOOKUP($C5,[1]Master!$A:$BD,56,FALSE))</f>
        <v>0</v>
      </c>
      <c r="AA5" s="95">
        <f t="shared" si="2"/>
        <v>0</v>
      </c>
    </row>
    <row r="6" spans="1:27" x14ac:dyDescent="0.25">
      <c r="A6" s="4">
        <v>5</v>
      </c>
      <c r="B6" s="5">
        <v>1</v>
      </c>
      <c r="C6" s="3" t="s">
        <v>30</v>
      </c>
      <c r="D6" s="16" t="str">
        <f>VLOOKUP($C6,[1]Master!$A:$T,2,FALSE)</f>
        <v>CAP 2917 (7343_m), 470u, 10%, 6v3 Tant</v>
      </c>
      <c r="F6" s="4">
        <v>2</v>
      </c>
      <c r="G6" s="27" t="str">
        <f>VLOOKUP($C6,[1]Master!$A:$T,3,FALSE)</f>
        <v>ea</v>
      </c>
      <c r="H6" s="2" t="s">
        <v>67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Kyocera AVX</v>
      </c>
      <c r="N6" s="22" t="str">
        <f>VLOOKUP($C6,[1]Master!$A:$T,11,FALSE)</f>
        <v>TAJD477K006RNJ</v>
      </c>
      <c r="O6" s="4">
        <f t="shared" si="1"/>
        <v>2</v>
      </c>
      <c r="P6" s="15">
        <f>VLOOKUP(C6,[1]Master!$A:$W,20,FALSE)</f>
        <v>0.40300000000000002</v>
      </c>
      <c r="Q6" s="15" cm="1">
        <f t="array" ref="Q6">IF(AND(I6&lt;&gt;"DNP",COUNT(SEARCH({"Buy","Free","Cost"}, K6))&gt;0),P6*O6,"")</f>
        <v>0.80600000000000005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0</v>
      </c>
      <c r="U6" s="18">
        <f>VLOOKUP($C6,[1]Master!$A:$W,17,FALSE)</f>
        <v>0</v>
      </c>
      <c r="V6" s="18">
        <f>VLOOKUP($C6,[1]Master!$A:$W,22,FALSE)</f>
        <v>0</v>
      </c>
      <c r="W6" s="93" t="str">
        <f>IF($I6="DNP","",VLOOKUP($C6,[1]Master!$A:$BD,52,FALSE))</f>
        <v>SMD</v>
      </c>
      <c r="X6" s="93">
        <f>IF($I6="DNP","",VLOOKUP($C6,[1]Master!$A:$BB,53,FALSE))</f>
        <v>1.35E-2</v>
      </c>
      <c r="Y6" s="93">
        <f>IF($I6="DNP","",VLOOKUP($C6,[1]Master!$A:$BD,55,FALSE)*O6)</f>
        <v>2.7E-2</v>
      </c>
      <c r="Z6" s="94">
        <f>IF($I6="DNP","",VLOOKUP($C6,[1]Master!$A:$BD,56,FALSE))</f>
        <v>0</v>
      </c>
      <c r="AA6" s="95">
        <f t="shared" si="2"/>
        <v>0</v>
      </c>
    </row>
    <row r="7" spans="1:27" x14ac:dyDescent="0.25">
      <c r="A7" s="4">
        <v>6</v>
      </c>
      <c r="B7" s="5">
        <v>1</v>
      </c>
      <c r="C7" s="3" t="s">
        <v>28</v>
      </c>
      <c r="D7" s="16" t="str">
        <f>VLOOKUP($C7,[1]Master!$A:$T,2,FALSE)</f>
        <v>CAP 0603 (1608_m), 33p, 5%, 50V NP0</v>
      </c>
      <c r="F7" s="4">
        <v>2</v>
      </c>
      <c r="G7" s="27" t="str">
        <f>VLOOKUP($C7,[1]Master!$A:$T,3,FALSE)</f>
        <v>ea</v>
      </c>
      <c r="H7" s="2" t="s">
        <v>44</v>
      </c>
      <c r="I7" s="26" t="s">
        <v>60</v>
      </c>
      <c r="K7" s="14" t="str">
        <f>VLOOKUP($C7,[1]Master!$A:$T,9,FALSE)</f>
        <v>Buy</v>
      </c>
      <c r="L7" s="14" t="str">
        <f>VLOOKUP($C7,[1]Master!$A:$T,8,FALSE)</f>
        <v>Production</v>
      </c>
      <c r="M7" s="14" t="str">
        <f>VLOOKUP($C7,[1]Master!$A:$T,10,FALSE)</f>
        <v>Darfon</v>
      </c>
      <c r="N7" s="22" t="str">
        <f>VLOOKUP($C7,[1]Master!$A:$T,11,FALSE)</f>
        <v>C1608NP0330JGTS</v>
      </c>
      <c r="O7" s="4">
        <f t="shared" si="1"/>
        <v>2</v>
      </c>
      <c r="P7" s="15">
        <f>VLOOKUP(C7,[1]Master!$A:$W,20,FALSE)</f>
        <v>2E-3</v>
      </c>
      <c r="Q7" s="15" t="str" cm="1">
        <f t="array" ref="Q7">IF(AND(I7&lt;&gt;"DNP",COUNT(SEARCH({"Buy","Free","Cost"}, K7))&gt;0),P7*O7,"")</f>
        <v/>
      </c>
      <c r="R7" s="17" t="str">
        <f>IF($K7&lt;&gt;"Buy","",VLOOKUP($C7,[1]Master!$A:$W,14,FALSE))</f>
        <v>ECAS</v>
      </c>
      <c r="S7" s="17">
        <f>VLOOKUP($C7,[1]Master!$A:$W,13,FALSE)</f>
        <v>0</v>
      </c>
      <c r="T7" s="18">
        <f>VLOOKUP($C7,[1]Master!$A:$W,16,FALSE)</f>
        <v>4000</v>
      </c>
      <c r="U7" s="18">
        <f>VLOOKUP($C7,[1]Master!$A:$W,17,FALSE)</f>
        <v>4000</v>
      </c>
      <c r="V7" s="18">
        <f>VLOOKUP($C7,[1]Master!$A:$W,22,FALSE)</f>
        <v>0</v>
      </c>
      <c r="W7" s="93" t="str">
        <f>IF($I7="DNP","",VLOOKUP($C7,[1]Master!$A:$BD,52,FALSE))</f>
        <v/>
      </c>
      <c r="X7" s="93" t="str">
        <f>IF($I7="DNP","",VLOOKUP($C7,[1]Master!$A:$BB,53,FALSE))</f>
        <v/>
      </c>
      <c r="Y7" s="93" t="str">
        <f>IF($I7="DNP","",VLOOKUP($C7,[1]Master!$A:$BD,55,FALSE)*O7)</f>
        <v/>
      </c>
      <c r="Z7" s="94" t="str">
        <f>IF($I7="DNP","",VLOOKUP($C7,[1]Master!$A:$BD,56,FALSE))</f>
        <v/>
      </c>
      <c r="AA7" s="95">
        <f t="shared" si="2"/>
        <v>0</v>
      </c>
    </row>
    <row r="8" spans="1:27" x14ac:dyDescent="0.25">
      <c r="A8" s="4">
        <v>7</v>
      </c>
      <c r="B8" s="5">
        <v>1</v>
      </c>
      <c r="C8" s="3" t="s">
        <v>31</v>
      </c>
      <c r="D8" s="16" t="str">
        <f>VLOOKUP($C8,[1]Master!$A:$T,2,FALSE)</f>
        <v>CAP 0603 (1608_m), 10p, 5%, 50V NP0</v>
      </c>
      <c r="F8" s="4">
        <v>2</v>
      </c>
      <c r="G8" s="27" t="str">
        <f>VLOOKUP($C8,[1]Master!$A:$T,3,FALSE)</f>
        <v>ea</v>
      </c>
      <c r="H8" s="2" t="s">
        <v>45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Darfon</v>
      </c>
      <c r="N8" s="22" t="str">
        <f>VLOOKUP($C8,[1]Master!$A:$T,11,FALSE)</f>
        <v>C1608NP0100JGTS</v>
      </c>
      <c r="O8" s="4">
        <f t="shared" si="1"/>
        <v>2</v>
      </c>
      <c r="P8" s="15">
        <f>VLOOKUP(C8,[1]Master!$A:$W,20,FALSE)</f>
        <v>2E-3</v>
      </c>
      <c r="Q8" s="15" cm="1">
        <f t="array" ref="Q8">IF(AND(I8&lt;&gt;"DNP",COUNT(SEARCH({"Buy","Free","Cost"}, K8))&gt;0),P8*O8,"")</f>
        <v>4.0000000000000001E-3</v>
      </c>
      <c r="R8" s="17" t="str">
        <f>IF($K8&lt;&gt;"Buy","",VLOOKUP($C8,[1]Master!$A:$W,14,FALSE))</f>
        <v>ECAS</v>
      </c>
      <c r="S8" s="17">
        <f>VLOOKUP($C8,[1]Master!$A:$W,13,FALSE)</f>
        <v>0</v>
      </c>
      <c r="T8" s="18">
        <f>VLOOKUP($C8,[1]Master!$A:$W,16,FALSE)</f>
        <v>4000</v>
      </c>
      <c r="U8" s="18">
        <f>VLOOKUP($C8,[1]Master!$A:$W,17,FALSE)</f>
        <v>4000</v>
      </c>
      <c r="V8" s="18">
        <f>VLOOKUP($C8,[1]Master!$A:$W,22,FALSE)</f>
        <v>0</v>
      </c>
      <c r="W8" s="93" t="str">
        <f>IF($I8="DNP","",VLOOKUP($C8,[1]Master!$A:$BD,52,FALSE))</f>
        <v>SMD</v>
      </c>
      <c r="X8" s="93">
        <f>IF($I8="DNP","",VLOOKUP($C8,[1]Master!$A:$BB,53,FALSE))</f>
        <v>1.35E-2</v>
      </c>
      <c r="Y8" s="93">
        <f>IF($I8="DNP","",VLOOKUP($C8,[1]Master!$A:$BD,55,FALSE)*O8)</f>
        <v>2.7E-2</v>
      </c>
      <c r="Z8" s="94">
        <f>IF($I8="DNP","",VLOOKUP($C8,[1]Master!$A:$BD,56,FALSE))</f>
        <v>0</v>
      </c>
      <c r="AA8" s="95">
        <f t="shared" si="2"/>
        <v>0</v>
      </c>
    </row>
    <row r="9" spans="1:27" x14ac:dyDescent="0.25">
      <c r="A9" s="4">
        <v>8</v>
      </c>
      <c r="B9" s="5">
        <v>1</v>
      </c>
      <c r="C9" s="3" t="s">
        <v>62</v>
      </c>
      <c r="D9" s="16" t="str">
        <f>VLOOKUP($C9,[1]Master!$A:$T,2,FALSE)</f>
        <v>RES 0603 Place Holder</v>
      </c>
      <c r="F9" s="4">
        <v>2</v>
      </c>
      <c r="G9" s="27" t="str">
        <f>VLOOKUP($C9,[1]Master!$A:$T,3,FALSE)</f>
        <v>ea</v>
      </c>
      <c r="H9" s="2" t="s">
        <v>57</v>
      </c>
      <c r="I9" s="26" t="s">
        <v>60</v>
      </c>
      <c r="K9" s="14" t="str">
        <f>VLOOKUP($C9,[1]Master!$A:$T,9,FALSE)</f>
        <v>Reference Item</v>
      </c>
      <c r="L9" s="14" t="str">
        <f>VLOOKUP($C9,[1]Master!$A:$T,8,FALSE)</f>
        <v>Production</v>
      </c>
      <c r="M9" s="14" t="str">
        <f>VLOOKUP($C9,[1]Master!$A:$T,10,FALSE)</f>
        <v>none</v>
      </c>
      <c r="N9" s="22" t="str">
        <f>VLOOKUP($C9,[1]Master!$A:$T,11,FALSE)</f>
        <v>none</v>
      </c>
      <c r="O9" s="4">
        <f t="shared" si="1"/>
        <v>2</v>
      </c>
      <c r="P9" s="15">
        <f>VLOOKUP(C9,[1]Master!$A:$W,20,FALSE)</f>
        <v>0</v>
      </c>
      <c r="Q9" s="15" t="str" cm="1">
        <f t="array" ref="Q9">IF(AND(I9&lt;&gt;"DNP",COUNT(SEARCH({"Buy","Free","Cost"}, K9))&gt;0),P9*O9,"")</f>
        <v/>
      </c>
      <c r="R9" s="17" t="str">
        <f>IF($K9&lt;&gt;"Buy","",VLOOKUP($C9,[1]Master!$A:$W,14,FALSE))</f>
        <v/>
      </c>
      <c r="S9" s="17">
        <f>VLOOKUP($C9,[1]Master!$A:$W,13,FALSE)</f>
        <v>0</v>
      </c>
      <c r="T9" s="18">
        <f>VLOOKUP($C9,[1]Master!$A:$W,16,FALSE)</f>
        <v>0</v>
      </c>
      <c r="U9" s="18">
        <f>VLOOKUP($C9,[1]Master!$A:$W,17,FALSE)</f>
        <v>0</v>
      </c>
      <c r="V9" s="18">
        <f>VLOOKUP($C9,[1]Master!$A:$W,22,FALSE)</f>
        <v>0</v>
      </c>
      <c r="W9" s="93" t="str">
        <f>IF($I9="DNP","",VLOOKUP($C9,[1]Master!$A:$BD,52,FALSE))</f>
        <v/>
      </c>
      <c r="X9" s="93" t="str">
        <f>IF($I9="DNP","",VLOOKUP($C9,[1]Master!$A:$BB,53,FALSE))</f>
        <v/>
      </c>
      <c r="Y9" s="93" t="str">
        <f>IF($I9="DNP","",VLOOKUP($C9,[1]Master!$A:$BD,55,FALSE)*O9)</f>
        <v/>
      </c>
      <c r="Z9" s="94" t="str">
        <f>IF($I9="DNP","",VLOOKUP($C9,[1]Master!$A:$BD,56,FALSE))</f>
        <v/>
      </c>
      <c r="AA9" s="95">
        <f t="shared" si="2"/>
        <v>0</v>
      </c>
    </row>
    <row r="10" spans="1:27" x14ac:dyDescent="0.25">
      <c r="A10" s="4">
        <v>9</v>
      </c>
      <c r="B10" s="5">
        <v>1</v>
      </c>
      <c r="C10" s="29" t="s">
        <v>32</v>
      </c>
      <c r="D10" s="16" t="str">
        <f>VLOOKUP($C10,[1]Master!$A:$T,2,FALSE)</f>
        <v>TVS, 5-Ch, 12.5V Clamp 8A (8/20µs) Ipp, SC-70-6</v>
      </c>
      <c r="F10" s="4">
        <v>1</v>
      </c>
      <c r="G10" s="27" t="str">
        <f>VLOOKUP($C10,[1]Master!$A:$T,3,FALSE)</f>
        <v>ea</v>
      </c>
      <c r="H10" s="2" t="s">
        <v>46</v>
      </c>
      <c r="K10" s="14" t="str">
        <f>VLOOKUP($C10,[1]Master!$A:$T,9,FALSE)</f>
        <v>Buy</v>
      </c>
      <c r="L10" s="14" t="str">
        <f>VLOOKUP($C10,[1]Master!$A:$T,8,FALSE)</f>
        <v>Production</v>
      </c>
      <c r="M10" s="14" t="str">
        <f>VLOOKUP($C10,[1]Master!$A:$T,10,FALSE)</f>
        <v>Semtech</v>
      </c>
      <c r="N10" s="22" t="str">
        <f>VLOOKUP($C10,[1]Master!$A:$T,11,FALSE)</f>
        <v>SMF05C.TCT</v>
      </c>
      <c r="O10" s="4">
        <f t="shared" si="1"/>
        <v>1</v>
      </c>
      <c r="P10" s="15">
        <f>VLOOKUP(C10,[1]Master!$A:$W,20,FALSE)</f>
        <v>0.16</v>
      </c>
      <c r="Q10" s="15" cm="1">
        <f t="array" ref="Q10">IF(AND(I10&lt;&gt;"DNP",COUNT(SEARCH({"Buy","Free","Cost"}, K10))&gt;0),P10*O10,"")</f>
        <v>0.16</v>
      </c>
      <c r="R10" s="17" t="str">
        <f>IF($K10&lt;&gt;"Buy","",VLOOKUP($C10,[1]Master!$A:$W,14,FALSE))</f>
        <v>ECAS</v>
      </c>
      <c r="S10" s="17">
        <f>VLOOKUP($C10,[1]Master!$A:$W,13,FALSE)</f>
        <v>0</v>
      </c>
      <c r="T10" s="18">
        <f>VLOOKUP($C10,[1]Master!$A:$W,16,FALSE)</f>
        <v>0</v>
      </c>
      <c r="U10" s="18">
        <f>VLOOKUP($C10,[1]Master!$A:$W,17,FALSE)</f>
        <v>0</v>
      </c>
      <c r="V10" s="18">
        <f>VLOOKUP($C10,[1]Master!$A:$W,22,FALSE)</f>
        <v>0</v>
      </c>
      <c r="W10" s="93" t="str">
        <f>IF($I10="DNP","",VLOOKUP($C10,[1]Master!$A:$BD,52,FALSE))</f>
        <v>SMD</v>
      </c>
      <c r="X10" s="93">
        <f>IF($I10="DNP","",VLOOKUP($C10,[1]Master!$A:$BB,53,FALSE))</f>
        <v>1.35E-2</v>
      </c>
      <c r="Y10" s="93">
        <f>IF($I10="DNP","",VLOOKUP($C10,[1]Master!$A:$BD,55,FALSE)*O10)</f>
        <v>1.35E-2</v>
      </c>
      <c r="Z10" s="94">
        <f>IF($I10="DNP","",VLOOKUP($C10,[1]Master!$A:$BD,56,FALSE))</f>
        <v>0</v>
      </c>
      <c r="AA10" s="95">
        <f t="shared" si="2"/>
        <v>0</v>
      </c>
    </row>
    <row r="11" spans="1:27" x14ac:dyDescent="0.25">
      <c r="A11" s="4">
        <v>10</v>
      </c>
      <c r="B11" s="5">
        <v>1</v>
      </c>
      <c r="C11" s="3" t="s">
        <v>63</v>
      </c>
      <c r="D11" s="16" t="str">
        <f>VLOOKUP($C11,[1]Master!$A:$T,2,FALSE)</f>
        <v>Test point / Mounting Hole / Fudicials / Non Component on PCB</v>
      </c>
      <c r="F11" s="4">
        <v>4</v>
      </c>
      <c r="G11" s="27" t="str">
        <f>VLOOKUP($C11,[1]Master!$A:$T,3,FALSE)</f>
        <v>ea</v>
      </c>
      <c r="H11" s="2" t="s">
        <v>68</v>
      </c>
      <c r="K11" s="14" t="str">
        <f>VLOOKUP($C11,[1]Master!$A:$T,9,FALSE)</f>
        <v>Reference Item</v>
      </c>
      <c r="L11" s="14" t="str">
        <f>VLOOKUP($C11,[1]Master!$A:$T,8,FALSE)</f>
        <v>Production</v>
      </c>
      <c r="M11" s="14" t="str">
        <f>VLOOKUP($C11,[1]Master!$A:$T,10,FALSE)</f>
        <v>none</v>
      </c>
      <c r="N11" s="22" t="str">
        <f>VLOOKUP($C11,[1]Master!$A:$T,11,FALSE)</f>
        <v>none</v>
      </c>
      <c r="O11" s="4">
        <f t="shared" si="1"/>
        <v>4</v>
      </c>
      <c r="P11" s="15">
        <f>VLOOKUP(C11,[1]Master!$A:$W,20,FALSE)</f>
        <v>0</v>
      </c>
      <c r="Q11" s="15" t="str" cm="1">
        <f t="array" ref="Q11">IF(AND(I11&lt;&gt;"DNP",COUNT(SEARCH({"Buy","Free","Cost"}, K11))&gt;0),P11*O11,"")</f>
        <v/>
      </c>
      <c r="R11" s="17" t="str">
        <f>IF($K11&lt;&gt;"Buy","",VLOOKUP($C11,[1]Master!$A:$W,14,FALSE))</f>
        <v/>
      </c>
      <c r="S11" s="17">
        <f>VLOOKUP($C11,[1]Master!$A:$W,13,FALSE)</f>
        <v>0</v>
      </c>
      <c r="T11" s="18">
        <f>VLOOKUP($C11,[1]Master!$A:$W,16,FALSE)</f>
        <v>0</v>
      </c>
      <c r="U11" s="18">
        <f>VLOOKUP($C11,[1]Master!$A:$W,17,FALSE)</f>
        <v>0</v>
      </c>
      <c r="V11" s="18">
        <f>VLOOKUP($C11,[1]Master!$A:$W,22,FALSE)</f>
        <v>0</v>
      </c>
      <c r="W11" s="93" t="str">
        <f>IF($I11="DNP","",VLOOKUP($C11,[1]Master!$A:$BD,52,FALSE))</f>
        <v>None</v>
      </c>
      <c r="X11" s="93" t="str">
        <f>IF($I11="DNP","",VLOOKUP($C11,[1]Master!$A:$BB,53,FALSE))</f>
        <v/>
      </c>
      <c r="Y11" s="93">
        <f>IF($I11="DNP","",VLOOKUP($C11,[1]Master!$A:$BD,55,FALSE)*O11)</f>
        <v>0</v>
      </c>
      <c r="Z11" s="94">
        <f>IF($I11="DNP","",VLOOKUP($C11,[1]Master!$A:$BD,56,FALSE))</f>
        <v>0</v>
      </c>
      <c r="AA11" s="95">
        <f t="shared" si="2"/>
        <v>0</v>
      </c>
    </row>
    <row r="12" spans="1:27" x14ac:dyDescent="0.25">
      <c r="A12" s="4">
        <v>11</v>
      </c>
      <c r="B12" s="5">
        <v>1</v>
      </c>
      <c r="C12" s="44" t="s">
        <v>63</v>
      </c>
      <c r="D12" s="16" t="str">
        <f>VLOOKUP($C12,[1]Master!$A:$T,2,FALSE)</f>
        <v>Test point / Mounting Hole / Fudicials / Non Component on PCB</v>
      </c>
      <c r="F12" s="4">
        <v>1</v>
      </c>
      <c r="G12" s="27" t="str">
        <f>VLOOKUP($C12,[1]Master!$A:$T,3,FALSE)</f>
        <v>ea</v>
      </c>
      <c r="H12" s="2" t="s">
        <v>69</v>
      </c>
      <c r="K12" s="14" t="str">
        <f>VLOOKUP($C12,[1]Master!$A:$T,9,FALSE)</f>
        <v>Reference Item</v>
      </c>
      <c r="L12" s="14" t="str">
        <f>VLOOKUP($C12,[1]Master!$A:$T,8,FALSE)</f>
        <v>Production</v>
      </c>
      <c r="M12" s="14" t="str">
        <f>VLOOKUP($C12,[1]Master!$A:$T,10,FALSE)</f>
        <v>none</v>
      </c>
      <c r="N12" s="22" t="str">
        <f>VLOOKUP($C12,[1]Master!$A:$T,11,FALSE)</f>
        <v>none</v>
      </c>
      <c r="O12" s="4">
        <f t="shared" si="1"/>
        <v>1</v>
      </c>
      <c r="P12" s="15">
        <f>VLOOKUP(C12,[1]Master!$A:$W,20,FALSE)</f>
        <v>0</v>
      </c>
      <c r="Q12" s="15" t="str" cm="1">
        <f t="array" ref="Q12">IF(AND(I12&lt;&gt;"DNP",COUNT(SEARCH({"Buy","Free","Cost"}, K12))&gt;0),P12*O12,"")</f>
        <v/>
      </c>
      <c r="R12" s="17" t="str">
        <f>IF($K12&lt;&gt;"Buy","",VLOOKUP($C12,[1]Master!$A:$W,14,FALSE))</f>
        <v/>
      </c>
      <c r="S12" s="17">
        <f>VLOOKUP($C12,[1]Master!$A:$W,13,FALSE)</f>
        <v>0</v>
      </c>
      <c r="T12" s="18">
        <f>VLOOKUP($C12,[1]Master!$A:$W,16,FALSE)</f>
        <v>0</v>
      </c>
      <c r="U12" s="18">
        <f>VLOOKUP($C12,[1]Master!$A:$W,17,FALSE)</f>
        <v>0</v>
      </c>
      <c r="V12" s="18">
        <f>VLOOKUP($C12,[1]Master!$A:$W,22,FALSE)</f>
        <v>0</v>
      </c>
      <c r="W12" s="93" t="str">
        <f>IF($I12="DNP","",VLOOKUP($C12,[1]Master!$A:$BD,52,FALSE))</f>
        <v>None</v>
      </c>
      <c r="X12" s="93" t="str">
        <f>IF($I12="DNP","",VLOOKUP($C12,[1]Master!$A:$BB,53,FALSE))</f>
        <v/>
      </c>
      <c r="Y12" s="93">
        <f>IF($I12="DNP","",VLOOKUP($C12,[1]Master!$A:$BD,55,FALSE)*O12)</f>
        <v>0</v>
      </c>
      <c r="Z12" s="94">
        <f>IF($I12="DNP","",VLOOKUP($C12,[1]Master!$A:$BD,56,FALSE))</f>
        <v>0</v>
      </c>
      <c r="AA12" s="95">
        <f t="shared" si="2"/>
        <v>0</v>
      </c>
    </row>
    <row r="13" spans="1:27" ht="31.5" x14ac:dyDescent="0.25">
      <c r="A13" s="4">
        <v>12</v>
      </c>
      <c r="B13" s="5">
        <v>1</v>
      </c>
      <c r="C13" s="3" t="s">
        <v>42</v>
      </c>
      <c r="D13" s="16" t="str">
        <f>VLOOKUP($C13,[1]Master!$A:$T,2,FALSE)</f>
        <v>CON, 2x5-pin, Straight, SMD, B2B Male Header, H=8.00mm, P=2.54mm, 3A</v>
      </c>
      <c r="F13" s="4">
        <v>1</v>
      </c>
      <c r="G13" s="27" t="str">
        <f>VLOOKUP($C13,[1]Master!$A:$T,3,FALSE)</f>
        <v>ea</v>
      </c>
      <c r="H13" s="2" t="s">
        <v>56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Amphenol FCI</v>
      </c>
      <c r="N13" s="22" t="str">
        <f>VLOOKUP($C13,[1]Master!$A:$T,11,FALSE)</f>
        <v>95278-102B10LF</v>
      </c>
      <c r="O13" s="4">
        <f t="shared" si="1"/>
        <v>1</v>
      </c>
      <c r="P13" s="15">
        <f>VLOOKUP(C13,[1]Master!$A:$W,20,FALSE)</f>
        <v>0.44</v>
      </c>
      <c r="Q13" s="15" cm="1">
        <f t="array" ref="Q13">IF(AND(I13&lt;&gt;"DNP",COUNT(SEARCH({"Buy","Free","Cost"}, K13))&gt;0),P13*O13,"")</f>
        <v>0.44</v>
      </c>
      <c r="R13" s="17" t="str">
        <f>IF($K13&lt;&gt;"Buy","",VLOOKUP($C13,[1]Master!$A:$W,14,FALSE))</f>
        <v>ECAS</v>
      </c>
      <c r="S13" s="17">
        <f>VLOOKUP($C13,[1]Master!$A:$W,13,FALSE)</f>
        <v>0</v>
      </c>
      <c r="T13" s="18">
        <f>VLOOKUP($C13,[1]Master!$A:$W,16,FALSE)</f>
        <v>5000</v>
      </c>
      <c r="U13" s="18">
        <f>VLOOKUP($C13,[1]Master!$A:$W,17,FALSE)</f>
        <v>0</v>
      </c>
      <c r="V13" s="18">
        <f>VLOOKUP($C13,[1]Master!$A:$W,22,FALSE)</f>
        <v>0</v>
      </c>
      <c r="W13" s="93" t="str">
        <f>IF($I13="DNP","",VLOOKUP($C13,[1]Master!$A:$BD,52,FALSE))</f>
        <v>SMD</v>
      </c>
      <c r="X13" s="93">
        <f>IF($I13="DNP","",VLOOKUP($C13,[1]Master!$A:$BB,53,FALSE))</f>
        <v>1.35E-2</v>
      </c>
      <c r="Y13" s="93">
        <f>IF($I13="DNP","",VLOOKUP($C13,[1]Master!$A:$BD,55,FALSE)*O13)</f>
        <v>1.35E-2</v>
      </c>
      <c r="Z13" s="94">
        <f>IF($I13="DNP","",VLOOKUP($C13,[1]Master!$A:$BD,56,FALSE))</f>
        <v>0</v>
      </c>
      <c r="AA13" s="95">
        <f t="shared" si="2"/>
        <v>0</v>
      </c>
    </row>
    <row r="14" spans="1:27" ht="31.5" x14ac:dyDescent="0.25">
      <c r="A14" s="4">
        <v>13</v>
      </c>
      <c r="B14" s="5">
        <v>1</v>
      </c>
      <c r="C14" s="3" t="s">
        <v>40</v>
      </c>
      <c r="D14" s="16" t="str">
        <f>VLOOKUP($C14,[1]Master!$A:$T,2,FALSE)</f>
        <v>CON, 2x8-pin, Straight, SMD, B2B Male Header, H=8.00mm, P=2.54mm, 3A</v>
      </c>
      <c r="F14" s="4">
        <v>1</v>
      </c>
      <c r="G14" s="27" t="str">
        <f>VLOOKUP($C14,[1]Master!$A:$T,3,FALSE)</f>
        <v>ea</v>
      </c>
      <c r="H14" s="2" t="s">
        <v>54</v>
      </c>
      <c r="K14" s="14" t="str">
        <f>VLOOKUP($C14,[1]Master!$A:$T,9,FALSE)</f>
        <v>Buy</v>
      </c>
      <c r="L14" s="14" t="str">
        <f>VLOOKUP($C14,[1]Master!$A:$T,8,FALSE)</f>
        <v>Production</v>
      </c>
      <c r="M14" s="14" t="str">
        <f>VLOOKUP($C14,[1]Master!$A:$T,10,FALSE)</f>
        <v>Amphenol FCI</v>
      </c>
      <c r="N14" s="22" t="str">
        <f>VLOOKUP($C14,[1]Master!$A:$T,11,FALSE)</f>
        <v>95278-102B16LF</v>
      </c>
      <c r="O14" s="4">
        <f t="shared" si="1"/>
        <v>1</v>
      </c>
      <c r="P14" s="15">
        <f>VLOOKUP(C14,[1]Master!$A:$W,20,FALSE)</f>
        <v>0.59</v>
      </c>
      <c r="Q14" s="15" cm="1">
        <f t="array" ref="Q14">IF(AND(I14&lt;&gt;"DNP",COUNT(SEARCH({"Buy","Free","Cost"}, K14))&gt;0),P14*O14,"")</f>
        <v>0.59</v>
      </c>
      <c r="R14" s="17" t="str">
        <f>IF($K14&lt;&gt;"Buy","",VLOOKUP($C14,[1]Master!$A:$W,14,FALSE))</f>
        <v>ECAS</v>
      </c>
      <c r="S14" s="17">
        <f>VLOOKUP($C14,[1]Master!$A:$W,13,FALSE)</f>
        <v>0</v>
      </c>
      <c r="T14" s="18">
        <f>VLOOKUP($C14,[1]Master!$A:$W,16,FALSE)</f>
        <v>1</v>
      </c>
      <c r="U14" s="18">
        <f>VLOOKUP($C14,[1]Master!$A:$W,17,FALSE)</f>
        <v>0</v>
      </c>
      <c r="V14" s="18">
        <f>VLOOKUP($C14,[1]Master!$A:$W,22,FALSE)</f>
        <v>0</v>
      </c>
      <c r="W14" s="93" t="str">
        <f>IF($I14="DNP","",VLOOKUP($C14,[1]Master!$A:$BD,52,FALSE))</f>
        <v>SMD</v>
      </c>
      <c r="X14" s="93">
        <f>IF($I14="DNP","",VLOOKUP($C14,[1]Master!$A:$BB,53,FALSE))</f>
        <v>1.35E-2</v>
      </c>
      <c r="Y14" s="93">
        <f>IF($I14="DNP","",VLOOKUP($C14,[1]Master!$A:$BD,55,FALSE)*O14)</f>
        <v>1.35E-2</v>
      </c>
      <c r="Z14" s="94">
        <f>IF($I14="DNP","",VLOOKUP($C14,[1]Master!$A:$BD,56,FALSE))</f>
        <v>0</v>
      </c>
      <c r="AA14" s="95">
        <f t="shared" si="2"/>
        <v>0</v>
      </c>
    </row>
    <row r="15" spans="1:27" x14ac:dyDescent="0.25">
      <c r="A15" s="4">
        <v>14</v>
      </c>
      <c r="B15" s="5">
        <v>1</v>
      </c>
      <c r="C15" s="3" t="s">
        <v>64</v>
      </c>
      <c r="D15" s="16" t="str">
        <f>VLOOKUP($C15,[1]Master!$A:$T,2,FALSE)</f>
        <v>HDW, Cable Clamp, SMD, 5x5x2mm, Ø1.0 ~ 1.5mm</v>
      </c>
      <c r="F15" s="4">
        <v>3</v>
      </c>
      <c r="G15" s="27" t="str">
        <f>VLOOKUP($C15,[1]Master!$A:$T,3,FALSE)</f>
        <v>ea</v>
      </c>
      <c r="H15" s="2" t="s">
        <v>70</v>
      </c>
      <c r="K15" s="14" t="str">
        <f>VLOOKUP($C15,[1]Master!$A:$T,9,FALSE)</f>
        <v>Buy</v>
      </c>
      <c r="L15" s="14" t="str">
        <f>VLOOKUP($C15,[1]Master!$A:$T,8,FALSE)</f>
        <v>Production</v>
      </c>
      <c r="M15" s="14" t="str">
        <f>VLOOKUP($C15,[1]Master!$A:$T,10,FALSE)</f>
        <v>Harwin</v>
      </c>
      <c r="N15" s="22" t="str">
        <f>VLOOKUP($C15,[1]Master!$A:$T,11,FALSE)</f>
        <v>S8111-46R</v>
      </c>
      <c r="O15" s="4">
        <f t="shared" si="1"/>
        <v>3</v>
      </c>
      <c r="P15" s="15">
        <f>VLOOKUP(C15,[1]Master!$A:$W,20,FALSE)</f>
        <v>0.15</v>
      </c>
      <c r="Q15" s="15" cm="1">
        <f t="array" ref="Q15">IF(AND(I15&lt;&gt;"DNP",COUNT(SEARCH({"Buy","Free","Cost"}, K15))&gt;0),P15*O15,"")</f>
        <v>0.44999999999999996</v>
      </c>
      <c r="R15" s="17" t="str">
        <f>IF($K15&lt;&gt;"Buy","",VLOOKUP($C15,[1]Master!$A:$W,14,FALSE))</f>
        <v>ECAS</v>
      </c>
      <c r="S15" s="17">
        <f>VLOOKUP($C15,[1]Master!$A:$W,13,FALSE)</f>
        <v>0</v>
      </c>
      <c r="T15" s="18">
        <f>VLOOKUP($C15,[1]Master!$A:$W,16,FALSE)</f>
        <v>0</v>
      </c>
      <c r="U15" s="18">
        <f>VLOOKUP($C15,[1]Master!$A:$W,17,FALSE)</f>
        <v>0</v>
      </c>
      <c r="V15" s="18">
        <f>VLOOKUP($C15,[1]Master!$A:$W,22,FALSE)</f>
        <v>0</v>
      </c>
      <c r="W15" s="93" t="str">
        <f>IF($I15="DNP","",VLOOKUP($C15,[1]Master!$A:$BD,52,FALSE))</f>
        <v>SMD</v>
      </c>
      <c r="X15" s="93">
        <f>IF($I15="DNP","",VLOOKUP($C15,[1]Master!$A:$BB,53,FALSE))</f>
        <v>1.35E-2</v>
      </c>
      <c r="Y15" s="93">
        <f>IF($I15="DNP","",VLOOKUP($C15,[1]Master!$A:$BD,55,FALSE)*O15)</f>
        <v>4.0500000000000001E-2</v>
      </c>
      <c r="Z15" s="94">
        <f>IF($I15="DNP","",VLOOKUP($C15,[1]Master!$A:$BD,56,FALSE))</f>
        <v>0</v>
      </c>
      <c r="AA15" s="95">
        <f t="shared" si="2"/>
        <v>0</v>
      </c>
    </row>
    <row r="16" spans="1:27" ht="31.5" x14ac:dyDescent="0.25">
      <c r="A16" s="4">
        <v>15</v>
      </c>
      <c r="B16" s="5">
        <v>1</v>
      </c>
      <c r="C16" s="3" t="s">
        <v>35</v>
      </c>
      <c r="D16" s="16" t="str">
        <f>VLOOKUP($C16,[1]Master!$A:$T,2,FALSE)</f>
        <v>CON, 6-Pos MicroSIM Cage, Push-Pull, No Detect, H=1.45mm, SMD</v>
      </c>
      <c r="F16" s="4">
        <v>1</v>
      </c>
      <c r="G16" s="27" t="str">
        <f>VLOOKUP($C16,[1]Master!$A:$T,3,FALSE)</f>
        <v>ea</v>
      </c>
      <c r="H16" s="2" t="s">
        <v>49</v>
      </c>
      <c r="J16" s="2" t="s">
        <v>59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Molex</v>
      </c>
      <c r="N16" s="22" t="str">
        <f>VLOOKUP($C16,[1]Master!$A:$T,11,FALSE)</f>
        <v>78646-3001</v>
      </c>
      <c r="O16" s="4">
        <f t="shared" si="1"/>
        <v>1</v>
      </c>
      <c r="P16" s="15">
        <f>VLOOKUP(C16,[1]Master!$A:$W,20,FALSE)</f>
        <v>0.53400000000000003</v>
      </c>
      <c r="Q16" s="15" cm="1">
        <f t="array" ref="Q16">IF(AND(I16&lt;&gt;"DNP",COUNT(SEARCH({"Buy","Free","Cost"}, K16))&gt;0),P16*O16,"")</f>
        <v>0.53400000000000003</v>
      </c>
      <c r="R16" s="17" t="str">
        <f>IF($K16&lt;&gt;"Buy","",VLOOKUP($C16,[1]Master!$A:$W,14,FALSE))</f>
        <v>ECAS</v>
      </c>
      <c r="S16" s="17" t="str">
        <f>VLOOKUP($C16,[1]Master!$A:$W,13,FALSE)</f>
        <v>RFQ before next build</v>
      </c>
      <c r="T16" s="18">
        <f>VLOOKUP($C16,[1]Master!$A:$W,16,FALSE)</f>
        <v>57</v>
      </c>
      <c r="U16" s="18">
        <f>VLOOKUP($C16,[1]Master!$A:$W,17,FALSE)</f>
        <v>1</v>
      </c>
      <c r="V16" s="18">
        <f>VLOOKUP($C16,[1]Master!$A:$W,22,FALSE)</f>
        <v>0</v>
      </c>
      <c r="W16" s="93" t="str">
        <f>IF($I16="DNP","",VLOOKUP($C16,[1]Master!$A:$BD,52,FALSE))</f>
        <v>SMD</v>
      </c>
      <c r="X16" s="93">
        <f>IF($I16="DNP","",VLOOKUP($C16,[1]Master!$A:$BB,53,FALSE))</f>
        <v>1.35E-2</v>
      </c>
      <c r="Y16" s="93">
        <f>IF($I16="DNP","",VLOOKUP($C16,[1]Master!$A:$BD,55,FALSE)*O16)</f>
        <v>1.35E-2</v>
      </c>
      <c r="Z16" s="94">
        <f>IF($I16="DNP","",VLOOKUP($C16,[1]Master!$A:$BD,56,FALSE))</f>
        <v>0</v>
      </c>
      <c r="AA16" s="95">
        <f t="shared" si="2"/>
        <v>0</v>
      </c>
    </row>
    <row r="17" spans="1:27" x14ac:dyDescent="0.25">
      <c r="A17" s="4">
        <v>16</v>
      </c>
      <c r="B17" s="5">
        <v>1</v>
      </c>
      <c r="C17" s="3" t="s">
        <v>39</v>
      </c>
      <c r="D17" s="16" t="str">
        <f>VLOOKUP($C17,[1]Master!$A:$T,2,FALSE)</f>
        <v>CON, U.FL (UMCC) Jack, Male Pin 50Ohm SMD</v>
      </c>
      <c r="F17" s="4">
        <v>1</v>
      </c>
      <c r="G17" s="27" t="str">
        <f>VLOOKUP($C17,[1]Master!$A:$T,3,FALSE)</f>
        <v>ea</v>
      </c>
      <c r="H17" s="2" t="s">
        <v>53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TE Connectivity</v>
      </c>
      <c r="N17" s="22" t="str">
        <f>VLOOKUP($C17,[1]Master!$A:$T,11,FALSE)</f>
        <v>2337019-1</v>
      </c>
      <c r="O17" s="4">
        <f t="shared" si="1"/>
        <v>1</v>
      </c>
      <c r="P17" s="15">
        <f>VLOOKUP(C17,[1]Master!$A:$W,20,FALSE)</f>
        <v>9.0999999999999998E-2</v>
      </c>
      <c r="Q17" s="15" cm="1">
        <f t="array" ref="Q17">IF(AND(I17&lt;&gt;"DNP",COUNT(SEARCH({"Buy","Free","Cost"}, K17))&gt;0),P17*O17,"")</f>
        <v>9.0999999999999998E-2</v>
      </c>
      <c r="R17" s="17" t="str">
        <f>IF($K17&lt;&gt;"Buy","",VLOOKUP($C17,[1]Master!$A:$W,14,FALSE))</f>
        <v>ECAS</v>
      </c>
      <c r="S17" s="17">
        <f>VLOOKUP($C17,[1]Master!$A:$W,13,FALSE)</f>
        <v>0</v>
      </c>
      <c r="T17" s="18">
        <f>VLOOKUP($C17,[1]Master!$A:$W,16,FALSE)</f>
        <v>55</v>
      </c>
      <c r="U17" s="18">
        <f>VLOOKUP($C17,[1]Master!$A:$W,17,FALSE)</f>
        <v>1</v>
      </c>
      <c r="V17" s="18">
        <f>VLOOKUP($C17,[1]Master!$A:$W,22,FALSE)</f>
        <v>0</v>
      </c>
      <c r="W17" s="93" t="str">
        <f>IF($I17="DNP","",VLOOKUP($C17,[1]Master!$A:$BD,52,FALSE))</f>
        <v>SMD</v>
      </c>
      <c r="X17" s="93">
        <f>IF($I17="DNP","",VLOOKUP($C17,[1]Master!$A:$BB,53,FALSE))</f>
        <v>1.35E-2</v>
      </c>
      <c r="Y17" s="93">
        <f>IF($I17="DNP","",VLOOKUP($C17,[1]Master!$A:$BD,55,FALSE)*O17)</f>
        <v>1.35E-2</v>
      </c>
      <c r="Z17" s="94">
        <f>IF($I17="DNP","",VLOOKUP($C17,[1]Master!$A:$BD,56,FALSE))</f>
        <v>0</v>
      </c>
      <c r="AA17" s="95">
        <f t="shared" si="2"/>
        <v>0</v>
      </c>
    </row>
    <row r="18" spans="1:27" ht="31.5" x14ac:dyDescent="0.25">
      <c r="A18" s="4">
        <v>17</v>
      </c>
      <c r="B18" s="5">
        <v>1</v>
      </c>
      <c r="C18" s="3" t="s">
        <v>65</v>
      </c>
      <c r="D18" s="16" t="str">
        <f>VLOOKUP($C18,[1]Master!$A:$T,2,FALSE)</f>
        <v>TRN, BJT NPN - Pre-Biased R1=4K7 R2=0R, Vce=50V 100mA 200mW, SMD, TO-236-3, SC-59, SOT-23-3</v>
      </c>
      <c r="F18" s="4">
        <v>3</v>
      </c>
      <c r="G18" s="27" t="str">
        <f>VLOOKUP($C18,[1]Master!$A:$T,3,FALSE)</f>
        <v>ea</v>
      </c>
      <c r="H18" s="2" t="s">
        <v>71</v>
      </c>
      <c r="K18" s="14" t="str">
        <f>VLOOKUP($C18,[1]Master!$A:$T,9,FALSE)</f>
        <v>Buy</v>
      </c>
      <c r="L18" s="14" t="str">
        <f>VLOOKUP($C18,[1]Master!$A:$T,8,FALSE)</f>
        <v>Production</v>
      </c>
      <c r="M18" s="14" t="str">
        <f>VLOOKUP($C18,[1]Master!$A:$T,10,FALSE)</f>
        <v>Rohm</v>
      </c>
      <c r="N18" s="22" t="str">
        <f>VLOOKUP($C18,[1]Master!$A:$T,11,FALSE)</f>
        <v>DTC143TKAT146</v>
      </c>
      <c r="O18" s="4">
        <f t="shared" si="1"/>
        <v>3</v>
      </c>
      <c r="P18" s="15">
        <f>VLOOKUP(C18,[1]Master!$A:$W,20,FALSE)</f>
        <v>2.7E-2</v>
      </c>
      <c r="Q18" s="15" cm="1">
        <f t="array" ref="Q18">IF(AND(I18&lt;&gt;"DNP",COUNT(SEARCH({"Buy","Free","Cost"}, K18))&gt;0),P18*O18,"")</f>
        <v>8.1000000000000003E-2</v>
      </c>
      <c r="R18" s="17" t="str">
        <f>IF($K18&lt;&gt;"Buy","",VLOOKUP($C18,[1]Master!$A:$W,14,FALSE))</f>
        <v>ECAS</v>
      </c>
      <c r="S18" s="17" t="str">
        <f>VLOOKUP($C18,[1]Master!$A:$W,13,FALSE)</f>
        <v>Confirm Package</v>
      </c>
      <c r="T18" s="18">
        <f>VLOOKUP($C18,[1]Master!$A:$W,16,FALSE)</f>
        <v>3000</v>
      </c>
      <c r="U18" s="18">
        <f>VLOOKUP($C18,[1]Master!$A:$W,17,FALSE)</f>
        <v>0</v>
      </c>
      <c r="V18" s="18">
        <f>VLOOKUP($C18,[1]Master!$A:$W,22,FALSE)</f>
        <v>0</v>
      </c>
      <c r="W18" s="93" t="str">
        <f>IF($I18="DNP","",VLOOKUP($C18,[1]Master!$A:$BD,52,FALSE))</f>
        <v>SMD</v>
      </c>
      <c r="X18" s="93">
        <f>IF($I18="DNP","",VLOOKUP($C18,[1]Master!$A:$BB,53,FALSE))</f>
        <v>1.35E-2</v>
      </c>
      <c r="Y18" s="93">
        <f>IF($I18="DNP","",VLOOKUP($C18,[1]Master!$A:$BD,55,FALSE)*O18)</f>
        <v>4.0500000000000001E-2</v>
      </c>
      <c r="Z18" s="94">
        <f>IF($I18="DNP","",VLOOKUP($C18,[1]Master!$A:$BD,56,FALSE))</f>
        <v>0</v>
      </c>
      <c r="AA18" s="95">
        <f t="shared" si="2"/>
        <v>0</v>
      </c>
    </row>
    <row r="19" spans="1:27" x14ac:dyDescent="0.25">
      <c r="A19" s="4">
        <v>18</v>
      </c>
      <c r="B19" s="5">
        <v>1</v>
      </c>
      <c r="C19" s="3" t="s">
        <v>33</v>
      </c>
      <c r="D19" s="16" t="str">
        <f>VLOOKUP($C19,[1]Master!$A:$T,2,FALSE)</f>
        <v>FET, P-Channel 30 V 6.5A (Ta) 3.1W (Ta), 8-SOP</v>
      </c>
      <c r="F19" s="4">
        <v>1</v>
      </c>
      <c r="G19" s="27" t="str">
        <f>VLOOKUP($C19,[1]Master!$A:$T,3,FALSE)</f>
        <v>ea</v>
      </c>
      <c r="H19" s="2" t="s">
        <v>47</v>
      </c>
      <c r="I19" s="28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UMW</v>
      </c>
      <c r="N19" s="22" t="str">
        <f>VLOOKUP($C19,[1]Master!$A:$T,11,FALSE)</f>
        <v>AO4459</v>
      </c>
      <c r="O19" s="4">
        <f t="shared" si="1"/>
        <v>1</v>
      </c>
      <c r="P19" s="15">
        <f>VLOOKUP(C19,[1]Master!$A:$W,20,FALSE)</f>
        <v>0.1</v>
      </c>
      <c r="Q19" s="15" cm="1">
        <f t="array" ref="Q19">IF(AND(I19&lt;&gt;"DNP",COUNT(SEARCH({"Buy","Free","Cost"}, K19))&gt;0),P19*O19,"")</f>
        <v>0.1</v>
      </c>
      <c r="R19" s="17" t="str">
        <f>IF($K19&lt;&gt;"Buy","",VLOOKUP($C19,[1]Master!$A:$W,14,FALSE))</f>
        <v>ECAS</v>
      </c>
      <c r="S19" s="17">
        <f>VLOOKUP($C19,[1]Master!$A:$W,13,FALSE)</f>
        <v>0</v>
      </c>
      <c r="T19" s="18">
        <f>VLOOKUP($C19,[1]Master!$A:$W,16,FALSE)</f>
        <v>500</v>
      </c>
      <c r="U19" s="18">
        <f>VLOOKUP($C19,[1]Master!$A:$W,17,FALSE)</f>
        <v>1</v>
      </c>
      <c r="V19" s="18">
        <f>VLOOKUP($C19,[1]Master!$A:$W,22,FALSE)</f>
        <v>0</v>
      </c>
      <c r="W19" s="93" t="str">
        <f>IF($I19="DNP","",VLOOKUP($C19,[1]Master!$A:$BD,52,FALSE))</f>
        <v>SMD</v>
      </c>
      <c r="X19" s="93">
        <f>IF($I19="DNP","",VLOOKUP($C19,[1]Master!$A:$BB,53,FALSE))</f>
        <v>1.35E-2</v>
      </c>
      <c r="Y19" s="93">
        <f>IF($I19="DNP","",VLOOKUP($C19,[1]Master!$A:$BD,55,FALSE)*O19)</f>
        <v>1.35E-2</v>
      </c>
      <c r="Z19" s="94">
        <f>IF($I19="DNP","",VLOOKUP($C19,[1]Master!$A:$BD,56,FALSE))</f>
        <v>0</v>
      </c>
      <c r="AA19" s="95">
        <f t="shared" si="2"/>
        <v>0</v>
      </c>
    </row>
    <row r="20" spans="1:27" x14ac:dyDescent="0.25">
      <c r="A20" s="4">
        <v>19</v>
      </c>
      <c r="B20" s="5">
        <v>1</v>
      </c>
      <c r="C20" s="3" t="s">
        <v>34</v>
      </c>
      <c r="D20" s="16" t="str">
        <f>VLOOKUP($C20,[1]Master!$A:$T,2,FALSE)</f>
        <v>RES 0603 (1608_m), 15K, 1%, 1/10W, Thick Film</v>
      </c>
      <c r="F20" s="4">
        <v>1</v>
      </c>
      <c r="G20" s="27" t="str">
        <f>VLOOKUP($C20,[1]Master!$A:$T,3,FALSE)</f>
        <v>ea</v>
      </c>
      <c r="H20" s="2" t="s">
        <v>48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Vishay</v>
      </c>
      <c r="N20" s="22" t="str">
        <f>VLOOKUP($C20,[1]Master!$A:$T,11,FALSE)</f>
        <v>CRCW060315K0FKEA</v>
      </c>
      <c r="O20" s="4">
        <f t="shared" si="1"/>
        <v>1</v>
      </c>
      <c r="P20" s="15">
        <f>VLOOKUP(C20,[1]Master!$A:$W,20,FALSE)</f>
        <v>6.6E-3</v>
      </c>
      <c r="Q20" s="15" cm="1">
        <f t="array" ref="Q20">IF(AND(I20&lt;&gt;"DNP",COUNT(SEARCH({"Buy","Free","Cost"}, K20))&gt;0),P20*O20,"")</f>
        <v>6.6E-3</v>
      </c>
      <c r="R20" s="17" t="str">
        <f>IF($K20&lt;&gt;"Buy","",VLOOKUP($C20,[1]Master!$A:$W,14,FALSE))</f>
        <v>ECAS</v>
      </c>
      <c r="S20" s="17">
        <f>VLOOKUP($C20,[1]Master!$A:$W,13,FALSE)</f>
        <v>0</v>
      </c>
      <c r="T20" s="18">
        <f>VLOOKUP($C20,[1]Master!$A:$W,16,FALSE)</f>
        <v>5000</v>
      </c>
      <c r="U20" s="18">
        <f>VLOOKUP($C20,[1]Master!$A:$W,17,FALSE)</f>
        <v>5000</v>
      </c>
      <c r="V20" s="18">
        <f>VLOOKUP($C20,[1]Master!$A:$W,22,FALSE)</f>
        <v>0</v>
      </c>
      <c r="W20" s="93" t="str">
        <f>IF($I20="DNP","",VLOOKUP($C20,[1]Master!$A:$BD,52,FALSE))</f>
        <v>SMD</v>
      </c>
      <c r="X20" s="93">
        <f>IF($I20="DNP","",VLOOKUP($C20,[1]Master!$A:$BB,53,FALSE))</f>
        <v>1.35E-2</v>
      </c>
      <c r="Y20" s="93">
        <f>IF($I20="DNP","",VLOOKUP($C20,[1]Master!$A:$BD,55,FALSE)*O20)</f>
        <v>1.35E-2</v>
      </c>
      <c r="Z20" s="94">
        <f>IF($I20="DNP","",VLOOKUP($C20,[1]Master!$A:$BD,56,FALSE))</f>
        <v>0</v>
      </c>
      <c r="AA20" s="95">
        <f t="shared" si="2"/>
        <v>0</v>
      </c>
    </row>
    <row r="21" spans="1:27" x14ac:dyDescent="0.25">
      <c r="A21" s="4">
        <v>20</v>
      </c>
      <c r="B21" s="5">
        <v>1</v>
      </c>
      <c r="C21" s="3" t="s">
        <v>37</v>
      </c>
      <c r="D21" s="16" t="str">
        <f>VLOOKUP($C21,[1]Master!$A:$T,2,FALSE)</f>
        <v>RES 0603 (1608_m), 4K7, 1%, 1/10W, Thick Film</v>
      </c>
      <c r="F21" s="4">
        <v>2</v>
      </c>
      <c r="G21" s="27" t="str">
        <f>VLOOKUP($C21,[1]Master!$A:$T,3,FALSE)</f>
        <v>ea</v>
      </c>
      <c r="H21" s="2" t="s">
        <v>72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Vishay</v>
      </c>
      <c r="N21" s="22" t="str">
        <f>VLOOKUP($C21,[1]Master!$A:$T,11,FALSE)</f>
        <v>CRCW06034K70FKEA</v>
      </c>
      <c r="O21" s="4">
        <f t="shared" si="1"/>
        <v>2</v>
      </c>
      <c r="P21" s="15">
        <f>VLOOKUP(C21,[1]Master!$A:$W,20,FALSE)</f>
        <v>9.2000000000000003E-4</v>
      </c>
      <c r="Q21" s="15" cm="1">
        <f t="array" ref="Q21">IF(AND(I21&lt;&gt;"DNP",COUNT(SEARCH({"Buy","Free","Cost"}, K21))&gt;0),P21*O21,"")</f>
        <v>1.8400000000000001E-3</v>
      </c>
      <c r="R21" s="17" t="str">
        <f>IF($K21&lt;&gt;"Buy","",VLOOKUP($C21,[1]Master!$A:$W,14,FALSE))</f>
        <v>ECAS</v>
      </c>
      <c r="S21" s="17">
        <f>VLOOKUP($C21,[1]Master!$A:$W,13,FALSE)</f>
        <v>0</v>
      </c>
      <c r="T21" s="18">
        <f>VLOOKUP($C21,[1]Master!$A:$W,16,FALSE)</f>
        <v>5000</v>
      </c>
      <c r="U21" s="18">
        <f>VLOOKUP($C21,[1]Master!$A:$W,17,FALSE)</f>
        <v>5000</v>
      </c>
      <c r="V21" s="18">
        <f>VLOOKUP($C21,[1]Master!$A:$W,22,FALSE)</f>
        <v>0</v>
      </c>
      <c r="W21" s="93" t="str">
        <f>IF($I21="DNP","",VLOOKUP($C21,[1]Master!$A:$BD,52,FALSE))</f>
        <v>SMD</v>
      </c>
      <c r="X21" s="93">
        <f>IF($I21="DNP","",VLOOKUP($C21,[1]Master!$A:$BB,53,FALSE))</f>
        <v>1.35E-2</v>
      </c>
      <c r="Y21" s="93">
        <f>IF($I21="DNP","",VLOOKUP($C21,[1]Master!$A:$BD,55,FALSE)*O21)</f>
        <v>2.7E-2</v>
      </c>
      <c r="Z21" s="94">
        <f>IF($I21="DNP","",VLOOKUP($C21,[1]Master!$A:$BD,56,FALSE))</f>
        <v>0</v>
      </c>
      <c r="AA21" s="95">
        <f t="shared" si="2"/>
        <v>0</v>
      </c>
    </row>
    <row r="22" spans="1:27" x14ac:dyDescent="0.25">
      <c r="A22" s="4">
        <v>21</v>
      </c>
      <c r="B22" s="5">
        <v>1</v>
      </c>
      <c r="C22" s="3" t="s">
        <v>41</v>
      </c>
      <c r="D22" s="16" t="str">
        <f>VLOOKUP($C22,[1]Master!$A:$T,2,FALSE)</f>
        <v>RES 0603 (1608_m), 0R (Jumper), 1%, 1/10W, Thick Film</v>
      </c>
      <c r="F22" s="4">
        <v>1</v>
      </c>
      <c r="G22" s="27" t="str">
        <f>VLOOKUP($C22,[1]Master!$A:$T,3,FALSE)</f>
        <v>ea</v>
      </c>
      <c r="H22" s="2" t="s">
        <v>55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Vishay Dale</v>
      </c>
      <c r="N22" s="22" t="str">
        <f>VLOOKUP($C22,[1]Master!$A:$T,11,FALSE)</f>
        <v>CRCW06030000Z0EA</v>
      </c>
      <c r="O22" s="4">
        <f t="shared" si="1"/>
        <v>1</v>
      </c>
      <c r="P22" s="15">
        <f>VLOOKUP(C22,[1]Master!$A:$W,20,FALSE)</f>
        <v>2E-3</v>
      </c>
      <c r="Q22" s="15" cm="1">
        <f t="array" ref="Q22">IF(AND(I22&lt;&gt;"DNP",COUNT(SEARCH({"Buy","Free","Cost"}, K22))&gt;0),P22*O22,"")</f>
        <v>2E-3</v>
      </c>
      <c r="R22" s="17" t="str">
        <f>IF($K22&lt;&gt;"Buy","",VLOOKUP($C22,[1]Master!$A:$W,14,FALSE))</f>
        <v>Schukat</v>
      </c>
      <c r="S22" s="17">
        <f>VLOOKUP($C22,[1]Master!$A:$W,13,FALSE)</f>
        <v>0</v>
      </c>
      <c r="T22" s="18">
        <f>VLOOKUP($C22,[1]Master!$A:$W,16,FALSE)</f>
        <v>5000</v>
      </c>
      <c r="U22" s="18">
        <f>VLOOKUP($C22,[1]Master!$A:$W,17,FALSE)</f>
        <v>5000</v>
      </c>
      <c r="V22" s="18">
        <f>VLOOKUP($C22,[1]Master!$A:$W,22,FALSE)</f>
        <v>0</v>
      </c>
      <c r="W22" s="93" t="str">
        <f>IF($I22="DNP","",VLOOKUP($C22,[1]Master!$A:$BD,52,FALSE))</f>
        <v>SMD</v>
      </c>
      <c r="X22" s="93">
        <f>IF($I22="DNP","",VLOOKUP($C22,[1]Master!$A:$BB,53,FALSE))</f>
        <v>1.35E-2</v>
      </c>
      <c r="Y22" s="93">
        <f>IF($I22="DNP","",VLOOKUP($C22,[1]Master!$A:$BD,55,FALSE)*O22)</f>
        <v>1.35E-2</v>
      </c>
      <c r="Z22" s="94">
        <f>IF($I22="DNP","",VLOOKUP($C22,[1]Master!$A:$BD,56,FALSE))</f>
        <v>0</v>
      </c>
      <c r="AA22" s="95">
        <f t="shared" si="2"/>
        <v>0</v>
      </c>
    </row>
    <row r="23" spans="1:27" x14ac:dyDescent="0.25">
      <c r="A23" s="4">
        <v>22</v>
      </c>
      <c r="B23" s="5">
        <v>1</v>
      </c>
      <c r="C23" s="3" t="s">
        <v>63</v>
      </c>
      <c r="D23" s="16" t="str">
        <f>VLOOKUP($C23,[1]Master!$A:$T,2,FALSE)</f>
        <v>Test point / Mounting Hole / Fudicials / Non Component on PCB</v>
      </c>
      <c r="F23" s="4">
        <v>1</v>
      </c>
      <c r="G23" s="27" t="str">
        <f>VLOOKUP($C23,[1]Master!$A:$T,3,FALSE)</f>
        <v>ea</v>
      </c>
      <c r="H23" s="2" t="s">
        <v>73</v>
      </c>
      <c r="K23" s="14" t="str">
        <f>VLOOKUP($C23,[1]Master!$A:$T,9,FALSE)</f>
        <v>Reference Item</v>
      </c>
      <c r="L23" s="14" t="str">
        <f>VLOOKUP($C23,[1]Master!$A:$T,8,FALSE)</f>
        <v>Production</v>
      </c>
      <c r="M23" s="14" t="str">
        <f>VLOOKUP($C23,[1]Master!$A:$T,10,FALSE)</f>
        <v>none</v>
      </c>
      <c r="N23" s="22" t="str">
        <f>VLOOKUP($C23,[1]Master!$A:$T,11,FALSE)</f>
        <v>none</v>
      </c>
      <c r="O23" s="4">
        <f t="shared" si="1"/>
        <v>1</v>
      </c>
      <c r="P23" s="15">
        <f>VLOOKUP(C23,[1]Master!$A:$W,20,FALSE)</f>
        <v>0</v>
      </c>
      <c r="Q23" s="15" t="str" cm="1">
        <f t="array" ref="Q23">IF(AND(I23&lt;&gt;"DNP",COUNT(SEARCH({"Buy","Free","Cost"}, K23))&gt;0),P23*O23,"")</f>
        <v/>
      </c>
      <c r="R23" s="17" t="str">
        <f>IF($K23&lt;&gt;"Buy","",VLOOKUP($C23,[1]Master!$A:$W,14,FALSE))</f>
        <v/>
      </c>
      <c r="S23" s="17">
        <f>VLOOKUP($C23,[1]Master!$A:$W,13,FALSE)</f>
        <v>0</v>
      </c>
      <c r="T23" s="18">
        <f>VLOOKUP($C23,[1]Master!$A:$W,16,FALSE)</f>
        <v>0</v>
      </c>
      <c r="U23" s="18">
        <f>VLOOKUP($C23,[1]Master!$A:$W,17,FALSE)</f>
        <v>0</v>
      </c>
      <c r="V23" s="18">
        <f>VLOOKUP($C23,[1]Master!$A:$W,22,FALSE)</f>
        <v>0</v>
      </c>
      <c r="W23" s="93" t="str">
        <f>IF($I23="DNP","",VLOOKUP($C23,[1]Master!$A:$BD,52,FALSE))</f>
        <v>None</v>
      </c>
      <c r="X23" s="93" t="str">
        <f>IF($I23="DNP","",VLOOKUP($C23,[1]Master!$A:$BB,53,FALSE))</f>
        <v/>
      </c>
      <c r="Y23" s="93">
        <f>IF($I23="DNP","",VLOOKUP($C23,[1]Master!$A:$BD,55,FALSE)*O23)</f>
        <v>0</v>
      </c>
      <c r="Z23" s="94">
        <f>IF($I23="DNP","",VLOOKUP($C23,[1]Master!$A:$BD,56,FALSE))</f>
        <v>0</v>
      </c>
      <c r="AA23" s="95">
        <f t="shared" si="2"/>
        <v>0</v>
      </c>
    </row>
    <row r="24" spans="1:27" ht="110.25" x14ac:dyDescent="0.25">
      <c r="A24" s="4">
        <v>23</v>
      </c>
      <c r="B24" s="5">
        <v>1</v>
      </c>
      <c r="C24" s="3" t="s">
        <v>38</v>
      </c>
      <c r="D24" s="16" t="str">
        <f>VLOOKUP($C24,[1]Master!$A:$T,2,FALSE)</f>
        <v>MDM, Cellular, GSM, LTE Transceiver Module 850MHz, 900MHz, 1.8GHz, 1.9GHz, SMD Module, No Antenna</v>
      </c>
      <c r="F24" s="4">
        <v>1</v>
      </c>
      <c r="G24" s="27" t="str">
        <f>VLOOKUP($C24,[1]Master!$A:$T,3,FALSE)</f>
        <v>ea</v>
      </c>
      <c r="H24" s="2" t="s">
        <v>52</v>
      </c>
      <c r="K24" s="14" t="str">
        <f>VLOOKUP($C24,[1]Master!$A:$T,9,FALSE)</f>
        <v>Buy</v>
      </c>
      <c r="L24" s="14" t="str">
        <f>VLOOKUP($C24,[1]Master!$A:$T,8,FALSE)</f>
        <v>Production</v>
      </c>
      <c r="M24" s="14" t="str">
        <f>VLOOKUP($C24,[1]Master!$A:$T,10,FALSE)</f>
        <v>Quectel</v>
      </c>
      <c r="N24" s="22" t="str">
        <f>VLOOKUP($C24,[1]Master!$A:$T,11,FALSE)</f>
        <v>BG95M3LA-64-SGNS</v>
      </c>
      <c r="O24" s="4">
        <f t="shared" si="1"/>
        <v>1</v>
      </c>
      <c r="P24" s="15">
        <f>VLOOKUP(C24,[1]Master!$A:$W,20,FALSE)</f>
        <v>9.1365271728839232</v>
      </c>
      <c r="Q24" s="15" cm="1">
        <f t="array" ref="Q24">IF(AND(I24&lt;&gt;"DNP",COUNT(SEARCH({"Buy","Free","Cost"}, K24))&gt;0),P24*O24,"")</f>
        <v>9.1365271728839232</v>
      </c>
      <c r="R24" s="17" t="str">
        <f>IF($K24&lt;&gt;"Buy","",VLOOKUP($C24,[1]Master!$A:$W,14,FALSE))</f>
        <v>FMG Electronics</v>
      </c>
      <c r="S24" s="17" t="str">
        <f>VLOOKUP($C24,[1]Master!$A:$W,13,FALSE)</f>
        <v>[21/11/23] FMG revised quote from 1k @ $11.29 to 4k @ $9.80 with 1k schedule; allow 250pcs shipments.
[22/11/23] FMG revised 4k $9.80 to $9.65
[28/11/23] FMG offer 1k @ $9.80
[12/12/23] FMG to keep 1k EAU @ $9.65 (4x 250pcs drops)</v>
      </c>
      <c r="T24" s="18">
        <f>VLOOKUP($C24,[1]Master!$A:$W,16,FALSE)</f>
        <v>1000</v>
      </c>
      <c r="U24" s="18">
        <f>VLOOKUP($C24,[1]Master!$A:$W,17,FALSE)</f>
        <v>250</v>
      </c>
      <c r="V24" s="18">
        <f>VLOOKUP($C24,[1]Master!$A:$W,22,FALSE)</f>
        <v>0</v>
      </c>
      <c r="W24" s="93" t="str">
        <f>IF($I24="DNP","",VLOOKUP($C24,[1]Master!$A:$BD,52,FALSE))</f>
        <v>SMD</v>
      </c>
      <c r="X24" s="93">
        <f>IF($I24="DNP","",VLOOKUP($C24,[1]Master!$A:$BB,53,FALSE))</f>
        <v>1.35E-2</v>
      </c>
      <c r="Y24" s="93">
        <f>IF($I24="DNP","",VLOOKUP($C24,[1]Master!$A:$BD,55,FALSE)*O24)</f>
        <v>1.35E-2</v>
      </c>
      <c r="Z24" s="94">
        <f>IF($I24="DNP","",VLOOKUP($C24,[1]Master!$A:$BD,56,FALSE))</f>
        <v>0</v>
      </c>
      <c r="AA24" s="95">
        <f t="shared" si="2"/>
        <v>0</v>
      </c>
    </row>
    <row r="25" spans="1:27" ht="31.5" x14ac:dyDescent="0.25">
      <c r="A25" s="4">
        <v>24</v>
      </c>
      <c r="B25" s="5">
        <v>1</v>
      </c>
      <c r="C25" s="3" t="s">
        <v>36</v>
      </c>
      <c r="D25" s="16" t="str">
        <f>VLOOKUP($C25,[1]Master!$A:$T,2,FALSE)</f>
        <v>IC, 4-Bit Bi-Directional Tri-State Level Shifter, Auto Detect Direction, 12-UQFN</v>
      </c>
      <c r="F25" s="4">
        <v>1</v>
      </c>
      <c r="G25" s="27" t="str">
        <f>VLOOKUP($C25,[1]Master!$A:$T,3,FALSE)</f>
        <v>ea</v>
      </c>
      <c r="H25" s="2" t="s">
        <v>51</v>
      </c>
      <c r="K25" s="14" t="str">
        <f>VLOOKUP($C25,[1]Master!$A:$T,9,FALSE)</f>
        <v>Buy</v>
      </c>
      <c r="L25" s="14" t="str">
        <f>VLOOKUP($C25,[1]Master!$A:$T,8,FALSE)</f>
        <v>Production</v>
      </c>
      <c r="M25" s="14" t="str">
        <f>VLOOKUP($C25,[1]Master!$A:$T,10,FALSE)</f>
        <v>TI</v>
      </c>
      <c r="N25" s="22" t="str">
        <f>VLOOKUP($C25,[1]Master!$A:$T,11,FALSE)</f>
        <v>TXB0104RUT</v>
      </c>
      <c r="O25" s="4">
        <f t="shared" si="1"/>
        <v>1</v>
      </c>
      <c r="P25" s="15">
        <f>VLOOKUP(C25,[1]Master!$A:$W,20,FALSE)</f>
        <v>0.42599999999999999</v>
      </c>
      <c r="Q25" s="15" cm="1">
        <f t="array" ref="Q25">IF(AND(I25&lt;&gt;"DNP",COUNT(SEARCH({"Buy","Free","Cost"}, K25))&gt;0),P25*O25,"")</f>
        <v>0.42599999999999999</v>
      </c>
      <c r="R25" s="17" t="str">
        <f>IF($K25&lt;&gt;"Buy","",VLOOKUP($C25,[1]Master!$A:$W,14,FALSE))</f>
        <v>ECAS</v>
      </c>
      <c r="S25" s="17">
        <f>VLOOKUP($C25,[1]Master!$A:$W,13,FALSE)</f>
        <v>0</v>
      </c>
      <c r="T25" s="18">
        <f>VLOOKUP($C25,[1]Master!$A:$W,16,FALSE)</f>
        <v>100</v>
      </c>
      <c r="U25" s="18">
        <f>VLOOKUP($C25,[1]Master!$A:$W,17,FALSE)</f>
        <v>1</v>
      </c>
      <c r="V25" s="18">
        <f>VLOOKUP($C25,[1]Master!$A:$W,22,FALSE)</f>
        <v>0</v>
      </c>
      <c r="W25" s="93" t="str">
        <f>IF($I25="DNP","",VLOOKUP($C25,[1]Master!$A:$BD,52,FALSE))</f>
        <v>SMD</v>
      </c>
      <c r="X25" s="93">
        <f>IF($I25="DNP","",VLOOKUP($C25,[1]Master!$A:$BB,53,FALSE))</f>
        <v>1.35E-2</v>
      </c>
      <c r="Y25" s="93">
        <f>IF($I25="DNP","",VLOOKUP($C25,[1]Master!$A:$BD,55,FALSE)*O25)</f>
        <v>1.35E-2</v>
      </c>
      <c r="Z25" s="94">
        <f>IF($I25="DNP","",VLOOKUP($C25,[1]Master!$A:$BD,56,FALSE))</f>
        <v>0</v>
      </c>
      <c r="AA25" s="95">
        <f t="shared" si="2"/>
        <v>0</v>
      </c>
    </row>
    <row r="26" spans="1:27" ht="31.5" x14ac:dyDescent="0.25">
      <c r="A26" s="4">
        <v>25</v>
      </c>
      <c r="B26" s="5">
        <v>1</v>
      </c>
      <c r="C26" s="97" t="s">
        <v>130</v>
      </c>
      <c r="D26" s="16" t="str">
        <f>VLOOKUP($C26,[1]Master!$A:$T,2,FALSE)</f>
        <v>PCB, Scavenger GSM, BG95 (71.00x25.50mm, 4-L, Cu, ENIG), ver 4.4</v>
      </c>
      <c r="F26" s="4">
        <v>1</v>
      </c>
      <c r="G26" s="27" t="str">
        <f>VLOOKUP($C26,[1]Master!$A:$T,3,FALSE)</f>
        <v>ea</v>
      </c>
      <c r="H26" s="2" t="s">
        <v>58</v>
      </c>
      <c r="I26" s="28"/>
      <c r="K26" s="14" t="str">
        <f>VLOOKUP($C26,[1]Master!$A:$T,9,FALSE)</f>
        <v>Buy</v>
      </c>
      <c r="L26" s="14" t="str">
        <f>VLOOKUP($C26,[1]Master!$A:$T,8,FALSE)</f>
        <v>Phase In</v>
      </c>
      <c r="M26" s="14" t="str">
        <f>VLOOKUP($C26,[1]Master!$A:$T,10,FALSE)</f>
        <v>EMS Approved</v>
      </c>
      <c r="N26" s="22">
        <f>VLOOKUP($C26,[1]Master!$A:$T,11,FALSE)</f>
        <v>0</v>
      </c>
      <c r="O26" s="4">
        <f t="shared" si="1"/>
        <v>1</v>
      </c>
      <c r="P26" s="15">
        <f>VLOOKUP(C26,[1]Master!$A:$W,20,FALSE)</f>
        <v>0.85</v>
      </c>
      <c r="Q26" s="15" cm="1">
        <f t="array" ref="Q26">IF(AND(I26&lt;&gt;"DNP",COUNT(SEARCH({"Buy","Free","Cost"}, K26))&gt;0),P26*O26,"")</f>
        <v>0.85</v>
      </c>
      <c r="R26" s="17" t="str">
        <f>IF($K26&lt;&gt;"Buy","",VLOOKUP($C26,[1]Master!$A:$W,14,FALSE))</f>
        <v>ECAS</v>
      </c>
      <c r="S26" s="17">
        <f>VLOOKUP($C26,[1]Master!$A:$W,13,FALSE)</f>
        <v>0</v>
      </c>
      <c r="T26" s="18">
        <f>VLOOKUP($C26,[1]Master!$A:$W,16,FALSE)</f>
        <v>200</v>
      </c>
      <c r="U26" s="18">
        <f>VLOOKUP($C26,[1]Master!$A:$W,17,FALSE)</f>
        <v>200</v>
      </c>
      <c r="V26" s="18">
        <f>VLOOKUP($C26,[1]Master!$A:$W,22,FALSE)</f>
        <v>0</v>
      </c>
      <c r="W26" s="93" t="str">
        <f>IF($I26="DNP","",VLOOKUP($C26,[1]Master!$A:$BD,52,FALSE))</f>
        <v>PCB</v>
      </c>
      <c r="X26" s="93" t="str">
        <f>IF($I26="DNP","",VLOOKUP($C26,[1]Master!$A:$BB,53,FALSE))</f>
        <v/>
      </c>
      <c r="Y26" s="93">
        <f>IF($I26="DNP","",VLOOKUP($C26,[1]Master!$A:$BD,55,FALSE)*O26)</f>
        <v>0</v>
      </c>
      <c r="Z26" s="94" t="str">
        <f>IF($I26="DNP","",VLOOKUP($C26,[1]Master!$A:$BD,56,FALSE))</f>
        <v>PCB, BG95, v4.4</v>
      </c>
      <c r="AA26" s="95">
        <f t="shared" si="2"/>
        <v>0</v>
      </c>
    </row>
  </sheetData>
  <autoFilter ref="A1:P4" xr:uid="{63307620-5874-401F-A848-15537B298B4A}"/>
  <sortState xmlns:xlrd2="http://schemas.microsoft.com/office/spreadsheetml/2017/richdata2" ref="A2:N3">
    <sortCondition ref="A2:A3"/>
  </sortState>
  <phoneticPr fontId="8" type="noConversion"/>
  <conditionalFormatting sqref="A26 D26 G26">
    <cfRule type="expression" dxfId="17" priority="51">
      <formula>RIGHT(#REF!,1)&gt;RIGHT($B26,1)</formula>
    </cfRule>
  </conditionalFormatting>
  <conditionalFormatting sqref="A1:V2 D3:D26 G3:G26 A4 A6 A8 A10 A12 A14 A16 A18 A20 A22 A24 A26">
    <cfRule type="expression" dxfId="16" priority="13">
      <formula>$A1="Seq"</formula>
    </cfRule>
    <cfRule type="expression" dxfId="15" priority="14" stopIfTrue="1">
      <formula>$B1="Parent"</formula>
    </cfRule>
  </conditionalFormatting>
  <conditionalFormatting sqref="A1:V2 G3 D3:D25 A4 G5:G11 A6 A8 A10 A12 G13:G14 A14 A16 G16 A18 G18:G22 A20 A22 A24 G24:G25">
    <cfRule type="expression" dxfId="14" priority="16">
      <formula>RIGHT($B2,1)&gt;RIGHT($B1,1)</formula>
    </cfRule>
  </conditionalFormatting>
  <conditionalFormatting sqref="G4 G12 G15 G17 G23">
    <cfRule type="expression" dxfId="13" priority="49">
      <formula>RIGHT(#REF!,1)&gt;RIGHT($B4,1)</formula>
    </cfRule>
  </conditionalFormatting>
  <conditionalFormatting sqref="L2:L26">
    <cfRule type="notContainsText" dxfId="12" priority="40" operator="notContains" text="Production">
      <formula>ISERROR(SEARCH("Production",L2))</formula>
    </cfRule>
  </conditionalFormatting>
  <conditionalFormatting sqref="W1:W26">
    <cfRule type="expression" dxfId="11" priority="1">
      <formula>$A1="Seq"</formula>
    </cfRule>
    <cfRule type="expression" dxfId="10" priority="2" stopIfTrue="1">
      <formula>$B1="Parent"</formula>
    </cfRule>
    <cfRule type="expression" dxfId="9" priority="3">
      <formula>RIGHT($B2,1)&gt;RIGHT($B1,1)</formula>
    </cfRule>
  </conditionalFormatting>
  <conditionalFormatting sqref="X2:Z26">
    <cfRule type="expression" dxfId="8" priority="4">
      <formula>$A2="Seq"</formula>
    </cfRule>
    <cfRule type="expression" dxfId="7" priority="5" stopIfTrue="1">
      <formula>$B2="Parent"</formula>
    </cfRule>
    <cfRule type="expression" dxfId="6" priority="6">
      <formula>RIGHT($B3,1)&gt;RIGHT($B2,1)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964B-5D40-41BD-B044-F003107013E2}">
  <dimension ref="A1:H7"/>
  <sheetViews>
    <sheetView workbookViewId="0">
      <pane ySplit="1" topLeftCell="A2" activePane="bottomLeft" state="frozen"/>
      <selection pane="bottomLeft" activeCell="H5" sqref="H5"/>
    </sheetView>
  </sheetViews>
  <sheetFormatPr defaultColWidth="9.140625" defaultRowHeight="15" x14ac:dyDescent="0.25"/>
  <cols>
    <col min="1" max="1" width="9.140625" style="33"/>
    <col min="2" max="2" width="18" style="33" customWidth="1"/>
    <col min="3" max="3" width="6.7109375" style="43" customWidth="1"/>
    <col min="4" max="4" width="13.5703125" style="33" bestFit="1" customWidth="1"/>
    <col min="5" max="5" width="11" style="38" bestFit="1" customWidth="1"/>
    <col min="6" max="6" width="14" style="36" customWidth="1"/>
    <col min="7" max="7" width="58.85546875" style="37" bestFit="1" customWidth="1"/>
    <col min="8" max="8" width="23.85546875" style="33" bestFit="1" customWidth="1"/>
    <col min="9" max="16384" width="9.140625" style="33"/>
  </cols>
  <sheetData>
    <row r="1" spans="1:8" ht="30" x14ac:dyDescent="0.25">
      <c r="A1" s="30" t="s">
        <v>7</v>
      </c>
      <c r="B1" s="30" t="s">
        <v>2</v>
      </c>
      <c r="C1" s="39" t="s">
        <v>27</v>
      </c>
      <c r="D1" s="30" t="s">
        <v>23</v>
      </c>
      <c r="E1" s="31" t="s">
        <v>4</v>
      </c>
      <c r="F1" s="31" t="s">
        <v>24</v>
      </c>
      <c r="G1" s="32" t="s">
        <v>3</v>
      </c>
      <c r="H1" s="30" t="s">
        <v>25</v>
      </c>
    </row>
    <row r="2" spans="1:8" x14ac:dyDescent="0.25">
      <c r="A2" s="34"/>
      <c r="B2" s="34"/>
      <c r="C2" s="40">
        <v>4</v>
      </c>
      <c r="D2" s="34" t="s">
        <v>26</v>
      </c>
      <c r="E2" s="35"/>
      <c r="F2" s="36">
        <v>45400</v>
      </c>
      <c r="G2" s="37" t="e">
        <f>VLOOKUP(B2,[1]Master!$A:$B,2,FALSE)</f>
        <v>#N/A</v>
      </c>
      <c r="H2" s="34"/>
    </row>
    <row r="3" spans="1:8" x14ac:dyDescent="0.25">
      <c r="C3" s="43">
        <v>5</v>
      </c>
      <c r="G3" s="37" t="e">
        <f>VLOOKUP(B3,[1]Master!$A:$B,2,FALSE)</f>
        <v>#N/A</v>
      </c>
    </row>
    <row r="4" spans="1:8" ht="15.75" x14ac:dyDescent="0.25">
      <c r="B4" s="41"/>
      <c r="C4" s="42">
        <v>6</v>
      </c>
      <c r="F4" s="36">
        <v>45400</v>
      </c>
      <c r="G4" s="37" t="e">
        <f>VLOOKUP(B4,[1]Master!$A:$B,2,FALSE)</f>
        <v>#N/A</v>
      </c>
      <c r="H4" s="37"/>
    </row>
    <row r="5" spans="1:8" ht="15.75" x14ac:dyDescent="0.25">
      <c r="B5" s="41"/>
      <c r="C5" s="42">
        <v>7</v>
      </c>
      <c r="F5" s="36">
        <v>45596</v>
      </c>
      <c r="G5" s="37" t="e">
        <f>VLOOKUP(B5,[1]Master!$A:$B,2,FALSE)</f>
        <v>#N/A</v>
      </c>
    </row>
    <row r="6" spans="1:8" x14ac:dyDescent="0.25">
      <c r="G6" s="37" t="e">
        <f>VLOOKUP(B6,[1]Master!$A:$B,2,FALSE)</f>
        <v>#N/A</v>
      </c>
      <c r="H6" s="37"/>
    </row>
    <row r="7" spans="1:8" x14ac:dyDescent="0.25">
      <c r="G7" s="37" t="e">
        <f>VLOOKUP(B7,[1]Master!$A:$B,2,FALSE)</f>
        <v>#N/A</v>
      </c>
    </row>
  </sheetData>
  <conditionalFormatting sqref="B4:C5">
    <cfRule type="expression" dxfId="5" priority="1" stopIfTrue="1">
      <formula>$A4=""</formula>
    </cfRule>
    <cfRule type="expression" dxfId="4" priority="2" stopIfTrue="1">
      <formula>$A4="Seq"</formula>
    </cfRule>
    <cfRule type="expression" dxfId="3" priority="3" stopIfTrue="1">
      <formula>$B4="Parent"</formula>
    </cfRule>
    <cfRule type="expression" dxfId="2" priority="4">
      <formula>RIGHT($B5,1)&gt;RIGHT($B4,1)</formula>
    </cfRule>
  </conditionalFormatting>
  <conditionalFormatting sqref="D1:D1048576">
    <cfRule type="cellIs" dxfId="1" priority="5" operator="equal">
      <formula>"Add"</formula>
    </cfRule>
    <cfRule type="cellIs" dxfId="0" priority="6" operator="equal">
      <formula>"Remove"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Summary</vt:lpstr>
      <vt:lpstr>CoO Breakdown</vt:lpstr>
      <vt:lpstr>BOM</vt:lpstr>
      <vt:lpstr>ECO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2025-03-10T11:16:51Z</dcterms:modified>
</cp:coreProperties>
</file>