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chawla\Data Science\Machine Learning -1\Logistic Regression\Telecom Churn\"/>
    </mc:Choice>
  </mc:AlternateContent>
  <xr:revisionPtr revIDLastSave="0" documentId="13_ncr:1_{D9CD2418-6A37-4C63-917B-5F37E9932A5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1" i="1" l="1"/>
  <c r="S70" i="1"/>
  <c r="S69" i="1"/>
  <c r="V62" i="1"/>
  <c r="P69" i="1"/>
  <c r="P68" i="1"/>
  <c r="U62" i="1"/>
  <c r="T62" i="1"/>
  <c r="S62" i="1"/>
  <c r="R62" i="1"/>
  <c r="D2" i="1"/>
  <c r="R30" i="1"/>
  <c r="S30" i="1"/>
  <c r="N39" i="1"/>
  <c r="N38" i="1"/>
  <c r="N37" i="1"/>
  <c r="N36" i="1"/>
  <c r="R33" i="1" s="1"/>
  <c r="N35" i="1"/>
  <c r="Q33" i="1" l="1"/>
  <c r="D4923" i="1"/>
  <c r="M2" i="1" l="1"/>
  <c r="M1" i="1"/>
  <c r="M3" i="1" s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2" i="1" l="1"/>
  <c r="J2" i="1"/>
</calcChain>
</file>

<file path=xl/sharedStrings.xml><?xml version="1.0" encoding="utf-8"?>
<sst xmlns="http://schemas.openxmlformats.org/spreadsheetml/2006/main" count="47" uniqueCount="45">
  <si>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</si>
  <si>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</si>
  <si>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</si>
  <si>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</si>
  <si>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</si>
  <si>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</si>
  <si>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</si>
  <si>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</si>
  <si>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</si>
  <si>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</si>
  <si>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</si>
  <si>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</si>
  <si>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FPR = NUMBER OF PEOPLE ACTUALLY 0 BUT PREDICTED 1</t>
  </si>
  <si>
    <t>False positive rate</t>
  </si>
  <si>
    <t>Customer</t>
  </si>
  <si>
    <t>Predicted Churn Probability</t>
  </si>
  <si>
    <t>Thulasi</t>
  </si>
  <si>
    <t>Aditi</t>
  </si>
  <si>
    <t>Jaideep</t>
  </si>
  <si>
    <t>Ashok</t>
  </si>
  <si>
    <t>Amulya</t>
  </si>
  <si>
    <t>Predicted</t>
  </si>
  <si>
    <t>cutopff</t>
  </si>
  <si>
    <t>tpr</t>
  </si>
  <si>
    <t>fpr</t>
  </si>
  <si>
    <t>POSITIVES</t>
  </si>
  <si>
    <t>NEGATIVES</t>
  </si>
  <si>
    <t>Threshold</t>
  </si>
  <si>
    <t>Probability</t>
  </si>
  <si>
    <t>Accuracy</t>
  </si>
  <si>
    <t>Sensitivity</t>
  </si>
  <si>
    <t>Specificity</t>
  </si>
  <si>
    <t>Patient ID</t>
  </si>
  <si>
    <t>Heart Disease</t>
  </si>
  <si>
    <t>Predicted Probability for Heart Disease</t>
  </si>
  <si>
    <t>Predicted Label</t>
  </si>
  <si>
    <t>cutoff</t>
  </si>
  <si>
    <t>TP</t>
  </si>
  <si>
    <t>TN</t>
  </si>
  <si>
    <t>FP</t>
  </si>
  <si>
    <t>FN</t>
  </si>
  <si>
    <t>accuracy</t>
  </si>
  <si>
    <t xml:space="preserve">sensitivity </t>
  </si>
  <si>
    <t>specificity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</si>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</sst>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619196</xdr:colOff>
      <xdr:row>6</xdr:row>
      <xdr:rowOff>94859</xdr:rowOff>
    </xdr:from>
    <xdr:to>
      <xdr:col>15</xdr:col>
      <xdr:colOff>440078</xdr:colOff>
      <xdr:row>22</xdr:row>
      <xdr:rowOff>130809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23"/>
  <sheetViews>
    <sheetView tabSelected="1" topLeftCell="A34" zoomScale="80" zoomScaleNormal="80" workbookViewId="0">
      <selection activeCell="S73" sqref="S73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  <col min="14" max="14" width="14.3984375" bestFit="1" customWidth="1"/>
    <col min="18" max="18" width="22.59765625" customWidth="1"/>
  </cols>
  <sheetData>
    <row r="1" spans="1:18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8" x14ac:dyDescent="0.3">
      <c r="A2" s="2">
        <v>6089</v>
      </c>
      <c r="B2" s="2">
        <v>1</v>
      </c>
      <c r="C2" s="2">
        <v>0.86595997011588899</v>
      </c>
      <c r="D2" s="2">
        <f>IF(C2&gt;=$H$2, 1, 0)</f>
        <v>1</v>
      </c>
      <c r="H2" s="4">
        <v>0.4</v>
      </c>
      <c r="I2" s="4">
        <f>COUNTIFS(B2:B4923,1,D2:D4923,1) / M1</f>
        <v>0.67132867132867136</v>
      </c>
      <c r="J2" s="4">
        <f>COUNTIFS(B2:B4923, 0, D2:D4923, 1)/M2</f>
        <v>0.16121045392022007</v>
      </c>
      <c r="K2" s="1"/>
      <c r="L2" s="3" t="s">
        <v>10</v>
      </c>
      <c r="M2" s="2">
        <f>COUNTIF(B2:B4923, 0)</f>
        <v>3635</v>
      </c>
    </row>
    <row r="3" spans="1:18" x14ac:dyDescent="0.3">
      <c r="A3" s="2">
        <v>4800</v>
      </c>
      <c r="B3" s="2">
        <v>1</v>
      </c>
      <c r="C3" s="2">
        <v>0.86595997011588899</v>
      </c>
      <c r="D3" s="2">
        <f t="shared" ref="D2:D65" si="0">IF(C3&gt;=$H$2, 1, 0)</f>
        <v>1</v>
      </c>
      <c r="L3" s="3" t="s">
        <v>8</v>
      </c>
      <c r="M3" s="2">
        <f>M1/(M1+M2)</f>
        <v>0.26147907354733846</v>
      </c>
    </row>
    <row r="4" spans="1:18" x14ac:dyDescent="0.3">
      <c r="A4" s="2">
        <v>3380</v>
      </c>
      <c r="B4" s="2">
        <v>1</v>
      </c>
      <c r="C4" s="2">
        <v>0.86595997011588899</v>
      </c>
      <c r="D4" s="2">
        <f t="shared" si="0"/>
        <v>1</v>
      </c>
      <c r="R4" t="s">
        <v>13</v>
      </c>
    </row>
    <row r="5" spans="1:18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  <c r="R5" t="s">
        <v>12</v>
      </c>
    </row>
    <row r="6" spans="1:18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8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8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8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8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8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8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8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8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8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8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9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9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9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9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9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9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9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9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9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9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9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9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9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  <c r="R29" t="s">
        <v>25</v>
      </c>
      <c r="S29" t="s">
        <v>26</v>
      </c>
    </row>
    <row r="30" spans="1:19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  <c r="R30">
        <f>SUM(L35:L39)</f>
        <v>2</v>
      </c>
      <c r="S30">
        <f>COUNTIF(L35:L39, 0)</f>
        <v>3</v>
      </c>
    </row>
    <row r="31" spans="1:19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9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  <c r="P32" t="s">
        <v>22</v>
      </c>
      <c r="Q32" t="s">
        <v>23</v>
      </c>
      <c r="R32" t="s">
        <v>24</v>
      </c>
    </row>
    <row r="33" spans="1:18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  <c r="P33">
        <v>0.5</v>
      </c>
      <c r="Q33">
        <f>COUNTIFS(N35:N39, 1, L35:L39, 1)/R30</f>
        <v>1</v>
      </c>
      <c r="R33">
        <f>COUNTIFS(L35:L39, 0, N35:N39, 1)/S30</f>
        <v>0.33333333333333331</v>
      </c>
    </row>
    <row r="34" spans="1:18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  <c r="K34" s="5" t="s">
        <v>14</v>
      </c>
      <c r="L34" s="5" t="s">
        <v>0</v>
      </c>
      <c r="M34" s="5" t="s">
        <v>15</v>
      </c>
      <c r="N34" s="6" t="s">
        <v>21</v>
      </c>
      <c r="Q34">
        <v>1</v>
      </c>
      <c r="R34">
        <v>0.67</v>
      </c>
    </row>
    <row r="35" spans="1:18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  <c r="K35" s="5" t="s">
        <v>16</v>
      </c>
      <c r="L35" s="5">
        <v>1</v>
      </c>
      <c r="M35" s="5">
        <v>0.52</v>
      </c>
      <c r="N35">
        <f>IF(M35&gt;P33, 1, 0)</f>
        <v>1</v>
      </c>
    </row>
    <row r="36" spans="1:18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  <c r="K36" s="5" t="s">
        <v>17</v>
      </c>
      <c r="L36" s="5">
        <v>0</v>
      </c>
      <c r="M36" s="5">
        <v>0.56000000000000005</v>
      </c>
      <c r="N36">
        <f>IF(M36&gt;P33, 1, 0)</f>
        <v>1</v>
      </c>
      <c r="Q36">
        <v>1</v>
      </c>
      <c r="R36">
        <v>0.33333333333333331</v>
      </c>
    </row>
    <row r="37" spans="1:18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  <c r="K37" s="5" t="s">
        <v>18</v>
      </c>
      <c r="L37" s="5">
        <v>1</v>
      </c>
      <c r="M37" s="5">
        <v>0.78</v>
      </c>
      <c r="N37">
        <f>IF(M37&gt;P33, 1, 0)</f>
        <v>1</v>
      </c>
    </row>
    <row r="38" spans="1:18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  <c r="K38" s="5" t="s">
        <v>19</v>
      </c>
      <c r="L38" s="5">
        <v>0</v>
      </c>
      <c r="M38" s="5">
        <v>0.45</v>
      </c>
      <c r="N38">
        <f>IF(M38&gt;P33, 1, 0)</f>
        <v>0</v>
      </c>
    </row>
    <row r="39" spans="1:18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  <c r="K39" s="5" t="s">
        <v>20</v>
      </c>
      <c r="L39" s="5">
        <v>0</v>
      </c>
      <c r="M39" s="5">
        <v>0.22</v>
      </c>
      <c r="N39">
        <f>IF(M39&gt;P33, 1, 0)</f>
        <v>0</v>
      </c>
    </row>
    <row r="40" spans="1:18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18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18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18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  <c r="K43" s="7" t="s">
        <v>27</v>
      </c>
      <c r="L43" s="7" t="s">
        <v>28</v>
      </c>
      <c r="M43" s="7" t="s">
        <v>29</v>
      </c>
      <c r="N43" s="7" t="s">
        <v>30</v>
      </c>
      <c r="O43" s="7" t="s">
        <v>31</v>
      </c>
    </row>
    <row r="44" spans="1:18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  <c r="K44" s="7">
        <v>0</v>
      </c>
      <c r="L44" s="7">
        <v>0</v>
      </c>
      <c r="M44" s="7">
        <v>0.21</v>
      </c>
      <c r="N44" s="7">
        <v>1</v>
      </c>
      <c r="O44" s="7">
        <v>0</v>
      </c>
    </row>
    <row r="45" spans="1:18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  <c r="K45" s="7">
        <v>0.1</v>
      </c>
      <c r="L45" s="7">
        <v>0.1</v>
      </c>
      <c r="M45" s="7">
        <v>0.39</v>
      </c>
      <c r="N45" s="7">
        <v>0.96</v>
      </c>
      <c r="O45" s="7">
        <v>0.22</v>
      </c>
    </row>
    <row r="46" spans="1:18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  <c r="K46" s="7">
        <v>0.2</v>
      </c>
      <c r="L46" s="7">
        <v>0.2</v>
      </c>
      <c r="M46" s="7">
        <v>0.56000000000000005</v>
      </c>
      <c r="N46" s="7">
        <v>0.88</v>
      </c>
      <c r="O46" s="7">
        <v>0.49</v>
      </c>
    </row>
    <row r="47" spans="1:18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  <c r="K47" s="7">
        <v>0.3</v>
      </c>
      <c r="L47" s="7">
        <v>0.3</v>
      </c>
      <c r="M47" s="7">
        <v>0.59</v>
      </c>
      <c r="N47" s="7">
        <v>0.81</v>
      </c>
      <c r="O47" s="7">
        <v>0.53</v>
      </c>
    </row>
    <row r="48" spans="1:18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  <c r="K48" s="7">
        <v>0.4</v>
      </c>
      <c r="L48" s="7">
        <v>0.4</v>
      </c>
      <c r="M48" s="7">
        <v>0.62</v>
      </c>
      <c r="N48" s="7">
        <v>0.78</v>
      </c>
      <c r="O48" s="7">
        <v>0.63</v>
      </c>
    </row>
    <row r="49" spans="1:22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  <c r="K49" s="7">
        <v>0.5</v>
      </c>
      <c r="L49" s="7">
        <v>0.5</v>
      </c>
      <c r="M49" s="7">
        <v>0.74</v>
      </c>
      <c r="N49" s="7">
        <v>0.73</v>
      </c>
      <c r="O49" s="7">
        <v>0.74</v>
      </c>
    </row>
    <row r="50" spans="1:22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  <c r="K50" s="7">
        <v>0.6</v>
      </c>
      <c r="L50" s="7">
        <v>0.6</v>
      </c>
      <c r="M50" s="7">
        <v>0.81</v>
      </c>
      <c r="N50" s="7">
        <v>0.64</v>
      </c>
      <c r="O50" s="7">
        <v>0.79</v>
      </c>
    </row>
    <row r="51" spans="1:22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  <c r="K51" s="7">
        <v>0.7</v>
      </c>
      <c r="L51" s="7">
        <v>0.7</v>
      </c>
      <c r="M51" s="7">
        <v>0.78</v>
      </c>
      <c r="N51" s="7">
        <v>0.42</v>
      </c>
      <c r="O51" s="7">
        <v>0.83</v>
      </c>
    </row>
    <row r="52" spans="1:22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  <c r="K52" s="7">
        <v>0.8</v>
      </c>
      <c r="L52" s="7">
        <v>0.8</v>
      </c>
      <c r="M52" s="7">
        <v>0.63</v>
      </c>
      <c r="N52" s="7">
        <v>0.21</v>
      </c>
      <c r="O52" s="7">
        <v>0.92</v>
      </c>
    </row>
    <row r="53" spans="1:22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  <c r="K53" s="7">
        <v>0.9</v>
      </c>
      <c r="L53" s="7">
        <v>0.9</v>
      </c>
      <c r="M53" s="7">
        <v>0.56000000000000005</v>
      </c>
      <c r="N53" s="7">
        <v>0.03</v>
      </c>
      <c r="O53" s="7">
        <v>0.98</v>
      </c>
    </row>
    <row r="54" spans="1:22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22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22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22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  <c r="J57" s="8"/>
      <c r="K57" s="8"/>
      <c r="L57" s="8"/>
      <c r="M57" s="8"/>
      <c r="N57" s="8"/>
      <c r="O57" s="8"/>
      <c r="P57" s="8"/>
      <c r="Q57" s="8"/>
      <c r="R57" s="8"/>
    </row>
    <row r="58" spans="1:22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  <c r="J58" s="8"/>
      <c r="K58" s="8"/>
      <c r="L58" s="8"/>
      <c r="M58" s="8"/>
      <c r="N58" s="8"/>
      <c r="O58" s="8"/>
      <c r="P58" s="8"/>
      <c r="Q58" s="8"/>
      <c r="R58" s="8"/>
    </row>
    <row r="59" spans="1:22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  <c r="J59" s="8"/>
      <c r="K59" s="8"/>
      <c r="L59" s="8"/>
      <c r="M59" s="8"/>
      <c r="N59" s="8"/>
      <c r="O59" s="8"/>
      <c r="P59" s="8"/>
      <c r="Q59" s="8"/>
      <c r="R59" s="8"/>
    </row>
    <row r="60" spans="1:22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  <c r="J60" s="8"/>
      <c r="K60" s="8"/>
      <c r="L60" s="8"/>
      <c r="M60" s="8"/>
      <c r="N60" s="8"/>
      <c r="O60" s="8"/>
      <c r="P60" s="8"/>
      <c r="Q60" s="8"/>
      <c r="R60" s="8"/>
    </row>
    <row r="61" spans="1:22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  <c r="J61" s="8"/>
      <c r="K61" s="8" t="s">
        <v>32</v>
      </c>
      <c r="L61" s="8" t="s">
        <v>33</v>
      </c>
      <c r="M61" s="8" t="s">
        <v>34</v>
      </c>
      <c r="N61" s="8" t="s">
        <v>35</v>
      </c>
      <c r="O61" s="8"/>
      <c r="P61" s="8" t="s">
        <v>36</v>
      </c>
      <c r="Q61" s="8"/>
      <c r="R61" s="9" t="s">
        <v>37</v>
      </c>
      <c r="S61" s="9" t="s">
        <v>38</v>
      </c>
      <c r="T61" s="9" t="s">
        <v>39</v>
      </c>
      <c r="U61" s="9" t="s">
        <v>40</v>
      </c>
    </row>
    <row r="62" spans="1:22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  <c r="J62" s="8"/>
      <c r="K62" s="8">
        <v>1001</v>
      </c>
      <c r="L62" s="8">
        <v>0</v>
      </c>
      <c r="M62" s="8">
        <v>0.34</v>
      </c>
      <c r="N62" s="8">
        <v>0</v>
      </c>
      <c r="O62" s="8"/>
      <c r="P62" s="8">
        <v>0.45</v>
      </c>
      <c r="Q62" s="8"/>
      <c r="R62" s="8">
        <f>COUNTIFS(L62:L71, 1, N62:N71, 1)</f>
        <v>4</v>
      </c>
      <c r="S62">
        <f>COUNTIFS(L62:L71, 0, N62:N71, 0)</f>
        <v>3</v>
      </c>
      <c r="T62">
        <f>COUNTIFS(L62:L71, 0, N62:N71, 1)</f>
        <v>2</v>
      </c>
      <c r="U62">
        <f>COUNTIFS(L62:L71, 1, N62:N71, 0)</f>
        <v>1</v>
      </c>
      <c r="V62">
        <f>SUM(R62:U62)</f>
        <v>10</v>
      </c>
    </row>
    <row r="63" spans="1:22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  <c r="J63" s="8"/>
      <c r="K63" s="8">
        <v>1002</v>
      </c>
      <c r="L63" s="8">
        <v>1</v>
      </c>
      <c r="M63" s="8">
        <v>0.57999999999999996</v>
      </c>
      <c r="N63" s="8">
        <v>1</v>
      </c>
      <c r="O63" s="8"/>
      <c r="P63" s="8">
        <v>0.5</v>
      </c>
      <c r="Q63" s="8"/>
      <c r="R63" s="8"/>
    </row>
    <row r="64" spans="1:22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  <c r="J64" s="8"/>
      <c r="K64" s="8">
        <v>1003</v>
      </c>
      <c r="L64" s="8">
        <v>1</v>
      </c>
      <c r="M64" s="8">
        <v>0.79</v>
      </c>
      <c r="N64" s="8">
        <v>1</v>
      </c>
      <c r="O64" s="8"/>
      <c r="P64" s="8">
        <v>0.55000000000000004</v>
      </c>
      <c r="Q64" s="8"/>
      <c r="R64" s="8"/>
    </row>
    <row r="65" spans="1:19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  <c r="J65" s="8"/>
      <c r="K65" s="8">
        <v>1004</v>
      </c>
      <c r="L65" s="8">
        <v>0</v>
      </c>
      <c r="M65" s="8">
        <v>0.68</v>
      </c>
      <c r="N65" s="8">
        <v>1</v>
      </c>
      <c r="O65" s="8"/>
      <c r="P65" s="8">
        <v>0.6</v>
      </c>
      <c r="Q65" s="8"/>
      <c r="R65" s="8"/>
    </row>
    <row r="66" spans="1:19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  <c r="J66" s="8"/>
      <c r="K66" s="8">
        <v>1005</v>
      </c>
      <c r="L66" s="8">
        <v>0</v>
      </c>
      <c r="M66" s="8">
        <v>0.21</v>
      </c>
      <c r="N66" s="8">
        <v>0</v>
      </c>
      <c r="O66" s="8"/>
      <c r="P66" s="8"/>
      <c r="Q66" s="8"/>
      <c r="R66" s="8"/>
    </row>
    <row r="67" spans="1:19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  <c r="J67" s="8"/>
      <c r="K67" s="8">
        <v>1006</v>
      </c>
      <c r="L67" s="8">
        <v>0</v>
      </c>
      <c r="M67" s="8">
        <v>0.04</v>
      </c>
      <c r="N67" s="8">
        <v>0</v>
      </c>
      <c r="O67" s="8"/>
      <c r="P67" s="8"/>
      <c r="Q67" s="8"/>
      <c r="R67" s="8"/>
    </row>
    <row r="68" spans="1:19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  <c r="J68" s="8"/>
      <c r="K68" s="8">
        <v>1007</v>
      </c>
      <c r="L68" s="8">
        <v>1</v>
      </c>
      <c r="M68" s="8">
        <v>0.48</v>
      </c>
      <c r="N68" s="8">
        <v>0</v>
      </c>
      <c r="O68" s="8"/>
      <c r="P68" s="8">
        <f>_xlfn.MINIFS(M62:M71, N62:N71, 1)</f>
        <v>0.57999999999999996</v>
      </c>
      <c r="Q68" s="8"/>
      <c r="R68" s="8"/>
    </row>
    <row r="69" spans="1:19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  <c r="J69" s="8"/>
      <c r="K69" s="8">
        <v>1008</v>
      </c>
      <c r="L69" s="8">
        <v>1</v>
      </c>
      <c r="M69" s="8">
        <v>0.64</v>
      </c>
      <c r="N69" s="8">
        <v>1</v>
      </c>
      <c r="O69" s="8"/>
      <c r="P69" s="8">
        <f>_xlfn.MAXIFS(M62:M71, N62:N71, 0)</f>
        <v>0.48</v>
      </c>
      <c r="Q69" s="8"/>
      <c r="R69" s="8" t="s">
        <v>41</v>
      </c>
      <c r="S69">
        <f>(R62+S62)/V62</f>
        <v>0.7</v>
      </c>
    </row>
    <row r="70" spans="1:19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  <c r="J70" s="8"/>
      <c r="K70" s="8">
        <v>1009</v>
      </c>
      <c r="L70" s="8">
        <v>0</v>
      </c>
      <c r="M70" s="8">
        <v>0.61</v>
      </c>
      <c r="N70" s="8">
        <v>1</v>
      </c>
      <c r="O70" s="8"/>
      <c r="P70" s="8"/>
      <c r="Q70" s="8"/>
      <c r="R70" s="8" t="s">
        <v>42</v>
      </c>
      <c r="S70">
        <f>R62/(U62+R62)</f>
        <v>0.8</v>
      </c>
    </row>
    <row r="71" spans="1:19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  <c r="J71" s="8"/>
      <c r="K71" s="8">
        <v>1010</v>
      </c>
      <c r="L71" s="8">
        <v>1</v>
      </c>
      <c r="M71" s="8">
        <v>0.86</v>
      </c>
      <c r="N71" s="8">
        <v>1</v>
      </c>
      <c r="O71" s="8"/>
      <c r="P71" s="8"/>
      <c r="Q71" s="8"/>
      <c r="R71" s="8" t="s">
        <v>43</v>
      </c>
      <c r="S71">
        <f>S62/(T62+S62)</f>
        <v>0.6</v>
      </c>
    </row>
    <row r="72" spans="1:19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  <c r="J72" s="8"/>
      <c r="K72" s="8"/>
      <c r="L72" s="8"/>
      <c r="M72" s="8"/>
      <c r="N72" s="8"/>
      <c r="O72" s="8"/>
      <c r="P72" s="8"/>
      <c r="Q72" s="8"/>
      <c r="R72" s="9" t="s">
        <v>44</v>
      </c>
      <c r="S72">
        <v>0.67</v>
      </c>
    </row>
    <row r="73" spans="1:19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  <c r="J73" s="8"/>
      <c r="K73" s="8"/>
      <c r="L73" s="8"/>
      <c r="M73" s="8"/>
      <c r="N73" s="8"/>
      <c r="O73" s="8"/>
      <c r="P73" s="8"/>
      <c r="Q73" s="8"/>
      <c r="R73" s="8"/>
    </row>
    <row r="74" spans="1:19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  <c r="J74" s="8"/>
      <c r="K74" s="8"/>
      <c r="L74" s="8"/>
      <c r="M74" s="8"/>
      <c r="N74" s="8"/>
      <c r="O74" s="8"/>
      <c r="P74" s="8"/>
      <c r="Q74" s="8"/>
      <c r="R74" s="8"/>
    </row>
    <row r="75" spans="1:19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  <c r="J75" s="8"/>
      <c r="K75" s="8"/>
      <c r="L75" s="8"/>
      <c r="M75" s="8"/>
      <c r="N75" s="8"/>
      <c r="O75" s="8"/>
      <c r="P75" s="8"/>
      <c r="Q75" s="8"/>
      <c r="R75" s="8"/>
    </row>
    <row r="76" spans="1:19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19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19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19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19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0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0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0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0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0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0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0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0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0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0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0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0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0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0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0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0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0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0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0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0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0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0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0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0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0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0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0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0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0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0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0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0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0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0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0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0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0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0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0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0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0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0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0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0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0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0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0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0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0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0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0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0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0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0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0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0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0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0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0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0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0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0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0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0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0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0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0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0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0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0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0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0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0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0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0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0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0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0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0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0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0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0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0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0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0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0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0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0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0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0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0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0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0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0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0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0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0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0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0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0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0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0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0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0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0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0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0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0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0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0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0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0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0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0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0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0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0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0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0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0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0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0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0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0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0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0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0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0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0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0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0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0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0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0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0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0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0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0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0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0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0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0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0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0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0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0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0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0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0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0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0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0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0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0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0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0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0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0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0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0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0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0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0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0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0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0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0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0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0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0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0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0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0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0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0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0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0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0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0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0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0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0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0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0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0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0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0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0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0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0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0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0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0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0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0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0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0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0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0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0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0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0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0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0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0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0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0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0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0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0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0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0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0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0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0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0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0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0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0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0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0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0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0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0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0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0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0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0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0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0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0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0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0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0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0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0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0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0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0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0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0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0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0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0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0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0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0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0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0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0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0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0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0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0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0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0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0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0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0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0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0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0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0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0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0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0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0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0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0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0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0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0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0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0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0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0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0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0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0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0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0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0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0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0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0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0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0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0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0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0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0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0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0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0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0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0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0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0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0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0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0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0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0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0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0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0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0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0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0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0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0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0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0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0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0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0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0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0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0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0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0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0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0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0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0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0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0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0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0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0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0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0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0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0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0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0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0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0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0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0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0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0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0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0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0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0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0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0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0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0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0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0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0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0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0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0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0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0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0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0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0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0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0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0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0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0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0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0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0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0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0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0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0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0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0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0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0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0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0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0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0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0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0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0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0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0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0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0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0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0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0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0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0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0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0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0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0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0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0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0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0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0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0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0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0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0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0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0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0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0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0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0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0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0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0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0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0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0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0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0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0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0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0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0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0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0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0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0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0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0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0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0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0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0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0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0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0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0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0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0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0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0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0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0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0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0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0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0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0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0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0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0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0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0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0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0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0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0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0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0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0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0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0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0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0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0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0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0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0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0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0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0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0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0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0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0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0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0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0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0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0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0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0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0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0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0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0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0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0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0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0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0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0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0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0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0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0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0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0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0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0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0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0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0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0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0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0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0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0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0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0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0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0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0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0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0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0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0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0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0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0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0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0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0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0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0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0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0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0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0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0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0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0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0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0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0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0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0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0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0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0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0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0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0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0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0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0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0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0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0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0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0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0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0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0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0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0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0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0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0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0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0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0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0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0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0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0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0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0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0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0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0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0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0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0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0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0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0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0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0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0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0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0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0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0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0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0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0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0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0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0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0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0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0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0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0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0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0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0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0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0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0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0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0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0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0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0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0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0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0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0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0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0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0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0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0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0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0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0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0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0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0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0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0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0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0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0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0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0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0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0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0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0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0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0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0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0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0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0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0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0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0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0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0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0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0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0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0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0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0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0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0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0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0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0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0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0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0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0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0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0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0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0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0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0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0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0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0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0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0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0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0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0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0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0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0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0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0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0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0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0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0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0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0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0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0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0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0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0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0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0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0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0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0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0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0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0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0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0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0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0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0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0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0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0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0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0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0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0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0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0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0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0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0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0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0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0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0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0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0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0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0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0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0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0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0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0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0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0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0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0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0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0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0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0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0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0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0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0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0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0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0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0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0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0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0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0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0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0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0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0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0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0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0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0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0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0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0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0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0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0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0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0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0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0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0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0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0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0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0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0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0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0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0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0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0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0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0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0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0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0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0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0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0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0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0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0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0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0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0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0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0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0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0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0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0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0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0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0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0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0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0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0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0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0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0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0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0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0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0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0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0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0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0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0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0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>IF(C4923&gt;=$H$2, 1, 0)</f>
        <v>0</v>
      </c>
    </row>
  </sheetData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V-Amit Chawla</cp:lastModifiedBy>
  <dcterms:created xsi:type="dcterms:W3CDTF">2018-11-23T11:15:58Z</dcterms:created>
  <dcterms:modified xsi:type="dcterms:W3CDTF">2020-04-25T11:41:28Z</dcterms:modified>
</cp:coreProperties>
</file>