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chawla\Data Science\Machine Learning - 2\Time Series Analysis\"/>
    </mc:Choice>
  </mc:AlternateContent>
  <xr:revisionPtr revIDLastSave="0" documentId="13_ncr:1_{B0AB4AFA-B59A-448B-9724-F037E777E35B}" xr6:coauthVersionLast="45" xr6:coauthVersionMax="45" xr10:uidLastSave="{00000000-0000-0000-0000-000000000000}"/>
  <bookViews>
    <workbookView xWindow="-24120" yWindow="1695" windowWidth="24240" windowHeight="13290" activeTab="5" xr2:uid="{916E4900-C788-4667-BF10-2AC295B97E46}"/>
  </bookViews>
  <sheets>
    <sheet name="Data" sheetId="5" r:id="rId1"/>
    <sheet name="SES Calculation" sheetId="1" r:id="rId2"/>
    <sheet name="SES Plot" sheetId="6" r:id="rId3"/>
    <sheet name="Holt Calculation" sheetId="2" r:id="rId4"/>
    <sheet name="Holt Plot" sheetId="7" r:id="rId5"/>
    <sheet name="HoltWinters" sheetId="3" r:id="rId6"/>
    <sheet name="HoltWinters Plo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2" l="1"/>
  <c r="E31" i="2"/>
  <c r="E32" i="2"/>
  <c r="E33" i="2" s="1"/>
  <c r="E34" i="2" s="1"/>
  <c r="E35" i="2" s="1"/>
  <c r="E36" i="2" s="1"/>
  <c r="E37" i="2" s="1"/>
  <c r="E38" i="2" s="1"/>
  <c r="E29" i="2"/>
  <c r="D30" i="2" s="1"/>
  <c r="D29" i="2"/>
  <c r="E28" i="2"/>
  <c r="D28" i="2"/>
  <c r="D27" i="2"/>
  <c r="D31" i="2" l="1"/>
  <c r="D32" i="2" s="1"/>
  <c r="D33" i="2" s="1"/>
  <c r="D34" i="2" s="1"/>
  <c r="D35" i="2" s="1"/>
  <c r="D36" i="2" s="1"/>
  <c r="D37" i="2" s="1"/>
  <c r="D38" i="2" s="1"/>
  <c r="F29" i="2"/>
  <c r="D23" i="1"/>
  <c r="E24" i="1" s="1"/>
  <c r="F30" i="2" l="1"/>
  <c r="D24" i="1"/>
  <c r="E11" i="3"/>
  <c r="F31" i="2" l="1"/>
  <c r="E25" i="1"/>
  <c r="D25" i="1"/>
  <c r="F32" i="2" l="1"/>
  <c r="D26" i="1"/>
  <c r="E26" i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D10" i="3"/>
  <c r="F10" i="3"/>
  <c r="F9" i="3"/>
  <c r="F8" i="3"/>
  <c r="F7" i="3"/>
  <c r="D11" i="3" s="1"/>
  <c r="F12" i="3" s="1"/>
  <c r="D7" i="2"/>
  <c r="D8" i="2" s="1"/>
  <c r="D7" i="1"/>
  <c r="D8" i="1" s="1"/>
  <c r="E9" i="1" s="1"/>
  <c r="F33" i="2" l="1"/>
  <c r="D27" i="1"/>
  <c r="E27" i="1"/>
  <c r="E8" i="1"/>
  <c r="D9" i="2"/>
  <c r="D10" i="2" s="1"/>
  <c r="D11" i="2" s="1"/>
  <c r="D12" i="2" s="1"/>
  <c r="D13" i="2" s="1"/>
  <c r="D14" i="2" s="1"/>
  <c r="D15" i="2" s="1"/>
  <c r="D16" i="2" s="1"/>
  <c r="D17" i="2" s="1"/>
  <c r="D18" i="2" s="1"/>
  <c r="F11" i="3"/>
  <c r="G11" i="3"/>
  <c r="D12" i="3"/>
  <c r="E12" i="3" s="1"/>
  <c r="G12" i="3"/>
  <c r="F9" i="2"/>
  <c r="D9" i="1"/>
  <c r="E10" i="1" s="1"/>
  <c r="F34" i="2" l="1"/>
  <c r="D28" i="1"/>
  <c r="E28" i="1"/>
  <c r="F10" i="2"/>
  <c r="D13" i="3"/>
  <c r="E13" i="3" s="1"/>
  <c r="F13" i="3"/>
  <c r="G13" i="3"/>
  <c r="F11" i="2"/>
  <c r="F12" i="2"/>
  <c r="D10" i="1"/>
  <c r="E11" i="1" s="1"/>
  <c r="F35" i="2" l="1"/>
  <c r="D29" i="1"/>
  <c r="E29" i="1"/>
  <c r="D14" i="3"/>
  <c r="E14" i="3" s="1"/>
  <c r="F14" i="3"/>
  <c r="G14" i="3"/>
  <c r="F13" i="2"/>
  <c r="D11" i="1"/>
  <c r="E12" i="1" s="1"/>
  <c r="F36" i="2" l="1"/>
  <c r="D30" i="1"/>
  <c r="E30" i="1"/>
  <c r="D15" i="3"/>
  <c r="E15" i="3" s="1"/>
  <c r="F15" i="3"/>
  <c r="G15" i="3"/>
  <c r="F14" i="2"/>
  <c r="D12" i="1"/>
  <c r="E13" i="1" s="1"/>
  <c r="F37" i="2" l="1"/>
  <c r="D31" i="1"/>
  <c r="E31" i="1"/>
  <c r="D16" i="3"/>
  <c r="F16" i="3"/>
  <c r="G16" i="3"/>
  <c r="F15" i="2"/>
  <c r="D13" i="1"/>
  <c r="E14" i="1" s="1"/>
  <c r="F38" i="2" l="1"/>
  <c r="D32" i="1"/>
  <c r="E32" i="1"/>
  <c r="E16" i="3"/>
  <c r="D17" i="3" s="1"/>
  <c r="F16" i="2"/>
  <c r="D14" i="1"/>
  <c r="E15" i="1" s="1"/>
  <c r="D33" i="1" l="1"/>
  <c r="E33" i="1"/>
  <c r="E17" i="3"/>
  <c r="D18" i="3" s="1"/>
  <c r="E18" i="3" s="1"/>
  <c r="F17" i="3"/>
  <c r="G17" i="3"/>
  <c r="F17" i="2"/>
  <c r="D15" i="1"/>
  <c r="E16" i="1" s="1"/>
  <c r="D34" i="1" l="1"/>
  <c r="E34" i="1"/>
  <c r="F18" i="3"/>
  <c r="G18" i="3"/>
  <c r="F18" i="2"/>
  <c r="D16" i="1"/>
  <c r="E17" i="1" s="1"/>
  <c r="D17" i="1" l="1"/>
  <c r="E18" i="1" s="1"/>
  <c r="D18" i="1" l="1"/>
</calcChain>
</file>

<file path=xl/sharedStrings.xml><?xml version="1.0" encoding="utf-8"?>
<sst xmlns="http://schemas.openxmlformats.org/spreadsheetml/2006/main" count="35" uniqueCount="10">
  <si>
    <t>Quarter</t>
  </si>
  <si>
    <t>Actual</t>
  </si>
  <si>
    <t>Forecast</t>
  </si>
  <si>
    <t>alpha</t>
  </si>
  <si>
    <t>beta</t>
  </si>
  <si>
    <t>gamma</t>
  </si>
  <si>
    <t>Level l(t)</t>
  </si>
  <si>
    <t>Trend b(t)</t>
  </si>
  <si>
    <t>Season s(t)</t>
  </si>
  <si>
    <t>forecast is just the level of previous record (yt+1 = 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</si>
</sst>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" xfId="0" applyFont="1" applyBorder="1"/>
    <xf numFmtId="0" fontId="0" fillId="2" borderId="1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Quarterly</a:t>
            </a:r>
            <a:r>
              <a:rPr lang="en-US" b="1" baseline="0"/>
              <a:t> Ice Cream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Data!$C$7:$C$18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4-438C-905E-AD37DD39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 Exponential Smoothing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Calculation'!$C$6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7-4795-93B0-216A9A16B1C6}"/>
            </c:ext>
          </c:extLst>
        </c:ser>
        <c:ser>
          <c:idx val="4"/>
          <c:order val="1"/>
          <c:tx>
            <c:strRef>
              <c:f>'SES Calculation'!$E$6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Calculation'!$E$7:$E$18</c:f>
              <c:numCache>
                <c:formatCode>0</c:formatCode>
                <c:ptCount val="12"/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98</c:v>
                </c:pt>
                <c:pt idx="5">
                  <c:v>100.80000000000001</c:v>
                </c:pt>
                <c:pt idx="6">
                  <c:v>117.04000000000002</c:v>
                </c:pt>
                <c:pt idx="7">
                  <c:v>132.83200000000002</c:v>
                </c:pt>
                <c:pt idx="8">
                  <c:v>131.46560000000002</c:v>
                </c:pt>
                <c:pt idx="9">
                  <c:v>136.57248000000001</c:v>
                </c:pt>
                <c:pt idx="10">
                  <c:v>160.25798400000002</c:v>
                </c:pt>
                <c:pt idx="11">
                  <c:v>183.00638720000003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7-4795-93B0-216A9A16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 Exponential Smoothing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Calculation'!$C$22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Calculation'!$C$23:$C$34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18B-BE6E-2BE7C758DBF9}"/>
            </c:ext>
          </c:extLst>
        </c:ser>
        <c:ser>
          <c:idx val="4"/>
          <c:order val="1"/>
          <c:tx>
            <c:strRef>
              <c:f>'SES Calculation'!$E$22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Calculation'!$E$23:$E$34</c:f>
              <c:numCache>
                <c:formatCode>0</c:formatCode>
                <c:ptCount val="12"/>
                <c:pt idx="1">
                  <c:v>80</c:v>
                </c:pt>
                <c:pt idx="2">
                  <c:v>103</c:v>
                </c:pt>
                <c:pt idx="3">
                  <c:v>124.4</c:v>
                </c:pt>
                <c:pt idx="4">
                  <c:v>126.52000000000001</c:v>
                </c:pt>
                <c:pt idx="5">
                  <c:v>134.816</c:v>
                </c:pt>
                <c:pt idx="6">
                  <c:v>162.4528</c:v>
                </c:pt>
                <c:pt idx="7">
                  <c:v>188.76224000000002</c:v>
                </c:pt>
                <c:pt idx="8">
                  <c:v>188.80979200000002</c:v>
                </c:pt>
                <c:pt idx="9">
                  <c:v>198.14783360000001</c:v>
                </c:pt>
                <c:pt idx="10">
                  <c:v>235.01826688000003</c:v>
                </c:pt>
                <c:pt idx="11">
                  <c:v>270.21461350400006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7-418B-BE6E-2BE7C758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Holt's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Calculation'!$C$6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7-45E2-8424-28FE17447D83}"/>
            </c:ext>
          </c:extLst>
        </c:ser>
        <c:ser>
          <c:idx val="4"/>
          <c:order val="1"/>
          <c:tx>
            <c:strRef>
              <c:f>'Holt Calculation'!$F$6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Calculation'!$F$7:$F$18</c:f>
              <c:numCache>
                <c:formatCode>0</c:formatCode>
                <c:ptCount val="12"/>
                <c:pt idx="2">
                  <c:v>100</c:v>
                </c:pt>
                <c:pt idx="3">
                  <c:v>118</c:v>
                </c:pt>
                <c:pt idx="4">
                  <c:v>110.4</c:v>
                </c:pt>
                <c:pt idx="5">
                  <c:v>113.52000000000001</c:v>
                </c:pt>
                <c:pt idx="6">
                  <c:v>143.45600000000002</c:v>
                </c:pt>
                <c:pt idx="7">
                  <c:v>169.75680000000003</c:v>
                </c:pt>
                <c:pt idx="8">
                  <c:v>159.63904000000002</c:v>
                </c:pt>
                <c:pt idx="9">
                  <c:v>164.21811200000002</c:v>
                </c:pt>
                <c:pt idx="10">
                  <c:v>206.05999360000004</c:v>
                </c:pt>
                <c:pt idx="11">
                  <c:v>242.39639808000007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7-45E2-8424-28FE1744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Holt's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Calculation'!$C$26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Calculation'!$C$27:$C$38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9-4DDC-BFBB-559A9A465CAA}"/>
            </c:ext>
          </c:extLst>
        </c:ser>
        <c:ser>
          <c:idx val="4"/>
          <c:order val="1"/>
          <c:tx>
            <c:strRef>
              <c:f>'Holt Calculation'!$F$26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Calculation'!$F$27:$F$38</c:f>
              <c:numCache>
                <c:formatCode>0</c:formatCode>
                <c:ptCount val="12"/>
                <c:pt idx="2">
                  <c:v>110</c:v>
                </c:pt>
                <c:pt idx="3">
                  <c:v>132.5</c:v>
                </c:pt>
                <c:pt idx="4">
                  <c:v>114.2</c:v>
                </c:pt>
                <c:pt idx="5">
                  <c:v>116.255</c:v>
                </c:pt>
                <c:pt idx="6">
                  <c:v>158.87899999999999</c:v>
                </c:pt>
                <c:pt idx="7">
                  <c:v>190.24564999999996</c:v>
                </c:pt>
                <c:pt idx="8">
                  <c:v>164.13319999999999</c:v>
                </c:pt>
                <c:pt idx="9">
                  <c:v>166.50611149999997</c:v>
                </c:pt>
                <c:pt idx="10">
                  <c:v>225.61328809999998</c:v>
                </c:pt>
                <c:pt idx="11">
                  <c:v>268.62060870499994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9-4DDC-BFBB-559A9A46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Holt Winters'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HoltWinters!$C$6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HoltWinters!$C$7:$C$18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9-4A98-B3C2-451C0E936936}"/>
            </c:ext>
          </c:extLst>
        </c:ser>
        <c:ser>
          <c:idx val="4"/>
          <c:order val="1"/>
          <c:tx>
            <c:strRef>
              <c:f>HoltWinters!$G$6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HoltWinters!$G$7:$G$18</c:f>
              <c:numCache>
                <c:formatCode>General</c:formatCode>
                <c:ptCount val="12"/>
                <c:pt idx="4" formatCode="0">
                  <c:v>80</c:v>
                </c:pt>
                <c:pt idx="5" formatCode="0">
                  <c:v>137.68</c:v>
                </c:pt>
                <c:pt idx="6" formatCode="0">
                  <c:v>159.5968</c:v>
                </c:pt>
                <c:pt idx="7" formatCode="0">
                  <c:v>121.386368</c:v>
                </c:pt>
                <c:pt idx="8" formatCode="0">
                  <c:v>123.40256768</c:v>
                </c:pt>
                <c:pt idx="9" formatCode="0">
                  <c:v>188.6234247168</c:v>
                </c:pt>
                <c:pt idx="10" formatCode="0">
                  <c:v>219.00781335756801</c:v>
                </c:pt>
                <c:pt idx="11" formatCode="0">
                  <c:v>184.54045813587967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9-4A98-B3C2-451C0E936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</xdr:rowOff>
    </xdr:from>
    <xdr:to>
      <xdr:col>12</xdr:col>
      <xdr:colOff>590549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6EE2E-FF32-4267-873E-156A73C54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180975</xdr:rowOff>
    </xdr:from>
    <xdr:to>
      <xdr:col>11</xdr:col>
      <xdr:colOff>104774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210F-9649-4581-8A22-B23B9EF7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17</xdr:row>
      <xdr:rowOff>38100</xdr:rowOff>
    </xdr:from>
    <xdr:to>
      <xdr:col>11</xdr:col>
      <xdr:colOff>304799</xdr:colOff>
      <xdr:row>30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D9162-D5DA-4936-BE2B-10F4DAF73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0</xdr:rowOff>
    </xdr:from>
    <xdr:to>
      <xdr:col>11</xdr:col>
      <xdr:colOff>104774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4237-3A5B-4DA7-92FF-219A4136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11</xdr:col>
      <xdr:colOff>83819</xdr:colOff>
      <xdr:row>31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E5E9B-17DB-4E7D-8E14-D9F9B1860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95249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2715-8617-4847-AA62-8BBAAA2B9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6E30-826E-481E-9E5F-79E09CD2A1EF}">
  <dimension ref="B5:C18"/>
  <sheetViews>
    <sheetView showGridLines="0" topLeftCell="A4" workbookViewId="0"/>
  </sheetViews>
  <sheetFormatPr defaultRowHeight="14.4" x14ac:dyDescent="0.3"/>
  <cols>
    <col min="1" max="1" width="2.6640625" customWidth="1"/>
    <col min="2" max="3" width="10.6640625" customWidth="1"/>
    <col min="4" max="4" width="2.6640625" customWidth="1"/>
  </cols>
  <sheetData>
    <row r="5" spans="2:3" ht="15" thickBot="1" x14ac:dyDescent="0.35"/>
    <row r="6" spans="2:3" ht="15" thickBot="1" x14ac:dyDescent="0.35">
      <c r="B6" s="16" t="s">
        <v>0</v>
      </c>
      <c r="C6" s="18" t="s">
        <v>1</v>
      </c>
    </row>
    <row r="7" spans="2:3" x14ac:dyDescent="0.3">
      <c r="B7" s="14">
        <v>42736</v>
      </c>
      <c r="C7" s="9">
        <v>80</v>
      </c>
    </row>
    <row r="8" spans="2:3" x14ac:dyDescent="0.3">
      <c r="B8" s="14">
        <v>42826</v>
      </c>
      <c r="C8" s="9">
        <v>130</v>
      </c>
    </row>
    <row r="9" spans="2:3" x14ac:dyDescent="0.3">
      <c r="B9" s="14">
        <v>42917</v>
      </c>
      <c r="C9" s="9">
        <v>140</v>
      </c>
    </row>
    <row r="10" spans="2:3" x14ac:dyDescent="0.3">
      <c r="B10" s="14">
        <v>43009</v>
      </c>
      <c r="C10" s="9">
        <v>90</v>
      </c>
    </row>
    <row r="11" spans="2:3" x14ac:dyDescent="0.3">
      <c r="B11" s="14">
        <v>43101</v>
      </c>
      <c r="C11" s="9">
        <v>112</v>
      </c>
    </row>
    <row r="12" spans="2:3" x14ac:dyDescent="0.3">
      <c r="B12" s="14">
        <v>43191</v>
      </c>
      <c r="C12" s="9">
        <v>182</v>
      </c>
    </row>
    <row r="13" spans="2:3" x14ac:dyDescent="0.3">
      <c r="B13" s="14">
        <v>43282</v>
      </c>
      <c r="C13" s="9">
        <v>196</v>
      </c>
    </row>
    <row r="14" spans="2:3" x14ac:dyDescent="0.3">
      <c r="B14" s="14">
        <v>43374</v>
      </c>
      <c r="C14" s="9">
        <v>126</v>
      </c>
    </row>
    <row r="15" spans="2:3" x14ac:dyDescent="0.3">
      <c r="B15" s="14">
        <v>43466</v>
      </c>
      <c r="C15" s="9">
        <v>157</v>
      </c>
    </row>
    <row r="16" spans="2:3" x14ac:dyDescent="0.3">
      <c r="B16" s="14">
        <v>43556</v>
      </c>
      <c r="C16" s="9">
        <v>255</v>
      </c>
    </row>
    <row r="17" spans="2:3" x14ac:dyDescent="0.3">
      <c r="B17" s="14">
        <v>43647</v>
      </c>
      <c r="C17" s="9">
        <v>274</v>
      </c>
    </row>
    <row r="18" spans="2:3" ht="15" thickBot="1" x14ac:dyDescent="0.35">
      <c r="B18" s="15">
        <v>43739</v>
      </c>
      <c r="C18" s="21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9C9C-3996-4A1E-A677-17F482AC1E1F}">
  <dimension ref="B1:J34"/>
  <sheetViews>
    <sheetView showGridLines="0" workbookViewId="0">
      <selection activeCell="J15" sqref="J15"/>
    </sheetView>
  </sheetViews>
  <sheetFormatPr defaultRowHeight="14.4" x14ac:dyDescent="0.3"/>
  <cols>
    <col min="1" max="1" width="2.6640625" customWidth="1"/>
    <col min="2" max="5" width="10.6640625" customWidth="1"/>
    <col min="6" max="6" width="2.6640625" customWidth="1"/>
    <col min="10" max="10" width="40.21875" bestFit="1" customWidth="1"/>
  </cols>
  <sheetData>
    <row r="1" spans="2:10" ht="15" thickBot="1" x14ac:dyDescent="0.35"/>
    <row r="2" spans="2:10" ht="15" thickBot="1" x14ac:dyDescent="0.35">
      <c r="B2" s="19" t="s">
        <v>3</v>
      </c>
      <c r="C2" s="20">
        <v>0.2</v>
      </c>
    </row>
    <row r="3" spans="2:10" x14ac:dyDescent="0.3">
      <c r="C3">
        <v>0.3</v>
      </c>
    </row>
    <row r="5" spans="2:10" ht="15" thickBot="1" x14ac:dyDescent="0.35"/>
    <row r="6" spans="2:10" ht="15" thickBot="1" x14ac:dyDescent="0.35">
      <c r="B6" s="16" t="s">
        <v>0</v>
      </c>
      <c r="C6" s="17" t="s">
        <v>1</v>
      </c>
      <c r="D6" s="17" t="s">
        <v>6</v>
      </c>
      <c r="E6" s="18" t="s">
        <v>2</v>
      </c>
    </row>
    <row r="7" spans="2:10" x14ac:dyDescent="0.3">
      <c r="B7" s="14">
        <v>42736</v>
      </c>
      <c r="C7" s="7">
        <v>80</v>
      </c>
      <c r="D7" s="8">
        <f>C7</f>
        <v>80</v>
      </c>
      <c r="E7" s="9"/>
    </row>
    <row r="8" spans="2:10" x14ac:dyDescent="0.3">
      <c r="B8" s="14">
        <v>42826</v>
      </c>
      <c r="C8" s="7">
        <v>130</v>
      </c>
      <c r="D8" s="8">
        <f>$C$2*C8+(1-$C$2)*D7</f>
        <v>90</v>
      </c>
      <c r="E8" s="10">
        <f>D7</f>
        <v>80</v>
      </c>
      <c r="J8" t="s">
        <v>9</v>
      </c>
    </row>
    <row r="9" spans="2:10" x14ac:dyDescent="0.3">
      <c r="B9" s="14">
        <v>42917</v>
      </c>
      <c r="C9" s="7">
        <v>140</v>
      </c>
      <c r="D9" s="8">
        <f t="shared" ref="D9:D18" si="0">$C$2*C9+(1-$C$2)*D8</f>
        <v>100</v>
      </c>
      <c r="E9" s="10">
        <f>D8</f>
        <v>90</v>
      </c>
    </row>
    <row r="10" spans="2:10" x14ac:dyDescent="0.3">
      <c r="B10" s="14">
        <v>43009</v>
      </c>
      <c r="C10" s="7">
        <v>90</v>
      </c>
      <c r="D10" s="8">
        <f t="shared" si="0"/>
        <v>98</v>
      </c>
      <c r="E10" s="10">
        <f t="shared" ref="E10:E18" si="1">D9</f>
        <v>100</v>
      </c>
    </row>
    <row r="11" spans="2:10" x14ac:dyDescent="0.3">
      <c r="B11" s="14">
        <v>43101</v>
      </c>
      <c r="C11" s="7">
        <v>112</v>
      </c>
      <c r="D11" s="8">
        <f t="shared" si="0"/>
        <v>100.80000000000001</v>
      </c>
      <c r="E11" s="10">
        <f t="shared" si="1"/>
        <v>98</v>
      </c>
    </row>
    <row r="12" spans="2:10" x14ac:dyDescent="0.3">
      <c r="B12" s="14">
        <v>43191</v>
      </c>
      <c r="C12" s="7">
        <v>182</v>
      </c>
      <c r="D12" s="8">
        <f t="shared" si="0"/>
        <v>117.04000000000002</v>
      </c>
      <c r="E12" s="10">
        <f t="shared" si="1"/>
        <v>100.80000000000001</v>
      </c>
    </row>
    <row r="13" spans="2:10" x14ac:dyDescent="0.3">
      <c r="B13" s="14">
        <v>43282</v>
      </c>
      <c r="C13" s="7">
        <v>196</v>
      </c>
      <c r="D13" s="8">
        <f t="shared" si="0"/>
        <v>132.83200000000002</v>
      </c>
      <c r="E13" s="10">
        <f t="shared" si="1"/>
        <v>117.04000000000002</v>
      </c>
    </row>
    <row r="14" spans="2:10" x14ac:dyDescent="0.3">
      <c r="B14" s="14">
        <v>43374</v>
      </c>
      <c r="C14" s="7">
        <v>126</v>
      </c>
      <c r="D14" s="8">
        <f t="shared" si="0"/>
        <v>131.46560000000002</v>
      </c>
      <c r="E14" s="10">
        <f t="shared" si="1"/>
        <v>132.83200000000002</v>
      </c>
    </row>
    <row r="15" spans="2:10" x14ac:dyDescent="0.3">
      <c r="B15" s="14">
        <v>43466</v>
      </c>
      <c r="C15" s="7">
        <v>157</v>
      </c>
      <c r="D15" s="8">
        <f t="shared" si="0"/>
        <v>136.57248000000001</v>
      </c>
      <c r="E15" s="10">
        <f t="shared" si="1"/>
        <v>131.46560000000002</v>
      </c>
    </row>
    <row r="16" spans="2:10" x14ac:dyDescent="0.3">
      <c r="B16" s="14">
        <v>43556</v>
      </c>
      <c r="C16" s="7">
        <v>255</v>
      </c>
      <c r="D16" s="8">
        <f t="shared" si="0"/>
        <v>160.25798400000002</v>
      </c>
      <c r="E16" s="10">
        <f t="shared" si="1"/>
        <v>136.57248000000001</v>
      </c>
    </row>
    <row r="17" spans="2:5" x14ac:dyDescent="0.3">
      <c r="B17" s="14">
        <v>43647</v>
      </c>
      <c r="C17" s="7">
        <v>274</v>
      </c>
      <c r="D17" s="8">
        <f t="shared" si="0"/>
        <v>183.00638720000003</v>
      </c>
      <c r="E17" s="10">
        <f t="shared" si="1"/>
        <v>160.25798400000002</v>
      </c>
    </row>
    <row r="18" spans="2:5" ht="15" thickBot="1" x14ac:dyDescent="0.35">
      <c r="B18" s="15">
        <v>43739</v>
      </c>
      <c r="C18" s="11">
        <v>176</v>
      </c>
      <c r="D18" s="12">
        <f t="shared" si="0"/>
        <v>181.60510976000006</v>
      </c>
      <c r="E18" s="13">
        <f t="shared" si="1"/>
        <v>183.00638720000003</v>
      </c>
    </row>
    <row r="21" spans="2:5" ht="15" thickBot="1" x14ac:dyDescent="0.35"/>
    <row r="22" spans="2:5" ht="15" thickBot="1" x14ac:dyDescent="0.35">
      <c r="B22" s="16" t="s">
        <v>0</v>
      </c>
      <c r="C22" s="17" t="s">
        <v>1</v>
      </c>
      <c r="D22" s="17" t="s">
        <v>6</v>
      </c>
      <c r="E22" s="18" t="s">
        <v>2</v>
      </c>
    </row>
    <row r="23" spans="2:5" x14ac:dyDescent="0.3">
      <c r="B23" s="14">
        <v>42736</v>
      </c>
      <c r="C23" s="7">
        <v>80</v>
      </c>
      <c r="D23" s="8">
        <f>C23</f>
        <v>80</v>
      </c>
      <c r="E23" s="9"/>
    </row>
    <row r="24" spans="2:5" x14ac:dyDescent="0.3">
      <c r="B24" s="14">
        <v>42826</v>
      </c>
      <c r="C24" s="7">
        <v>130</v>
      </c>
      <c r="D24" s="8">
        <f>$C$3*C24+(1-$C$2)*D23</f>
        <v>103</v>
      </c>
      <c r="E24" s="10">
        <f>D23</f>
        <v>80</v>
      </c>
    </row>
    <row r="25" spans="2:5" x14ac:dyDescent="0.3">
      <c r="B25" s="14">
        <v>42917</v>
      </c>
      <c r="C25" s="7">
        <v>140</v>
      </c>
      <c r="D25" s="8">
        <f t="shared" ref="D25:D34" si="2">$C$3*C25+(1-$C$2)*D24</f>
        <v>124.4</v>
      </c>
      <c r="E25" s="10">
        <f>D24</f>
        <v>103</v>
      </c>
    </row>
    <row r="26" spans="2:5" x14ac:dyDescent="0.3">
      <c r="B26" s="14">
        <v>43009</v>
      </c>
      <c r="C26" s="7">
        <v>90</v>
      </c>
      <c r="D26" s="8">
        <f t="shared" si="2"/>
        <v>126.52000000000001</v>
      </c>
      <c r="E26" s="10">
        <f t="shared" ref="E26:E34" si="3">D25</f>
        <v>124.4</v>
      </c>
    </row>
    <row r="27" spans="2:5" x14ac:dyDescent="0.3">
      <c r="B27" s="14">
        <v>43101</v>
      </c>
      <c r="C27" s="7">
        <v>112</v>
      </c>
      <c r="D27" s="8">
        <f t="shared" si="2"/>
        <v>134.816</v>
      </c>
      <c r="E27" s="10">
        <f t="shared" si="3"/>
        <v>126.52000000000001</v>
      </c>
    </row>
    <row r="28" spans="2:5" x14ac:dyDescent="0.3">
      <c r="B28" s="14">
        <v>43191</v>
      </c>
      <c r="C28" s="7">
        <v>182</v>
      </c>
      <c r="D28" s="8">
        <f t="shared" si="2"/>
        <v>162.4528</v>
      </c>
      <c r="E28" s="10">
        <f t="shared" si="3"/>
        <v>134.816</v>
      </c>
    </row>
    <row r="29" spans="2:5" x14ac:dyDescent="0.3">
      <c r="B29" s="14">
        <v>43282</v>
      </c>
      <c r="C29" s="7">
        <v>196</v>
      </c>
      <c r="D29" s="8">
        <f t="shared" si="2"/>
        <v>188.76224000000002</v>
      </c>
      <c r="E29" s="10">
        <f t="shared" si="3"/>
        <v>162.4528</v>
      </c>
    </row>
    <row r="30" spans="2:5" x14ac:dyDescent="0.3">
      <c r="B30" s="14">
        <v>43374</v>
      </c>
      <c r="C30" s="7">
        <v>126</v>
      </c>
      <c r="D30" s="8">
        <f t="shared" si="2"/>
        <v>188.80979200000002</v>
      </c>
      <c r="E30" s="10">
        <f t="shared" si="3"/>
        <v>188.76224000000002</v>
      </c>
    </row>
    <row r="31" spans="2:5" x14ac:dyDescent="0.3">
      <c r="B31" s="14">
        <v>43466</v>
      </c>
      <c r="C31" s="7">
        <v>157</v>
      </c>
      <c r="D31" s="8">
        <f t="shared" si="2"/>
        <v>198.14783360000001</v>
      </c>
      <c r="E31" s="10">
        <f t="shared" si="3"/>
        <v>188.80979200000002</v>
      </c>
    </row>
    <row r="32" spans="2:5" x14ac:dyDescent="0.3">
      <c r="B32" s="14">
        <v>43556</v>
      </c>
      <c r="C32" s="7">
        <v>255</v>
      </c>
      <c r="D32" s="8">
        <f t="shared" si="2"/>
        <v>235.01826688000003</v>
      </c>
      <c r="E32" s="10">
        <f t="shared" si="3"/>
        <v>198.14783360000001</v>
      </c>
    </row>
    <row r="33" spans="2:5" x14ac:dyDescent="0.3">
      <c r="B33" s="14">
        <v>43647</v>
      </c>
      <c r="C33" s="7">
        <v>274</v>
      </c>
      <c r="D33" s="8">
        <f t="shared" si="2"/>
        <v>270.21461350400006</v>
      </c>
      <c r="E33" s="10">
        <f t="shared" si="3"/>
        <v>235.01826688000003</v>
      </c>
    </row>
    <row r="34" spans="2:5" ht="15" thickBot="1" x14ac:dyDescent="0.35">
      <c r="B34" s="15">
        <v>43739</v>
      </c>
      <c r="C34" s="11">
        <v>176</v>
      </c>
      <c r="D34" s="8">
        <f t="shared" si="2"/>
        <v>268.97169080320003</v>
      </c>
      <c r="E34" s="13">
        <f t="shared" si="3"/>
        <v>270.21461350400006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E7BD-7935-4BB2-9F77-8AD75EEF1670}">
  <dimension ref="A1"/>
  <sheetViews>
    <sheetView topLeftCell="A4" workbookViewId="0">
      <selection activeCell="G22" sqref="G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BC3E-FA70-491F-994E-15D05FFA921A}">
  <dimension ref="B1:F38"/>
  <sheetViews>
    <sheetView showGridLines="0" topLeftCell="A10" workbookViewId="0">
      <selection activeCell="E28" sqref="E28"/>
    </sheetView>
  </sheetViews>
  <sheetFormatPr defaultRowHeight="14.4" x14ac:dyDescent="0.3"/>
  <cols>
    <col min="1" max="1" width="2.6640625" customWidth="1"/>
    <col min="2" max="6" width="10.6640625" customWidth="1"/>
    <col min="7" max="7" width="2.6640625" customWidth="1"/>
  </cols>
  <sheetData>
    <row r="1" spans="2:6" ht="15" thickBot="1" x14ac:dyDescent="0.35"/>
    <row r="2" spans="2:6" x14ac:dyDescent="0.3">
      <c r="B2" s="1" t="s">
        <v>3</v>
      </c>
      <c r="C2" s="4">
        <v>0.2</v>
      </c>
    </row>
    <row r="3" spans="2:6" ht="15" thickBot="1" x14ac:dyDescent="0.35">
      <c r="B3" s="3" t="s">
        <v>4</v>
      </c>
      <c r="C3" s="6">
        <v>0.2</v>
      </c>
    </row>
    <row r="5" spans="2:6" ht="15" thickBot="1" x14ac:dyDescent="0.35"/>
    <row r="6" spans="2:6" ht="15" thickBot="1" x14ac:dyDescent="0.35">
      <c r="B6" s="16" t="s">
        <v>0</v>
      </c>
      <c r="C6" s="17" t="s">
        <v>1</v>
      </c>
      <c r="D6" s="17" t="s">
        <v>6</v>
      </c>
      <c r="E6" s="17" t="s">
        <v>7</v>
      </c>
      <c r="F6" s="18" t="s">
        <v>2</v>
      </c>
    </row>
    <row r="7" spans="2:6" x14ac:dyDescent="0.3">
      <c r="B7" s="14">
        <v>42736</v>
      </c>
      <c r="C7" s="7">
        <v>80</v>
      </c>
      <c r="D7" s="8">
        <f>C7</f>
        <v>80</v>
      </c>
      <c r="E7" s="7"/>
      <c r="F7" s="10"/>
    </row>
    <row r="8" spans="2:6" x14ac:dyDescent="0.3">
      <c r="B8" s="14">
        <v>42826</v>
      </c>
      <c r="C8" s="7">
        <v>130</v>
      </c>
      <c r="D8" s="8">
        <f>$C$2*C8+(1-$C$2)*(D7+E7)</f>
        <v>90</v>
      </c>
      <c r="E8" s="8">
        <f t="shared" ref="E8:E18" si="0">$C$3*(C8-C7)+(1-$C$3)*E7</f>
        <v>10</v>
      </c>
      <c r="F8" s="10"/>
    </row>
    <row r="9" spans="2:6" x14ac:dyDescent="0.3">
      <c r="B9" s="14">
        <v>42917</v>
      </c>
      <c r="C9" s="7">
        <v>140</v>
      </c>
      <c r="D9" s="8">
        <f t="shared" ref="D9:D18" si="1">$C$2*C9+(1-$C$2)*(D8+E8)</f>
        <v>108</v>
      </c>
      <c r="E9" s="8">
        <f t="shared" si="0"/>
        <v>10</v>
      </c>
      <c r="F9" s="10">
        <f t="shared" ref="F9:F18" si="2">D8+E8</f>
        <v>100</v>
      </c>
    </row>
    <row r="10" spans="2:6" x14ac:dyDescent="0.3">
      <c r="B10" s="14">
        <v>43009</v>
      </c>
      <c r="C10" s="7">
        <v>90</v>
      </c>
      <c r="D10" s="8">
        <f t="shared" si="1"/>
        <v>112.4</v>
      </c>
      <c r="E10" s="8">
        <f t="shared" si="0"/>
        <v>-2</v>
      </c>
      <c r="F10" s="10">
        <f t="shared" si="2"/>
        <v>118</v>
      </c>
    </row>
    <row r="11" spans="2:6" x14ac:dyDescent="0.3">
      <c r="B11" s="14">
        <v>43101</v>
      </c>
      <c r="C11" s="7">
        <v>112</v>
      </c>
      <c r="D11" s="8">
        <f t="shared" si="1"/>
        <v>110.72000000000001</v>
      </c>
      <c r="E11" s="8">
        <f t="shared" si="0"/>
        <v>2.8000000000000003</v>
      </c>
      <c r="F11" s="10">
        <f t="shared" si="2"/>
        <v>110.4</v>
      </c>
    </row>
    <row r="12" spans="2:6" x14ac:dyDescent="0.3">
      <c r="B12" s="14">
        <v>43191</v>
      </c>
      <c r="C12" s="7">
        <v>182</v>
      </c>
      <c r="D12" s="8">
        <f t="shared" si="1"/>
        <v>127.21600000000001</v>
      </c>
      <c r="E12" s="8">
        <f t="shared" si="0"/>
        <v>16.240000000000002</v>
      </c>
      <c r="F12" s="10">
        <f t="shared" si="2"/>
        <v>113.52000000000001</v>
      </c>
    </row>
    <row r="13" spans="2:6" x14ac:dyDescent="0.3">
      <c r="B13" s="14">
        <v>43282</v>
      </c>
      <c r="C13" s="7">
        <v>196</v>
      </c>
      <c r="D13" s="8">
        <f t="shared" si="1"/>
        <v>153.96480000000003</v>
      </c>
      <c r="E13" s="8">
        <f t="shared" si="0"/>
        <v>15.792000000000003</v>
      </c>
      <c r="F13" s="10">
        <f t="shared" si="2"/>
        <v>143.45600000000002</v>
      </c>
    </row>
    <row r="14" spans="2:6" x14ac:dyDescent="0.3">
      <c r="B14" s="14">
        <v>43374</v>
      </c>
      <c r="C14" s="7">
        <v>126</v>
      </c>
      <c r="D14" s="8">
        <f t="shared" si="1"/>
        <v>161.00544000000002</v>
      </c>
      <c r="E14" s="8">
        <f t="shared" si="0"/>
        <v>-1.366399999999997</v>
      </c>
      <c r="F14" s="10">
        <f t="shared" si="2"/>
        <v>169.75680000000003</v>
      </c>
    </row>
    <row r="15" spans="2:6" x14ac:dyDescent="0.3">
      <c r="B15" s="14">
        <v>43466</v>
      </c>
      <c r="C15" s="7">
        <v>157</v>
      </c>
      <c r="D15" s="8">
        <f t="shared" si="1"/>
        <v>159.11123200000003</v>
      </c>
      <c r="E15" s="8">
        <f t="shared" si="0"/>
        <v>5.1068800000000021</v>
      </c>
      <c r="F15" s="10">
        <f t="shared" si="2"/>
        <v>159.63904000000002</v>
      </c>
    </row>
    <row r="16" spans="2:6" x14ac:dyDescent="0.3">
      <c r="B16" s="14">
        <v>43556</v>
      </c>
      <c r="C16" s="7">
        <v>255</v>
      </c>
      <c r="D16" s="8">
        <f t="shared" si="1"/>
        <v>182.37448960000003</v>
      </c>
      <c r="E16" s="8">
        <f t="shared" si="0"/>
        <v>23.685504000000002</v>
      </c>
      <c r="F16" s="10">
        <f t="shared" si="2"/>
        <v>164.21811200000002</v>
      </c>
    </row>
    <row r="17" spans="2:6" x14ac:dyDescent="0.3">
      <c r="B17" s="14">
        <v>43647</v>
      </c>
      <c r="C17" s="7">
        <v>274</v>
      </c>
      <c r="D17" s="8">
        <f t="shared" si="1"/>
        <v>219.64799488000006</v>
      </c>
      <c r="E17" s="8">
        <f t="shared" si="0"/>
        <v>22.748403200000002</v>
      </c>
      <c r="F17" s="10">
        <f t="shared" si="2"/>
        <v>206.05999360000004</v>
      </c>
    </row>
    <row r="18" spans="2:6" ht="15" thickBot="1" x14ac:dyDescent="0.35">
      <c r="B18" s="15">
        <v>43739</v>
      </c>
      <c r="C18" s="11">
        <v>176</v>
      </c>
      <c r="D18" s="12">
        <f t="shared" si="1"/>
        <v>229.11711846400004</v>
      </c>
      <c r="E18" s="12">
        <f t="shared" si="0"/>
        <v>-1.4012774399999977</v>
      </c>
      <c r="F18" s="13">
        <f t="shared" si="2"/>
        <v>242.39639808000007</v>
      </c>
    </row>
    <row r="21" spans="2:6" ht="15" thickBot="1" x14ac:dyDescent="0.35"/>
    <row r="22" spans="2:6" x14ac:dyDescent="0.3">
      <c r="B22" s="1" t="s">
        <v>3</v>
      </c>
      <c r="C22" s="4">
        <v>0.3</v>
      </c>
    </row>
    <row r="23" spans="2:6" ht="15" thickBot="1" x14ac:dyDescent="0.35">
      <c r="B23" s="3" t="s">
        <v>4</v>
      </c>
      <c r="C23" s="6">
        <v>0.3</v>
      </c>
    </row>
    <row r="25" spans="2:6" ht="15" thickBot="1" x14ac:dyDescent="0.35"/>
    <row r="26" spans="2:6" ht="15" thickBot="1" x14ac:dyDescent="0.35">
      <c r="B26" s="16" t="s">
        <v>0</v>
      </c>
      <c r="C26" s="17" t="s">
        <v>1</v>
      </c>
      <c r="D26" s="17" t="s">
        <v>6</v>
      </c>
      <c r="E26" s="17" t="s">
        <v>7</v>
      </c>
      <c r="F26" s="18" t="s">
        <v>2</v>
      </c>
    </row>
    <row r="27" spans="2:6" x14ac:dyDescent="0.3">
      <c r="B27" s="14">
        <v>42736</v>
      </c>
      <c r="C27" s="7">
        <v>80</v>
      </c>
      <c r="D27" s="8">
        <f>C27</f>
        <v>80</v>
      </c>
      <c r="E27" s="7"/>
      <c r="F27" s="10"/>
    </row>
    <row r="28" spans="2:6" x14ac:dyDescent="0.3">
      <c r="B28" s="14">
        <v>42826</v>
      </c>
      <c r="C28" s="7">
        <v>130</v>
      </c>
      <c r="D28" s="8">
        <f>$C$22*C28+(1-$C$22)*(D27+E27)</f>
        <v>95</v>
      </c>
      <c r="E28" s="8">
        <f>$C$23*(C28-C27)+(1-$C$23)*E27</f>
        <v>15</v>
      </c>
      <c r="F28" s="10"/>
    </row>
    <row r="29" spans="2:6" x14ac:dyDescent="0.3">
      <c r="B29" s="14">
        <v>42917</v>
      </c>
      <c r="C29" s="7">
        <v>140</v>
      </c>
      <c r="D29" s="8">
        <f>$C$22*C29+(1-$C$22)*(D28+E28)</f>
        <v>119</v>
      </c>
      <c r="E29" s="8">
        <f>$C$23*(C29-C28)+(1-$C$23)*E28</f>
        <v>13.5</v>
      </c>
      <c r="F29" s="10">
        <f t="shared" ref="F29:F38" si="3">D28+E28</f>
        <v>110</v>
      </c>
    </row>
    <row r="30" spans="2:6" x14ac:dyDescent="0.3">
      <c r="B30" s="14">
        <v>43009</v>
      </c>
      <c r="C30" s="7">
        <v>90</v>
      </c>
      <c r="D30" s="8">
        <f t="shared" ref="D30:D38" si="4">$C$22*C30+(1-$C$22)*(D29+E29)</f>
        <v>119.75</v>
      </c>
      <c r="E30" s="8">
        <f t="shared" ref="E30:E38" si="5">$C$23*(C30-C29)+(1-$C$23)*E29</f>
        <v>-5.5500000000000007</v>
      </c>
      <c r="F30" s="10">
        <f t="shared" si="3"/>
        <v>132.5</v>
      </c>
    </row>
    <row r="31" spans="2:6" x14ac:dyDescent="0.3">
      <c r="B31" s="14">
        <v>43101</v>
      </c>
      <c r="C31" s="7">
        <v>112</v>
      </c>
      <c r="D31" s="8">
        <f t="shared" si="4"/>
        <v>113.53999999999999</v>
      </c>
      <c r="E31" s="8">
        <f t="shared" si="5"/>
        <v>2.7149999999999994</v>
      </c>
      <c r="F31" s="10">
        <f t="shared" si="3"/>
        <v>114.2</v>
      </c>
    </row>
    <row r="32" spans="2:6" x14ac:dyDescent="0.3">
      <c r="B32" s="14">
        <v>43191</v>
      </c>
      <c r="C32" s="7">
        <v>182</v>
      </c>
      <c r="D32" s="8">
        <f t="shared" si="4"/>
        <v>135.9785</v>
      </c>
      <c r="E32" s="8">
        <f t="shared" si="5"/>
        <v>22.900500000000001</v>
      </c>
      <c r="F32" s="10">
        <f t="shared" si="3"/>
        <v>116.255</v>
      </c>
    </row>
    <row r="33" spans="2:6" x14ac:dyDescent="0.3">
      <c r="B33" s="14">
        <v>43282</v>
      </c>
      <c r="C33" s="7">
        <v>196</v>
      </c>
      <c r="D33" s="8">
        <f t="shared" si="4"/>
        <v>170.01529999999997</v>
      </c>
      <c r="E33" s="8">
        <f t="shared" si="5"/>
        <v>20.230349999999998</v>
      </c>
      <c r="F33" s="10">
        <f t="shared" si="3"/>
        <v>158.87899999999999</v>
      </c>
    </row>
    <row r="34" spans="2:6" x14ac:dyDescent="0.3">
      <c r="B34" s="14">
        <v>43374</v>
      </c>
      <c r="C34" s="7">
        <v>126</v>
      </c>
      <c r="D34" s="8">
        <f t="shared" si="4"/>
        <v>170.97195499999998</v>
      </c>
      <c r="E34" s="8">
        <f t="shared" si="5"/>
        <v>-6.8387550000000026</v>
      </c>
      <c r="F34" s="10">
        <f t="shared" si="3"/>
        <v>190.24564999999996</v>
      </c>
    </row>
    <row r="35" spans="2:6" x14ac:dyDescent="0.3">
      <c r="B35" s="14">
        <v>43466</v>
      </c>
      <c r="C35" s="7">
        <v>157</v>
      </c>
      <c r="D35" s="8">
        <f t="shared" si="4"/>
        <v>161.99323999999999</v>
      </c>
      <c r="E35" s="8">
        <f t="shared" si="5"/>
        <v>4.5128714999999975</v>
      </c>
      <c r="F35" s="10">
        <f t="shared" si="3"/>
        <v>164.13319999999999</v>
      </c>
    </row>
    <row r="36" spans="2:6" x14ac:dyDescent="0.3">
      <c r="B36" s="14">
        <v>43556</v>
      </c>
      <c r="C36" s="7">
        <v>255</v>
      </c>
      <c r="D36" s="8">
        <f t="shared" si="4"/>
        <v>193.05427804999999</v>
      </c>
      <c r="E36" s="8">
        <f t="shared" si="5"/>
        <v>32.559010049999998</v>
      </c>
      <c r="F36" s="10">
        <f t="shared" si="3"/>
        <v>166.50611149999997</v>
      </c>
    </row>
    <row r="37" spans="2:6" x14ac:dyDescent="0.3">
      <c r="B37" s="14">
        <v>43647</v>
      </c>
      <c r="C37" s="7">
        <v>274</v>
      </c>
      <c r="D37" s="8">
        <f t="shared" si="4"/>
        <v>240.12930166999996</v>
      </c>
      <c r="E37" s="8">
        <f t="shared" si="5"/>
        <v>28.491307034999995</v>
      </c>
      <c r="F37" s="10">
        <f t="shared" si="3"/>
        <v>225.61328809999998</v>
      </c>
    </row>
    <row r="38" spans="2:6" ht="15" thickBot="1" x14ac:dyDescent="0.35">
      <c r="B38" s="15">
        <v>43739</v>
      </c>
      <c r="C38" s="11">
        <v>176</v>
      </c>
      <c r="D38" s="8">
        <f t="shared" si="4"/>
        <v>240.83442609349993</v>
      </c>
      <c r="E38" s="8">
        <f t="shared" si="5"/>
        <v>-9.4560850755000025</v>
      </c>
      <c r="F38" s="13">
        <f t="shared" si="3"/>
        <v>268.62060870499994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8C66-33C9-41C8-9DB6-E3A8E6AFBC15}">
  <dimension ref="A1"/>
  <sheetViews>
    <sheetView workbookViewId="0">
      <selection activeCell="R23" sqref="R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076C-4B49-46BA-B447-9C354415359B}">
  <dimension ref="B1:G18"/>
  <sheetViews>
    <sheetView showGridLines="0" tabSelected="1" workbookViewId="0">
      <selection activeCell="G11" sqref="G11"/>
    </sheetView>
  </sheetViews>
  <sheetFormatPr defaultRowHeight="14.4" x14ac:dyDescent="0.3"/>
  <cols>
    <col min="1" max="1" width="2.6640625" customWidth="1"/>
    <col min="2" max="7" width="10.6640625" customWidth="1"/>
    <col min="8" max="8" width="2.6640625" customWidth="1"/>
  </cols>
  <sheetData>
    <row r="1" spans="2:7" ht="15" thickBot="1" x14ac:dyDescent="0.35"/>
    <row r="2" spans="2:7" x14ac:dyDescent="0.3">
      <c r="B2" s="1" t="s">
        <v>3</v>
      </c>
      <c r="C2" s="4">
        <v>0.2</v>
      </c>
    </row>
    <row r="3" spans="2:7" x14ac:dyDescent="0.3">
      <c r="B3" s="2" t="s">
        <v>4</v>
      </c>
      <c r="C3" s="5">
        <v>0.2</v>
      </c>
    </row>
    <row r="4" spans="2:7" ht="15" thickBot="1" x14ac:dyDescent="0.35">
      <c r="B4" s="3" t="s">
        <v>5</v>
      </c>
      <c r="C4" s="6">
        <v>0.2</v>
      </c>
    </row>
    <row r="5" spans="2:7" ht="15" thickBot="1" x14ac:dyDescent="0.35"/>
    <row r="6" spans="2:7" ht="15" thickBot="1" x14ac:dyDescent="0.35">
      <c r="B6" s="16" t="s">
        <v>0</v>
      </c>
      <c r="C6" s="17" t="s">
        <v>1</v>
      </c>
      <c r="D6" s="17" t="s">
        <v>6</v>
      </c>
      <c r="E6" s="17" t="s">
        <v>7</v>
      </c>
      <c r="F6" s="17" t="s">
        <v>8</v>
      </c>
      <c r="G6" s="18" t="s">
        <v>2</v>
      </c>
    </row>
    <row r="7" spans="2:7" x14ac:dyDescent="0.3">
      <c r="B7" s="14">
        <v>42736</v>
      </c>
      <c r="C7" s="7">
        <v>80</v>
      </c>
      <c r="D7" s="8"/>
      <c r="E7" s="7"/>
      <c r="F7" s="8">
        <f>C7-AVERAGE($C$7:$C$10)</f>
        <v>-30</v>
      </c>
      <c r="G7" s="9"/>
    </row>
    <row r="8" spans="2:7" x14ac:dyDescent="0.3">
      <c r="B8" s="14">
        <v>42826</v>
      </c>
      <c r="C8" s="7">
        <v>130</v>
      </c>
      <c r="D8" s="8"/>
      <c r="E8" s="8"/>
      <c r="F8" s="8">
        <f t="shared" ref="F8:F10" si="0">C8-AVERAGE($C$7:$C$10)</f>
        <v>20</v>
      </c>
      <c r="G8" s="9"/>
    </row>
    <row r="9" spans="2:7" x14ac:dyDescent="0.3">
      <c r="B9" s="14">
        <v>42917</v>
      </c>
      <c r="C9" s="7">
        <v>140</v>
      </c>
      <c r="D9" s="8"/>
      <c r="E9" s="8"/>
      <c r="F9" s="8">
        <f t="shared" si="0"/>
        <v>30</v>
      </c>
      <c r="G9" s="10"/>
    </row>
    <row r="10" spans="2:7" x14ac:dyDescent="0.3">
      <c r="B10" s="14">
        <v>43009</v>
      </c>
      <c r="C10" s="7">
        <v>90</v>
      </c>
      <c r="D10" s="8">
        <f>AVERAGE($C$7:$C$10)</f>
        <v>110</v>
      </c>
      <c r="E10" s="8"/>
      <c r="F10" s="8">
        <f t="shared" si="0"/>
        <v>-20</v>
      </c>
      <c r="G10" s="10"/>
    </row>
    <row r="11" spans="2:7" x14ac:dyDescent="0.3">
      <c r="B11" s="14">
        <v>43101</v>
      </c>
      <c r="C11" s="7">
        <v>112</v>
      </c>
      <c r="D11" s="8">
        <f>$C$2*(C11-F7)+(1-$C$2)*(D10+E10)</f>
        <v>116.4</v>
      </c>
      <c r="E11" s="8">
        <f>$C$3*(D11-D10)+(1-$C$3)*E10</f>
        <v>1.2800000000000011</v>
      </c>
      <c r="F11" s="8">
        <f>$C$4*(C11-D10-E10)+(1-$C$4)*F7</f>
        <v>-23.6</v>
      </c>
      <c r="G11" s="10">
        <f>D10+E10+F7</f>
        <v>80</v>
      </c>
    </row>
    <row r="12" spans="2:7" x14ac:dyDescent="0.3">
      <c r="B12" s="14">
        <v>43191</v>
      </c>
      <c r="C12" s="7">
        <v>182</v>
      </c>
      <c r="D12" s="8">
        <f t="shared" ref="D12:D18" si="1">$C$2*(C12-F8)+(1-$C$2)*(D11+E11)</f>
        <v>126.54400000000001</v>
      </c>
      <c r="E12" s="8">
        <f t="shared" ref="E12:E18" si="2">$C$3*(D12-D11)+(1-$C$3)*E11</f>
        <v>3.0528000000000022</v>
      </c>
      <c r="F12" s="8">
        <f t="shared" ref="F12:F18" si="3">$C$4*(C12-D11-E11)+(1-$C$4)*F8</f>
        <v>28.863999999999997</v>
      </c>
      <c r="G12" s="10">
        <f t="shared" ref="G12:G18" si="4">D11+E11+F8</f>
        <v>137.68</v>
      </c>
    </row>
    <row r="13" spans="2:7" x14ac:dyDescent="0.3">
      <c r="B13" s="14">
        <v>43282</v>
      </c>
      <c r="C13" s="7">
        <v>196</v>
      </c>
      <c r="D13" s="8">
        <f t="shared" si="1"/>
        <v>136.87744000000001</v>
      </c>
      <c r="E13" s="8">
        <f t="shared" si="2"/>
        <v>4.5089280000000009</v>
      </c>
      <c r="F13" s="8">
        <f t="shared" si="3"/>
        <v>37.280639999999998</v>
      </c>
      <c r="G13" s="10">
        <f t="shared" si="4"/>
        <v>159.5968</v>
      </c>
    </row>
    <row r="14" spans="2:7" x14ac:dyDescent="0.3">
      <c r="B14" s="14">
        <v>43374</v>
      </c>
      <c r="C14" s="7">
        <v>126</v>
      </c>
      <c r="D14" s="8">
        <f t="shared" si="1"/>
        <v>142.30909439999999</v>
      </c>
      <c r="E14" s="8">
        <f t="shared" si="2"/>
        <v>4.6934732799999974</v>
      </c>
      <c r="F14" s="8">
        <f t="shared" si="3"/>
        <v>-19.077273600000002</v>
      </c>
      <c r="G14" s="10">
        <f t="shared" si="4"/>
        <v>121.386368</v>
      </c>
    </row>
    <row r="15" spans="2:7" x14ac:dyDescent="0.3">
      <c r="B15" s="14">
        <v>43466</v>
      </c>
      <c r="C15" s="7">
        <v>157</v>
      </c>
      <c r="D15" s="8">
        <f t="shared" si="1"/>
        <v>153.722054144</v>
      </c>
      <c r="E15" s="8">
        <f t="shared" si="2"/>
        <v>6.0373705727999996</v>
      </c>
      <c r="F15" s="8">
        <f t="shared" si="3"/>
        <v>-16.880513536000002</v>
      </c>
      <c r="G15" s="10">
        <f t="shared" si="4"/>
        <v>123.40256768</v>
      </c>
    </row>
    <row r="16" spans="2:7" x14ac:dyDescent="0.3">
      <c r="B16" s="14">
        <v>43556</v>
      </c>
      <c r="C16" s="7">
        <v>255</v>
      </c>
      <c r="D16" s="8">
        <f t="shared" si="1"/>
        <v>173.03473977344001</v>
      </c>
      <c r="E16" s="8">
        <f t="shared" si="2"/>
        <v>8.6924335841280023</v>
      </c>
      <c r="F16" s="8">
        <f t="shared" si="3"/>
        <v>42.139315056640001</v>
      </c>
      <c r="G16" s="10">
        <f t="shared" si="4"/>
        <v>188.6234247168</v>
      </c>
    </row>
    <row r="17" spans="2:7" x14ac:dyDescent="0.3">
      <c r="B17" s="14">
        <v>43647</v>
      </c>
      <c r="C17" s="7">
        <v>274</v>
      </c>
      <c r="D17" s="8">
        <f t="shared" si="1"/>
        <v>192.72561068605441</v>
      </c>
      <c r="E17" s="8">
        <f t="shared" si="2"/>
        <v>10.892121049825283</v>
      </c>
      <c r="F17" s="8">
        <f t="shared" si="3"/>
        <v>48.279077328486395</v>
      </c>
      <c r="G17" s="10">
        <f t="shared" si="4"/>
        <v>219.00781335756801</v>
      </c>
    </row>
    <row r="18" spans="2:7" ht="15" thickBot="1" x14ac:dyDescent="0.35">
      <c r="B18" s="15">
        <v>43739</v>
      </c>
      <c r="C18" s="11">
        <v>176</v>
      </c>
      <c r="D18" s="12">
        <f t="shared" si="1"/>
        <v>201.90964010870377</v>
      </c>
      <c r="E18" s="12">
        <f t="shared" si="2"/>
        <v>10.550502724390098</v>
      </c>
      <c r="F18" s="12">
        <f t="shared" si="3"/>
        <v>-20.785365227175941</v>
      </c>
      <c r="G18" s="13">
        <f t="shared" si="4"/>
        <v>184.54045813587967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71F8-B76F-4360-8D0E-3D858755A08A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SES Calculation</vt:lpstr>
      <vt:lpstr>SES Plot</vt:lpstr>
      <vt:lpstr>Holt Calculation</vt:lpstr>
      <vt:lpstr>Holt Plot</vt:lpstr>
      <vt:lpstr>HoltWinters</vt:lpstr>
      <vt:lpstr>HoltWinters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25003850</dc:creator>
  <cp:lastModifiedBy>V-Amit Chawla</cp:lastModifiedBy>
  <dcterms:created xsi:type="dcterms:W3CDTF">2020-05-05T06:24:53Z</dcterms:created>
  <dcterms:modified xsi:type="dcterms:W3CDTF">2020-08-08T11:37:09Z</dcterms:modified>
</cp:coreProperties>
</file>