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BAC229E2-9705-4A7D-A641-CF7D204C54F9}" xr6:coauthVersionLast="47" xr6:coauthVersionMax="47" xr10:uidLastSave="{00000000-0000-0000-0000-000000000000}"/>
  <bookViews>
    <workbookView xWindow="28680" yWindow="-120" windowWidth="29040" windowHeight="15720" activeTab="4" xr2:uid="{64B7FDEF-506E-48A8-86ED-AD260AA9DF58}"/>
  </bookViews>
  <sheets>
    <sheet name="train" sheetId="2" r:id="rId1"/>
    <sheet name="test" sheetId="1" r:id="rId2"/>
    <sheet name="accuracy" sheetId="3" r:id="rId3"/>
    <sheet name="PCA" sheetId="5" r:id="rId4"/>
    <sheet name="training-data%" sheetId="4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6" l="1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2" i="6"/>
  <c r="H2" i="6"/>
  <c r="N36" i="4"/>
  <c r="M36" i="4"/>
  <c r="L36" i="4"/>
  <c r="K36" i="4"/>
  <c r="J36" i="4"/>
  <c r="I36" i="4"/>
  <c r="H36" i="4"/>
  <c r="G36" i="4"/>
  <c r="F36" i="4"/>
  <c r="E36" i="4"/>
  <c r="D36" i="4"/>
  <c r="C36" i="4"/>
  <c r="AB17" i="4"/>
  <c r="AA17" i="4"/>
  <c r="Z17" i="4"/>
  <c r="Y17" i="4"/>
  <c r="X17" i="4"/>
  <c r="W17" i="4"/>
  <c r="V17" i="4"/>
  <c r="U17" i="4"/>
  <c r="T17" i="4"/>
  <c r="S17" i="4"/>
  <c r="R17" i="4"/>
  <c r="Q17" i="4"/>
  <c r="N17" i="4"/>
  <c r="M17" i="4"/>
  <c r="L17" i="4"/>
  <c r="K17" i="4"/>
  <c r="J17" i="4"/>
  <c r="I17" i="4"/>
  <c r="H17" i="4"/>
  <c r="G17" i="4"/>
  <c r="F17" i="4"/>
  <c r="E17" i="4"/>
  <c r="D17" i="4"/>
  <c r="C17" i="4"/>
  <c r="S3" i="3" a="1"/>
  <c r="S3" i="3" s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3" i="2"/>
  <c r="P19" i="3"/>
  <c r="P4" i="1"/>
  <c r="P5" i="1"/>
  <c r="P6" i="1"/>
  <c r="P23" i="1" s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4" i="3"/>
  <c r="P5" i="3"/>
  <c r="P6" i="3"/>
  <c r="Q23" i="3" s="1"/>
  <c r="P7" i="3"/>
  <c r="P8" i="3"/>
  <c r="P9" i="3"/>
  <c r="P10" i="3"/>
  <c r="P11" i="3"/>
  <c r="P12" i="3"/>
  <c r="P13" i="3"/>
  <c r="P14" i="3"/>
  <c r="P15" i="3"/>
  <c r="P16" i="3"/>
  <c r="P17" i="3"/>
  <c r="P18" i="3"/>
  <c r="P20" i="3"/>
  <c r="P21" i="3"/>
  <c r="P22" i="3"/>
  <c r="P4" i="2"/>
  <c r="P5" i="2"/>
  <c r="P6" i="2"/>
  <c r="Q23" i="2" s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3" i="2"/>
  <c r="P3" i="1"/>
  <c r="P3" i="3"/>
  <c r="P23" i="3" l="1"/>
  <c r="P23" i="2"/>
  <c r="Q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<sst xmlns="http://schemas.openxmlformats.org/spreadsheetml/2006/main" count="212" uniqueCount="124">
  <si>
    <t>layer 2(b)</t>
  </si>
  <si>
    <t>layer 3(c)</t>
  </si>
  <si>
    <t>run 1</t>
  </si>
  <si>
    <t>run 2</t>
  </si>
  <si>
    <t>run 3</t>
  </si>
  <si>
    <t>train losses</t>
  </si>
  <si>
    <t>accuracy</t>
  </si>
  <si>
    <t>points</t>
  </si>
  <si>
    <t>test losse</t>
  </si>
  <si>
    <t>avg test loss</t>
  </si>
  <si>
    <t>avg train loss</t>
  </si>
  <si>
    <t>run 4</t>
  </si>
  <si>
    <t>run 5</t>
  </si>
  <si>
    <t>run 6</t>
  </si>
  <si>
    <t>run 7</t>
  </si>
  <si>
    <t>run 8</t>
  </si>
  <si>
    <t>run 9</t>
  </si>
  <si>
    <t>run 10</t>
  </si>
  <si>
    <t>assuming layer 1 is 256, 85% train data and 3 layers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</si>
  <si>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</si>
  <si>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</si>
  <si>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</si>
  <si>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</si>
  <si>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</si>
  <si>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</si>
  <si>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</si>
  <si>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</si>
  <si>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</si>
  <si>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</si>
  <si>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</si>
  <si>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</si>
  <si>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</si>
  <si>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</si>
  <si>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</si>
  <si>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</si>
  <si>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</si>
  <si>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</si>
  <si>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</si>
  <si>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</si>
  <si>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values&gt;30</t>
  </si>
  <si>
    <t>model param</t>
  </si>
  <si>
    <t>32x4</t>
  </si>
  <si>
    <t>64x32</t>
  </si>
  <si>
    <t>data %</t>
  </si>
  <si>
    <t>run acc%</t>
  </si>
  <si>
    <t>train loss</t>
  </si>
  <si>
    <t>assuming epoch to be 1500</t>
  </si>
  <si>
    <t>test loss</t>
  </si>
  <si>
    <t>WEEKEND DATA:</t>
  </si>
  <si>
    <t>32x4        avg acc - 25.293%</t>
  </si>
  <si>
    <t>training:   24.91, 21.51, 21.84, 20.80, 20.50, 23.00, 20.60, 22.42, 19.63, 23.95</t>
  </si>
  <si>
    <t>testing:    34.20, 25.17, 30.59, 32.08, 34.37, 28.33, 31.12, 32.80, 32.46, 28.88</t>
  </si>
  <si>
    <t>Accuracy:   11.76, 35.29, 35.29, 23.53, 23.53, 35.29, 23.53, 23.53, 23.53, 17.65 - d</t>
  </si>
  <si>
    <t>        std div - 7.866%</t>
  </si>
  <si>
    <t>        highest - 35.29%</t>
  </si>
  <si>
    <t>        lowest - 11.76%</t>
  </si>
  <si>
    <t>        median - 23.53%</t>
  </si>
  <si>
    <t>64x32       avg acc - 6.468%</t>
  </si>
  <si>
    <t>training:   17.80, 17.99, 18.02, 18.22, 18.37, 17.99, 18.00, 18.48, 18.23, 18.71</t>
  </si>
  <si>
    <t>testing:    41.70, 36.55, 35.46, 34.99, 34.67, 36.94, 39.15, 40.49, 36.25, 38.98</t>
  </si>
  <si>
    <t>Accuracy:   00.00, 11.76, 00.00, 5.88,  11.76, 5.88,  0.00,  11.76, 5.88,  11.76 - c</t>
  </si>
  <si>
    <t>        std div - 5.148%</t>
  </si>
  <si>
    <t>        highest - 11.76%</t>
  </si>
  <si>
    <t>        lowest - 0.0%</t>
  </si>
  <si>
    <t>        median - 5.88%</t>
  </si>
  <si>
    <t>WEEKDAY DATA</t>
  </si>
  <si>
    <t>64x32       avg acc - 40.974%</t>
  </si>
  <si>
    <t>training:   12.69, 13.55, 14.40, 14.41, 13.95, 14.12, 14.00, 13.79, 13.97, 14.25</t>
  </si>
  <si>
    <t>testing:    25.33, 20.53, 16.82, 16.70, 18.82, 18.64, 17.20, 18.90, 19.97, 16.44</t>
  </si>
  <si>
    <t>Accuracy:   43.90, 41.46, 36.59, 41.46, 41.46, 46.34, 36.59, 39.02, 39.02, 43.90 - b</t>
  </si>
  <si>
    <t>        std div - 3.209%</t>
  </si>
  <si>
    <t>        highest - 46.34%</t>
  </si>
  <si>
    <t>        lowest - 36.59%</t>
  </si>
  <si>
    <t>        median - 41.46%</t>
  </si>
  <si>
    <t>32x4        avg acc - 39.267%</t>
  </si>
  <si>
    <t>training:   25.73, 14.34, 14.66, 14.48, 14.21, 14.57, 25.91, 14.10, 14.19, 14.00</t>
  </si>
  <si>
    <t>testing:    20.24, 17.54, 16.21, 22.45, 16.76, 15.73, 20.15, 16.02, 16.12, 17.32</t>
  </si>
  <si>
    <t>Accuracy:   14.63, 39.02, 46.34, 36.59, 43.90, 46.34, 17.07, 48.78, 46.34, 53.66 - a</t>
  </si>
  <si>
    <t>        std div - 13.233%</t>
  </si>
  <si>
    <t>        highest - 53.66%</t>
  </si>
  <si>
    <t>        lowest - 14.63%</t>
  </si>
  <si>
    <t>        median - 46.34%</t>
  </si>
  <si>
    <t>TOTAL</t>
  </si>
  <si>
    <t>average - 28.001%</t>
  </si>
  <si>
    <t>std div - 16.114%</t>
  </si>
  <si>
    <t>highest - 53.66%</t>
  </si>
  <si>
    <t>lowest - 0.0%</t>
  </si>
  <si>
    <t>median - 35.29%</t>
  </si>
  <si>
    <t>   ALL:</t>
  </si>
  <si>
    <t>Explained Variance Ratio: [0.92929517 0.04370666 0.02699817]</t>
  </si>
  <si>
    <t>Principal Components (directions):</t>
  </si>
  <si>
    <t> [[ 0.44302331  0.12716341 -0.88744567]</t>
  </si>
  <si>
    <t> [-0.89153764  0.16660444 -0.42119307]</t>
  </si>
  <si>
    <t> [ 0.09429204  0.97778956  0.18718062]]</t>
  </si>
  <si>
    <t>z = -1.422·x + -0.814·y + 79.815</t>
  </si>
  <si>
    <t>    Weekend 32x4</t>
  </si>
  <si>
    <t>Explained Variance Ratio: [0.90310887 0.07347322 0.02341791]</t>
  </si>
  <si>
    <t> [[ 0.06683018  0.24224916 -0.96790964]</t>
  </si>
  <si>
    <t> [ 0.46101105 -0.86781785 -0.18536719]</t>
  </si>
  <si>
    <t> [ 0.88487431  0.43382891  0.16967596]]</t>
  </si>
  <si>
    <t>z = -1.893·x + -1.855·y + 124.297</t>
  </si>
  <si>
    <t>    Weekend 64x32</t>
  </si>
  <si>
    <t>Explained Variance Ratio: [0.82442526 0.17443009 0.00114465]</t>
  </si>
  <si>
    <t> [[-0.03785764  0.09767485 -0.99449808]</t>
  </si>
  <si>
    <t> [ 0.01171339  0.9951865   0.09729657]</t>
  </si>
  <si>
    <t> [-0.99921449  0.00796552  0.03881952]]</t>
  </si>
  <si>
    <t>z = 13.163·x + -0.275·y + -222.525</t>
  </si>
  <si>
    <t>    Weekday 64x32</t>
  </si>
  <si>
    <t>Explained Variance Ratio: [0.67748002 0.32136644 0.00115354]</t>
  </si>
  <si>
    <t> [[-0.08609232  0.50066591  0.8613488 ]</t>
  </si>
  <si>
    <t> [-0.16131584  0.84614518 -0.50795229]</t>
  </si>
  <si>
    <t> [ 0.98314054  0.18267999 -0.00791874]]</t>
  </si>
  <si>
    <t>Best fit plane: z = 3.382·x + 1.001·y + -25.044</t>
  </si>
  <si>
    <t>    Weekday 32x4</t>
  </si>
  <si>
    <t>Explained Variance Ratio: [0.9743399  0.01917612 0.00648399]</t>
  </si>
  <si>
    <t> [[ 0.32696803  0.11319084 -0.93823224]</t>
  </si>
  <si>
    <t> [-0.66273294  0.73521922 -0.14225945]</t>
  </si>
  <si>
    <t> [ 0.67370391  0.66831171  0.31540847]]</t>
  </si>
  <si>
    <t>z = -2.160·x + -1.557·y + 102.972</t>
  </si>
  <si>
    <t>weekend data</t>
  </si>
  <si>
    <t>correctness is &lt;15</t>
  </si>
  <si>
    <t>acc</t>
  </si>
  <si>
    <t>possible values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</si>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</sst>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CE91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10" xfId="0" applyBorder="1"/>
    <xf numFmtId="2" fontId="0" fillId="0" borderId="9" xfId="0" applyNumberFormat="1" applyBorder="1"/>
    <xf numFmtId="0" fontId="0" fillId="2" borderId="0" xfId="0" applyFill="1"/>
    <xf numFmtId="0" fontId="0" fillId="3" borderId="0" xfId="0" applyFill="1"/>
    <xf numFmtId="1" fontId="0" fillId="0" borderId="0" xfId="0" applyNumberFormat="1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2" fontId="0" fillId="0" borderId="0" xfId="1" applyNumberFormat="1" applyFont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/>
    <xf numFmtId="9" fontId="0" fillId="0" borderId="12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Border="1" applyAlignment="1">
      <alignment horizontal="center"/>
    </xf>
    <xf numFmtId="14" fontId="0" fillId="0" borderId="8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ABA6-D12F-48A6-B87C-9DEB6C1277AF}">
  <dimension ref="A1:S25"/>
  <sheetViews>
    <sheetView topLeftCell="A2" workbookViewId="0">
      <selection activeCell="A12" sqref="A12"/>
    </sheetView>
  </sheetViews>
  <sheetFormatPr defaultRowHeight="15" x14ac:dyDescent="0.25"/>
  <cols>
    <col min="19" max="19" width="11" customWidth="1"/>
  </cols>
  <sheetData>
    <row r="1" spans="1:19" ht="15.75" thickBot="1" x14ac:dyDescent="0.3">
      <c r="B1" s="15" t="s">
        <v>7</v>
      </c>
      <c r="C1" s="16"/>
      <c r="D1" s="17" t="s">
        <v>5</v>
      </c>
      <c r="E1" s="18"/>
      <c r="F1" s="18"/>
      <c r="G1" s="18"/>
      <c r="H1" s="18"/>
      <c r="I1" s="18"/>
      <c r="J1" s="18"/>
      <c r="K1" s="18"/>
      <c r="L1" s="18"/>
      <c r="M1" s="19"/>
    </row>
    <row r="2" spans="1:19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P2" s="7" t="s">
        <v>10</v>
      </c>
    </row>
    <row r="3" spans="1:19" x14ac:dyDescent="0.25">
      <c r="A3" s="9" t="s">
        <v>19</v>
      </c>
      <c r="B3" s="2">
        <v>32</v>
      </c>
      <c r="C3" s="3">
        <v>4</v>
      </c>
      <c r="D3" s="14">
        <v>16.25</v>
      </c>
      <c r="E3" s="14"/>
      <c r="F3" s="14"/>
      <c r="G3">
        <v>17.09</v>
      </c>
      <c r="H3">
        <v>16.170000000000002</v>
      </c>
      <c r="I3">
        <v>18.239999999999998</v>
      </c>
      <c r="J3">
        <v>16.690000000000001</v>
      </c>
      <c r="K3">
        <v>17.38</v>
      </c>
      <c r="L3">
        <v>16.559999999999999</v>
      </c>
      <c r="M3">
        <v>16.89</v>
      </c>
      <c r="P3" s="8">
        <f>AVERAGE(D3:M3)</f>
        <v>16.908749999999998</v>
      </c>
      <c r="Q3">
        <f>IF(S3&lt;0.0095,P3,0)</f>
        <v>0</v>
      </c>
      <c r="S3" s="6">
        <f>ABS(P3/15.85-1)</f>
        <v>6.6798107255520378E-2</v>
      </c>
    </row>
    <row r="4" spans="1:19" x14ac:dyDescent="0.25">
      <c r="A4" t="s">
        <v>20</v>
      </c>
      <c r="B4">
        <v>64</v>
      </c>
      <c r="C4" s="4">
        <v>4</v>
      </c>
      <c r="D4" s="13">
        <v>15.42</v>
      </c>
      <c r="E4" s="13"/>
      <c r="F4" s="13"/>
      <c r="G4">
        <v>14.9</v>
      </c>
      <c r="H4">
        <v>16.43</v>
      </c>
      <c r="I4">
        <v>16.28</v>
      </c>
      <c r="J4">
        <v>16.829999999999998</v>
      </c>
      <c r="K4">
        <v>14.98</v>
      </c>
      <c r="L4">
        <v>15.58</v>
      </c>
      <c r="M4">
        <v>16.47</v>
      </c>
      <c r="P4" s="8">
        <f t="shared" ref="P4:P22" si="0">AVERAGE(D4:M4)</f>
        <v>15.86125</v>
      </c>
      <c r="Q4">
        <f t="shared" ref="Q4:Q22" si="1">IF(S4&lt;0.0095,P4,0)</f>
        <v>15.86125</v>
      </c>
      <c r="S4" s="6">
        <f t="shared" ref="S4:S22" si="2">ABS(P4/15.85-1)</f>
        <v>7.0977917981074334E-4</v>
      </c>
    </row>
    <row r="5" spans="1:19" x14ac:dyDescent="0.25">
      <c r="A5" s="9" t="s">
        <v>21</v>
      </c>
      <c r="B5">
        <v>96</v>
      </c>
      <c r="C5" s="4">
        <v>4</v>
      </c>
      <c r="D5" s="6">
        <v>16.48</v>
      </c>
      <c r="E5" s="6">
        <v>15.95</v>
      </c>
      <c r="F5" s="6">
        <v>15.28</v>
      </c>
      <c r="G5" s="6">
        <v>15.72</v>
      </c>
      <c r="H5" s="6">
        <v>16.43</v>
      </c>
      <c r="I5" s="6">
        <v>15.32</v>
      </c>
      <c r="J5" s="6">
        <v>16.079999999999998</v>
      </c>
      <c r="K5" s="6">
        <v>16.34</v>
      </c>
      <c r="L5" s="6">
        <v>14.28</v>
      </c>
      <c r="M5" s="6">
        <v>16.77</v>
      </c>
      <c r="P5" s="8">
        <f t="shared" si="0"/>
        <v>15.865</v>
      </c>
      <c r="Q5">
        <f t="shared" si="1"/>
        <v>15.865</v>
      </c>
      <c r="S5" s="6">
        <f t="shared" si="2"/>
        <v>9.4637223974758378E-4</v>
      </c>
    </row>
    <row r="6" spans="1:19" x14ac:dyDescent="0.25">
      <c r="A6" s="9" t="s">
        <v>22</v>
      </c>
      <c r="B6">
        <v>128</v>
      </c>
      <c r="C6" s="4">
        <v>4</v>
      </c>
      <c r="D6" s="13">
        <v>14.92</v>
      </c>
      <c r="E6" s="13"/>
      <c r="F6" s="13"/>
      <c r="G6">
        <v>16.329999999999998</v>
      </c>
      <c r="H6">
        <v>15.22</v>
      </c>
      <c r="I6">
        <v>15.07</v>
      </c>
      <c r="J6">
        <v>15.28</v>
      </c>
      <c r="K6">
        <v>16.2</v>
      </c>
      <c r="L6">
        <v>16.36</v>
      </c>
      <c r="M6">
        <v>16.54</v>
      </c>
      <c r="P6" s="8">
        <f t="shared" si="0"/>
        <v>15.739999999999998</v>
      </c>
      <c r="Q6">
        <f t="shared" si="1"/>
        <v>15.739999999999998</v>
      </c>
      <c r="S6" s="6">
        <f t="shared" si="2"/>
        <v>6.9400630914827621E-3</v>
      </c>
    </row>
    <row r="7" spans="1:19" x14ac:dyDescent="0.25">
      <c r="A7" s="9" t="s">
        <v>23</v>
      </c>
      <c r="B7">
        <v>32</v>
      </c>
      <c r="C7" s="4">
        <v>16</v>
      </c>
      <c r="D7" s="13">
        <v>16.649999999999999</v>
      </c>
      <c r="E7" s="13"/>
      <c r="F7" s="13"/>
      <c r="G7">
        <v>15.15</v>
      </c>
      <c r="H7">
        <v>16.88</v>
      </c>
      <c r="I7">
        <v>15.67</v>
      </c>
      <c r="J7">
        <v>15.88</v>
      </c>
      <c r="K7">
        <v>16.13</v>
      </c>
      <c r="L7">
        <v>16.670000000000002</v>
      </c>
      <c r="M7">
        <v>15.71</v>
      </c>
      <c r="P7" s="8">
        <f t="shared" si="0"/>
        <v>16.092499999999998</v>
      </c>
      <c r="Q7">
        <f t="shared" si="1"/>
        <v>0</v>
      </c>
      <c r="S7" s="6">
        <f t="shared" si="2"/>
        <v>1.5299684542586567E-2</v>
      </c>
    </row>
    <row r="8" spans="1:19" x14ac:dyDescent="0.25">
      <c r="A8" s="9" t="s">
        <v>24</v>
      </c>
      <c r="B8">
        <v>64</v>
      </c>
      <c r="C8" s="4">
        <v>16</v>
      </c>
      <c r="D8" s="13">
        <v>15.67</v>
      </c>
      <c r="E8" s="13"/>
      <c r="F8" s="13"/>
      <c r="G8">
        <v>16.25</v>
      </c>
      <c r="H8">
        <v>15.51</v>
      </c>
      <c r="I8">
        <v>15.4</v>
      </c>
      <c r="J8">
        <v>16.54</v>
      </c>
      <c r="K8">
        <v>16.03</v>
      </c>
      <c r="L8">
        <v>15.21</v>
      </c>
      <c r="M8">
        <v>15.72</v>
      </c>
      <c r="P8" s="8">
        <f t="shared" si="0"/>
        <v>15.791250000000002</v>
      </c>
      <c r="Q8">
        <f t="shared" si="1"/>
        <v>15.791250000000002</v>
      </c>
      <c r="S8" s="6">
        <f t="shared" si="2"/>
        <v>3.706624605678166E-3</v>
      </c>
    </row>
    <row r="9" spans="1:19" x14ac:dyDescent="0.25">
      <c r="A9" t="s">
        <v>25</v>
      </c>
      <c r="B9">
        <v>96</v>
      </c>
      <c r="C9" s="4">
        <v>16</v>
      </c>
      <c r="D9" s="6">
        <v>15.22</v>
      </c>
      <c r="E9" s="6">
        <v>15.63</v>
      </c>
      <c r="F9" s="6">
        <v>16.02</v>
      </c>
      <c r="G9" s="6">
        <v>14.94</v>
      </c>
      <c r="H9" s="6">
        <v>16.02</v>
      </c>
      <c r="I9" s="6">
        <v>14.88</v>
      </c>
      <c r="J9" s="6">
        <v>16.579999999999998</v>
      </c>
      <c r="K9" s="6">
        <v>16</v>
      </c>
      <c r="L9" s="6">
        <v>16</v>
      </c>
      <c r="M9" s="6">
        <v>15.31</v>
      </c>
      <c r="P9" s="8">
        <f t="shared" si="0"/>
        <v>15.66</v>
      </c>
      <c r="Q9">
        <f t="shared" si="1"/>
        <v>0</v>
      </c>
      <c r="S9" s="6">
        <f t="shared" si="2"/>
        <v>1.1987381703470024E-2</v>
      </c>
    </row>
    <row r="10" spans="1:19" x14ac:dyDescent="0.25">
      <c r="A10" t="s">
        <v>26</v>
      </c>
      <c r="B10">
        <v>128</v>
      </c>
      <c r="C10" s="4">
        <v>16</v>
      </c>
      <c r="D10" s="13">
        <v>15.8</v>
      </c>
      <c r="E10" s="13"/>
      <c r="F10" s="13"/>
      <c r="G10">
        <v>15.18</v>
      </c>
      <c r="H10">
        <v>15.63</v>
      </c>
      <c r="I10">
        <v>14.54</v>
      </c>
      <c r="J10">
        <v>15.98</v>
      </c>
      <c r="K10">
        <v>15.36</v>
      </c>
      <c r="L10">
        <v>14.52</v>
      </c>
      <c r="M10">
        <v>15.08</v>
      </c>
      <c r="P10" s="8">
        <f t="shared" si="0"/>
        <v>15.261249999999999</v>
      </c>
      <c r="Q10">
        <f t="shared" si="1"/>
        <v>0</v>
      </c>
      <c r="S10" s="6">
        <f t="shared" si="2"/>
        <v>3.7145110410094717E-2</v>
      </c>
    </row>
    <row r="11" spans="1:19" x14ac:dyDescent="0.25">
      <c r="A11" t="s">
        <v>27</v>
      </c>
      <c r="B11">
        <v>32</v>
      </c>
      <c r="C11" s="4">
        <v>32</v>
      </c>
      <c r="D11" s="13">
        <v>15.92</v>
      </c>
      <c r="E11" s="13"/>
      <c r="F11" s="13"/>
      <c r="G11">
        <v>15.95</v>
      </c>
      <c r="H11">
        <v>17.16</v>
      </c>
      <c r="I11">
        <v>16.36</v>
      </c>
      <c r="J11">
        <v>14.94</v>
      </c>
      <c r="K11">
        <v>15.87</v>
      </c>
      <c r="L11">
        <v>17.38</v>
      </c>
      <c r="M11">
        <v>16.53</v>
      </c>
      <c r="P11" s="8">
        <f t="shared" si="0"/>
        <v>16.263750000000002</v>
      </c>
      <c r="Q11">
        <f t="shared" si="1"/>
        <v>0</v>
      </c>
      <c r="S11" s="6">
        <f t="shared" si="2"/>
        <v>2.6104100946372277E-2</v>
      </c>
    </row>
    <row r="12" spans="1:19" x14ac:dyDescent="0.25">
      <c r="A12" s="10" t="s">
        <v>28</v>
      </c>
      <c r="B12">
        <v>64</v>
      </c>
      <c r="C12" s="4">
        <v>32</v>
      </c>
      <c r="D12" s="13">
        <v>15.79</v>
      </c>
      <c r="E12" s="13"/>
      <c r="F12" s="13"/>
      <c r="G12">
        <v>16.23</v>
      </c>
      <c r="H12">
        <v>14.46</v>
      </c>
      <c r="I12">
        <v>15.37</v>
      </c>
      <c r="J12">
        <v>15.04</v>
      </c>
      <c r="K12">
        <v>15.63</v>
      </c>
      <c r="L12">
        <v>15.36</v>
      </c>
      <c r="M12">
        <v>14.61</v>
      </c>
      <c r="P12" s="8">
        <f t="shared" si="0"/>
        <v>15.311249999999998</v>
      </c>
      <c r="Q12">
        <f t="shared" si="1"/>
        <v>0</v>
      </c>
      <c r="S12" s="6">
        <f t="shared" si="2"/>
        <v>3.3990536277602623E-2</v>
      </c>
    </row>
    <row r="13" spans="1:19" x14ac:dyDescent="0.25">
      <c r="A13" t="s">
        <v>29</v>
      </c>
      <c r="B13">
        <v>96</v>
      </c>
      <c r="C13" s="4">
        <v>32</v>
      </c>
      <c r="D13" s="6">
        <v>15.16</v>
      </c>
      <c r="E13" s="6">
        <v>16.12</v>
      </c>
      <c r="F13" s="6">
        <v>15.74</v>
      </c>
      <c r="G13" s="6">
        <v>13.78</v>
      </c>
      <c r="H13" s="6">
        <v>16.829999999999998</v>
      </c>
      <c r="I13" s="6">
        <v>14.62</v>
      </c>
      <c r="J13" s="6">
        <v>15.29</v>
      </c>
      <c r="K13" s="6">
        <v>15.22</v>
      </c>
      <c r="L13" s="6">
        <v>15.65</v>
      </c>
      <c r="M13" s="6">
        <v>16.02</v>
      </c>
      <c r="P13" s="8">
        <f t="shared" si="0"/>
        <v>15.443000000000001</v>
      </c>
      <c r="Q13">
        <f t="shared" si="1"/>
        <v>0</v>
      </c>
      <c r="S13" s="6">
        <f t="shared" si="2"/>
        <v>2.5678233438485742E-2</v>
      </c>
    </row>
    <row r="14" spans="1:19" x14ac:dyDescent="0.25">
      <c r="A14" t="s">
        <v>30</v>
      </c>
      <c r="B14">
        <v>128</v>
      </c>
      <c r="C14" s="4">
        <v>32</v>
      </c>
      <c r="D14" s="13">
        <v>15.26</v>
      </c>
      <c r="E14" s="13"/>
      <c r="F14" s="13"/>
      <c r="G14">
        <v>15.33</v>
      </c>
      <c r="H14">
        <v>15.44</v>
      </c>
      <c r="I14">
        <v>16.21</v>
      </c>
      <c r="J14">
        <v>14.59</v>
      </c>
      <c r="K14">
        <v>16.13</v>
      </c>
      <c r="L14">
        <v>14.68</v>
      </c>
      <c r="M14">
        <v>14.26</v>
      </c>
      <c r="P14" s="8">
        <f t="shared" si="0"/>
        <v>15.237499999999999</v>
      </c>
      <c r="Q14">
        <f t="shared" si="1"/>
        <v>0</v>
      </c>
      <c r="S14" s="6">
        <f t="shared" si="2"/>
        <v>3.8643533123028484E-2</v>
      </c>
    </row>
    <row r="15" spans="1:19" x14ac:dyDescent="0.25">
      <c r="A15" s="9" t="s">
        <v>31</v>
      </c>
      <c r="B15">
        <v>32</v>
      </c>
      <c r="C15" s="4">
        <v>48</v>
      </c>
      <c r="D15" s="6">
        <v>16.53</v>
      </c>
      <c r="E15" s="6">
        <v>14.74</v>
      </c>
      <c r="F15" s="6">
        <v>16.3</v>
      </c>
      <c r="G15" s="6">
        <v>15.23</v>
      </c>
      <c r="H15" s="6">
        <v>16.149999999999999</v>
      </c>
      <c r="I15" s="6">
        <v>15.41</v>
      </c>
      <c r="J15" s="6">
        <v>16.22</v>
      </c>
      <c r="K15" s="6">
        <v>16.2</v>
      </c>
      <c r="L15" s="6">
        <v>16.16</v>
      </c>
      <c r="M15" s="6">
        <v>16.010000000000002</v>
      </c>
      <c r="P15" s="8">
        <f t="shared" si="0"/>
        <v>15.895000000000001</v>
      </c>
      <c r="Q15">
        <f t="shared" si="1"/>
        <v>15.895000000000001</v>
      </c>
      <c r="S15" s="6">
        <f t="shared" si="2"/>
        <v>2.8391167192429734E-3</v>
      </c>
    </row>
    <row r="16" spans="1:19" x14ac:dyDescent="0.25">
      <c r="A16" t="s">
        <v>32</v>
      </c>
      <c r="B16">
        <v>64</v>
      </c>
      <c r="C16" s="4">
        <v>48</v>
      </c>
      <c r="D16" s="6">
        <v>13.95</v>
      </c>
      <c r="E16" s="6">
        <v>15.89</v>
      </c>
      <c r="F16" s="6">
        <v>17.93</v>
      </c>
      <c r="G16" s="6">
        <v>14.89</v>
      </c>
      <c r="H16" s="6">
        <v>15.95</v>
      </c>
      <c r="I16" s="6">
        <v>14.7</v>
      </c>
      <c r="J16" s="6">
        <v>14.51</v>
      </c>
      <c r="K16" s="6">
        <v>15.98</v>
      </c>
      <c r="L16" s="6">
        <v>16.36</v>
      </c>
      <c r="M16" s="6">
        <v>16.260000000000002</v>
      </c>
      <c r="P16" s="8">
        <f t="shared" si="0"/>
        <v>15.642000000000001</v>
      </c>
      <c r="Q16">
        <f t="shared" si="1"/>
        <v>0</v>
      </c>
      <c r="S16" s="6">
        <f t="shared" si="2"/>
        <v>1.312302839116708E-2</v>
      </c>
    </row>
    <row r="17" spans="1:19" x14ac:dyDescent="0.25">
      <c r="A17" t="s">
        <v>33</v>
      </c>
      <c r="B17">
        <v>96</v>
      </c>
      <c r="C17" s="4">
        <v>48</v>
      </c>
      <c r="D17" s="6">
        <v>15.04</v>
      </c>
      <c r="E17" s="6">
        <v>13.11</v>
      </c>
      <c r="F17" s="6">
        <v>15.96</v>
      </c>
      <c r="G17" s="6">
        <v>14.85</v>
      </c>
      <c r="H17" s="6">
        <v>14.58</v>
      </c>
      <c r="I17" s="6">
        <v>15.59</v>
      </c>
      <c r="J17" s="6">
        <v>15.18</v>
      </c>
      <c r="K17" s="6">
        <v>14.02</v>
      </c>
      <c r="L17" s="6">
        <v>14.5</v>
      </c>
      <c r="M17" s="6">
        <v>14.81</v>
      </c>
      <c r="P17" s="8">
        <f t="shared" si="0"/>
        <v>14.763999999999999</v>
      </c>
      <c r="Q17">
        <f t="shared" si="1"/>
        <v>0</v>
      </c>
      <c r="S17" s="6">
        <f t="shared" si="2"/>
        <v>6.8517350157728751E-2</v>
      </c>
    </row>
    <row r="18" spans="1:19" x14ac:dyDescent="0.25">
      <c r="A18" t="s">
        <v>34</v>
      </c>
      <c r="B18">
        <v>128</v>
      </c>
      <c r="C18" s="4">
        <v>48</v>
      </c>
      <c r="D18" s="6">
        <v>14.54</v>
      </c>
      <c r="E18" s="6">
        <v>15.33</v>
      </c>
      <c r="F18" s="6">
        <v>14.39</v>
      </c>
      <c r="G18" s="6">
        <v>16.2</v>
      </c>
      <c r="H18" s="6">
        <v>15.23</v>
      </c>
      <c r="I18" s="6">
        <v>14.92</v>
      </c>
      <c r="J18" s="6">
        <v>15.27</v>
      </c>
      <c r="K18" s="6">
        <v>13.87</v>
      </c>
      <c r="L18" s="6">
        <v>15.13</v>
      </c>
      <c r="M18" s="6">
        <v>14.82</v>
      </c>
      <c r="P18" s="8">
        <f t="shared" si="0"/>
        <v>14.969999999999999</v>
      </c>
      <c r="Q18">
        <f t="shared" si="1"/>
        <v>0</v>
      </c>
      <c r="S18" s="6">
        <f t="shared" si="2"/>
        <v>5.5520504731861209E-2</v>
      </c>
    </row>
    <row r="19" spans="1:19" x14ac:dyDescent="0.25">
      <c r="A19" t="s">
        <v>35</v>
      </c>
      <c r="B19">
        <v>32</v>
      </c>
      <c r="C19" s="4">
        <v>64</v>
      </c>
      <c r="D19" s="13">
        <v>16.37</v>
      </c>
      <c r="E19" s="13"/>
      <c r="F19" s="13"/>
      <c r="G19" s="6">
        <v>15.92</v>
      </c>
      <c r="H19" s="6">
        <v>15.91</v>
      </c>
      <c r="I19" s="6">
        <v>16.22</v>
      </c>
      <c r="J19" s="6">
        <v>16.54</v>
      </c>
      <c r="K19" s="6">
        <v>16.53</v>
      </c>
      <c r="L19" s="6">
        <v>15.16</v>
      </c>
      <c r="M19" s="6">
        <v>15.39</v>
      </c>
      <c r="P19" s="8">
        <f t="shared" si="0"/>
        <v>16.005000000000003</v>
      </c>
      <c r="Q19">
        <f t="shared" si="1"/>
        <v>0</v>
      </c>
      <c r="S19" s="6">
        <f t="shared" si="2"/>
        <v>9.7791798107258465E-3</v>
      </c>
    </row>
    <row r="20" spans="1:19" x14ac:dyDescent="0.25">
      <c r="A20" t="s">
        <v>36</v>
      </c>
      <c r="B20">
        <v>64</v>
      </c>
      <c r="C20" s="4">
        <v>64</v>
      </c>
      <c r="D20" s="13">
        <v>15.68</v>
      </c>
      <c r="E20" s="13"/>
      <c r="F20" s="13"/>
      <c r="G20" s="6">
        <v>15.49</v>
      </c>
      <c r="H20" s="6">
        <v>14.22</v>
      </c>
      <c r="I20" s="6">
        <v>15.51</v>
      </c>
      <c r="J20" s="6">
        <v>15.77</v>
      </c>
      <c r="K20" s="6">
        <v>15.45</v>
      </c>
      <c r="L20" s="6">
        <v>13.87</v>
      </c>
      <c r="M20" s="6">
        <v>12.77</v>
      </c>
      <c r="P20" s="8">
        <f t="shared" si="0"/>
        <v>14.845000000000001</v>
      </c>
      <c r="Q20">
        <f t="shared" si="1"/>
        <v>0</v>
      </c>
      <c r="S20" s="6">
        <f t="shared" si="2"/>
        <v>6.3406940063091444E-2</v>
      </c>
    </row>
    <row r="21" spans="1:19" x14ac:dyDescent="0.25">
      <c r="A21" t="s">
        <v>37</v>
      </c>
      <c r="B21">
        <v>96</v>
      </c>
      <c r="C21" s="4">
        <v>64</v>
      </c>
      <c r="D21" s="6">
        <v>12.72</v>
      </c>
      <c r="E21" s="6">
        <v>13.36</v>
      </c>
      <c r="F21" s="6">
        <v>15.29</v>
      </c>
      <c r="G21" s="6">
        <v>13.54</v>
      </c>
      <c r="H21" s="6">
        <v>15.11</v>
      </c>
      <c r="I21" s="6">
        <v>14.52</v>
      </c>
      <c r="J21" s="6">
        <v>15.02</v>
      </c>
      <c r="K21" s="6">
        <v>14.6</v>
      </c>
      <c r="L21" s="6">
        <v>15.62</v>
      </c>
      <c r="M21" s="6">
        <v>13.96</v>
      </c>
      <c r="P21" s="8">
        <f t="shared" si="0"/>
        <v>14.373999999999999</v>
      </c>
      <c r="Q21">
        <f t="shared" si="1"/>
        <v>0</v>
      </c>
      <c r="S21" s="6">
        <f t="shared" si="2"/>
        <v>9.3123028391167262E-2</v>
      </c>
    </row>
    <row r="22" spans="1:19" x14ac:dyDescent="0.25">
      <c r="A22" t="s">
        <v>38</v>
      </c>
      <c r="B22">
        <v>128</v>
      </c>
      <c r="C22" s="4">
        <v>64</v>
      </c>
      <c r="D22" s="13">
        <v>14.33</v>
      </c>
      <c r="E22" s="13"/>
      <c r="F22" s="13"/>
      <c r="G22" s="6">
        <v>12.53</v>
      </c>
      <c r="H22" s="6">
        <v>14.74</v>
      </c>
      <c r="I22" s="6">
        <v>16.440000000000001</v>
      </c>
      <c r="J22" s="6">
        <v>12.75</v>
      </c>
      <c r="K22" s="6">
        <v>14.43</v>
      </c>
      <c r="L22" s="6">
        <v>14.47</v>
      </c>
      <c r="M22" s="6">
        <v>11.94</v>
      </c>
      <c r="P22" s="8">
        <f t="shared" si="0"/>
        <v>13.953749999999999</v>
      </c>
      <c r="Q22">
        <f t="shared" si="1"/>
        <v>0</v>
      </c>
      <c r="S22" s="6">
        <f t="shared" si="2"/>
        <v>0.1196372239747634</v>
      </c>
    </row>
    <row r="23" spans="1:19" x14ac:dyDescent="0.25">
      <c r="P23" s="6">
        <f>MAX(P3:P22)</f>
        <v>16.908749999999998</v>
      </c>
      <c r="Q23" s="6">
        <f>MIN(P3:P22)</f>
        <v>13.953749999999999</v>
      </c>
    </row>
    <row r="25" spans="1:19" x14ac:dyDescent="0.25">
      <c r="B25" t="s">
        <v>18</v>
      </c>
    </row>
  </sheetData>
  <mergeCells count="14">
    <mergeCell ref="D3:F3"/>
    <mergeCell ref="D4:F4"/>
    <mergeCell ref="D19:F19"/>
    <mergeCell ref="D20:F20"/>
    <mergeCell ref="B1:C1"/>
    <mergeCell ref="D1:M1"/>
    <mergeCell ref="D6:F6"/>
    <mergeCell ref="D7:F7"/>
    <mergeCell ref="D8:F8"/>
    <mergeCell ref="D22:F22"/>
    <mergeCell ref="D11:F11"/>
    <mergeCell ref="D12:F12"/>
    <mergeCell ref="D14:F14"/>
    <mergeCell ref="D10:F10"/>
  </mergeCells>
  <pageMargins left="0.7" right="0.7" top="0.75" bottom="0.75" header="0.3" footer="0.3"/>
  <ignoredErrors>
    <ignoredError sqref="P3:P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3194-18FD-4CD7-A9BB-1E3C18068706}">
  <dimension ref="A1:Q25"/>
  <sheetViews>
    <sheetView workbookViewId="0">
      <selection activeCell="A12" sqref="A12"/>
    </sheetView>
  </sheetViews>
  <sheetFormatPr defaultRowHeight="15" x14ac:dyDescent="0.25"/>
  <cols>
    <col min="7" max="7" width="9.140625" customWidth="1"/>
    <col min="13" max="13" width="11.5703125" customWidth="1"/>
    <col min="14" max="14" width="12.7109375" customWidth="1"/>
    <col min="15" max="15" width="12.85546875" customWidth="1"/>
  </cols>
  <sheetData>
    <row r="1" spans="1:16" ht="15.75" thickBot="1" x14ac:dyDescent="0.3">
      <c r="B1" s="17" t="s">
        <v>7</v>
      </c>
      <c r="C1" s="19"/>
      <c r="D1" s="17" t="s">
        <v>8</v>
      </c>
      <c r="E1" s="18"/>
      <c r="F1" s="18"/>
      <c r="G1" s="18"/>
      <c r="H1" s="18"/>
      <c r="I1" s="18"/>
      <c r="J1" s="18"/>
      <c r="K1" s="18"/>
      <c r="L1" s="18"/>
      <c r="M1" s="19"/>
    </row>
    <row r="2" spans="1:16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P2" s="7" t="s">
        <v>9</v>
      </c>
    </row>
    <row r="3" spans="1:16" x14ac:dyDescent="0.25">
      <c r="A3" s="9" t="s">
        <v>19</v>
      </c>
      <c r="B3" s="2">
        <v>32</v>
      </c>
      <c r="C3" s="3">
        <v>4</v>
      </c>
      <c r="D3" s="5">
        <v>30.69</v>
      </c>
      <c r="E3" s="5">
        <v>27.14</v>
      </c>
      <c r="F3" s="5">
        <v>26.89</v>
      </c>
      <c r="G3" s="5">
        <v>32.409999999999997</v>
      </c>
      <c r="H3" s="5">
        <v>26.24</v>
      </c>
      <c r="I3" s="5">
        <v>26.91</v>
      </c>
      <c r="J3" s="5">
        <v>34.69</v>
      </c>
      <c r="K3" s="5">
        <v>32.659999999999997</v>
      </c>
      <c r="L3" s="5">
        <v>25.09</v>
      </c>
      <c r="M3" s="6">
        <v>25.87</v>
      </c>
      <c r="N3" s="6"/>
      <c r="O3" s="6"/>
      <c r="P3" s="8">
        <f>AVERAGE(D3:M3)</f>
        <v>28.858999999999998</v>
      </c>
    </row>
    <row r="4" spans="1:16" x14ac:dyDescent="0.25">
      <c r="A4" t="s">
        <v>20</v>
      </c>
      <c r="B4">
        <v>64</v>
      </c>
      <c r="C4" s="4">
        <v>4</v>
      </c>
      <c r="D4" s="5">
        <v>30.77</v>
      </c>
      <c r="E4" s="5">
        <v>33.880000000000003</v>
      </c>
      <c r="F4" s="5">
        <v>35.65</v>
      </c>
      <c r="G4" s="5">
        <v>36.85</v>
      </c>
      <c r="H4" s="5">
        <v>35.6</v>
      </c>
      <c r="I4" s="5">
        <v>31.34</v>
      </c>
      <c r="J4" s="5">
        <v>25.39</v>
      </c>
      <c r="K4" s="5">
        <v>34.39</v>
      </c>
      <c r="L4" s="5">
        <v>32.76</v>
      </c>
      <c r="M4" s="6">
        <v>32.880000000000003</v>
      </c>
      <c r="N4" s="6"/>
      <c r="O4" s="6"/>
      <c r="P4" s="8">
        <f t="shared" ref="P4:P22" si="0">AVERAGE(D4:M4)</f>
        <v>32.951000000000001</v>
      </c>
    </row>
    <row r="5" spans="1:16" x14ac:dyDescent="0.25">
      <c r="A5" s="9" t="s">
        <v>21</v>
      </c>
      <c r="B5">
        <v>96</v>
      </c>
      <c r="C5" s="4">
        <v>4</v>
      </c>
      <c r="D5" s="5">
        <v>33.43</v>
      </c>
      <c r="E5" s="5">
        <v>35.49</v>
      </c>
      <c r="F5" s="5">
        <v>33.270000000000003</v>
      </c>
      <c r="G5" s="5">
        <v>27.52</v>
      </c>
      <c r="H5" s="5">
        <v>32.31</v>
      </c>
      <c r="I5" s="5">
        <v>27.85</v>
      </c>
      <c r="J5" s="5">
        <v>35.22</v>
      </c>
      <c r="K5" s="5">
        <v>32.090000000000003</v>
      </c>
      <c r="L5" s="5">
        <v>31.1</v>
      </c>
      <c r="M5" s="6">
        <v>23.57</v>
      </c>
      <c r="N5" s="6"/>
      <c r="O5" s="6"/>
      <c r="P5" s="8">
        <f t="shared" si="0"/>
        <v>31.185000000000002</v>
      </c>
    </row>
    <row r="6" spans="1:16" x14ac:dyDescent="0.25">
      <c r="A6" s="9" t="s">
        <v>22</v>
      </c>
      <c r="B6">
        <v>128</v>
      </c>
      <c r="C6" s="4">
        <v>4</v>
      </c>
      <c r="D6" s="5">
        <v>35.909999999999997</v>
      </c>
      <c r="E6" s="5">
        <v>33.020000000000003</v>
      </c>
      <c r="F6" s="5">
        <v>32.26</v>
      </c>
      <c r="G6" s="5">
        <v>27.24</v>
      </c>
      <c r="H6" s="5">
        <v>33.79</v>
      </c>
      <c r="I6" s="5">
        <v>35.49</v>
      </c>
      <c r="J6" s="5">
        <v>37.5</v>
      </c>
      <c r="K6" s="5">
        <v>28.73</v>
      </c>
      <c r="L6" s="5">
        <v>31.91</v>
      </c>
      <c r="M6" s="6">
        <v>34.619999999999997</v>
      </c>
      <c r="N6" s="6"/>
      <c r="O6" s="6"/>
      <c r="P6" s="8">
        <f t="shared" si="0"/>
        <v>33.047000000000004</v>
      </c>
    </row>
    <row r="7" spans="1:16" x14ac:dyDescent="0.25">
      <c r="A7" s="9" t="s">
        <v>23</v>
      </c>
      <c r="B7">
        <v>32</v>
      </c>
      <c r="C7" s="4">
        <v>16</v>
      </c>
      <c r="D7" s="5">
        <v>25.42</v>
      </c>
      <c r="E7" s="5">
        <v>33.82</v>
      </c>
      <c r="F7" s="5">
        <v>32.409999999999997</v>
      </c>
      <c r="G7" s="5">
        <v>32.119999999999997</v>
      </c>
      <c r="H7" s="5">
        <v>32.119999999999997</v>
      </c>
      <c r="I7" s="5">
        <v>29.84</v>
      </c>
      <c r="J7" s="5">
        <v>35.07</v>
      </c>
      <c r="K7" s="5">
        <v>30.3</v>
      </c>
      <c r="L7" s="5">
        <v>25.45</v>
      </c>
      <c r="M7" s="6">
        <v>28.24</v>
      </c>
      <c r="N7" s="6"/>
      <c r="O7" s="6"/>
      <c r="P7" s="8">
        <f t="shared" si="0"/>
        <v>30.479000000000003</v>
      </c>
    </row>
    <row r="8" spans="1:16" x14ac:dyDescent="0.25">
      <c r="A8" s="9" t="s">
        <v>24</v>
      </c>
      <c r="B8">
        <v>64</v>
      </c>
      <c r="C8" s="4">
        <v>16</v>
      </c>
      <c r="D8" s="5">
        <v>34.770000000000003</v>
      </c>
      <c r="E8" s="5">
        <v>31.34</v>
      </c>
      <c r="F8" s="5">
        <v>44.08</v>
      </c>
      <c r="G8" s="5">
        <v>26.21</v>
      </c>
      <c r="H8" s="5">
        <v>32.090000000000003</v>
      </c>
      <c r="I8" s="5">
        <v>36.83</v>
      </c>
      <c r="J8" s="5">
        <v>31.04</v>
      </c>
      <c r="K8" s="5">
        <v>33.24</v>
      </c>
      <c r="L8" s="5">
        <v>27.75</v>
      </c>
      <c r="M8" s="6">
        <v>31.58</v>
      </c>
      <c r="N8" s="6"/>
      <c r="O8" s="6"/>
      <c r="P8" s="8">
        <f t="shared" si="0"/>
        <v>32.892999999999994</v>
      </c>
    </row>
    <row r="9" spans="1:16" x14ac:dyDescent="0.25">
      <c r="A9" t="s">
        <v>25</v>
      </c>
      <c r="B9">
        <v>96</v>
      </c>
      <c r="C9" s="4">
        <v>16</v>
      </c>
      <c r="D9" s="5">
        <v>38.450000000000003</v>
      </c>
      <c r="E9" s="5">
        <v>35.26</v>
      </c>
      <c r="F9" s="5">
        <v>38.549999999999997</v>
      </c>
      <c r="G9" s="5">
        <v>33.06</v>
      </c>
      <c r="H9" s="5">
        <v>33.119999999999997</v>
      </c>
      <c r="I9" s="5">
        <v>34.229999999999997</v>
      </c>
      <c r="J9" s="5">
        <v>31.86</v>
      </c>
      <c r="K9" s="5">
        <v>33.08</v>
      </c>
      <c r="L9" s="5">
        <v>31.76</v>
      </c>
      <c r="M9" s="6">
        <v>33.619999999999997</v>
      </c>
      <c r="N9" s="6"/>
      <c r="O9" s="6"/>
      <c r="P9" s="8">
        <f t="shared" si="0"/>
        <v>34.298999999999992</v>
      </c>
    </row>
    <row r="10" spans="1:16" x14ac:dyDescent="0.25">
      <c r="A10" t="s">
        <v>26</v>
      </c>
      <c r="B10">
        <v>128</v>
      </c>
      <c r="C10" s="4">
        <v>16</v>
      </c>
      <c r="D10" s="5">
        <v>32.200000000000003</v>
      </c>
      <c r="E10" s="5">
        <v>30.38</v>
      </c>
      <c r="F10" s="5">
        <v>34.56</v>
      </c>
      <c r="G10">
        <v>30.79</v>
      </c>
      <c r="H10">
        <v>34.28</v>
      </c>
      <c r="I10" s="5">
        <v>33.6</v>
      </c>
      <c r="J10" s="5">
        <v>26.16</v>
      </c>
      <c r="K10" s="5">
        <v>31.06</v>
      </c>
      <c r="L10" s="5">
        <v>30.01</v>
      </c>
      <c r="M10" s="6">
        <v>30.81</v>
      </c>
      <c r="N10" s="6"/>
      <c r="O10" s="6"/>
      <c r="P10" s="8">
        <f t="shared" si="0"/>
        <v>31.385000000000002</v>
      </c>
    </row>
    <row r="11" spans="1:16" x14ac:dyDescent="0.25">
      <c r="A11" t="s">
        <v>27</v>
      </c>
      <c r="B11">
        <v>32</v>
      </c>
      <c r="C11" s="4">
        <v>32</v>
      </c>
      <c r="D11" s="5">
        <v>33.22</v>
      </c>
      <c r="E11" s="5">
        <v>38.020000000000003</v>
      </c>
      <c r="F11" s="5">
        <v>33.369999999999997</v>
      </c>
      <c r="G11" s="5">
        <v>33.130000000000003</v>
      </c>
      <c r="H11" s="5">
        <v>23.37</v>
      </c>
      <c r="I11" s="5">
        <v>30.33</v>
      </c>
      <c r="J11" s="5">
        <v>37.700000000000003</v>
      </c>
      <c r="K11" s="5">
        <v>36.85</v>
      </c>
      <c r="L11" s="5">
        <v>32.61</v>
      </c>
      <c r="M11" s="6">
        <v>33.770000000000003</v>
      </c>
      <c r="N11" s="6"/>
      <c r="O11" s="6"/>
      <c r="P11" s="8">
        <f t="shared" si="0"/>
        <v>33.237000000000002</v>
      </c>
    </row>
    <row r="12" spans="1:16" x14ac:dyDescent="0.25">
      <c r="A12" s="10" t="s">
        <v>28</v>
      </c>
      <c r="B12">
        <v>64</v>
      </c>
      <c r="C12" s="4">
        <v>32</v>
      </c>
      <c r="D12" s="5">
        <v>35.97</v>
      </c>
      <c r="E12" s="5">
        <v>33.049999999999997</v>
      </c>
      <c r="F12" s="5">
        <v>35.369999999999997</v>
      </c>
      <c r="G12" s="5">
        <v>33.380000000000003</v>
      </c>
      <c r="H12" s="5">
        <v>34.36</v>
      </c>
      <c r="I12" s="5">
        <v>27.68</v>
      </c>
      <c r="J12" s="5">
        <v>31.95</v>
      </c>
      <c r="K12" s="5">
        <v>37.74</v>
      </c>
      <c r="L12" s="5">
        <v>27.74</v>
      </c>
      <c r="M12" s="5">
        <v>31.56</v>
      </c>
      <c r="N12" s="6"/>
      <c r="O12" s="6"/>
      <c r="P12" s="8">
        <f t="shared" si="0"/>
        <v>32.880000000000003</v>
      </c>
    </row>
    <row r="13" spans="1:16" x14ac:dyDescent="0.25">
      <c r="A13" t="s">
        <v>29</v>
      </c>
      <c r="B13">
        <v>96</v>
      </c>
      <c r="C13" s="4">
        <v>32</v>
      </c>
      <c r="D13" s="5">
        <v>35.24</v>
      </c>
      <c r="E13" s="5">
        <v>27.54</v>
      </c>
      <c r="F13" s="5">
        <v>31.05</v>
      </c>
      <c r="G13" s="5">
        <v>39.64</v>
      </c>
      <c r="H13" s="5">
        <v>36.46</v>
      </c>
      <c r="I13" s="5">
        <v>32.18</v>
      </c>
      <c r="J13" s="5">
        <v>31.03</v>
      </c>
      <c r="K13" s="5">
        <v>28.39</v>
      </c>
      <c r="L13" s="5">
        <v>29.87</v>
      </c>
      <c r="M13" s="5">
        <v>29.63</v>
      </c>
      <c r="N13" s="6"/>
      <c r="O13" s="6"/>
      <c r="P13" s="8">
        <f t="shared" si="0"/>
        <v>32.103000000000002</v>
      </c>
    </row>
    <row r="14" spans="1:16" x14ac:dyDescent="0.25">
      <c r="A14" t="s">
        <v>30</v>
      </c>
      <c r="B14">
        <v>128</v>
      </c>
      <c r="C14" s="4">
        <v>32</v>
      </c>
      <c r="D14" s="5">
        <v>31.5</v>
      </c>
      <c r="E14" s="5">
        <v>25.67</v>
      </c>
      <c r="F14" s="5">
        <v>32.520000000000003</v>
      </c>
      <c r="G14" s="5">
        <v>30.11</v>
      </c>
      <c r="H14" s="5">
        <v>30.87</v>
      </c>
      <c r="I14" s="5">
        <v>31.2</v>
      </c>
      <c r="J14" s="5">
        <v>30.94</v>
      </c>
      <c r="K14" s="5">
        <v>31.28</v>
      </c>
      <c r="L14" s="5">
        <v>33.72</v>
      </c>
      <c r="M14" s="6">
        <v>35.46</v>
      </c>
      <c r="N14" s="6"/>
      <c r="O14" s="6"/>
      <c r="P14" s="8">
        <f t="shared" si="0"/>
        <v>31.326999999999991</v>
      </c>
    </row>
    <row r="15" spans="1:16" x14ac:dyDescent="0.25">
      <c r="A15" s="9" t="s">
        <v>31</v>
      </c>
      <c r="B15">
        <v>32</v>
      </c>
      <c r="C15" s="4">
        <v>48</v>
      </c>
      <c r="D15" s="5">
        <v>32.67</v>
      </c>
      <c r="E15" s="5">
        <v>34.44</v>
      </c>
      <c r="F15" s="5">
        <v>28.83</v>
      </c>
      <c r="G15" s="5">
        <v>35.58</v>
      </c>
      <c r="H15" s="5">
        <v>27.98</v>
      </c>
      <c r="I15" s="5">
        <v>31.15</v>
      </c>
      <c r="J15" s="5">
        <v>22.32</v>
      </c>
      <c r="K15" s="5">
        <v>29.28</v>
      </c>
      <c r="L15" s="5">
        <v>41.35</v>
      </c>
      <c r="M15" s="6">
        <v>35.08</v>
      </c>
      <c r="N15" s="6"/>
      <c r="O15" s="6"/>
      <c r="P15" s="8">
        <f t="shared" si="0"/>
        <v>31.867999999999995</v>
      </c>
    </row>
    <row r="16" spans="1:16" x14ac:dyDescent="0.25">
      <c r="A16" t="s">
        <v>32</v>
      </c>
      <c r="B16">
        <v>64</v>
      </c>
      <c r="C16" s="4">
        <v>48</v>
      </c>
      <c r="D16" s="5">
        <v>32.82</v>
      </c>
      <c r="E16" s="5">
        <v>36.590000000000003</v>
      </c>
      <c r="F16" s="5">
        <v>23.19</v>
      </c>
      <c r="G16" s="5">
        <v>30.23</v>
      </c>
      <c r="H16" s="5">
        <v>29.76</v>
      </c>
      <c r="I16" s="5">
        <v>36.590000000000003</v>
      </c>
      <c r="J16" s="5">
        <v>31.49</v>
      </c>
      <c r="K16" s="5">
        <v>28.72</v>
      </c>
      <c r="L16" s="5">
        <v>25.41</v>
      </c>
      <c r="M16" s="6">
        <v>30.34</v>
      </c>
      <c r="N16" s="6"/>
      <c r="O16" s="6"/>
      <c r="P16" s="8">
        <f t="shared" si="0"/>
        <v>30.513999999999999</v>
      </c>
    </row>
    <row r="17" spans="1:17" x14ac:dyDescent="0.25">
      <c r="A17" t="s">
        <v>33</v>
      </c>
      <c r="B17">
        <v>96</v>
      </c>
      <c r="C17" s="4">
        <v>48</v>
      </c>
      <c r="D17" s="5">
        <v>39.299999999999997</v>
      </c>
      <c r="E17" s="5">
        <v>28.42</v>
      </c>
      <c r="F17" s="5">
        <v>29.25</v>
      </c>
      <c r="G17" s="5">
        <v>37.25</v>
      </c>
      <c r="H17" s="5">
        <v>30.94</v>
      </c>
      <c r="I17" s="5">
        <v>34.29</v>
      </c>
      <c r="J17" s="5">
        <v>34.19</v>
      </c>
      <c r="K17" s="5">
        <v>32.549999999999997</v>
      </c>
      <c r="L17" s="5">
        <v>35.880000000000003</v>
      </c>
      <c r="M17" s="6">
        <v>35.51</v>
      </c>
      <c r="N17" s="6"/>
      <c r="O17" s="6"/>
      <c r="P17" s="8">
        <f t="shared" si="0"/>
        <v>33.757999999999996</v>
      </c>
    </row>
    <row r="18" spans="1:17" x14ac:dyDescent="0.25">
      <c r="A18" t="s">
        <v>34</v>
      </c>
      <c r="B18">
        <v>128</v>
      </c>
      <c r="C18" s="4">
        <v>48</v>
      </c>
      <c r="D18" s="5">
        <v>26.96</v>
      </c>
      <c r="E18" s="5">
        <v>31.53</v>
      </c>
      <c r="F18" s="5">
        <v>36.409999999999997</v>
      </c>
      <c r="G18" s="5">
        <v>28.35</v>
      </c>
      <c r="H18" s="5">
        <v>34.53</v>
      </c>
      <c r="I18" s="5">
        <v>34.31</v>
      </c>
      <c r="J18" s="5">
        <v>38.94</v>
      </c>
      <c r="K18" s="5">
        <v>35.119999999999997</v>
      </c>
      <c r="L18" s="5">
        <v>39.14</v>
      </c>
      <c r="M18" s="6">
        <v>34.06</v>
      </c>
      <c r="N18" s="6"/>
      <c r="O18" s="6"/>
      <c r="P18" s="8">
        <f t="shared" si="0"/>
        <v>33.934999999999995</v>
      </c>
    </row>
    <row r="19" spans="1:17" x14ac:dyDescent="0.25">
      <c r="A19" t="s">
        <v>35</v>
      </c>
      <c r="B19">
        <v>32</v>
      </c>
      <c r="C19" s="4">
        <v>64</v>
      </c>
      <c r="D19" s="5">
        <v>34</v>
      </c>
      <c r="E19" s="5">
        <v>28.22</v>
      </c>
      <c r="F19" s="5">
        <v>30.4</v>
      </c>
      <c r="G19" s="5">
        <v>29.32</v>
      </c>
      <c r="H19" s="5">
        <v>27.94</v>
      </c>
      <c r="I19" s="5">
        <v>35.71</v>
      </c>
      <c r="J19" s="5">
        <v>28.23</v>
      </c>
      <c r="K19" s="5">
        <v>30.88</v>
      </c>
      <c r="L19" s="5">
        <v>31.89</v>
      </c>
      <c r="M19" s="6">
        <v>34.78</v>
      </c>
      <c r="N19" s="6"/>
      <c r="O19" s="6"/>
      <c r="P19" s="8">
        <f t="shared" si="0"/>
        <v>31.137</v>
      </c>
    </row>
    <row r="20" spans="1:17" x14ac:dyDescent="0.25">
      <c r="A20" t="s">
        <v>36</v>
      </c>
      <c r="B20">
        <v>64</v>
      </c>
      <c r="C20" s="4">
        <v>64</v>
      </c>
      <c r="D20" s="5">
        <v>30.04</v>
      </c>
      <c r="E20" s="5">
        <v>33</v>
      </c>
      <c r="F20" s="5">
        <v>34.17</v>
      </c>
      <c r="G20" s="5">
        <v>29.17</v>
      </c>
      <c r="H20" s="5">
        <v>30.94</v>
      </c>
      <c r="I20" s="5">
        <v>31.23</v>
      </c>
      <c r="J20" s="5">
        <v>32</v>
      </c>
      <c r="K20" s="5">
        <v>37.35</v>
      </c>
      <c r="L20" s="5">
        <v>27.06</v>
      </c>
      <c r="M20" s="6">
        <v>34.79</v>
      </c>
      <c r="N20" s="6"/>
      <c r="O20" s="6"/>
      <c r="P20" s="8">
        <f t="shared" si="0"/>
        <v>31.975000000000005</v>
      </c>
    </row>
    <row r="21" spans="1:17" x14ac:dyDescent="0.25">
      <c r="A21" t="s">
        <v>37</v>
      </c>
      <c r="B21">
        <v>96</v>
      </c>
      <c r="C21" s="4">
        <v>64</v>
      </c>
      <c r="D21" s="5">
        <v>34.04</v>
      </c>
      <c r="E21" s="5">
        <v>27.75</v>
      </c>
      <c r="F21" s="5">
        <v>27.84</v>
      </c>
      <c r="G21" s="5">
        <v>34.4</v>
      </c>
      <c r="H21" s="5">
        <v>29.93</v>
      </c>
      <c r="I21" s="5">
        <v>28.56</v>
      </c>
      <c r="J21" s="5">
        <v>34.22</v>
      </c>
      <c r="K21" s="5">
        <v>30.96</v>
      </c>
      <c r="L21" s="5">
        <v>27.22</v>
      </c>
      <c r="M21" s="6">
        <v>37.25</v>
      </c>
      <c r="N21" s="6"/>
      <c r="O21" s="6"/>
      <c r="P21" s="8">
        <f t="shared" si="0"/>
        <v>31.217000000000002</v>
      </c>
    </row>
    <row r="22" spans="1:17" x14ac:dyDescent="0.25">
      <c r="A22" t="s">
        <v>38</v>
      </c>
      <c r="B22">
        <v>128</v>
      </c>
      <c r="C22" s="4">
        <v>64</v>
      </c>
      <c r="D22" s="5">
        <v>28.25</v>
      </c>
      <c r="E22" s="5">
        <v>35.6</v>
      </c>
      <c r="F22" s="5">
        <v>41.39</v>
      </c>
      <c r="G22" s="5">
        <v>30.65</v>
      </c>
      <c r="H22" s="5">
        <v>36.22</v>
      </c>
      <c r="I22" s="5">
        <v>35.47</v>
      </c>
      <c r="J22" s="5">
        <v>29.37</v>
      </c>
      <c r="K22" s="5">
        <v>38.28</v>
      </c>
      <c r="L22" s="5">
        <v>33.020000000000003</v>
      </c>
      <c r="M22" s="6">
        <v>30.02</v>
      </c>
      <c r="N22" s="6"/>
      <c r="O22" s="6"/>
      <c r="P22" s="8">
        <f t="shared" si="0"/>
        <v>33.826999999999998</v>
      </c>
    </row>
    <row r="23" spans="1:17" x14ac:dyDescent="0.25">
      <c r="C23" s="4"/>
      <c r="P23" s="6">
        <f>MAX(P3:P22)</f>
        <v>34.298999999999992</v>
      </c>
      <c r="Q23" s="6">
        <f>MIN(P3:P22)</f>
        <v>28.858999999999998</v>
      </c>
    </row>
    <row r="25" spans="1:17" x14ac:dyDescent="0.25">
      <c r="B25" t="s">
        <v>18</v>
      </c>
    </row>
  </sheetData>
  <mergeCells count="2">
    <mergeCell ref="B1:C1"/>
    <mergeCell ref="D1:M1"/>
  </mergeCells>
  <pageMargins left="0.7" right="0.7" top="0.75" bottom="0.75" header="0.3" footer="0.3"/>
  <ignoredErrors>
    <ignoredError sqref="P3:P2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6ACE-DF75-4FA9-A554-464296BD7EFE}">
  <dimension ref="A1:T25"/>
  <sheetViews>
    <sheetView topLeftCell="A4" workbookViewId="0">
      <selection activeCell="C29" sqref="C29"/>
    </sheetView>
  </sheetViews>
  <sheetFormatPr defaultRowHeight="15" x14ac:dyDescent="0.25"/>
  <sheetData>
    <row r="1" spans="1:20" ht="15.75" thickBot="1" x14ac:dyDescent="0.3">
      <c r="B1" s="15" t="s">
        <v>7</v>
      </c>
      <c r="C1" s="16"/>
      <c r="D1" s="17" t="s">
        <v>6</v>
      </c>
      <c r="E1" s="18"/>
      <c r="F1" s="18"/>
      <c r="G1" s="18"/>
      <c r="H1" s="18"/>
      <c r="I1" s="18"/>
      <c r="J1" s="18"/>
      <c r="K1" s="18"/>
      <c r="L1" s="18"/>
      <c r="M1" s="19"/>
    </row>
    <row r="2" spans="1:20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t="s">
        <v>39</v>
      </c>
      <c r="P2" s="7" t="s">
        <v>9</v>
      </c>
    </row>
    <row r="3" spans="1:20" x14ac:dyDescent="0.25">
      <c r="A3" s="9" t="s">
        <v>19</v>
      </c>
      <c r="B3" s="2">
        <v>32</v>
      </c>
      <c r="C3" s="3">
        <v>4</v>
      </c>
      <c r="D3" s="6">
        <v>25.45</v>
      </c>
      <c r="E3" s="6">
        <v>36.36</v>
      </c>
      <c r="F3" s="6">
        <v>25.45</v>
      </c>
      <c r="G3" s="6">
        <v>27.27</v>
      </c>
      <c r="H3" s="6">
        <v>30.91</v>
      </c>
      <c r="I3" s="6">
        <v>38.18</v>
      </c>
      <c r="J3" s="6">
        <v>20</v>
      </c>
      <c r="K3" s="6">
        <v>32.72</v>
      </c>
      <c r="L3" s="6">
        <v>32.72</v>
      </c>
      <c r="M3">
        <v>38.18</v>
      </c>
      <c r="N3" s="11">
        <v>6</v>
      </c>
      <c r="P3" s="8">
        <f>AVERAGE(D3:M3)</f>
        <v>30.724</v>
      </c>
      <c r="S3" cm="1">
        <f t="array" ref="S3:S22">_xlfn._xlws.SORT(P3:P22)</f>
        <v>24.565999999999995</v>
      </c>
    </row>
    <row r="4" spans="1:20" x14ac:dyDescent="0.25">
      <c r="A4" t="s">
        <v>20</v>
      </c>
      <c r="B4">
        <v>64</v>
      </c>
      <c r="C4" s="4">
        <v>4</v>
      </c>
      <c r="D4" s="6">
        <v>30.91</v>
      </c>
      <c r="E4" s="6">
        <v>25.45</v>
      </c>
      <c r="F4" s="6">
        <v>30.91</v>
      </c>
      <c r="G4" s="6">
        <v>18.18</v>
      </c>
      <c r="H4" s="6">
        <v>27.27</v>
      </c>
      <c r="I4" s="6">
        <v>25.45</v>
      </c>
      <c r="J4" s="6">
        <v>29.09</v>
      </c>
      <c r="K4" s="6">
        <v>23.64</v>
      </c>
      <c r="L4" s="6">
        <v>27.27</v>
      </c>
      <c r="M4" s="6">
        <v>23.64</v>
      </c>
      <c r="N4" s="11">
        <v>2</v>
      </c>
      <c r="P4" s="8">
        <f t="shared" ref="P4:P22" si="0">AVERAGE(D4:M4)</f>
        <v>26.181000000000001</v>
      </c>
      <c r="S4">
        <v>25.271000000000004</v>
      </c>
    </row>
    <row r="5" spans="1:20" x14ac:dyDescent="0.25">
      <c r="A5" s="9" t="s">
        <v>21</v>
      </c>
      <c r="B5">
        <v>96</v>
      </c>
      <c r="C5" s="4">
        <v>4</v>
      </c>
      <c r="D5" s="5">
        <v>32.729999999999997</v>
      </c>
      <c r="E5" s="5">
        <v>30.91</v>
      </c>
      <c r="F5" s="5">
        <v>30.91</v>
      </c>
      <c r="G5" s="5">
        <v>32.729999999999997</v>
      </c>
      <c r="H5" s="5">
        <v>27.27</v>
      </c>
      <c r="I5" s="5">
        <v>29.09</v>
      </c>
      <c r="J5" s="5">
        <v>25.45</v>
      </c>
      <c r="K5" s="5">
        <v>36.36</v>
      </c>
      <c r="L5" s="5">
        <v>27.27</v>
      </c>
      <c r="M5" s="5">
        <v>25.45</v>
      </c>
      <c r="N5" s="12">
        <v>5</v>
      </c>
      <c r="P5" s="8">
        <f t="shared" si="0"/>
        <v>29.816999999999997</v>
      </c>
      <c r="S5">
        <v>26</v>
      </c>
    </row>
    <row r="6" spans="1:20" x14ac:dyDescent="0.25">
      <c r="A6" s="9" t="s">
        <v>22</v>
      </c>
      <c r="B6">
        <v>128</v>
      </c>
      <c r="C6" s="4">
        <v>4</v>
      </c>
      <c r="D6" s="6">
        <v>25.45</v>
      </c>
      <c r="E6" s="6">
        <v>29.09</v>
      </c>
      <c r="F6" s="6">
        <v>32.729999999999997</v>
      </c>
      <c r="G6" s="6">
        <v>32.729999999999997</v>
      </c>
      <c r="H6" s="6">
        <v>27.27</v>
      </c>
      <c r="I6" s="6">
        <v>23.64</v>
      </c>
      <c r="J6" s="6">
        <v>30.91</v>
      </c>
      <c r="K6" s="6">
        <v>34.549999999999997</v>
      </c>
      <c r="L6" s="6">
        <v>25.45</v>
      </c>
      <c r="M6" s="6">
        <v>30.91</v>
      </c>
      <c r="N6" s="11">
        <v>5</v>
      </c>
      <c r="P6" s="8">
        <f t="shared" si="0"/>
        <v>29.273000000000003</v>
      </c>
      <c r="S6">
        <v>26.181000000000001</v>
      </c>
    </row>
    <row r="7" spans="1:20" x14ac:dyDescent="0.25">
      <c r="A7" s="9" t="s">
        <v>23</v>
      </c>
      <c r="B7">
        <v>32</v>
      </c>
      <c r="C7" s="4">
        <v>16</v>
      </c>
      <c r="D7" s="6">
        <v>27.27</v>
      </c>
      <c r="E7" s="6">
        <v>27.27</v>
      </c>
      <c r="F7" s="6">
        <v>29.09</v>
      </c>
      <c r="G7" s="6">
        <v>23.64</v>
      </c>
      <c r="H7" s="6">
        <v>32.729999999999997</v>
      </c>
      <c r="I7" s="6">
        <v>29.09</v>
      </c>
      <c r="J7" s="6">
        <v>27.27</v>
      </c>
      <c r="K7" s="6">
        <v>29.09</v>
      </c>
      <c r="L7" s="6">
        <v>32.729999999999997</v>
      </c>
      <c r="M7" s="6">
        <v>32.729999999999997</v>
      </c>
      <c r="N7" s="11">
        <v>3</v>
      </c>
      <c r="P7" s="8">
        <f t="shared" si="0"/>
        <v>29.091000000000001</v>
      </c>
      <c r="S7">
        <v>26.181000000000001</v>
      </c>
    </row>
    <row r="8" spans="1:20" x14ac:dyDescent="0.25">
      <c r="A8" s="9" t="s">
        <v>24</v>
      </c>
      <c r="B8">
        <v>64</v>
      </c>
      <c r="C8" s="4">
        <v>16</v>
      </c>
      <c r="D8" s="6">
        <v>21.82</v>
      </c>
      <c r="E8" s="6">
        <v>34.549999999999997</v>
      </c>
      <c r="F8" s="6">
        <v>21.82</v>
      </c>
      <c r="G8" s="6">
        <v>32.729999999999997</v>
      </c>
      <c r="H8" s="6">
        <v>23.64</v>
      </c>
      <c r="I8" s="6">
        <v>25.45</v>
      </c>
      <c r="J8" s="6">
        <v>34.549999999999997</v>
      </c>
      <c r="K8" s="6">
        <v>21.82</v>
      </c>
      <c r="L8" s="6">
        <v>32.729999999999997</v>
      </c>
      <c r="M8" s="6">
        <v>40</v>
      </c>
      <c r="N8" s="11">
        <v>5</v>
      </c>
      <c r="P8" s="8">
        <f t="shared" si="0"/>
        <v>28.911000000000001</v>
      </c>
      <c r="S8">
        <v>26.181000000000001</v>
      </c>
    </row>
    <row r="9" spans="1:20" x14ac:dyDescent="0.25">
      <c r="A9" t="s">
        <v>25</v>
      </c>
      <c r="B9">
        <v>96</v>
      </c>
      <c r="C9" s="4">
        <v>16</v>
      </c>
      <c r="D9" s="5">
        <v>21.82</v>
      </c>
      <c r="E9" s="5">
        <v>23.64</v>
      </c>
      <c r="F9" s="5">
        <v>25.45</v>
      </c>
      <c r="G9" s="6">
        <v>25.45</v>
      </c>
      <c r="H9" s="6">
        <v>30.91</v>
      </c>
      <c r="I9" s="6">
        <v>29.09</v>
      </c>
      <c r="J9" s="6">
        <v>27.27</v>
      </c>
      <c r="K9" s="6">
        <v>27.27</v>
      </c>
      <c r="L9" s="6">
        <v>27.27</v>
      </c>
      <c r="M9" s="6">
        <v>29.09</v>
      </c>
      <c r="N9" s="11">
        <v>1</v>
      </c>
      <c r="P9" s="8">
        <f t="shared" si="0"/>
        <v>26.725999999999999</v>
      </c>
      <c r="S9">
        <v>26.362000000000002</v>
      </c>
    </row>
    <row r="10" spans="1:20" x14ac:dyDescent="0.25">
      <c r="A10" t="s">
        <v>26</v>
      </c>
      <c r="B10">
        <v>128</v>
      </c>
      <c r="C10" s="4">
        <v>16</v>
      </c>
      <c r="D10" s="6">
        <v>29.09</v>
      </c>
      <c r="E10" s="6">
        <v>18.18</v>
      </c>
      <c r="F10" s="6">
        <v>38.18</v>
      </c>
      <c r="G10" s="6">
        <v>25.45</v>
      </c>
      <c r="H10" s="6">
        <v>25.45</v>
      </c>
      <c r="I10" s="6">
        <v>29.09</v>
      </c>
      <c r="J10" s="6">
        <v>27.27</v>
      </c>
      <c r="K10" s="6">
        <v>30.91</v>
      </c>
      <c r="L10" s="6">
        <v>21.82</v>
      </c>
      <c r="M10" s="6">
        <v>18.18</v>
      </c>
      <c r="N10" s="11">
        <v>2</v>
      </c>
      <c r="P10" s="8">
        <f t="shared" si="0"/>
        <v>26.362000000000002</v>
      </c>
      <c r="S10">
        <v>26.725999999999999</v>
      </c>
    </row>
    <row r="11" spans="1:20" x14ac:dyDescent="0.25">
      <c r="A11" t="s">
        <v>27</v>
      </c>
      <c r="B11">
        <v>32</v>
      </c>
      <c r="C11" s="4">
        <v>32</v>
      </c>
      <c r="D11" s="6">
        <v>21.82</v>
      </c>
      <c r="E11" s="6">
        <v>29.09</v>
      </c>
      <c r="F11" s="6">
        <v>25.45</v>
      </c>
      <c r="G11" s="6">
        <v>25.45</v>
      </c>
      <c r="H11" s="6">
        <v>36.36</v>
      </c>
      <c r="I11" s="6">
        <v>23.64</v>
      </c>
      <c r="J11" s="6">
        <v>25.45</v>
      </c>
      <c r="K11" s="6">
        <v>23.64</v>
      </c>
      <c r="L11" s="6">
        <v>32.729999999999997</v>
      </c>
      <c r="M11" s="6">
        <v>32.729999999999997</v>
      </c>
      <c r="N11" s="11">
        <v>3</v>
      </c>
      <c r="P11" s="8">
        <f t="shared" si="0"/>
        <v>27.635999999999996</v>
      </c>
      <c r="S11">
        <v>26.725999999999999</v>
      </c>
    </row>
    <row r="12" spans="1:20" x14ac:dyDescent="0.25">
      <c r="A12" s="10" t="s">
        <v>28</v>
      </c>
      <c r="B12">
        <v>64</v>
      </c>
      <c r="C12" s="4">
        <v>32</v>
      </c>
      <c r="D12" s="6">
        <v>27.27</v>
      </c>
      <c r="E12" s="6">
        <v>38.18</v>
      </c>
      <c r="F12" s="6">
        <v>32.729999999999997</v>
      </c>
      <c r="G12" s="6">
        <v>36.36</v>
      </c>
      <c r="H12" s="6">
        <v>25.45</v>
      </c>
      <c r="I12" s="6">
        <v>34.549999999999997</v>
      </c>
      <c r="J12" s="6">
        <v>34.549999999999997</v>
      </c>
      <c r="K12" s="6">
        <v>23.64</v>
      </c>
      <c r="L12" s="6">
        <v>30.91</v>
      </c>
      <c r="M12" s="6">
        <v>29.09</v>
      </c>
      <c r="N12" s="11">
        <v>6</v>
      </c>
      <c r="P12" s="8">
        <f t="shared" si="0"/>
        <v>31.273000000000003</v>
      </c>
      <c r="S12">
        <v>26.908999999999999</v>
      </c>
    </row>
    <row r="13" spans="1:20" x14ac:dyDescent="0.25">
      <c r="A13" t="s">
        <v>29</v>
      </c>
      <c r="B13">
        <v>96</v>
      </c>
      <c r="C13" s="4">
        <v>32</v>
      </c>
      <c r="D13" s="5">
        <v>23.64</v>
      </c>
      <c r="E13" s="5">
        <v>25.45</v>
      </c>
      <c r="F13" s="5">
        <v>25.45</v>
      </c>
      <c r="G13" s="6">
        <v>27.27</v>
      </c>
      <c r="H13" s="6">
        <v>25.45</v>
      </c>
      <c r="I13" s="6">
        <v>21.82</v>
      </c>
      <c r="J13" s="6">
        <v>30.91</v>
      </c>
      <c r="K13" s="6">
        <v>16.36</v>
      </c>
      <c r="L13" s="6">
        <v>30.91</v>
      </c>
      <c r="M13" s="6">
        <v>34.549999999999997</v>
      </c>
      <c r="N13" s="11">
        <v>3</v>
      </c>
      <c r="P13" s="8">
        <f t="shared" si="0"/>
        <v>26.181000000000001</v>
      </c>
      <c r="S13">
        <v>27.091999999999995</v>
      </c>
    </row>
    <row r="14" spans="1:20" x14ac:dyDescent="0.25">
      <c r="A14" t="s">
        <v>30</v>
      </c>
      <c r="B14">
        <v>128</v>
      </c>
      <c r="C14" s="4">
        <v>32</v>
      </c>
      <c r="D14" s="6">
        <v>29.09</v>
      </c>
      <c r="E14" s="6">
        <v>36.36</v>
      </c>
      <c r="F14" s="6">
        <v>20</v>
      </c>
      <c r="G14" s="6">
        <v>23.64</v>
      </c>
      <c r="H14" s="6">
        <v>20</v>
      </c>
      <c r="I14" s="6">
        <v>29.09</v>
      </c>
      <c r="J14" s="6">
        <v>32.729999999999997</v>
      </c>
      <c r="K14" s="6">
        <v>29.09</v>
      </c>
      <c r="L14" s="6">
        <v>14.55</v>
      </c>
      <c r="M14" s="6">
        <v>25.45</v>
      </c>
      <c r="N14" s="11">
        <v>2</v>
      </c>
      <c r="P14" s="8">
        <f t="shared" si="0"/>
        <v>26</v>
      </c>
      <c r="S14">
        <v>27.271999999999998</v>
      </c>
    </row>
    <row r="15" spans="1:20" x14ac:dyDescent="0.25">
      <c r="A15" s="9" t="s">
        <v>31</v>
      </c>
      <c r="B15">
        <v>32</v>
      </c>
      <c r="C15" s="4">
        <v>48</v>
      </c>
      <c r="D15" s="5">
        <v>23.64</v>
      </c>
      <c r="E15" s="5">
        <v>34.549999999999997</v>
      </c>
      <c r="F15" s="5">
        <v>32.729999999999997</v>
      </c>
      <c r="G15" s="6">
        <v>23.64</v>
      </c>
      <c r="H15" s="6">
        <v>25.45</v>
      </c>
      <c r="I15" s="6">
        <v>30.91</v>
      </c>
      <c r="J15" s="6">
        <v>38.18</v>
      </c>
      <c r="K15" s="6">
        <v>23.64</v>
      </c>
      <c r="L15" s="6">
        <v>29.09</v>
      </c>
      <c r="M15" s="6">
        <v>32.729999999999997</v>
      </c>
      <c r="N15" s="11">
        <v>5</v>
      </c>
      <c r="P15" s="8">
        <f t="shared" si="0"/>
        <v>29.456</v>
      </c>
      <c r="S15">
        <v>27.635999999999996</v>
      </c>
    </row>
    <row r="16" spans="1:20" x14ac:dyDescent="0.25">
      <c r="A16" t="s">
        <v>32</v>
      </c>
      <c r="B16">
        <v>64</v>
      </c>
      <c r="C16" s="4">
        <v>48</v>
      </c>
      <c r="D16" s="5">
        <v>23.64</v>
      </c>
      <c r="E16" s="5">
        <v>32.729999999999997</v>
      </c>
      <c r="F16" s="5">
        <v>32.729999999999997</v>
      </c>
      <c r="G16" s="6">
        <v>20</v>
      </c>
      <c r="H16" s="6">
        <v>21.82</v>
      </c>
      <c r="I16" s="6">
        <v>21.82</v>
      </c>
      <c r="J16" s="6">
        <v>25.45</v>
      </c>
      <c r="K16" s="6">
        <v>27.27</v>
      </c>
      <c r="L16" s="6">
        <v>32.729999999999997</v>
      </c>
      <c r="M16" s="6">
        <v>32.729999999999997</v>
      </c>
      <c r="N16" s="11">
        <v>4</v>
      </c>
      <c r="P16" s="8">
        <f t="shared" si="0"/>
        <v>27.091999999999995</v>
      </c>
      <c r="S16">
        <v>28.911000000000001</v>
      </c>
      <c r="T16" t="s">
        <v>24</v>
      </c>
    </row>
    <row r="17" spans="1:20" x14ac:dyDescent="0.25">
      <c r="A17" t="s">
        <v>33</v>
      </c>
      <c r="B17">
        <v>96</v>
      </c>
      <c r="C17" s="4">
        <v>48</v>
      </c>
      <c r="D17" s="5">
        <v>25.45</v>
      </c>
      <c r="E17" s="5">
        <v>30.91</v>
      </c>
      <c r="F17" s="5">
        <v>30.91</v>
      </c>
      <c r="G17" s="6">
        <v>27.27</v>
      </c>
      <c r="H17" s="6">
        <v>20</v>
      </c>
      <c r="I17" s="6">
        <v>23.64</v>
      </c>
      <c r="J17" s="6">
        <v>20</v>
      </c>
      <c r="K17" s="6">
        <v>27.27</v>
      </c>
      <c r="L17" s="6">
        <v>29.09</v>
      </c>
      <c r="M17" s="6">
        <v>27.27</v>
      </c>
      <c r="N17" s="11">
        <v>2</v>
      </c>
      <c r="P17" s="8">
        <f t="shared" si="0"/>
        <v>26.181000000000001</v>
      </c>
      <c r="S17">
        <v>29.091000000000001</v>
      </c>
      <c r="T17" t="s">
        <v>23</v>
      </c>
    </row>
    <row r="18" spans="1:20" x14ac:dyDescent="0.25">
      <c r="A18" t="s">
        <v>34</v>
      </c>
      <c r="B18">
        <v>128</v>
      </c>
      <c r="C18" s="4">
        <v>48</v>
      </c>
      <c r="D18" s="5">
        <v>25.45</v>
      </c>
      <c r="E18" s="5">
        <v>21.82</v>
      </c>
      <c r="F18" s="5">
        <v>21.82</v>
      </c>
      <c r="G18" s="6">
        <v>30.91</v>
      </c>
      <c r="H18" s="6">
        <v>21.82</v>
      </c>
      <c r="I18" s="6">
        <v>14.55</v>
      </c>
      <c r="J18" s="6">
        <v>32.729999999999997</v>
      </c>
      <c r="K18" s="6">
        <v>25.45</v>
      </c>
      <c r="L18" s="6">
        <v>21.82</v>
      </c>
      <c r="M18" s="6">
        <v>29.29</v>
      </c>
      <c r="N18" s="11">
        <v>2</v>
      </c>
      <c r="P18" s="8">
        <f t="shared" si="0"/>
        <v>24.565999999999995</v>
      </c>
      <c r="S18">
        <v>29.273000000000003</v>
      </c>
      <c r="T18" t="s">
        <v>22</v>
      </c>
    </row>
    <row r="19" spans="1:20" x14ac:dyDescent="0.25">
      <c r="A19" t="s">
        <v>35</v>
      </c>
      <c r="B19">
        <v>32</v>
      </c>
      <c r="C19" s="4">
        <v>64</v>
      </c>
      <c r="D19" s="6">
        <v>36.36</v>
      </c>
      <c r="E19" s="6">
        <v>27.27</v>
      </c>
      <c r="F19" s="6">
        <v>30.91</v>
      </c>
      <c r="G19" s="6">
        <v>30.91</v>
      </c>
      <c r="H19" s="6">
        <v>27.27</v>
      </c>
      <c r="I19" s="6">
        <v>25.45</v>
      </c>
      <c r="J19" s="6">
        <v>21.82</v>
      </c>
      <c r="K19" s="6">
        <v>29.09</v>
      </c>
      <c r="L19" s="6">
        <v>23.64</v>
      </c>
      <c r="M19" s="6">
        <v>20</v>
      </c>
      <c r="N19" s="11">
        <v>3</v>
      </c>
      <c r="P19" s="8">
        <f>AVERAGE(D19:M19)</f>
        <v>27.271999999999998</v>
      </c>
      <c r="S19">
        <v>29.456</v>
      </c>
      <c r="T19" t="s">
        <v>31</v>
      </c>
    </row>
    <row r="20" spans="1:20" x14ac:dyDescent="0.25">
      <c r="A20" t="s">
        <v>36</v>
      </c>
      <c r="B20">
        <v>64</v>
      </c>
      <c r="C20" s="4">
        <v>64</v>
      </c>
      <c r="D20" s="6">
        <v>30.91</v>
      </c>
      <c r="E20" s="6">
        <v>27.27</v>
      </c>
      <c r="F20" s="6">
        <v>18.18</v>
      </c>
      <c r="G20" s="5">
        <v>32.729999999999997</v>
      </c>
      <c r="H20" s="5">
        <v>29.09</v>
      </c>
      <c r="I20" s="5">
        <v>23.64</v>
      </c>
      <c r="J20" s="5">
        <v>30.91</v>
      </c>
      <c r="K20" s="5">
        <v>20</v>
      </c>
      <c r="L20" s="5">
        <v>25.45</v>
      </c>
      <c r="M20" s="6">
        <v>30.91</v>
      </c>
      <c r="N20" s="11">
        <v>4</v>
      </c>
      <c r="P20" s="8">
        <f t="shared" si="0"/>
        <v>26.908999999999999</v>
      </c>
      <c r="S20">
        <v>29.816999999999997</v>
      </c>
      <c r="T20" t="s">
        <v>21</v>
      </c>
    </row>
    <row r="21" spans="1:20" x14ac:dyDescent="0.25">
      <c r="A21" t="s">
        <v>37</v>
      </c>
      <c r="B21">
        <v>96</v>
      </c>
      <c r="C21" s="4">
        <v>64</v>
      </c>
      <c r="D21" s="5">
        <v>25.45</v>
      </c>
      <c r="E21" s="5">
        <v>30.91</v>
      </c>
      <c r="F21" s="5">
        <v>30.91</v>
      </c>
      <c r="G21" s="6">
        <v>27.27</v>
      </c>
      <c r="H21" s="6">
        <v>23.64</v>
      </c>
      <c r="I21" s="6">
        <v>18.18</v>
      </c>
      <c r="J21" s="6">
        <v>29.09</v>
      </c>
      <c r="K21" s="6">
        <v>25.45</v>
      </c>
      <c r="L21" s="6">
        <v>29.09</v>
      </c>
      <c r="M21" s="6">
        <v>27.27</v>
      </c>
      <c r="N21" s="11">
        <v>2</v>
      </c>
      <c r="P21" s="8">
        <f t="shared" si="0"/>
        <v>26.725999999999999</v>
      </c>
      <c r="S21">
        <v>30.724</v>
      </c>
      <c r="T21" t="s">
        <v>19</v>
      </c>
    </row>
    <row r="22" spans="1:20" x14ac:dyDescent="0.25">
      <c r="A22" t="s">
        <v>38</v>
      </c>
      <c r="B22">
        <v>128</v>
      </c>
      <c r="C22" s="4">
        <v>64</v>
      </c>
      <c r="D22" s="6">
        <v>18.18</v>
      </c>
      <c r="E22" s="6">
        <v>20</v>
      </c>
      <c r="F22" s="6">
        <v>27.27</v>
      </c>
      <c r="G22" s="6">
        <v>27.27</v>
      </c>
      <c r="H22" s="6">
        <v>29.09</v>
      </c>
      <c r="I22" s="6">
        <v>27.27</v>
      </c>
      <c r="J22" s="6">
        <v>27.27</v>
      </c>
      <c r="K22" s="6">
        <v>16.36</v>
      </c>
      <c r="L22" s="6">
        <v>27.27</v>
      </c>
      <c r="M22" s="6">
        <v>32.729999999999997</v>
      </c>
      <c r="N22" s="11">
        <v>0</v>
      </c>
      <c r="P22" s="8">
        <f t="shared" si="0"/>
        <v>25.271000000000004</v>
      </c>
      <c r="S22">
        <v>31.273000000000003</v>
      </c>
      <c r="T22" t="s">
        <v>28</v>
      </c>
    </row>
    <row r="23" spans="1:20" x14ac:dyDescent="0.25">
      <c r="P23" s="6">
        <f>MAX(P3:P22)</f>
        <v>31.273000000000003</v>
      </c>
      <c r="Q23" s="6">
        <f>MIN(P3:P22)</f>
        <v>24.565999999999995</v>
      </c>
    </row>
    <row r="25" spans="1:20" x14ac:dyDescent="0.25">
      <c r="B25" t="s">
        <v>18</v>
      </c>
      <c r="I25" s="6"/>
    </row>
  </sheetData>
  <mergeCells count="2">
    <mergeCell ref="B1:C1"/>
    <mergeCell ref="D1:M1"/>
  </mergeCells>
  <pageMargins left="0.7" right="0.7" top="0.75" bottom="0.75" header="0.3" footer="0.3"/>
  <ignoredErrors>
    <ignoredError sqref="O3:P18 O20:P22 O19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0A01-F54F-4C9D-8B66-85FCA691ED4B}">
  <dimension ref="A1:P87"/>
  <sheetViews>
    <sheetView workbookViewId="0">
      <selection activeCell="D41" sqref="D41"/>
    </sheetView>
  </sheetViews>
  <sheetFormatPr defaultRowHeight="15" x14ac:dyDescent="0.25"/>
  <sheetData>
    <row r="1" spans="1:16" x14ac:dyDescent="0.25">
      <c r="A1" s="28" t="s">
        <v>48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x14ac:dyDescent="0.25">
      <c r="A2" s="28" t="s">
        <v>49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x14ac:dyDescent="0.25">
      <c r="A3" s="28" t="s">
        <v>50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25">
      <c r="A4" s="28" t="s">
        <v>51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x14ac:dyDescent="0.25">
      <c r="A5" s="28" t="s">
        <v>52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25">
      <c r="A6" s="28" t="s">
        <v>53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25">
      <c r="A7" s="28" t="s">
        <v>54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x14ac:dyDescent="0.25">
      <c r="A8" s="28" t="s">
        <v>55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 x14ac:dyDescent="0.25">
      <c r="A9" s="28" t="s">
        <v>56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</row>
    <row r="10" spans="1:16" x14ac:dyDescent="0.25">
      <c r="A10" s="29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16" x14ac:dyDescent="0.25">
      <c r="A11" s="28" t="s">
        <v>57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</row>
    <row r="12" spans="1:16" x14ac:dyDescent="0.25">
      <c r="A12" s="28" t="s">
        <v>58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</row>
    <row r="13" spans="1:16" x14ac:dyDescent="0.25">
      <c r="A13" s="28" t="s">
        <v>59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spans="1:16" x14ac:dyDescent="0.25">
      <c r="A14" s="28" t="s">
        <v>60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spans="1:16" x14ac:dyDescent="0.25">
      <c r="A15" s="28" t="s">
        <v>61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 x14ac:dyDescent="0.25">
      <c r="A16" s="28" t="s">
        <v>62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6" x14ac:dyDescent="0.25">
      <c r="A17" s="28" t="s">
        <v>63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6" x14ac:dyDescent="0.25">
      <c r="A18" s="28" t="s">
        <v>64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6" x14ac:dyDescent="0.25">
      <c r="A19" s="29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6" x14ac:dyDescent="0.25">
      <c r="A20" s="28" t="s">
        <v>65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6" x14ac:dyDescent="0.25">
      <c r="A21" s="28" t="s">
        <v>66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spans="1:16" x14ac:dyDescent="0.25">
      <c r="A22" s="28" t="s">
        <v>67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3" spans="1:16" x14ac:dyDescent="0.25">
      <c r="A23" s="28" t="s">
        <v>68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</row>
    <row r="24" spans="1:16" x14ac:dyDescent="0.25">
      <c r="A24" s="28" t="s">
        <v>69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</row>
    <row r="25" spans="1:16" x14ac:dyDescent="0.25">
      <c r="A25" s="28" t="s">
        <v>70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spans="1:16" x14ac:dyDescent="0.25">
      <c r="A26" s="28" t="s">
        <v>71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spans="1:16" x14ac:dyDescent="0.25">
      <c r="A27" s="28" t="s">
        <v>72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  <row r="28" spans="1:16" x14ac:dyDescent="0.25">
      <c r="A28" s="28" t="s">
        <v>73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6" x14ac:dyDescent="0.25">
      <c r="A29" s="2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</row>
    <row r="30" spans="1:16" x14ac:dyDescent="0.25">
      <c r="A30" s="28" t="s">
        <v>74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</row>
    <row r="31" spans="1:16" x14ac:dyDescent="0.25">
      <c r="A31" s="28" t="s">
        <v>75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spans="1:16" x14ac:dyDescent="0.25">
      <c r="A32" s="28" t="s">
        <v>76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spans="1:16" x14ac:dyDescent="0.25">
      <c r="A33" s="28" t="s">
        <v>77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</row>
    <row r="34" spans="1:16" x14ac:dyDescent="0.25">
      <c r="A34" s="28" t="s">
        <v>78</v>
      </c>
    </row>
    <row r="35" spans="1:16" x14ac:dyDescent="0.25">
      <c r="A35" s="28" t="s">
        <v>79</v>
      </c>
    </row>
    <row r="36" spans="1:16" x14ac:dyDescent="0.25">
      <c r="A36" s="28" t="s">
        <v>80</v>
      </c>
    </row>
    <row r="37" spans="1:16" x14ac:dyDescent="0.25">
      <c r="A37" s="28" t="s">
        <v>81</v>
      </c>
    </row>
    <row r="38" spans="1:16" x14ac:dyDescent="0.25">
      <c r="A38" s="29"/>
    </row>
    <row r="39" spans="1:16" x14ac:dyDescent="0.25">
      <c r="A39" s="28" t="s">
        <v>82</v>
      </c>
    </row>
    <row r="40" spans="1:16" x14ac:dyDescent="0.25">
      <c r="A40" s="28" t="s">
        <v>83</v>
      </c>
    </row>
    <row r="41" spans="1:16" x14ac:dyDescent="0.25">
      <c r="A41" s="28" t="s">
        <v>84</v>
      </c>
    </row>
    <row r="42" spans="1:16" x14ac:dyDescent="0.25">
      <c r="A42" s="28" t="s">
        <v>85</v>
      </c>
    </row>
    <row r="43" spans="1:16" x14ac:dyDescent="0.25">
      <c r="A43" s="28" t="s">
        <v>86</v>
      </c>
    </row>
    <row r="44" spans="1:16" x14ac:dyDescent="0.25">
      <c r="A44" s="28" t="s">
        <v>87</v>
      </c>
    </row>
    <row r="46" spans="1:16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8" spans="1:16" x14ac:dyDescent="0.25">
      <c r="A48" s="28" t="s">
        <v>88</v>
      </c>
    </row>
    <row r="49" spans="1:1" x14ac:dyDescent="0.25">
      <c r="A49" s="28" t="s">
        <v>89</v>
      </c>
    </row>
    <row r="50" spans="1:1" x14ac:dyDescent="0.25">
      <c r="A50" s="28" t="s">
        <v>90</v>
      </c>
    </row>
    <row r="51" spans="1:1" x14ac:dyDescent="0.25">
      <c r="A51" s="28" t="s">
        <v>91</v>
      </c>
    </row>
    <row r="52" spans="1:1" x14ac:dyDescent="0.25">
      <c r="A52" s="28" t="s">
        <v>92</v>
      </c>
    </row>
    <row r="53" spans="1:1" x14ac:dyDescent="0.25">
      <c r="A53" s="28" t="s">
        <v>93</v>
      </c>
    </row>
    <row r="54" spans="1:1" x14ac:dyDescent="0.25">
      <c r="A54" s="28" t="s">
        <v>94</v>
      </c>
    </row>
    <row r="55" spans="1:1" x14ac:dyDescent="0.25">
      <c r="A55" s="29"/>
    </row>
    <row r="56" spans="1:1" x14ac:dyDescent="0.25">
      <c r="A56" s="28" t="s">
        <v>95</v>
      </c>
    </row>
    <row r="57" spans="1:1" x14ac:dyDescent="0.25">
      <c r="A57" s="28" t="s">
        <v>96</v>
      </c>
    </row>
    <row r="58" spans="1:1" x14ac:dyDescent="0.25">
      <c r="A58" s="28" t="s">
        <v>90</v>
      </c>
    </row>
    <row r="59" spans="1:1" x14ac:dyDescent="0.25">
      <c r="A59" s="28" t="s">
        <v>97</v>
      </c>
    </row>
    <row r="60" spans="1:1" x14ac:dyDescent="0.25">
      <c r="A60" s="28" t="s">
        <v>98</v>
      </c>
    </row>
    <row r="61" spans="1:1" x14ac:dyDescent="0.25">
      <c r="A61" s="28" t="s">
        <v>99</v>
      </c>
    </row>
    <row r="62" spans="1:1" x14ac:dyDescent="0.25">
      <c r="A62" s="28" t="s">
        <v>100</v>
      </c>
    </row>
    <row r="63" spans="1:1" x14ac:dyDescent="0.25">
      <c r="A63" s="29"/>
    </row>
    <row r="64" spans="1:1" x14ac:dyDescent="0.25">
      <c r="A64" s="28" t="s">
        <v>101</v>
      </c>
    </row>
    <row r="65" spans="1:1" x14ac:dyDescent="0.25">
      <c r="A65" s="28" t="s">
        <v>102</v>
      </c>
    </row>
    <row r="66" spans="1:1" x14ac:dyDescent="0.25">
      <c r="A66" s="28" t="s">
        <v>90</v>
      </c>
    </row>
    <row r="67" spans="1:1" x14ac:dyDescent="0.25">
      <c r="A67" s="28" t="s">
        <v>103</v>
      </c>
    </row>
    <row r="68" spans="1:1" x14ac:dyDescent="0.25">
      <c r="A68" s="28" t="s">
        <v>104</v>
      </c>
    </row>
    <row r="69" spans="1:1" x14ac:dyDescent="0.25">
      <c r="A69" s="28" t="s">
        <v>105</v>
      </c>
    </row>
    <row r="70" spans="1:1" x14ac:dyDescent="0.25">
      <c r="A70" s="28" t="s">
        <v>106</v>
      </c>
    </row>
    <row r="71" spans="1:1" x14ac:dyDescent="0.25">
      <c r="A71" s="29"/>
    </row>
    <row r="72" spans="1:1" x14ac:dyDescent="0.25">
      <c r="A72" s="29"/>
    </row>
    <row r="73" spans="1:1" x14ac:dyDescent="0.25">
      <c r="A73" s="28" t="s">
        <v>107</v>
      </c>
    </row>
    <row r="74" spans="1:1" x14ac:dyDescent="0.25">
      <c r="A74" s="28" t="s">
        <v>108</v>
      </c>
    </row>
    <row r="75" spans="1:1" x14ac:dyDescent="0.25">
      <c r="A75" s="28" t="s">
        <v>90</v>
      </c>
    </row>
    <row r="76" spans="1:1" x14ac:dyDescent="0.25">
      <c r="A76" s="28" t="s">
        <v>109</v>
      </c>
    </row>
    <row r="77" spans="1:1" x14ac:dyDescent="0.25">
      <c r="A77" s="28" t="s">
        <v>110</v>
      </c>
    </row>
    <row r="78" spans="1:1" x14ac:dyDescent="0.25">
      <c r="A78" s="28" t="s">
        <v>111</v>
      </c>
    </row>
    <row r="79" spans="1:1" x14ac:dyDescent="0.25">
      <c r="A79" s="28" t="s">
        <v>112</v>
      </c>
    </row>
    <row r="80" spans="1:1" x14ac:dyDescent="0.25">
      <c r="A80" s="29"/>
    </row>
    <row r="81" spans="1:1" x14ac:dyDescent="0.25">
      <c r="A81" s="28" t="s">
        <v>113</v>
      </c>
    </row>
    <row r="82" spans="1:1" x14ac:dyDescent="0.25">
      <c r="A82" s="28" t="s">
        <v>114</v>
      </c>
    </row>
    <row r="83" spans="1:1" x14ac:dyDescent="0.25">
      <c r="A83" s="28" t="s">
        <v>90</v>
      </c>
    </row>
    <row r="84" spans="1:1" x14ac:dyDescent="0.25">
      <c r="A84" s="28" t="s">
        <v>115</v>
      </c>
    </row>
    <row r="85" spans="1:1" x14ac:dyDescent="0.25">
      <c r="A85" s="28" t="s">
        <v>116</v>
      </c>
    </row>
    <row r="86" spans="1:1" x14ac:dyDescent="0.25">
      <c r="A86" s="28" t="s">
        <v>117</v>
      </c>
    </row>
    <row r="87" spans="1:1" x14ac:dyDescent="0.25">
      <c r="A87" s="2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48CE-F95E-4EC7-A02B-A6DD9397A14F}">
  <dimension ref="B4:AB38"/>
  <sheetViews>
    <sheetView tabSelected="1" topLeftCell="A6" workbookViewId="0">
      <selection activeCell="N34" sqref="N34"/>
    </sheetView>
  </sheetViews>
  <sheetFormatPr defaultRowHeight="15" x14ac:dyDescent="0.25"/>
  <sheetData>
    <row r="4" spans="2:28" ht="15.75" thickBot="1" x14ac:dyDescent="0.3">
      <c r="B4" s="20" t="s">
        <v>40</v>
      </c>
      <c r="C4" s="21" t="s">
        <v>41</v>
      </c>
      <c r="D4" s="21"/>
      <c r="E4" s="21"/>
      <c r="F4" s="21"/>
      <c r="G4" s="21"/>
      <c r="H4" s="22"/>
      <c r="I4" s="23" t="s">
        <v>42</v>
      </c>
      <c r="J4" s="21"/>
      <c r="K4" s="21"/>
      <c r="L4" s="21"/>
      <c r="M4" s="21"/>
      <c r="N4" s="21"/>
      <c r="P4" s="20" t="s">
        <v>40</v>
      </c>
      <c r="Q4" s="21" t="s">
        <v>41</v>
      </c>
      <c r="R4" s="21"/>
      <c r="S4" s="21"/>
      <c r="T4" s="21"/>
      <c r="U4" s="21"/>
      <c r="V4" s="22"/>
      <c r="W4" s="23" t="s">
        <v>42</v>
      </c>
      <c r="X4" s="21"/>
      <c r="Y4" s="21"/>
      <c r="Z4" s="21"/>
      <c r="AA4" s="21"/>
      <c r="AB4" s="21"/>
    </row>
    <row r="5" spans="2:28" x14ac:dyDescent="0.25">
      <c r="B5" s="34" t="s">
        <v>43</v>
      </c>
      <c r="C5" s="31">
        <v>0.95</v>
      </c>
      <c r="D5" s="32">
        <v>0.9</v>
      </c>
      <c r="E5" s="32">
        <v>0.85</v>
      </c>
      <c r="F5" s="32">
        <v>0.8</v>
      </c>
      <c r="G5" s="32">
        <v>0.75</v>
      </c>
      <c r="H5" s="33">
        <v>0.7</v>
      </c>
      <c r="I5" s="31">
        <v>0.95</v>
      </c>
      <c r="J5" s="32">
        <v>0.9</v>
      </c>
      <c r="K5" s="32">
        <v>0.85</v>
      </c>
      <c r="L5" s="32">
        <v>0.8</v>
      </c>
      <c r="M5" s="32">
        <v>0.75</v>
      </c>
      <c r="N5" s="32">
        <v>0.7</v>
      </c>
      <c r="P5" s="34" t="s">
        <v>43</v>
      </c>
      <c r="Q5" s="31">
        <v>0.95</v>
      </c>
      <c r="R5" s="32">
        <v>0.9</v>
      </c>
      <c r="S5" s="32">
        <v>0.85</v>
      </c>
      <c r="T5" s="32">
        <v>0.8</v>
      </c>
      <c r="U5" s="32">
        <v>0.75</v>
      </c>
      <c r="V5" s="33">
        <v>0.7</v>
      </c>
      <c r="W5" s="31">
        <v>0.95</v>
      </c>
      <c r="X5" s="32">
        <v>0.9</v>
      </c>
      <c r="Y5" s="32">
        <v>0.85</v>
      </c>
      <c r="Z5" s="32">
        <v>0.8</v>
      </c>
      <c r="AA5" s="32">
        <v>0.75</v>
      </c>
      <c r="AB5" s="32">
        <v>0.7</v>
      </c>
    </row>
    <row r="6" spans="2:28" x14ac:dyDescent="0.25">
      <c r="B6" s="24" t="s">
        <v>44</v>
      </c>
      <c r="C6">
        <v>33.33</v>
      </c>
      <c r="D6">
        <v>50</v>
      </c>
      <c r="E6">
        <v>22.22</v>
      </c>
      <c r="F6">
        <v>0</v>
      </c>
      <c r="G6">
        <v>26.67</v>
      </c>
      <c r="H6" s="4">
        <v>22.22</v>
      </c>
      <c r="I6" s="25">
        <v>33.33</v>
      </c>
      <c r="J6">
        <v>41.67</v>
      </c>
      <c r="K6">
        <v>33.33</v>
      </c>
      <c r="L6">
        <v>0</v>
      </c>
      <c r="M6">
        <v>26.67</v>
      </c>
      <c r="N6">
        <v>13.89</v>
      </c>
      <c r="P6" s="24" t="s">
        <v>45</v>
      </c>
      <c r="Q6">
        <v>20.8</v>
      </c>
      <c r="R6">
        <v>21.21</v>
      </c>
      <c r="S6">
        <v>23.07</v>
      </c>
      <c r="T6">
        <v>138.88999999999999</v>
      </c>
      <c r="U6">
        <v>21.68</v>
      </c>
      <c r="V6" s="4">
        <v>22.18</v>
      </c>
      <c r="W6" s="25">
        <v>16.66</v>
      </c>
      <c r="X6">
        <v>17.829999999999998</v>
      </c>
      <c r="Y6">
        <v>19.79</v>
      </c>
      <c r="Z6">
        <v>137.41999999999999</v>
      </c>
      <c r="AA6">
        <v>17.2</v>
      </c>
      <c r="AB6">
        <v>17.82</v>
      </c>
    </row>
    <row r="7" spans="2:28" x14ac:dyDescent="0.25">
      <c r="B7" s="24"/>
      <c r="C7">
        <v>33.33</v>
      </c>
      <c r="D7">
        <v>25</v>
      </c>
      <c r="E7">
        <v>22.22</v>
      </c>
      <c r="F7">
        <v>37.5</v>
      </c>
      <c r="G7">
        <v>30</v>
      </c>
      <c r="H7" s="4">
        <v>19.440000000000001</v>
      </c>
      <c r="I7" s="25">
        <v>50</v>
      </c>
      <c r="J7">
        <v>33.33</v>
      </c>
      <c r="K7">
        <v>38.89</v>
      </c>
      <c r="L7">
        <v>16.670000000000002</v>
      </c>
      <c r="M7">
        <v>30</v>
      </c>
      <c r="N7">
        <v>16.670000000000002</v>
      </c>
      <c r="P7" s="24"/>
      <c r="Q7" s="25">
        <v>20.61</v>
      </c>
      <c r="R7">
        <v>20.59</v>
      </c>
      <c r="S7">
        <v>23.76</v>
      </c>
      <c r="T7">
        <v>20.93</v>
      </c>
      <c r="U7">
        <v>22.27</v>
      </c>
      <c r="V7" s="4">
        <v>23.33</v>
      </c>
      <c r="W7" s="25">
        <v>16.73</v>
      </c>
      <c r="X7">
        <v>17.18</v>
      </c>
      <c r="Y7">
        <v>20.78</v>
      </c>
      <c r="Z7">
        <v>17.100000000000001</v>
      </c>
      <c r="AA7">
        <v>16.34</v>
      </c>
      <c r="AB7">
        <v>16.72</v>
      </c>
    </row>
    <row r="8" spans="2:28" x14ac:dyDescent="0.25">
      <c r="B8" s="24"/>
      <c r="C8">
        <v>50</v>
      </c>
      <c r="D8">
        <v>41.67</v>
      </c>
      <c r="E8">
        <v>27.78</v>
      </c>
      <c r="F8">
        <v>37.5</v>
      </c>
      <c r="G8">
        <v>36.67</v>
      </c>
      <c r="H8" s="4">
        <v>22.22</v>
      </c>
      <c r="I8" s="25">
        <v>66.67</v>
      </c>
      <c r="J8">
        <v>25</v>
      </c>
      <c r="K8">
        <v>27.78</v>
      </c>
      <c r="L8">
        <v>33.33</v>
      </c>
      <c r="M8">
        <v>30</v>
      </c>
      <c r="N8">
        <v>11.11</v>
      </c>
      <c r="P8" s="24"/>
      <c r="Q8">
        <v>19.36</v>
      </c>
      <c r="R8">
        <v>20.170000000000002</v>
      </c>
      <c r="S8">
        <v>22.25</v>
      </c>
      <c r="T8">
        <v>23.34</v>
      </c>
      <c r="U8">
        <v>20.13</v>
      </c>
      <c r="V8" s="4">
        <v>22.96</v>
      </c>
      <c r="W8" s="25">
        <v>16.59</v>
      </c>
      <c r="X8">
        <v>17.37</v>
      </c>
      <c r="Y8">
        <v>20.95</v>
      </c>
      <c r="Z8">
        <v>18.45</v>
      </c>
      <c r="AA8">
        <v>17.64</v>
      </c>
      <c r="AB8">
        <v>17.239999999999998</v>
      </c>
    </row>
    <row r="9" spans="2:28" x14ac:dyDescent="0.25">
      <c r="B9" s="24"/>
      <c r="F9">
        <v>33.33</v>
      </c>
      <c r="H9" s="4"/>
      <c r="I9" s="25"/>
      <c r="L9">
        <v>20.83</v>
      </c>
      <c r="P9" s="24"/>
      <c r="T9">
        <v>19.420000000000002</v>
      </c>
      <c r="V9" s="4"/>
      <c r="Z9">
        <v>17.3</v>
      </c>
    </row>
    <row r="10" spans="2:28" x14ac:dyDescent="0.25">
      <c r="B10" s="24"/>
      <c r="F10">
        <v>33.33</v>
      </c>
      <c r="H10" s="4"/>
      <c r="I10" s="25"/>
      <c r="L10">
        <v>29.17</v>
      </c>
      <c r="P10" s="24"/>
      <c r="T10">
        <v>20.93</v>
      </c>
      <c r="V10" s="4"/>
      <c r="W10" s="25"/>
      <c r="Z10">
        <v>17.38</v>
      </c>
    </row>
    <row r="11" spans="2:28" x14ac:dyDescent="0.25">
      <c r="B11" s="24"/>
      <c r="H11" s="4"/>
      <c r="I11" s="25"/>
      <c r="P11" s="24"/>
      <c r="V11" s="4"/>
      <c r="W11" s="25"/>
    </row>
    <row r="12" spans="2:28" x14ac:dyDescent="0.25">
      <c r="B12" s="24"/>
      <c r="H12" s="4"/>
      <c r="I12" s="25"/>
      <c r="P12" s="24"/>
      <c r="V12" s="4"/>
      <c r="W12" s="25"/>
    </row>
    <row r="13" spans="2:28" x14ac:dyDescent="0.25">
      <c r="B13" s="24"/>
      <c r="H13" s="4"/>
      <c r="I13" s="25"/>
      <c r="P13" s="24"/>
      <c r="V13" s="4"/>
      <c r="W13" s="25"/>
    </row>
    <row r="14" spans="2:28" x14ac:dyDescent="0.25">
      <c r="B14" s="24"/>
      <c r="H14" s="4"/>
      <c r="I14" s="25"/>
      <c r="P14" s="24"/>
      <c r="V14" s="4"/>
      <c r="W14" s="25"/>
    </row>
    <row r="15" spans="2:28" x14ac:dyDescent="0.25">
      <c r="B15" s="24"/>
      <c r="H15" s="4"/>
      <c r="I15" s="25"/>
      <c r="P15" s="24"/>
      <c r="V15" s="4"/>
      <c r="W15" s="25"/>
    </row>
    <row r="16" spans="2:28" x14ac:dyDescent="0.25">
      <c r="B16" s="24"/>
      <c r="H16" s="4"/>
      <c r="I16" s="25"/>
      <c r="P16" s="24"/>
      <c r="V16" s="4"/>
      <c r="W16" s="25"/>
    </row>
    <row r="17" spans="2:28" x14ac:dyDescent="0.25">
      <c r="B17" s="24"/>
      <c r="C17" s="26">
        <f>AVERAGE(C6:C8)</f>
        <v>38.886666666666663</v>
      </c>
      <c r="D17" s="26">
        <f t="shared" ref="D17:N17" si="0">AVERAGE(D6:D8)</f>
        <v>38.89</v>
      </c>
      <c r="E17" s="26">
        <f t="shared" si="0"/>
        <v>24.073333333333334</v>
      </c>
      <c r="F17" s="26">
        <f>AVERAGE(F6:F10)</f>
        <v>28.332000000000001</v>
      </c>
      <c r="G17" s="26">
        <f t="shared" si="0"/>
        <v>31.113333333333333</v>
      </c>
      <c r="H17" s="26">
        <f t="shared" si="0"/>
        <v>21.293333333333333</v>
      </c>
      <c r="I17" s="26">
        <f t="shared" si="0"/>
        <v>50</v>
      </c>
      <c r="J17" s="26">
        <f t="shared" si="0"/>
        <v>33.333333333333336</v>
      </c>
      <c r="K17" s="26">
        <f t="shared" si="0"/>
        <v>33.333333333333336</v>
      </c>
      <c r="L17" s="26">
        <f>AVERAGE(L6:L10)</f>
        <v>20</v>
      </c>
      <c r="M17" s="26">
        <f t="shared" si="0"/>
        <v>28.89</v>
      </c>
      <c r="N17" s="26">
        <f t="shared" si="0"/>
        <v>13.89</v>
      </c>
      <c r="P17" s="24"/>
      <c r="Q17" s="26">
        <f t="shared" ref="Q17:AB17" si="1">AVERAGE(Q6:Q8)</f>
        <v>20.256666666666664</v>
      </c>
      <c r="R17" s="26">
        <f t="shared" si="1"/>
        <v>20.656666666666666</v>
      </c>
      <c r="S17" s="26">
        <f t="shared" si="1"/>
        <v>23.026666666666667</v>
      </c>
      <c r="T17" s="26">
        <f>AVERAGE(T6:T10)</f>
        <v>44.701999999999998</v>
      </c>
      <c r="U17" s="26">
        <f t="shared" si="1"/>
        <v>21.36</v>
      </c>
      <c r="V17" s="26">
        <f t="shared" si="1"/>
        <v>22.823333333333334</v>
      </c>
      <c r="W17" s="26">
        <f t="shared" si="1"/>
        <v>16.66</v>
      </c>
      <c r="X17" s="26">
        <f t="shared" si="1"/>
        <v>17.459999999999997</v>
      </c>
      <c r="Y17" s="26">
        <f t="shared" si="1"/>
        <v>20.506666666666664</v>
      </c>
      <c r="Z17" s="26">
        <f>AVERAGE(Z6:Z10)</f>
        <v>41.529999999999994</v>
      </c>
      <c r="AA17" s="26">
        <f t="shared" si="1"/>
        <v>17.059999999999999</v>
      </c>
      <c r="AB17" s="26">
        <f t="shared" si="1"/>
        <v>17.260000000000002</v>
      </c>
    </row>
    <row r="18" spans="2:28" x14ac:dyDescent="0.25">
      <c r="B18" s="24"/>
      <c r="H18" s="4"/>
      <c r="I18" s="25"/>
      <c r="P18" s="24"/>
      <c r="V18" s="4"/>
      <c r="W18" s="25"/>
    </row>
    <row r="19" spans="2:28" x14ac:dyDescent="0.25">
      <c r="B19" s="24"/>
      <c r="H19" s="4"/>
      <c r="I19" s="25"/>
      <c r="P19" s="24"/>
      <c r="V19" s="4"/>
      <c r="W19" s="25"/>
    </row>
    <row r="20" spans="2:28" x14ac:dyDescent="0.25">
      <c r="H20" s="4"/>
      <c r="I20" s="25"/>
    </row>
    <row r="21" spans="2:28" x14ac:dyDescent="0.25">
      <c r="O21" t="s">
        <v>46</v>
      </c>
    </row>
    <row r="22" spans="2:28" x14ac:dyDescent="0.25">
      <c r="O22" t="s">
        <v>119</v>
      </c>
    </row>
    <row r="23" spans="2:28" ht="15.75" thickBot="1" x14ac:dyDescent="0.3">
      <c r="B23" s="20" t="s">
        <v>40</v>
      </c>
      <c r="C23" s="21" t="s">
        <v>41</v>
      </c>
      <c r="D23" s="21"/>
      <c r="E23" s="21"/>
      <c r="F23" s="21"/>
      <c r="G23" s="21"/>
      <c r="H23" s="22"/>
      <c r="I23" s="23" t="s">
        <v>42</v>
      </c>
      <c r="J23" s="21"/>
      <c r="K23" s="21"/>
      <c r="L23" s="21"/>
      <c r="M23" s="21"/>
      <c r="N23" s="21"/>
      <c r="O23" t="s">
        <v>120</v>
      </c>
    </row>
    <row r="24" spans="2:28" x14ac:dyDescent="0.25">
      <c r="B24" s="34" t="s">
        <v>43</v>
      </c>
      <c r="C24" s="31">
        <v>0.95</v>
      </c>
      <c r="D24" s="32">
        <v>0.9</v>
      </c>
      <c r="E24" s="32">
        <v>0.85</v>
      </c>
      <c r="F24" s="32">
        <v>0.8</v>
      </c>
      <c r="G24" s="32">
        <v>0.75</v>
      </c>
      <c r="H24" s="33">
        <v>0.7</v>
      </c>
      <c r="I24" s="31">
        <v>0.95</v>
      </c>
      <c r="J24" s="32">
        <v>0.9</v>
      </c>
      <c r="K24" s="32">
        <v>0.85</v>
      </c>
      <c r="L24" s="32">
        <v>0.8</v>
      </c>
      <c r="M24" s="32">
        <v>0.75</v>
      </c>
      <c r="N24" s="32">
        <v>0.7</v>
      </c>
    </row>
    <row r="25" spans="2:28" x14ac:dyDescent="0.25">
      <c r="B25" s="24" t="s">
        <v>47</v>
      </c>
      <c r="C25">
        <v>19.079999999999998</v>
      </c>
      <c r="D25">
        <v>21.42</v>
      </c>
      <c r="E25">
        <v>26.48</v>
      </c>
      <c r="F25">
        <v>120.01</v>
      </c>
      <c r="G25">
        <v>29.97</v>
      </c>
      <c r="H25" s="4">
        <v>36.229999999999997</v>
      </c>
      <c r="I25" s="25">
        <v>19</v>
      </c>
      <c r="J25">
        <v>21.25</v>
      </c>
      <c r="K25">
        <v>23.7</v>
      </c>
      <c r="L25">
        <v>120.3</v>
      </c>
      <c r="M25">
        <v>35.950000000000003</v>
      </c>
      <c r="N25">
        <v>53.64</v>
      </c>
    </row>
    <row r="26" spans="2:28" x14ac:dyDescent="0.25">
      <c r="B26" s="24"/>
      <c r="C26">
        <v>18.14</v>
      </c>
      <c r="D26">
        <v>21.98</v>
      </c>
      <c r="E26">
        <v>27.7</v>
      </c>
      <c r="F26">
        <v>26.53</v>
      </c>
      <c r="G26">
        <v>25.97</v>
      </c>
      <c r="H26" s="4">
        <v>33.9</v>
      </c>
      <c r="I26" s="25">
        <v>15.08</v>
      </c>
      <c r="J26">
        <v>23.43</v>
      </c>
      <c r="K26">
        <v>24.74</v>
      </c>
      <c r="L26">
        <v>33.28</v>
      </c>
      <c r="M26">
        <v>38.51</v>
      </c>
      <c r="N26">
        <v>64.22</v>
      </c>
    </row>
    <row r="27" spans="2:28" x14ac:dyDescent="0.25">
      <c r="B27" s="24"/>
      <c r="C27">
        <v>16.170000000000002</v>
      </c>
      <c r="D27">
        <v>21.55</v>
      </c>
      <c r="E27">
        <v>26.68</v>
      </c>
      <c r="F27">
        <v>26.26</v>
      </c>
      <c r="G27">
        <v>27.3</v>
      </c>
      <c r="H27" s="4">
        <v>31.55</v>
      </c>
      <c r="I27" s="25">
        <v>13.24</v>
      </c>
      <c r="J27">
        <v>22.97</v>
      </c>
      <c r="K27">
        <v>23.15</v>
      </c>
      <c r="L27">
        <v>27.35</v>
      </c>
      <c r="M27">
        <v>32.35</v>
      </c>
      <c r="N27">
        <v>68.28</v>
      </c>
    </row>
    <row r="28" spans="2:28" x14ac:dyDescent="0.25">
      <c r="B28" s="24"/>
      <c r="F28">
        <v>28.66</v>
      </c>
      <c r="H28" s="4"/>
      <c r="I28" s="25"/>
      <c r="L28">
        <v>31.73</v>
      </c>
    </row>
    <row r="29" spans="2:28" x14ac:dyDescent="0.25">
      <c r="B29" s="24"/>
      <c r="F29">
        <v>26.84</v>
      </c>
      <c r="H29" s="4"/>
      <c r="I29" s="25"/>
      <c r="L29">
        <v>28.2</v>
      </c>
    </row>
    <row r="30" spans="2:28" x14ac:dyDescent="0.25">
      <c r="B30" s="24"/>
      <c r="H30" s="4"/>
      <c r="I30" s="25"/>
    </row>
    <row r="31" spans="2:28" x14ac:dyDescent="0.25">
      <c r="B31" s="24"/>
      <c r="H31" s="4"/>
      <c r="I31" s="25"/>
    </row>
    <row r="32" spans="2:28" x14ac:dyDescent="0.25">
      <c r="B32" s="24"/>
      <c r="H32" s="4"/>
      <c r="I32" s="25"/>
    </row>
    <row r="33" spans="2:14" x14ac:dyDescent="0.25">
      <c r="B33" s="24"/>
      <c r="H33" s="4"/>
      <c r="I33" s="25"/>
    </row>
    <row r="34" spans="2:14" x14ac:dyDescent="0.25">
      <c r="B34" s="24"/>
      <c r="H34" s="4"/>
      <c r="I34" s="25"/>
    </row>
    <row r="35" spans="2:14" x14ac:dyDescent="0.25">
      <c r="B35" s="24"/>
      <c r="H35" s="4"/>
      <c r="I35" s="25"/>
    </row>
    <row r="36" spans="2:14" x14ac:dyDescent="0.25">
      <c r="B36" s="24"/>
      <c r="C36" s="26">
        <f>AVERAGE(C25:C27)</f>
        <v>17.796666666666667</v>
      </c>
      <c r="D36" s="26">
        <f t="shared" ref="D36:N36" si="2">AVERAGE(D25:D27)</f>
        <v>21.650000000000002</v>
      </c>
      <c r="E36" s="26">
        <f t="shared" si="2"/>
        <v>26.953333333333333</v>
      </c>
      <c r="F36" s="26">
        <f>AVERAGE(F25:F29)</f>
        <v>45.660000000000004</v>
      </c>
      <c r="G36" s="26">
        <f t="shared" si="2"/>
        <v>27.746666666666666</v>
      </c>
      <c r="H36" s="26">
        <f t="shared" si="2"/>
        <v>33.893333333333331</v>
      </c>
      <c r="I36" s="26">
        <f t="shared" si="2"/>
        <v>15.773333333333333</v>
      </c>
      <c r="J36" s="26">
        <f t="shared" si="2"/>
        <v>22.55</v>
      </c>
      <c r="K36" s="26">
        <f t="shared" si="2"/>
        <v>23.863333333333333</v>
      </c>
      <c r="L36" s="26">
        <f>AVERAGE(L25:L29)</f>
        <v>48.17199999999999</v>
      </c>
      <c r="M36" s="26">
        <f t="shared" si="2"/>
        <v>35.603333333333332</v>
      </c>
      <c r="N36" s="26">
        <f t="shared" si="2"/>
        <v>62.04666666666666</v>
      </c>
    </row>
    <row r="37" spans="2:14" x14ac:dyDescent="0.25">
      <c r="B37" s="24"/>
      <c r="H37" s="4"/>
      <c r="I37" s="25"/>
    </row>
    <row r="38" spans="2:14" x14ac:dyDescent="0.25">
      <c r="B38" s="24"/>
      <c r="H38" s="4"/>
      <c r="I38" s="25"/>
    </row>
  </sheetData>
  <mergeCells count="9">
    <mergeCell ref="C23:H23"/>
    <mergeCell ref="I23:N23"/>
    <mergeCell ref="B25:B38"/>
    <mergeCell ref="C4:H4"/>
    <mergeCell ref="I4:N4"/>
    <mergeCell ref="Q4:V4"/>
    <mergeCell ref="W4:AB4"/>
    <mergeCell ref="B6:B19"/>
    <mergeCell ref="P6:P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8AAE-CA00-41B6-997B-F9DCAD3D7A4A}">
  <dimension ref="A1:V20"/>
  <sheetViews>
    <sheetView workbookViewId="0">
      <selection activeCell="L18" sqref="L18"/>
    </sheetView>
  </sheetViews>
  <sheetFormatPr defaultRowHeight="15" x14ac:dyDescent="0.25"/>
  <sheetData>
    <row r="1" spans="1:22" x14ac:dyDescent="0.25">
      <c r="A1" s="4" t="s">
        <v>123</v>
      </c>
      <c r="B1" s="15" t="s">
        <v>122</v>
      </c>
      <c r="C1" s="15"/>
      <c r="D1" s="15"/>
      <c r="E1" s="15"/>
      <c r="F1" s="15"/>
      <c r="G1" s="37"/>
    </row>
    <row r="2" spans="1:22" x14ac:dyDescent="0.25">
      <c r="A2" s="38">
        <v>45780</v>
      </c>
      <c r="B2">
        <v>165</v>
      </c>
      <c r="C2">
        <v>168</v>
      </c>
      <c r="D2">
        <v>161</v>
      </c>
      <c r="E2">
        <v>161</v>
      </c>
      <c r="F2">
        <v>151</v>
      </c>
      <c r="G2" s="4">
        <v>154</v>
      </c>
      <c r="H2">
        <f>AVERAGE(B2:G2)</f>
        <v>160</v>
      </c>
      <c r="J2">
        <f>ROUND(B2*Q2+C2*R2+D2*S2+E2*T2+F2*U2+G2*V2,0)</f>
        <v>160</v>
      </c>
      <c r="Q2">
        <v>0.15545330182813083</v>
      </c>
      <c r="R2">
        <v>0.15130788044604734</v>
      </c>
      <c r="S2">
        <v>0.16121543754922688</v>
      </c>
      <c r="T2">
        <v>0.17273970899141899</v>
      </c>
      <c r="U2">
        <v>0.20727106910417445</v>
      </c>
      <c r="V2">
        <v>0.15201260208100154</v>
      </c>
    </row>
    <row r="3" spans="1:22" x14ac:dyDescent="0.25">
      <c r="A3" s="38">
        <v>45786</v>
      </c>
      <c r="B3">
        <v>144</v>
      </c>
      <c r="C3">
        <v>154</v>
      </c>
      <c r="D3">
        <v>152</v>
      </c>
      <c r="E3">
        <v>141</v>
      </c>
      <c r="F3">
        <v>144</v>
      </c>
      <c r="G3" s="4">
        <v>139</v>
      </c>
      <c r="H3">
        <f>ROUND(AVERAGE(B3:G3),0)</f>
        <v>146</v>
      </c>
      <c r="J3">
        <f t="shared" ref="J3:J18" si="0">ROUND(B3*Q3+C3*R3+D3*S3+E3*T3+F3*U3+G3*V3,0)</f>
        <v>146</v>
      </c>
      <c r="Q3">
        <v>0.15545330182813083</v>
      </c>
      <c r="R3">
        <v>0.15130788044604734</v>
      </c>
      <c r="S3">
        <v>0.16121543754922688</v>
      </c>
      <c r="T3">
        <v>0.17273970899141899</v>
      </c>
      <c r="U3">
        <v>0.20727106910417445</v>
      </c>
      <c r="V3">
        <v>0.15201260208100154</v>
      </c>
    </row>
    <row r="4" spans="1:22" x14ac:dyDescent="0.25">
      <c r="A4" s="38">
        <v>45787</v>
      </c>
      <c r="B4">
        <v>168</v>
      </c>
      <c r="C4">
        <v>169</v>
      </c>
      <c r="D4">
        <v>170</v>
      </c>
      <c r="E4">
        <v>171</v>
      </c>
      <c r="F4">
        <v>164</v>
      </c>
      <c r="G4" s="4">
        <v>161</v>
      </c>
      <c r="H4">
        <f t="shared" ref="H4:H18" si="1">ROUND(AVERAGE(B4:G4),0)</f>
        <v>167</v>
      </c>
      <c r="J4">
        <f t="shared" si="0"/>
        <v>167</v>
      </c>
      <c r="Q4">
        <v>0.15545330182813083</v>
      </c>
      <c r="R4">
        <v>0.15130788044604734</v>
      </c>
      <c r="S4">
        <v>0.16121543754922688</v>
      </c>
      <c r="T4">
        <v>0.17273970899141899</v>
      </c>
      <c r="U4">
        <v>0.20727106910417445</v>
      </c>
      <c r="V4">
        <v>0.15201260208100154</v>
      </c>
    </row>
    <row r="5" spans="1:22" x14ac:dyDescent="0.25">
      <c r="A5" s="38">
        <v>45793</v>
      </c>
      <c r="B5">
        <v>109</v>
      </c>
      <c r="C5">
        <v>126</v>
      </c>
      <c r="D5">
        <v>119</v>
      </c>
      <c r="E5">
        <v>116</v>
      </c>
      <c r="F5">
        <v>110</v>
      </c>
      <c r="G5" s="4">
        <v>100</v>
      </c>
      <c r="H5">
        <f t="shared" si="1"/>
        <v>113</v>
      </c>
      <c r="J5">
        <f t="shared" si="0"/>
        <v>113</v>
      </c>
      <c r="Q5">
        <v>0.15545330182813083</v>
      </c>
      <c r="R5">
        <v>0.15130788044604734</v>
      </c>
      <c r="S5">
        <v>0.16121543754922688</v>
      </c>
      <c r="T5">
        <v>0.17273970899141899</v>
      </c>
      <c r="U5">
        <v>0.20727106910417445</v>
      </c>
      <c r="V5">
        <v>0.15201260208100154</v>
      </c>
    </row>
    <row r="6" spans="1:22" x14ac:dyDescent="0.25">
      <c r="A6" s="38">
        <v>45794</v>
      </c>
      <c r="B6">
        <v>164</v>
      </c>
      <c r="C6">
        <v>171</v>
      </c>
      <c r="D6">
        <v>162</v>
      </c>
      <c r="E6">
        <v>163</v>
      </c>
      <c r="F6">
        <v>172</v>
      </c>
      <c r="G6" s="4">
        <v>163</v>
      </c>
      <c r="H6">
        <f t="shared" si="1"/>
        <v>166</v>
      </c>
      <c r="J6">
        <f t="shared" si="0"/>
        <v>166</v>
      </c>
      <c r="Q6">
        <v>0.15545330182813083</v>
      </c>
      <c r="R6">
        <v>0.15130788044604734</v>
      </c>
      <c r="S6">
        <v>0.16121543754922688</v>
      </c>
      <c r="T6">
        <v>0.17273970899141899</v>
      </c>
      <c r="U6">
        <v>0.20727106910417445</v>
      </c>
      <c r="V6">
        <v>0.15201260208100154</v>
      </c>
    </row>
    <row r="7" spans="1:22" x14ac:dyDescent="0.25">
      <c r="A7" s="38">
        <v>45800</v>
      </c>
      <c r="B7">
        <v>149</v>
      </c>
      <c r="C7">
        <v>155</v>
      </c>
      <c r="D7">
        <v>155</v>
      </c>
      <c r="E7">
        <v>160</v>
      </c>
      <c r="F7">
        <v>155</v>
      </c>
      <c r="G7" s="4">
        <v>148</v>
      </c>
      <c r="H7">
        <f t="shared" si="1"/>
        <v>154</v>
      </c>
      <c r="J7">
        <f t="shared" si="0"/>
        <v>154</v>
      </c>
      <c r="Q7">
        <v>0.15545330182813083</v>
      </c>
      <c r="R7">
        <v>0.15130788044604734</v>
      </c>
      <c r="S7">
        <v>0.16121543754922688</v>
      </c>
      <c r="T7">
        <v>0.17273970899141899</v>
      </c>
      <c r="U7">
        <v>0.20727106910417445</v>
      </c>
      <c r="V7">
        <v>0.15201260208100154</v>
      </c>
    </row>
    <row r="8" spans="1:22" x14ac:dyDescent="0.25">
      <c r="A8" s="38">
        <v>45801</v>
      </c>
      <c r="B8">
        <v>169</v>
      </c>
      <c r="C8">
        <v>177</v>
      </c>
      <c r="D8">
        <v>167</v>
      </c>
      <c r="E8">
        <v>166</v>
      </c>
      <c r="F8">
        <v>177</v>
      </c>
      <c r="G8" s="4">
        <v>171</v>
      </c>
      <c r="H8">
        <f t="shared" si="1"/>
        <v>171</v>
      </c>
      <c r="J8">
        <f t="shared" si="0"/>
        <v>171</v>
      </c>
      <c r="Q8">
        <v>0.15545330182813083</v>
      </c>
      <c r="R8">
        <v>0.15130788044604734</v>
      </c>
      <c r="S8">
        <v>0.16121543754922688</v>
      </c>
      <c r="T8">
        <v>0.17273970899141899</v>
      </c>
      <c r="U8">
        <v>0.20727106910417445</v>
      </c>
      <c r="V8">
        <v>0.15201260208100154</v>
      </c>
    </row>
    <row r="9" spans="1:22" x14ac:dyDescent="0.25">
      <c r="A9" s="38">
        <v>45807</v>
      </c>
      <c r="B9">
        <v>129</v>
      </c>
      <c r="C9">
        <v>144</v>
      </c>
      <c r="D9">
        <v>139</v>
      </c>
      <c r="E9">
        <v>138</v>
      </c>
      <c r="F9">
        <v>136</v>
      </c>
      <c r="G9" s="4">
        <v>126</v>
      </c>
      <c r="H9">
        <f t="shared" si="1"/>
        <v>135</v>
      </c>
      <c r="J9">
        <f t="shared" si="0"/>
        <v>135</v>
      </c>
      <c r="Q9">
        <v>0.15545330182813083</v>
      </c>
      <c r="R9">
        <v>0.15130788044604734</v>
      </c>
      <c r="S9">
        <v>0.16121543754922688</v>
      </c>
      <c r="T9">
        <v>0.17273970899141899</v>
      </c>
      <c r="U9">
        <v>0.20727106910417445</v>
      </c>
      <c r="V9">
        <v>0.15201260208100154</v>
      </c>
    </row>
    <row r="10" spans="1:22" x14ac:dyDescent="0.25">
      <c r="A10" s="38">
        <v>45808</v>
      </c>
      <c r="B10">
        <v>168</v>
      </c>
      <c r="C10">
        <v>178</v>
      </c>
      <c r="D10">
        <v>169</v>
      </c>
      <c r="E10">
        <v>168</v>
      </c>
      <c r="F10">
        <v>178</v>
      </c>
      <c r="G10" s="4">
        <v>171</v>
      </c>
      <c r="H10">
        <f t="shared" si="1"/>
        <v>172</v>
      </c>
      <c r="J10">
        <f t="shared" si="0"/>
        <v>172</v>
      </c>
      <c r="Q10">
        <v>0.15545330182813083</v>
      </c>
      <c r="R10">
        <v>0.15130788044604734</v>
      </c>
      <c r="S10">
        <v>0.16121543754922688</v>
      </c>
      <c r="T10">
        <v>0.17273970899141899</v>
      </c>
      <c r="U10">
        <v>0.20727106910417445</v>
      </c>
      <c r="V10">
        <v>0.15201260208100154</v>
      </c>
    </row>
    <row r="11" spans="1:22" x14ac:dyDescent="0.25">
      <c r="A11" s="38">
        <v>45814</v>
      </c>
      <c r="B11">
        <v>153</v>
      </c>
      <c r="C11">
        <v>161</v>
      </c>
      <c r="D11">
        <v>162</v>
      </c>
      <c r="E11">
        <v>163</v>
      </c>
      <c r="F11">
        <v>161</v>
      </c>
      <c r="G11" s="4">
        <v>156</v>
      </c>
      <c r="H11">
        <f t="shared" si="1"/>
        <v>159</v>
      </c>
      <c r="J11">
        <f t="shared" si="0"/>
        <v>160</v>
      </c>
      <c r="Q11">
        <v>0.15545330182813083</v>
      </c>
      <c r="R11">
        <v>0.15130788044604734</v>
      </c>
      <c r="S11">
        <v>0.16121543754922688</v>
      </c>
      <c r="T11">
        <v>0.17273970899141899</v>
      </c>
      <c r="U11">
        <v>0.20727106910417445</v>
      </c>
      <c r="V11">
        <v>0.15201260208100154</v>
      </c>
    </row>
    <row r="12" spans="1:22" x14ac:dyDescent="0.25">
      <c r="A12" s="38">
        <v>45815</v>
      </c>
      <c r="B12">
        <v>166</v>
      </c>
      <c r="C12">
        <v>176</v>
      </c>
      <c r="D12">
        <v>169</v>
      </c>
      <c r="E12">
        <v>169</v>
      </c>
      <c r="F12">
        <v>177</v>
      </c>
      <c r="G12" s="4">
        <v>168</v>
      </c>
      <c r="H12">
        <f t="shared" si="1"/>
        <v>171</v>
      </c>
      <c r="J12">
        <f t="shared" si="0"/>
        <v>171</v>
      </c>
      <c r="Q12">
        <v>0.15545330182813083</v>
      </c>
      <c r="R12">
        <v>0.15130788044604734</v>
      </c>
      <c r="S12">
        <v>0.16121543754922688</v>
      </c>
      <c r="T12">
        <v>0.17273970899141899</v>
      </c>
      <c r="U12">
        <v>0.20727106910417445</v>
      </c>
      <c r="V12">
        <v>0.15201260208100154</v>
      </c>
    </row>
    <row r="13" spans="1:22" x14ac:dyDescent="0.25">
      <c r="A13" s="38">
        <v>45821</v>
      </c>
      <c r="B13">
        <v>155</v>
      </c>
      <c r="C13">
        <v>156</v>
      </c>
      <c r="D13">
        <v>162</v>
      </c>
      <c r="E13">
        <v>169</v>
      </c>
      <c r="F13">
        <v>161</v>
      </c>
      <c r="G13" s="4">
        <v>159</v>
      </c>
      <c r="H13">
        <f t="shared" si="1"/>
        <v>160</v>
      </c>
      <c r="J13">
        <f t="shared" si="0"/>
        <v>161</v>
      </c>
      <c r="Q13">
        <v>0.15545330182813083</v>
      </c>
      <c r="R13">
        <v>0.15130788044604734</v>
      </c>
      <c r="S13">
        <v>0.16121543754922688</v>
      </c>
      <c r="T13">
        <v>0.17273970899141899</v>
      </c>
      <c r="U13">
        <v>0.20727106910417445</v>
      </c>
      <c r="V13">
        <v>0.15201260208100154</v>
      </c>
    </row>
    <row r="14" spans="1:22" x14ac:dyDescent="0.25">
      <c r="A14" s="38">
        <v>45822</v>
      </c>
      <c r="B14">
        <v>169</v>
      </c>
      <c r="C14">
        <v>169</v>
      </c>
      <c r="D14">
        <v>169</v>
      </c>
      <c r="E14">
        <v>173</v>
      </c>
      <c r="F14">
        <v>167</v>
      </c>
      <c r="G14" s="4">
        <v>173</v>
      </c>
      <c r="H14">
        <f t="shared" si="1"/>
        <v>170</v>
      </c>
      <c r="J14">
        <f t="shared" si="0"/>
        <v>170</v>
      </c>
      <c r="Q14">
        <v>0.15545330182813083</v>
      </c>
      <c r="R14">
        <v>0.15130788044604734</v>
      </c>
      <c r="S14">
        <v>0.16121543754922688</v>
      </c>
      <c r="T14">
        <v>0.17273970899141899</v>
      </c>
      <c r="U14">
        <v>0.20727106910417445</v>
      </c>
      <c r="V14">
        <v>0.15201260208100154</v>
      </c>
    </row>
    <row r="15" spans="1:22" x14ac:dyDescent="0.25">
      <c r="A15" s="38">
        <v>45828</v>
      </c>
      <c r="B15">
        <v>161</v>
      </c>
      <c r="C15">
        <v>165</v>
      </c>
      <c r="D15">
        <v>165</v>
      </c>
      <c r="E15">
        <v>159</v>
      </c>
      <c r="F15">
        <v>162</v>
      </c>
      <c r="G15" s="4">
        <v>159</v>
      </c>
      <c r="H15">
        <f t="shared" si="1"/>
        <v>162</v>
      </c>
      <c r="J15">
        <f t="shared" si="0"/>
        <v>162</v>
      </c>
      <c r="Q15">
        <v>0.15545330182813083</v>
      </c>
      <c r="R15">
        <v>0.15130788044604734</v>
      </c>
      <c r="S15">
        <v>0.16121543754922688</v>
      </c>
      <c r="T15">
        <v>0.17273970899141899</v>
      </c>
      <c r="U15">
        <v>0.20727106910417445</v>
      </c>
      <c r="V15">
        <v>0.15201260208100154</v>
      </c>
    </row>
    <row r="16" spans="1:22" x14ac:dyDescent="0.25">
      <c r="A16" s="38">
        <v>45829</v>
      </c>
      <c r="B16">
        <v>184</v>
      </c>
      <c r="C16">
        <v>179</v>
      </c>
      <c r="D16">
        <v>186</v>
      </c>
      <c r="E16">
        <v>190</v>
      </c>
      <c r="F16">
        <v>188</v>
      </c>
      <c r="G16" s="4">
        <v>185</v>
      </c>
      <c r="H16">
        <f t="shared" si="1"/>
        <v>185</v>
      </c>
      <c r="J16">
        <f t="shared" si="0"/>
        <v>186</v>
      </c>
      <c r="Q16">
        <v>0.15545330182813083</v>
      </c>
      <c r="R16">
        <v>0.15130788044604734</v>
      </c>
      <c r="S16">
        <v>0.16121543754922688</v>
      </c>
      <c r="T16">
        <v>0.17273970899141899</v>
      </c>
      <c r="U16">
        <v>0.20727106910417445</v>
      </c>
      <c r="V16">
        <v>0.15201260208100154</v>
      </c>
    </row>
    <row r="17" spans="1:22" x14ac:dyDescent="0.25">
      <c r="A17" s="38">
        <v>45835</v>
      </c>
      <c r="B17">
        <v>173</v>
      </c>
      <c r="C17">
        <v>168</v>
      </c>
      <c r="D17">
        <v>176</v>
      </c>
      <c r="E17">
        <v>178</v>
      </c>
      <c r="F17">
        <v>173</v>
      </c>
      <c r="G17" s="4">
        <v>176</v>
      </c>
      <c r="H17">
        <f t="shared" si="1"/>
        <v>174</v>
      </c>
      <c r="J17">
        <f t="shared" si="0"/>
        <v>174</v>
      </c>
      <c r="Q17">
        <v>0.15545330182813083</v>
      </c>
      <c r="R17">
        <v>0.15130788044604734</v>
      </c>
      <c r="S17">
        <v>0.16121543754922688</v>
      </c>
      <c r="T17">
        <v>0.17273970899141899</v>
      </c>
      <c r="U17">
        <v>0.20727106910417445</v>
      </c>
      <c r="V17">
        <v>0.15201260208100154</v>
      </c>
    </row>
    <row r="18" spans="1:22" x14ac:dyDescent="0.25">
      <c r="A18" s="38">
        <v>45836</v>
      </c>
      <c r="B18">
        <v>156</v>
      </c>
      <c r="C18">
        <v>156</v>
      </c>
      <c r="D18">
        <v>158</v>
      </c>
      <c r="E18">
        <v>132</v>
      </c>
      <c r="F18">
        <v>145</v>
      </c>
      <c r="G18" s="4">
        <v>150</v>
      </c>
      <c r="H18">
        <f t="shared" si="1"/>
        <v>150</v>
      </c>
      <c r="J18">
        <f t="shared" si="0"/>
        <v>149</v>
      </c>
      <c r="Q18">
        <v>0.15545330182813083</v>
      </c>
      <c r="R18">
        <v>0.15130788044604734</v>
      </c>
      <c r="S18">
        <v>0.16121543754922688</v>
      </c>
      <c r="T18">
        <v>0.17273970899141899</v>
      </c>
      <c r="U18">
        <v>0.20727106910417445</v>
      </c>
      <c r="V18">
        <v>0.15201260208100154</v>
      </c>
    </row>
    <row r="19" spans="1:22" x14ac:dyDescent="0.25">
      <c r="A19" s="4" t="s">
        <v>121</v>
      </c>
      <c r="B19" s="35">
        <v>37.5</v>
      </c>
      <c r="C19" s="35">
        <v>36.5</v>
      </c>
      <c r="D19" s="35">
        <v>38.89</v>
      </c>
      <c r="E19" s="35">
        <v>41.67</v>
      </c>
      <c r="F19" s="35">
        <v>50</v>
      </c>
      <c r="G19" s="36">
        <v>36.67</v>
      </c>
      <c r="H19" s="35"/>
    </row>
    <row r="20" spans="1:22" x14ac:dyDescent="0.25">
      <c r="B20">
        <v>0.15545330182813083</v>
      </c>
      <c r="C20">
        <v>0.15130788044604734</v>
      </c>
      <c r="D20">
        <v>0.16121543754922688</v>
      </c>
      <c r="E20">
        <v>0.17273970899141899</v>
      </c>
      <c r="F20">
        <v>0.20727106910417445</v>
      </c>
      <c r="G20">
        <v>0.15201260208100154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</vt:lpstr>
      <vt:lpstr>test</vt:lpstr>
      <vt:lpstr>accuracy</vt:lpstr>
      <vt:lpstr>PCA</vt:lpstr>
      <vt:lpstr>training-data%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2025-03-20T17:39:03Z</dcterms:created>
  <dcterms:modified xsi:type="dcterms:W3CDTF">2025-05-03T19:33:55Z</dcterms:modified>
</cp:coreProperties>
</file>