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cariejenkins/Documents/"/>
    </mc:Choice>
  </mc:AlternateContent>
  <xr:revisionPtr revIDLastSave="0" documentId="13_ncr:1_{70E95D37-2B96-924E-85DA-AFCD817095E1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Crowdfunding" sheetId="1" r:id="rId1"/>
    <sheet name="Category" sheetId="4" r:id="rId2"/>
    <sheet name="Sub-Category Pivot Table" sheetId="3" r:id="rId3"/>
    <sheet name="Launch Date Outcomes" sheetId="8" r:id="rId4"/>
    <sheet name="Statistical Analysis" sheetId="10" r:id="rId5"/>
    <sheet name="Crowdfunding Goal Analysis" sheetId="9" r:id="rId6"/>
  </sheets>
  <definedNames>
    <definedName name="_xlnm._FilterDatabase" localSheetId="0" hidden="1">Crowdfunding!$G$1:$G$1001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0" l="1"/>
  <c r="J6" i="10"/>
  <c r="J5" i="10"/>
  <c r="J4" i="10"/>
  <c r="J3" i="10"/>
  <c r="J2" i="10"/>
  <c r="H7" i="10"/>
  <c r="H6" i="10"/>
  <c r="H5" i="10"/>
  <c r="H4" i="10"/>
  <c r="H3" i="10"/>
  <c r="H2" i="10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F2" i="10"/>
  <c r="E2" i="10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<sst xmlns="http://schemas.openxmlformats.org/spreadsheetml/2006/main" count="7073" uniqueCount="2117">
  <si>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</si>
  <si>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</si>
  <si>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</si>
  <si>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</si>
  <si>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</si>
  <si>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</si>
  <si>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</si>
  <si>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</si>
  <si>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</si>
  <si>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</si>
  <si>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</si>
  <si>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</si>
  <si>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</si>
  <si>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</si>
  <si>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</si>
  <si>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</si>
  <si>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</si>
  <si>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</si>
  <si>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</si>
  <si>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</si>
  <si>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</si>
  <si>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</si>
  <si>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</si>
  <si>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</si>
  <si>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</si>
  <si>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</si>
  <si>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</si>
  <si>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</si>
  <si>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</si>
  <si>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</si>
  <si>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</si>
  <si>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</si>
  <si>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</si>
  <si>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</si>
  <si>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</si>
  <si>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</si>
  <si>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</si>
  <si>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</si>
  <si>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</si>
  <si>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</si>
  <si>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</si>
  <si>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</si>
  <si>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</si>
  <si>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</si>
  <si>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</si>
  <si>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</si>
  <si>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</si>
  <si>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</si>
  <si>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</si>
  <si>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</si>
  <si>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</si>
  <si>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</si>
  <si>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</si>
  <si>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</si>
  <si>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</si>
  <si>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</si>
  <si>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</si>
  <si>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</si>
  <si>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</si>
  <si>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</si>
  <si>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</si>
  <si>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</si>
  <si>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</si>
  <si>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</si>
  <si>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</si>
  <si>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</si>
  <si>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</si>
  <si>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</si>
  <si>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</si>
  <si>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</si>
  <si>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</si>
  <si>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</si>
  <si>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</si>
  <si>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</si>
  <si>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</si>
  <si>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</si>
  <si>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</si>
  <si>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</si>
  <si>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</si>
  <si>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</si>
  <si>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</si>
  <si>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</si>
  <si>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</si>
  <si>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</si>
  <si>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</si>
  <si>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</si>
  <si>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</si>
  <si>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</si>
  <si>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</si>
  <si>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</si>
  <si>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</si>
  <si>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</si>
  <si>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</si>
  <si>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</si>
  <si>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</si>
  <si>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</si>
  <si>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</si>
  <si>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</si>
  <si>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</si>
  <si>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</si>
  <si>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</si>
  <si>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</si>
  <si>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</si>
  <si>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</si>
  <si>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</si>
  <si>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</si>
  <si>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</si>
  <si>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</si>
  <si>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</si>
  <si>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</si>
  <si>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</si>
  <si>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</si>
  <si>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</si>
  <si>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</si>
  <si>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</si>
  <si>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</si>
  <si>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</si>
  <si>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</si>
  <si>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</si>
  <si>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</si>
  <si>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</si>
  <si>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</si>
  <si>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</si>
  <si>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</si>
  <si>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</si>
  <si>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</si>
  <si>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</si>
  <si>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</si>
  <si>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</si>
  <si>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</si>
  <si>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</si>
  <si>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</si>
  <si>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</si>
  <si>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</si>
  <si>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</si>
  <si>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</si>
  <si>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</si>
  <si>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</si>
  <si>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</si>
  <si>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</si>
  <si>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</si>
  <si>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</si>
  <si>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</si>
  <si>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</si>
  <si>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</si>
  <si>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</si>
  <si>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</si>
  <si>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</si>
  <si>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</si>
  <si>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</si>
  <si>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</si>
  <si>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</si>
  <si>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</si>
  <si>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</si>
  <si>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</si>
  <si>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</si>
  <si>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</si>
  <si>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</si>
  <si>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</si>
  <si>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</si>
  <si>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</si>
  <si>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</si>
  <si>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</si>
  <si>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</si>
  <si>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</si>
  <si>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</si>
  <si>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</si>
  <si>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</si>
  <si>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</si>
  <si>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</si>
  <si>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</si>
  <si>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</si>
  <si>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</si>
  <si>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</si>
  <si>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</si>
  <si>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</si>
  <si>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</si>
  <si>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</si>
  <si>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</si>
  <si>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</si>
  <si>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</si>
  <si>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</si>
  <si>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</si>
  <si>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</si>
  <si>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</si>
  <si>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</si>
  <si>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</si>
  <si>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</si>
  <si>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</si>
  <si>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</si>
  <si>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</si>
  <si>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</si>
  <si>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</si>
  <si>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</si>
  <si>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</si>
  <si>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</si>
  <si>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</si>
  <si>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</si>
  <si>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</si>
  <si>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</si>
  <si>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</si>
  <si>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</si>
  <si>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</si>
  <si>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</si>
  <si>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</si>
  <si>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</si>
  <si>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</si>
  <si>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</si>
  <si>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</si>
  <si>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</si>
  <si>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</si>
  <si>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</si>
  <si>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</si>
  <si>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</si>
  <si>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</si>
  <si>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</si>
  <si>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</si>
  <si>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</si>
  <si>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</si>
  <si>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</si>
  <si>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</si>
  <si>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</si>
  <si>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</si>
  <si>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</si>
  <si>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</si>
  <si>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</si>
  <si>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</si>
  <si>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</si>
  <si>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</si>
  <si>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</si>
  <si>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</si>
  <si>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</si>
  <si>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</si>
  <si>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</si>
  <si>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</si>
  <si>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</si>
  <si>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</si>
  <si>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</si>
  <si>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</si>
  <si>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</si>
  <si>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</si>
  <si>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</si>
  <si>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</si>
  <si>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</si>
  <si>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</si>
  <si>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</si>
  <si>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</si>
  <si>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</si>
  <si>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</si>
  <si>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</si>
  <si>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</si>
  <si>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</si>
  <si>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</si>
  <si>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</si>
  <si>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</si>
  <si>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</si>
  <si>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</si>
  <si>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</si>
  <si>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</si>
  <si>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</si>
  <si>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</si>
  <si>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</si>
  <si>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</si>
  <si>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</si>
  <si>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</si>
  <si>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</si>
  <si>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</si>
  <si>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</si>
  <si>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</si>
  <si>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</si>
  <si>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</si>
  <si>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</si>
  <si>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</si>
  <si>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</si>
  <si>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</si>
  <si>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</si>
  <si>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</si>
  <si>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</si>
  <si>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</si>
  <si>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</si>
  <si>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</si>
  <si>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</si>
  <si>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</si>
  <si>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</si>
  <si>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</si>
  <si>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</si>
  <si>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</si>
  <si>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</si>
  <si>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</si>
  <si>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</si>
  <si>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</si>
  <si>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</si>
  <si>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</si>
  <si>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</si>
  <si>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</si>
  <si>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</si>
  <si>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</si>
  <si>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</si>
  <si>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</si>
  <si>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</si>
  <si>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</si>
  <si>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</si>
  <si>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</si>
  <si>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</si>
  <si>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</si>
  <si>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</si>
  <si>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</si>
  <si>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</si>
  <si>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</si>
  <si>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</si>
  <si>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</si>
  <si>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</si>
  <si>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</si>
  <si>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</si>
  <si>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</si>
  <si>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</si>
  <si>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</si>
  <si>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</si>
  <si>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</si>
  <si>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</si>
  <si>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</si>
  <si>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</si>
  <si>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</si>
  <si>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</si>
  <si>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</si>
  <si>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</si>
  <si>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</si>
  <si>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</si>
  <si>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</si>
  <si>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</si>
  <si>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</si>
  <si>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</si>
  <si>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</si>
  <si>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</si>
  <si>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</si>
  <si>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</si>
  <si>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</si>
  <si>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</si>
  <si>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</si>
  <si>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</si>
  <si>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</si>
  <si>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</si>
  <si>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</si>
  <si>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</si>
  <si>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</si>
  <si>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</si>
  <si>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</si>
  <si>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</si>
  <si>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</si>
  <si>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</si>
  <si>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</si>
  <si>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</si>
  <si>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</si>
  <si>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</si>
  <si>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</si>
  <si>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</si>
  <si>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</si>
  <si>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</si>
  <si>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</si>
  <si>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</si>
  <si>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</si>
  <si>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</si>
  <si>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</si>
  <si>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</si>
  <si>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</si>
  <si>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</si>
  <si>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</si>
  <si>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</si>
  <si>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</si>
  <si>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</si>
  <si>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</si>
  <si>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</si>
  <si>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</si>
  <si>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</si>
  <si>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</si>
  <si>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</si>
  <si>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</si>
  <si>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</si>
  <si>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</si>
  <si>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</si>
  <si>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</si>
  <si>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</si>
  <si>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</si>
  <si>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</si>
  <si>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</si>
  <si>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</si>
  <si>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</si>
  <si>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</si>
  <si>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</si>
  <si>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</si>
  <si>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</si>
  <si>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</si>
  <si>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</si>
  <si>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</si>
  <si>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</si>
  <si>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</si>
  <si>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</si>
  <si>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</si>
  <si>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</si>
  <si>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</si>
  <si>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</si>
  <si>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</si>
  <si>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</si>
  <si>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</si>
  <si>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</si>
  <si>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</si>
  <si>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</si>
  <si>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</si>
  <si>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</si>
  <si>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</si>
  <si>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</si>
  <si>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</si>
  <si>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</si>
  <si>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</si>
  <si>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</si>
  <si>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</si>
  <si>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</si>
  <si>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</si>
  <si>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</si>
  <si>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</si>
  <si>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</si>
  <si>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</si>
  <si>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</si>
  <si>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</si>
  <si>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</si>
  <si>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</si>
  <si>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</si>
  <si>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</si>
  <si>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</si>
  <si>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</si>
  <si>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</si>
  <si>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</si>
  <si>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</si>
  <si>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</si>
  <si>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</si>
  <si>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</si>
  <si>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</si>
  <si>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</si>
  <si>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</si>
  <si>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</si>
  <si>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</si>
  <si>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</si>
  <si>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</si>
  <si>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</si>
  <si>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</si>
  <si>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</si>
  <si>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</si>
  <si>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</si>
  <si>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</si>
  <si>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</si>
  <si>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</si>
  <si>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</si>
  <si>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</si>
  <si>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</si>
  <si>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</si>
  <si>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</si>
  <si>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</si>
  <si>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</si>
  <si>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</si>
  <si>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</si>
  <si>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</si>
  <si>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</si>
  <si>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</si>
  <si>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</si>
  <si>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</si>
  <si>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</si>
  <si>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</si>
  <si>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</si>
  <si>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</si>
  <si>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</si>
  <si>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</si>
  <si>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</si>
  <si>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</si>
  <si>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</si>
  <si>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</si>
  <si>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</si>
  <si>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</si>
  <si>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</si>
  <si>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</si>
  <si>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</si>
  <si>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</si>
  <si>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</si>
  <si>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</si>
  <si>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</si>
  <si>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</si>
  <si>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</si>
  <si>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</si>
  <si>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</si>
  <si>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</si>
  <si>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</si>
  <si>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</si>
  <si>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</si>
  <si>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</si>
  <si>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</si>
  <si>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</si>
  <si>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</si>
  <si>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</si>
  <si>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</si>
  <si>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</si>
  <si>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</si>
  <si>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</si>
  <si>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</si>
  <si>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</si>
  <si>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</si>
  <si>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</si>
  <si>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</si>
  <si>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</si>
  <si>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</si>
  <si>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</si>
  <si>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</si>
  <si>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</si>
  <si>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</si>
  <si>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</si>
  <si>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</si>
  <si>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</si>
  <si>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</si>
  <si>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</si>
  <si>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</si>
  <si>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</si>
  <si>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</si>
  <si>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</si>
  <si>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</si>
  <si>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</si>
  <si>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</si>
  <si>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</si>
  <si>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</si>
  <si>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</si>
  <si>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</si>
  <si>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</si>
  <si>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</si>
  <si>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</si>
  <si>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</si>
  <si>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</si>
  <si>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</si>
  <si>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</si>
  <si>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</si>
  <si>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</si>
  <si>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</si>
  <si>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</si>
  <si>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</si>
  <si>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</si>
  <si>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</si>
  <si>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</si>
  <si>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</si>
  <si>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</si>
  <si>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</si>
  <si>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</si>
  <si>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</si>
  <si>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</si>
  <si>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</si>
  <si>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</si>
  <si>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</si>
  <si>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</si>
  <si>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</si>
  <si>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</si>
  <si>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</si>
  <si>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</si>
  <si>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</si>
  <si>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</si>
  <si>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</si>
  <si>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</si>
  <si>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</si>
  <si>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</si>
  <si>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</si>
  <si>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</si>
  <si>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</si>
  <si>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</si>
  <si>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</si>
  <si>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</si>
  <si>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</si>
  <si>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</si>
  <si>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</si>
  <si>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</si>
  <si>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</si>
  <si>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</si>
  <si>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</si>
  <si>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</si>
  <si>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</si>
  <si>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</si>
  <si>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</si>
  <si>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</si>
  <si>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</si>
  <si>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</si>
  <si>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</si>
  <si>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</si>
  <si>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</si>
  <si>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</si>
  <si>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</si>
  <si>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</si>
  <si>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</si>
  <si>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</si>
  <si>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</si>
  <si>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</si>
  <si>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</si>
  <si>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</si>
  <si>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</si>
  <si>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</si>
  <si>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</si>
  <si>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</si>
  <si>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</si>
  <si>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</si>
  <si>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</si>
  <si>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</si>
  <si>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</si>
  <si>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</si>
  <si>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</si>
  <si>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</si>
  <si>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</si>
  <si>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</si>
  <si>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</si>
  <si>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</si>
  <si>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</si>
  <si>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</si>
  <si>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</si>
  <si>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</si>
  <si>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</si>
  <si>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</si>
  <si>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</si>
  <si>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</si>
  <si>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</si>
  <si>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</si>
  <si>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</si>
  <si>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</si>
  <si>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</si>
  <si>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</si>
  <si>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</si>
  <si>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</si>
  <si>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</si>
  <si>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</si>
  <si>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</si>
  <si>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</si>
  <si>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</si>
  <si>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</si>
  <si>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</si>
  <si>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</si>
  <si>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</si>
  <si>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</si>
  <si>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</si>
  <si>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</si>
  <si>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</si>
  <si>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</si>
  <si>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</si>
  <si>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</si>
  <si>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</si>
  <si>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</si>
  <si>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</si>
  <si>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</si>
  <si>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</si>
  <si>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</si>
  <si>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</si>
  <si>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</si>
  <si>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</si>
  <si>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</si>
  <si>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</si>
  <si>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</si>
  <si>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</si>
  <si>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</si>
  <si>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</si>
  <si>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</si>
  <si>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</si>
  <si>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</si>
  <si>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</si>
  <si>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</si>
  <si>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</si>
  <si>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</si>
  <si>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</si>
  <si>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</si>
  <si>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</si>
  <si>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</si>
  <si>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</si>
  <si>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</si>
  <si>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</si>
  <si>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</si>
  <si>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</si>
  <si>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</si>
  <si>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</si>
  <si>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</si>
  <si>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</si>
  <si>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</si>
  <si>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</si>
  <si>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</si>
  <si>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</si>
  <si>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</si>
  <si>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</si>
  <si>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</si>
  <si>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</si>
  <si>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</si>
  <si>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</si>
  <si>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</si>
  <si>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</si>
  <si>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</si>
  <si>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</si>
  <si>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</si>
  <si>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</si>
  <si>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</si>
  <si>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</si>
  <si>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</si>
  <si>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</si>
  <si>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</si>
  <si>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</si>
  <si>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</si>
  <si>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</si>
  <si>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</si>
  <si>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</si>
  <si>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</si>
  <si>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</si>
  <si>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</si>
  <si>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</si>
  <si>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</si>
  <si>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</si>
  <si>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</si>
  <si>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</si>
  <si>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</si>
  <si>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</si>
  <si>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</si>
  <si>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</si>
  <si>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</si>
  <si>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</si>
  <si>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</si>
  <si>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</si>
  <si>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</si>
  <si>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</si>
  <si>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</si>
  <si>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</si>
  <si>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</si>
  <si>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</si>
  <si>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</si>
  <si>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</si>
  <si>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</si>
  <si>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</si>
  <si>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</si>
  <si>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</si>
  <si>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</si>
  <si>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</si>
  <si>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</si>
  <si>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</si>
  <si>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</si>
  <si>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</si>
  <si>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</si>
  <si>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</si>
  <si>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</si>
  <si>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</si>
  <si>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</si>
  <si>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</si>
  <si>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</si>
  <si>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</si>
  <si>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</si>
  <si>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</si>
  <si>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</si>
  <si>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</si>
  <si>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</si>
  <si>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</si>
  <si>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</si>
  <si>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</si>
  <si>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</si>
  <si>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</si>
  <si>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</si>
  <si>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</si>
  <si>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</si>
  <si>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</si>
  <si>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</si>
  <si>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</si>
  <si>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</si>
  <si>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</si>
  <si>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</si>
  <si>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</si>
  <si>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</si>
  <si>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</si>
  <si>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</si>
  <si>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</si>
  <si>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</si>
  <si>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</si>
  <si>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</si>
  <si>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</si>
  <si>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</si>
  <si>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</si>
  <si>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</si>
  <si>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</si>
  <si>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</si>
  <si>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</si>
  <si>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</si>
  <si>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</si>
  <si>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</si>
  <si>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</si>
  <si>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</si>
  <si>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</si>
  <si>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</si>
  <si>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</si>
  <si>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</si>
  <si>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</si>
  <si>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</si>
  <si>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</si>
  <si>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</si>
  <si>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</si>
  <si>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</si>
  <si>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</si>
  <si>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</si>
  <si>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</si>
  <si>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</si>
  <si>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</si>
  <si>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</si>
  <si>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</si>
  <si>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</si>
  <si>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</si>
  <si>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</si>
  <si>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</si>
  <si>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</si>
  <si>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</si>
  <si>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</si>
  <si>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</si>
  <si>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</si>
  <si>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</si>
  <si>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</si>
  <si>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</si>
  <si>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</si>
  <si>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</si>
  <si>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</si>
  <si>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</si>
  <si>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</si>
  <si>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</si>
  <si>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</si>
  <si>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</si>
  <si>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</si>
  <si>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</si>
  <si>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</si>
  <si>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</si>
  <si>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</si>
  <si>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</si>
  <si>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</si>
  <si>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</si>
  <si>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</si>
  <si>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</si>
  <si>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</si>
  <si>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</si>
  <si>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</si>
  <si>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</si>
  <si>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</si>
  <si>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</si>
  <si>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</si>
  <si>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</si>
  <si>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</si>
  <si>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</si>
  <si>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</si>
  <si>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</si>
  <si>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</si>
  <si>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</si>
  <si>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</si>
  <si>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</si>
  <si>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</si>
  <si>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</si>
  <si>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</si>
  <si>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</si>
  <si>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</si>
  <si>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</si>
  <si>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</si>
  <si>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</si>
  <si>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</si>
  <si>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</si>
  <si>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</si>
  <si>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</si>
  <si>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</si>
  <si>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</si>
  <si>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</si>
  <si>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</si>
  <si>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</si>
  <si>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</si>
  <si>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</si>
  <si>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</si>
  <si>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</si>
  <si>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</si>
  <si>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</si>
  <si>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</si>
  <si>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</si>
  <si>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</si>
  <si>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</si>
  <si>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</si>
  <si>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</si>
  <si>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</si>
  <si>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</si>
  <si>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</si>
  <si>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</si>
  <si>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</si>
  <si>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</si>
  <si>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</si>
  <si>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</si>
  <si>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</si>
  <si>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</si>
  <si>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</si>
  <si>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</si>
  <si>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</si>
  <si>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</si>
  <si>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</si>
  <si>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</si>
  <si>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</si>
  <si>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</si>
  <si>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</si>
  <si>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</si>
  <si>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</si>
  <si>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</si>
  <si>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</si>
  <si>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</si>
  <si>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</si>
  <si>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</si>
  <si>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</si>
  <si>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</si>
  <si>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</si>
  <si>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</si>
  <si>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</si>
  <si>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</si>
  <si>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</si>
  <si>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</si>
  <si>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</si>
  <si>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</si>
  <si>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</si>
  <si>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</si>
  <si>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</si>
  <si>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</si>
  <si>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</si>
  <si>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</si>
  <si>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</si>
  <si>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</si>
  <si>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</si>
  <si>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</si>
  <si>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</si>
  <si>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</si>
  <si>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</si>
  <si>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</si>
  <si>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</si>
  <si>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</si>
  <si>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</si>
  <si>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</si>
  <si>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</si>
  <si>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</si>
  <si>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</si>
  <si>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</si>
  <si>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</si>
  <si>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</si>
  <si>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</si>
  <si>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</si>
  <si>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</si>
  <si>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</si>
  <si>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</si>
  <si>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</si>
  <si>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</si>
  <si>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</si>
  <si>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</si>
  <si>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</si>
  <si>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</si>
  <si>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</si>
  <si>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</si>
  <si>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</si>
  <si>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</si>
  <si>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</si>
  <si>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</si>
  <si>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</si>
  <si>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</si>
  <si>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</si>
  <si>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</si>
  <si>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</si>
  <si>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</si>
  <si>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</si>
  <si>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</si>
  <si>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</si>
  <si>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</si>
  <si>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</si>
  <si>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</si>
  <si>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</si>
  <si>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</si>
  <si>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</si>
  <si>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</si>
  <si>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</si>
  <si>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</si>
  <si>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</si>
  <si>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</si>
  <si>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</si>
  <si>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</si>
  <si>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</si>
  <si>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</si>
  <si>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</si>
  <si>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</si>
  <si>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</si>
  <si>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</si>
  <si>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</si>
  <si>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</si>
  <si>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</si>
  <si>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</si>
  <si>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</si>
  <si>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</si>
  <si>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</si>
  <si>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</si>
  <si>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</si>
  <si>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</si>
  <si>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</si>
  <si>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</si>
  <si>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</si>
  <si>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</si>
  <si>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</si>
  <si>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</si>
  <si>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</si>
  <si>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</si>
  <si>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</si>
  <si>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</si>
  <si>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</si>
  <si>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</si>
  <si>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</si>
  <si>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</si>
  <si>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</si>
  <si>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</si>
  <si>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</si>
  <si>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</si>
  <si>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</si>
  <si>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</si>
  <si>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</si>
  <si>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</si>
  <si>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</si>
  <si>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</si>
  <si>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</si>
  <si>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</si>
  <si>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</si>
  <si>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</si>
  <si>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</si>
  <si>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</si>
  <si>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</si>
  <si>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</si>
  <si>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</si>
  <si>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</si>
  <si>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</si>
  <si>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</si>
  <si>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</si>
  <si>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</si>
  <si>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</si>
  <si>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</si>
  <si>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</si>
  <si>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</si>
  <si>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</si>
  <si>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</si>
  <si>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</si>
  <si>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</si>
  <si>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</si>
  <si>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</si>
  <si>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</si>
  <si>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</si>
  <si>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</si>
  <si>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</si>
  <si>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</si>
  <si>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</si>
  <si>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</si>
  <si>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</si>
  <si>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</si>
  <si>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</si>
  <si>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</si>
  <si>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</si>
  <si>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</si>
  <si>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</si>
  <si>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</si>
  <si>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</si>
  <si>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</si>
  <si>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</si>
  <si>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</si>
  <si>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</si>
  <si>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</si>
  <si>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</si>
  <si>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</si>
  <si>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</si>
  <si>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</si>
  <si>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</si>
  <si>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</si>
  <si>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</si>
  <si>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</si>
  <si>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</si>
  <si>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</si>
  <si>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</si>
  <si>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</si>
  <si>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</si>
  <si>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</si>
  <si>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</si>
  <si>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</si>
  <si>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</si>
  <si>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</si>
  <si>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</si>
  <si>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</si>
  <si>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</si>
  <si>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</si>
  <si>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</si>
  <si>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</si>
  <si>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</si>
  <si>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</si>
  <si>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</si>
  <si>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</si>
  <si>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</si>
  <si>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</si>
  <si>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</si>
  <si>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</si>
  <si>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</si>
  <si>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</si>
  <si>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</si>
  <si>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</si>
  <si>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</si>
  <si>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</si>
  <si>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</si>
  <si>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</si>
  <si>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</si>
  <si>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</si>
  <si>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</si>
  <si>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</si>
  <si>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</si>
  <si>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</si>
  <si>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</si>
  <si>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</si>
  <si>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</si>
  <si>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</si>
  <si>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</si>
  <si>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</si>
  <si>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</si>
  <si>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</si>
  <si>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</si>
  <si>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</si>
  <si>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</si>
  <si>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</si>
  <si>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</si>
  <si>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</si>
  <si>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</si>
  <si>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</si>
  <si>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</si>
  <si>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</si>
  <si>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</si>
  <si>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</si>
  <si>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</si>
  <si>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</si>
  <si>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</si>
  <si>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</si>
  <si>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</si>
  <si>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</si>
  <si>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</si>
  <si>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</si>
  <si>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</si>
  <si>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</si>
  <si>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</si>
  <si>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</si>
  <si>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</si>
  <si>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</si>
  <si>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</si>
  <si>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</si>
  <si>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</si>
  <si>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</si>
  <si>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</si>
  <si>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</si>
  <si>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</si>
  <si>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</si>
  <si>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</si>
  <si>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</si>
  <si>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</si>
  <si>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</si>
  <si>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</si>
  <si>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</si>
  <si>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</si>
  <si>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</si>
  <si>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</si>
  <si>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</si>
  <si>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</si>
  <si>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</si>
  <si>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</si>
  <si>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</si>
  <si>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</si>
  <si>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</si>
  <si>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</si>
  <si>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</si>
  <si>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</si>
  <si>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</si>
  <si>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</si>
  <si>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</si>
  <si>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</si>
  <si>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</si>
  <si>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</si>
  <si>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</si>
  <si>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</si>
  <si>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</si>
  <si>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</si>
  <si>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</si>
  <si>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</si>
  <si>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</si>
  <si>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</si>
  <si>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</si>
  <si>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</si>
  <si>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</si>
  <si>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</si>
  <si>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</si>
  <si>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</si>
  <si>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</si>
  <si>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</si>
  <si>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</si>
  <si>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</si>
  <si>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</si>
  <si>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</si>
  <si>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</si>
  <si>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</si>
  <si>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</si>
  <si>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</si>
  <si>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</si>
  <si>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</si>
  <si>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</si>
  <si>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</si>
  <si>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</si>
  <si>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</si>
  <si>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</si>
  <si>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</si>
  <si>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</si>
  <si>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</si>
  <si>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</si>
  <si>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</si>
  <si>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</si>
  <si>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</si>
  <si>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</si>
  <si>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</si>
  <si>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</si>
  <si>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</si>
  <si>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</si>
  <si>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</si>
  <si>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</si>
  <si>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</si>
  <si>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</si>
  <si>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</si>
  <si>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</si>
  <si>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</si>
  <si>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</si>
  <si>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</si>
  <si>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</si>
  <si>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</si>
  <si>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</si>
  <si>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</si>
  <si>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</si>
  <si>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</si>
  <si>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</si>
  <si>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</si>
  <si>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</si>
  <si>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</si>
  <si>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</si>
  <si>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</si>
  <si>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</si>
  <si>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</si>
  <si>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</si>
  <si>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</si>
  <si>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</si>
  <si>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</si>
  <si>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</si>
  <si>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</si>
  <si>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</si>
  <si>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</si>
  <si>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</si>
  <si>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</si>
  <si>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</si>
  <si>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</si>
  <si>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</si>
  <si>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</si>
  <si>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</si>
  <si>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</si>
  <si>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</si>
  <si>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</si>
  <si>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</si>
  <si>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</si>
  <si>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</si>
  <si>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</si>
  <si>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</si>
  <si>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</si>
  <si>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</si>
  <si>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</si>
  <si>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</si>
  <si>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</si>
  <si>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</si>
  <si>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</si>
  <si>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</si>
  <si>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</si>
  <si>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</si>
  <si>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</si>
  <si>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</si>
  <si>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</si>
  <si>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</si>
  <si>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</si>
  <si>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</si>
  <si>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</si>
  <si>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</si>
  <si>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</si>
  <si>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</si>
  <si>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</si>
  <si>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</si>
  <si>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</si>
  <si>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</si>
  <si>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</si>
  <si>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</si>
  <si>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</si>
  <si>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</si>
  <si>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</si>
  <si>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</si>
  <si>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</si>
  <si>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</si>
  <si>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</si>
  <si>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</si>
  <si>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</si>
  <si>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</si>
  <si>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</si>
  <si>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</si>
  <si>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</si>
  <si>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</si>
  <si>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</si>
  <si>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</si>
  <si>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</si>
  <si>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</si>
  <si>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</si>
  <si>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</si>
  <si>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</si>
  <si>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</si>
  <si>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</si>
  <si>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</si>
  <si>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</si>
  <si>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</si>
  <si>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</si>
  <si>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</si>
  <si>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</si>
  <si>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</si>
  <si>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</si>
  <si>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</si>
  <si>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</si>
  <si>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</si>
  <si>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</si>
  <si>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</si>
  <si>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</si>
  <si>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</si>
  <si>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</si>
  <si>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</si>
  <si>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</si>
  <si>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</si>
  <si>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</si>
  <si>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</si>
  <si>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</si>
  <si>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</si>
  <si>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</si>
  <si>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</si>
  <si>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</si>
  <si>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</si>
  <si>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</si>
  <si>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</si>
  <si>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</si>
  <si>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</si>
  <si>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</si>
  <si>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</si>
  <si>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</si>
  <si>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</si>
  <si>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</si>
  <si>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</si>
  <si>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</si>
  <si>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</si>
  <si>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</si>
  <si>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</si>
  <si>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</si>
  <si>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</si>
  <si>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</si>
  <si>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</si>
  <si>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</si>
  <si>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</si>
  <si>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</si>
  <si>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</si>
  <si>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</si>
  <si>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</si>
  <si>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</si>
  <si>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</si>
  <si>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</si>
  <si>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</si>
  <si>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</si>
  <si>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</si>
  <si>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</si>
  <si>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</si>
  <si>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</si>
  <si>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</si>
  <si>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</si>
  <si>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</si>
  <si>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</si>
  <si>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</si>
  <si>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</si>
  <si>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</si>
  <si>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</si>
  <si>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</si>
  <si>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</si>
  <si>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</si>
  <si>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</si>
  <si>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</si>
  <si>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</si>
  <si>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</si>
  <si>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</si>
  <si>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</si>
  <si>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</si>
  <si>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</si>
  <si>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</si>
  <si>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</si>
  <si>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</si>
  <si>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</si>
  <si>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</si>
  <si>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</si>
  <si>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</si>
  <si>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</si>
  <si>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</si>
  <si>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</si>
  <si>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</si>
  <si>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</si>
  <si>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</si>
  <si>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</si>
  <si>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</si>
  <si>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</si>
  <si>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</si>
  <si>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</si>
  <si>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</si>
  <si>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</si>
  <si>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</si>
  <si>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</si>
  <si>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</si>
  <si>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</si>
  <si>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</si>
  <si>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</si>
  <si>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</si>
  <si>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</si>
  <si>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</si>
  <si>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</si>
  <si>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</si>
  <si>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</si>
  <si>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</si>
  <si>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</si>
  <si>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</si>
  <si>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</si>
  <si>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</si>
  <si>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</si>
  <si>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</si>
  <si>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</si>
  <si>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</si>
  <si>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</si>
  <si>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</si>
  <si>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</si>
  <si>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</si>
  <si>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</si>
  <si>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</si>
  <si>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</si>
  <si>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</si>
  <si>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</si>
  <si>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</si>
  <si>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</si>
  <si>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</si>
  <si>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</si>
  <si>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</si>
  <si>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</si>
  <si>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</si>
  <si>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</si>
  <si>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</si>
  <si>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</si>
  <si>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</si>
  <si>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</si>
  <si>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</si>
  <si>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</si>
  <si>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</si>
  <si>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</si>
  <si>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</si>
  <si>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</si>
  <si>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</si>
  <si>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</si>
  <si>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</si>
  <si>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</si>
  <si>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</si>
  <si>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</si>
  <si>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</si>
  <si>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</si>
  <si>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</si>
  <si>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</si>
  <si>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</si>
  <si>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</si>
  <si>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</si>
  <si>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</si>
  <si>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</si>
  <si>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</si>
  <si>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</si>
  <si>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</si>
  <si>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</si>
  <si>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</si>
  <si>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</si>
  <si>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</si>
  <si>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</si>
  <si>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</si>
  <si>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</si>
  <si>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</si>
  <si>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</si>
  <si>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</si>
  <si>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</si>
  <si>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</si>
  <si>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</si>
  <si>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</si>
  <si>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</si>
  <si>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</si>
  <si>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</si>
  <si>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</si>
  <si>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</si>
  <si>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</si>
  <si>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</si>
  <si>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</si>
  <si>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</si>
  <si>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</si>
  <si>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</si>
  <si>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</si>
  <si>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</si>
  <si>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</si>
  <si>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</si>
  <si>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</si>
  <si>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</si>
  <si>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</si>
  <si>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</si>
  <si>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</si>
  <si>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</si>
  <si>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</si>
  <si>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</si>
  <si>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</si>
  <si>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</si>
  <si>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</si>
  <si>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</si>
  <si>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</si>
  <si>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</si>
  <si>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</si>
  <si>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</si>
  <si>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</si>
  <si>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</si>
  <si>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</si>
  <si>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</si>
  <si>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</si>
  <si>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</si>
  <si>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</si>
  <si>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</si>
  <si>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</si>
  <si>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</si>
  <si>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</si>
  <si>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</si>
  <si>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</si>
  <si>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</si>
  <si>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</si>
  <si>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</si>
  <si>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</si>
  <si>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</si>
  <si>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</si>
  <si>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</si>
  <si>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</si>
  <si>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</si>
  <si>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</si>
  <si>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</si>
  <si>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</si>
  <si>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</si>
  <si>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</si>
  <si>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</si>
  <si>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</si>
  <si>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</si>
  <si>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</si>
  <si>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</si>
  <si>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</si>
  <si>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</si>
  <si>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</si>
  <si>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</si>
  <si>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</si>
  <si>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</si>
  <si>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</si>
  <si>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</si>
  <si>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</si>
  <si>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</si>
  <si>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</si>
  <si>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</si>
  <si>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</si>
  <si>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</si>
  <si>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</si>
  <si>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</si>
  <si>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</si>
  <si>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</si>
  <si>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</si>
  <si>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</si>
  <si>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</si>
  <si>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</si>
  <si>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</si>
  <si>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</si>
  <si>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</si>
  <si>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</si>
  <si>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</si>
  <si>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</si>
  <si>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</si>
  <si>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</si>
  <si>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</si>
  <si>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</si>
  <si>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</si>
  <si>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</si>
  <si>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</si>
  <si>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</si>
  <si>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</si>
  <si>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</si>
  <si>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</si>
  <si>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</si>
  <si>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</si>
  <si>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</si>
  <si>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</si>
  <si>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</si>
  <si>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</si>
  <si>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</si>
  <si>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</si>
  <si>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</si>
  <si>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</si>
  <si>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</si>
  <si>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</si>
  <si>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</si>
  <si>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</si>
  <si>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</si>
  <si>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</si>
  <si>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</si>
  <si>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</si>
  <si>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</si>
  <si>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</si>
  <si>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</si>
  <si>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</si>
  <si>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</si>
  <si>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</si>
  <si>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</si>
  <si>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</si>
  <si>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</si>
  <si>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</si>
  <si>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</si>
  <si>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</si>
  <si>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</si>
  <si>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</si>
  <si>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</si>
  <si>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</si>
  <si>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</si>
  <si>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</si>
  <si>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</si>
  <si>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</si>
  <si>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</si>
  <si>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</si>
  <si>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</si>
  <si>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</si>
  <si>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</si>
  <si>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</si>
  <si>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</si>
  <si>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</si>
  <si>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</si>
  <si>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</si>
  <si>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</si>
  <si>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</si>
  <si>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</si>
  <si>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</si>
  <si>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</si>
  <si>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</si>
  <si>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</si>
  <si>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</si>
  <si>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</si>
  <si>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</si>
  <si>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</si>
  <si>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</si>
  <si>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</si>
  <si>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</si>
  <si>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</si>
  <si>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</si>
  <si>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</si>
  <si>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</si>
  <si>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</si>
  <si>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</si>
  <si>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</si>
  <si>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</si>
  <si>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</si>
  <si>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</si>
  <si>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</si>
  <si>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</si>
  <si>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</si>
  <si>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</si>
  <si>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</si>
  <si>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</si>
  <si>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</si>
  <si>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</si>
  <si>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</si>
  <si>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</si>
  <si>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</si>
  <si>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</si>
  <si>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</si>
  <si>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</si>
  <si>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</si>
  <si>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</si>
  <si>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</si>
  <si>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</si>
  <si>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</si>
  <si>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</si>
  <si>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</si>
  <si>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</si>
  <si>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</si>
  <si>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</si>
  <si>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</si>
  <si>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</si>
  <si>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</si>
  <si>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</si>
  <si>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</si>
  <si>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</si>
  <si>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</si>
  <si>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</si>
  <si>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</si>
  <si>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</si>
  <si>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</si>
  <si>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</si>
  <si>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</si>
  <si>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</si>
  <si>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</si>
  <si>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</si>
  <si>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</si>
  <si>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</si>
  <si>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</si>
  <si>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</si>
  <si>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</si>
  <si>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</si>
  <si>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</si>
  <si>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</si>
  <si>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</si>
  <si>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</si>
  <si>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</si>
  <si>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</si>
  <si>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</si>
  <si>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</si>
  <si>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</si>
  <si>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</si>
  <si>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</si>
  <si>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</si>
  <si>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</si>
  <si>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</si>
  <si>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</si>
  <si>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</si>
  <si>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</si>
  <si>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</si>
  <si>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</si>
  <si>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</si>
  <si>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</si>
  <si>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</si>
  <si>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</si>
  <si>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</si>
  <si>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</si>
  <si>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</si>
  <si>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</si>
  <si>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</si>
  <si>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</si>
  <si>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</si>
  <si>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</si>
  <si>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</si>
  <si>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</si>
  <si>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</si>
  <si>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</si>
  <si>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</si>
  <si>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</si>
  <si>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</si>
  <si>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</si>
  <si>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</si>
  <si>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</si>
  <si>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</si>
  <si>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</si>
  <si>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</si>
  <si>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</si>
  <si>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</si>
  <si>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</si>
  <si>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</si>
  <si>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</si>
  <si>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</si>
  <si>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</si>
  <si>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</si>
  <si>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</si>
  <si>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</si>
  <si>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</si>
  <si>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</si>
  <si>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</si>
  <si>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</si>
  <si>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</si>
  <si>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</si>
  <si>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</si>
  <si>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</si>
  <si>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</si>
  <si>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</si>
  <si>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</si>
  <si>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</si>
  <si>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</si>
  <si>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</si>
  <si>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</si>
  <si>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</si>
  <si>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</si>
  <si>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</si>
  <si>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</si>
  <si>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</si>
  <si>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</si>
  <si>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</si>
  <si>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</si>
  <si>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</si>
  <si>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</si>
  <si>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</si>
  <si>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</si>
  <si>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</si>
  <si>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</si>
  <si>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</si>
  <si>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</si>
  <si>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</si>
  <si>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</si>
  <si>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</si>
  <si>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</si>
  <si>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</si>
  <si>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</si>
  <si>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</si>
  <si>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</si>
  <si>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</si>
  <si>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</si>
  <si>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</si>
  <si>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</si>
  <si>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</si>
  <si>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</si>
  <si>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</si>
  <si>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</si>
  <si>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</si>
  <si>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</si>
  <si>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</si>
  <si>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</si>
  <si>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</si>
  <si>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</si>
  <si>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</si>
  <si>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</si>
  <si>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</si>
  <si>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</si>
  <si>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</si>
  <si>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</si>
  <si>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</si>
  <si>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</si>
  <si>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</si>
  <si>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</si>
  <si>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</si>
  <si>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</si>
  <si>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</si>
  <si>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</si>
  <si>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</si>
  <si>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</si>
  <si>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</si>
  <si>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</si>
  <si>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</si>
  <si>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</si>
  <si>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</si>
  <si>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</si>
  <si>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</si>
  <si>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</si>
  <si>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</si>
  <si>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</si>
  <si>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</si>
  <si>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</si>
  <si>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</si>
  <si>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</si>
  <si>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</si>
  <si>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</si>
  <si>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</si>
  <si>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</si>
  <si>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</si>
  <si>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</si>
  <si>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</si>
  <si>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</si>
  <si>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</si>
  <si>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</si>
  <si>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</si>
  <si>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</si>
  <si>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</si>
  <si>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</si>
  <si>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</si>
  <si>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</si>
  <si>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</si>
  <si>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</si>
  <si>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</si>
  <si>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</si>
  <si>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</si>
  <si>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</si>
  <si>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</si>
  <si>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</si>
  <si>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</si>
  <si>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</si>
  <si>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</si>
  <si>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</si>
  <si>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</si>
  <si>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</si>
  <si>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</si>
  <si>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</si>
  <si>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</si>
  <si>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</si>
  <si>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</si>
  <si>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</si>
  <si>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</si>
  <si>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</si>
  <si>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</si>
  <si>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</si>
  <si>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</si>
  <si>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</si>
  <si>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</si>
  <si>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</si>
  <si>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</si>
  <si>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</si>
  <si>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</si>
  <si>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</si>
  <si>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</si>
  <si>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</si>
  <si>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</si>
  <si>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</si>
  <si>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</si>
  <si>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</si>
  <si>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</si>
  <si>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</si>
  <si>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</si>
  <si>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</si>
  <si>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</si>
  <si>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</si>
  <si>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</si>
  <si>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</si>
  <si>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</si>
  <si>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</si>
  <si>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</si>
  <si>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</si>
  <si>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</si>
  <si>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</si>
  <si>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</si>
  <si>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</si>
  <si>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</si>
  <si>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</si>
  <si>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</si>
  <si>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</si>
  <si>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</si>
  <si>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</si>
  <si>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</si>
  <si>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</si>
  <si>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</si>
  <si>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</si>
  <si>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</si>
  <si>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</si>
  <si>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</si>
  <si>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</si>
  <si>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</si>
  <si>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</si>
  <si>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</si>
  <si>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</si>
  <si>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</si>
  <si>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</si>
  <si>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</si>
  <si>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</si>
  <si>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</si>
  <si>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</si>
  <si>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</si>
  <si>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</si>
  <si>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</si>
  <si>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</si>
  <si>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</si>
  <si>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</si>
  <si>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</si>
  <si>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</si>
  <si>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</si>
  <si>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</si>
  <si>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</si>
  <si>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</si>
  <si>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</si>
  <si>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</si>
  <si>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</si>
  <si>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</si>
  <si>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</si>
  <si>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</si>
  <si>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</si>
  <si>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</si>
  <si>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</si>
  <si>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</si>
  <si>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</si>
  <si>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</si>
  <si>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</si>
  <si>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</si>
  <si>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</si>
  <si>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</si>
  <si>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</si>
  <si>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</si>
  <si>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</si>
  <si>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</si>
  <si>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</si>
  <si>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</si>
  <si>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</si>
  <si>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</si>
  <si>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</si>
  <si>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</si>
  <si>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</si>
  <si>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</si>
  <si>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</si>
  <si>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</si>
  <si>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</si>
  <si>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</si>
  <si>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</si>
  <si>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</si>
  <si>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</si>
  <si>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</si>
  <si>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</si>
  <si>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</si>
  <si>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</si>
  <si>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</si>
  <si>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</si>
  <si>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</si>
  <si>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</si>
  <si>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</si>
  <si>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</si>
  <si>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</si>
  <si>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</si>
  <si>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</si>
  <si>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</si>
  <si>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</si>
  <si>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</si>
  <si>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</si>
  <si>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</si>
  <si>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</si>
  <si>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</si>
  <si>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</si>
  <si>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</si>
  <si>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</si>
  <si>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</si>
  <si>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</si>
  <si>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</si>
  <si>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</si>
  <si>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</si>
  <si>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</si>
  <si>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</si>
  <si>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</si>
  <si>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</si>
  <si>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</si>
  <si>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</si>
  <si>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</si>
  <si>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</si>
  <si>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</si>
  <si>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</si>
  <si>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</si>
  <si>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</si>
  <si>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</si>
  <si>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</si>
  <si>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Parent-Category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</si>
  <si>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</si>
  <si>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</si>
  <si>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</si>
  <si>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</si>
  <si>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</si>
  <si>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</si>
  <si>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</si>
  <si>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</si>
  <si>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</si>
  <si>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</si>
  <si>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</si>
  <si>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</si>
  <si>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</si>
  <si>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</si>
  <si>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</si>
  <si>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</si>
  <si>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</si>
  <si>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</si>
  <si>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</si>
  <si>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</si>
  <si>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</si>
  <si>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</si>
  <si>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</si>
  <si>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</si>
  <si>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</si>
  <si>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</si>
  <si>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</si>
  <si>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</si>
  <si>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</si>
  <si>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</si>
  <si>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</si>
  <si>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</si>
  <si>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</si>
  <si>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</si>
  <si>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</si>
  <si>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</si>
  <si>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</si>
  <si>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</si>
  <si>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</si>
  <si>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</si>
  <si>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</si>
  <si>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</si>
  <si>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</si>
  <si>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</si>
  <si>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</si>
  <si>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</si>
  <si>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</si>
  <si>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</si>
  <si>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</si>
  <si>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</si>
  <si>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</si>
  <si>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</si>
  <si>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</si>
  <si>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</si>
  <si>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</si>
  <si>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</si>
  <si>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</si>
  <si>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</si>
  <si>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</si>
  <si>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</si>
  <si>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</si>
  <si>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</si>
  <si>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</si>
  <si>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</si>
  <si>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</si>
  <si>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</si>
  <si>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</si>
  <si>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</si>
  <si>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</si>
  <si>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</si>
  <si>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</si>
  <si>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</si>
  <si>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</si>
  <si>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</si>
  <si>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of Backers</t>
  </si>
  <si>
    <t>Median of Backers</t>
  </si>
  <si>
    <t>Minimum Backers</t>
  </si>
  <si>
    <t>Maximimum Backers</t>
  </si>
  <si>
    <t>Variance of Backers</t>
  </si>
  <si>
    <t>Standard Deviation of Backers</t>
  </si>
  <si>
    <t>AOS</t>
  </si>
  <si>
    <t>AOF</t>
  </si>
  <si>
    <t>Answers to questions in Word document</t>
  </si>
  <si>
    <t>Unsuccessful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</si>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</sst>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Challenge.xlsx]Category!PivotTable2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9-C546-8EBF-46122A69C191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9-C546-8EBF-46122A69C191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B9-C546-8EBF-46122A69C191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B9-C546-8EBF-46122A69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5838383"/>
        <c:axId val="1205649183"/>
      </c:barChart>
      <c:catAx>
        <c:axId val="120583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49183"/>
        <c:crosses val="autoZero"/>
        <c:auto val="1"/>
        <c:lblAlgn val="ctr"/>
        <c:lblOffset val="100"/>
        <c:noMultiLvlLbl val="0"/>
      </c:catAx>
      <c:valAx>
        <c:axId val="12056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3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 Pivot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F-8E43-90CC-6A1139006C14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3-364E-8530-A4B380A24C53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3-364E-8530-A4B380A24C53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B3-364E-8530-A4B380A24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9657247"/>
        <c:axId val="1707263535"/>
      </c:barChart>
      <c:catAx>
        <c:axId val="11996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263535"/>
        <c:crosses val="autoZero"/>
        <c:auto val="1"/>
        <c:lblAlgn val="ctr"/>
        <c:lblOffset val="100"/>
        <c:noMultiLvlLbl val="0"/>
      </c:catAx>
      <c:valAx>
        <c:axId val="170726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Challenge.xlsx]Launch Date Outcomes!PivotTable6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1-0149-BF2C-7DCB67CC6F00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E1-0149-BF2C-7DCB67CC6F00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E1-0149-BF2C-7DCB67CC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454688"/>
        <c:axId val="1534261888"/>
      </c:lineChart>
      <c:catAx>
        <c:axId val="118545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61888"/>
        <c:crosses val="autoZero"/>
        <c:auto val="1"/>
        <c:lblAlgn val="ctr"/>
        <c:lblOffset val="100"/>
        <c:noMultiLvlLbl val="0"/>
      </c:catAx>
      <c:valAx>
        <c:axId val="15342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4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F-C544-9040-0F8039E79753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F-C544-9040-0F8039E79753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2F-C544-9040-0F8039E79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55440"/>
        <c:axId val="1944636160"/>
      </c:lineChart>
      <c:catAx>
        <c:axId val="19881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636160"/>
        <c:crosses val="autoZero"/>
        <c:auto val="1"/>
        <c:lblAlgn val="ctr"/>
        <c:lblOffset val="100"/>
        <c:noMultiLvlLbl val="0"/>
      </c:catAx>
      <c:valAx>
        <c:axId val="19446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1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4</xdr:row>
      <xdr:rowOff>63500</xdr:rowOff>
    </xdr:from>
    <xdr:to>
      <xdr:col>16</xdr:col>
      <xdr:colOff>431800</xdr:colOff>
      <xdr:row>24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257BCD-C2C4-1248-D61B-D21418779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2</xdr:row>
      <xdr:rowOff>177800</xdr:rowOff>
    </xdr:from>
    <xdr:to>
      <xdr:col>16</xdr:col>
      <xdr:colOff>63500</xdr:colOff>
      <xdr:row>25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AF626-8D1C-D6F9-3187-0C8A6C58D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</xdr:row>
      <xdr:rowOff>63500</xdr:rowOff>
    </xdr:from>
    <xdr:to>
      <xdr:col>11</xdr:col>
      <xdr:colOff>787400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37972-6D75-58DD-BA3E-FCA3FD3E4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16</xdr:row>
      <xdr:rowOff>50800</xdr:rowOff>
    </xdr:from>
    <xdr:to>
      <xdr:col>8</xdr:col>
      <xdr:colOff>495300</xdr:colOff>
      <xdr:row>34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A93AA-2404-5ECA-D460-AF4DCB063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6.907011689815" createdVersion="8" refreshedVersion="8" minRefreshableVersion="3" recordCount="1001" xr:uid="{5ABC37D3-BC01-F749-A905-01D664BDBFD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-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4CD99-258E-484A-91C0-62D943C960F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Page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9" hier="-1"/>
    <pageField fld="9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7E507-587A-B042-B827-5ED071165C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16CBF-E9EB-D247-8759-0C485DB04D2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V28" sqref="V2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6" bestFit="1" customWidth="1"/>
    <col min="12" max="13" width="11.1640625" bestFit="1" customWidth="1"/>
    <col min="14" max="14" width="21.83203125" style="9" bestFit="1" customWidth="1"/>
    <col min="15" max="15" width="20.33203125" style="9" bestFit="1" customWidth="1"/>
    <col min="18" max="18" width="28" bestFit="1" customWidth="1"/>
    <col min="19" max="19" width="16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5" t="str">
        <f>IFERROR(E2/H2,"")</f>
        <v/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5">
        <f t="shared" ref="I3:I66" si="1">IFERROR(E3/H3,"")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5">
        <f t="shared" ref="I67:I130" si="5">IFERROR(E67/H67,"")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IFERROR(E131/H131,"")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IFERROR(E195/H195,"")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5">
        <f t="shared" ref="I259:I322" si="17">IFERROR(E259/H259,"")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IFERROR(E323/H323,"")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IFERROR(E387/H387,"")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5">
        <f t="shared" ref="I451:I514" si="29">IFERROR(E451/H451,"")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 t="str">
        <f t="shared" si="29"/>
        <v/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IFERROR(E515/H515,"")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IFERROR(E579/H579,"")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IFERROR(E643/H643,"")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IFERROR(E707/H707,"")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IFERROR(E771/H771,"")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IFERROR(E835/H835,"")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IFERROR(E899/H899,"")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IFERROR(E963/H963,"")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_xlfn.TEXTSPLIT(R1001,"/",)</f>
        <v>food</v>
      </c>
      <c r="T1001" t="str">
        <v>food trucks</v>
      </c>
    </row>
  </sheetData>
  <autoFilter ref="G1:G1001" xr:uid="{00000000-0001-0000-0000-000000000000}"/>
  <conditionalFormatting sqref="G1:G1048576">
    <cfRule type="containsText" dxfId="11" priority="1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B663-DE25-C748-9E97-81848E1C2B71}">
  <sheetPr codeName="Sheet3"/>
  <dimension ref="A1:F15"/>
  <sheetViews>
    <sheetView workbookViewId="0">
      <selection activeCell="A4" activeCellId="1" sqref="A1:B2 A4:G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2032</v>
      </c>
      <c r="B1" t="s">
        <v>2044</v>
      </c>
    </row>
    <row r="2" spans="1:6" x14ac:dyDescent="0.2">
      <c r="A2" s="6" t="s">
        <v>6</v>
      </c>
      <c r="B2" t="s">
        <v>2044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7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2">
      <c r="A8" s="7" t="s">
        <v>2036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7" t="s">
        <v>2037</v>
      </c>
      <c r="E9">
        <v>4</v>
      </c>
      <c r="F9">
        <v>4</v>
      </c>
    </row>
    <row r="10" spans="1:6" x14ac:dyDescent="0.2">
      <c r="A10" s="7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7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7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7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7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7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4A15-AD45-A240-994A-60D88331ACFF}">
  <sheetPr codeName="Sheet2"/>
  <dimension ref="A1:F30"/>
  <sheetViews>
    <sheetView topLeftCell="A2" workbookViewId="0">
      <selection activeCell="J30" sqref="J3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10" width="15.5" bestFit="1" customWidth="1"/>
  </cols>
  <sheetData>
    <row r="1" spans="1:6" x14ac:dyDescent="0.2">
      <c r="A1" s="6" t="s">
        <v>2031</v>
      </c>
      <c r="B1" t="s">
        <v>2044</v>
      </c>
    </row>
    <row r="2" spans="1:6" x14ac:dyDescent="0.2">
      <c r="A2" s="6" t="s">
        <v>6</v>
      </c>
      <c r="B2" t="s">
        <v>2044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E358-E36C-C64F-86CF-D3B07E549555}">
  <dimension ref="A1:E18"/>
  <sheetViews>
    <sheetView workbookViewId="0">
      <selection activeCell="G3" sqref="G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2044</v>
      </c>
    </row>
    <row r="2" spans="1:5" x14ac:dyDescent="0.2">
      <c r="A2" s="6" t="s">
        <v>2085</v>
      </c>
      <c r="B2" t="s">
        <v>2044</v>
      </c>
    </row>
    <row r="4" spans="1:5" x14ac:dyDescent="0.2">
      <c r="A4" s="6" t="s">
        <v>2045</v>
      </c>
      <c r="B4" s="6" t="s">
        <v>2033</v>
      </c>
    </row>
    <row r="5" spans="1:5" x14ac:dyDescent="0.2">
      <c r="A5" s="6" t="s">
        <v>2046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FE00-C47E-6046-92F0-534396D6F79C}">
  <dimension ref="A1:J566"/>
  <sheetViews>
    <sheetView tabSelected="1" workbookViewId="0">
      <selection activeCell="J7" sqref="J7"/>
    </sheetView>
  </sheetViews>
  <sheetFormatPr baseColWidth="10" defaultRowHeight="16" x14ac:dyDescent="0.2"/>
  <cols>
    <col min="2" max="2" width="13" bestFit="1" customWidth="1"/>
    <col min="4" max="4" width="13" bestFit="1" customWidth="1"/>
    <col min="5" max="6" width="12.6640625" bestFit="1" customWidth="1"/>
    <col min="7" max="7" width="26" bestFit="1" customWidth="1"/>
    <col min="8" max="8" width="13.6640625" bestFit="1" customWidth="1"/>
    <col min="9" max="9" width="26.33203125" bestFit="1" customWidth="1"/>
    <col min="10" max="10" width="11.6640625" bestFit="1" customWidth="1"/>
  </cols>
  <sheetData>
    <row r="1" spans="1:10" x14ac:dyDescent="0.2">
      <c r="A1" s="1" t="s">
        <v>4</v>
      </c>
      <c r="B1" s="1" t="s">
        <v>5</v>
      </c>
      <c r="C1" s="1" t="s">
        <v>4</v>
      </c>
      <c r="D1" s="1" t="s">
        <v>5</v>
      </c>
      <c r="E1" t="s">
        <v>2112</v>
      </c>
      <c r="F1" t="s">
        <v>2113</v>
      </c>
      <c r="G1" s="1" t="s">
        <v>2116</v>
      </c>
      <c r="I1" s="1" t="s">
        <v>2115</v>
      </c>
    </row>
    <row r="2" spans="1:10" x14ac:dyDescent="0.2">
      <c r="A2" t="s">
        <v>20</v>
      </c>
      <c r="B2">
        <v>158</v>
      </c>
      <c r="C2" t="s">
        <v>14</v>
      </c>
      <c r="D2">
        <v>0</v>
      </c>
      <c r="E2" s="5">
        <f>AVERAGE(B2:B566)</f>
        <v>851.14690265486729</v>
      </c>
      <c r="F2" s="5">
        <f>AVERAGE(D2:D365)</f>
        <v>585.61538461538464</v>
      </c>
      <c r="G2" t="s">
        <v>2106</v>
      </c>
      <c r="H2" s="5">
        <f>AVERAGE(B2:B566)</f>
        <v>851.14690265486729</v>
      </c>
      <c r="I2" t="s">
        <v>2106</v>
      </c>
      <c r="J2" s="5">
        <f>AVERAGE(D2:D365)</f>
        <v>585.61538461538464</v>
      </c>
    </row>
    <row r="3" spans="1:10" x14ac:dyDescent="0.2">
      <c r="A3" t="s">
        <v>20</v>
      </c>
      <c r="B3">
        <v>1425</v>
      </c>
      <c r="C3" t="s">
        <v>14</v>
      </c>
      <c r="D3">
        <v>24</v>
      </c>
      <c r="G3" t="s">
        <v>2107</v>
      </c>
      <c r="H3">
        <f>MEDIAN(B2:B566)</f>
        <v>201</v>
      </c>
      <c r="I3" t="s">
        <v>2107</v>
      </c>
      <c r="J3" s="5">
        <f>MEDIAN(D2:D365)</f>
        <v>114.5</v>
      </c>
    </row>
    <row r="4" spans="1:10" x14ac:dyDescent="0.2">
      <c r="A4" t="s">
        <v>20</v>
      </c>
      <c r="B4">
        <v>174</v>
      </c>
      <c r="C4" t="s">
        <v>14</v>
      </c>
      <c r="D4">
        <v>53</v>
      </c>
      <c r="G4" t="s">
        <v>2108</v>
      </c>
      <c r="H4">
        <f>MIN(B2:B566)</f>
        <v>16</v>
      </c>
      <c r="I4" t="s">
        <v>2108</v>
      </c>
      <c r="J4" s="5">
        <f>MIN(D2:D365)</f>
        <v>0</v>
      </c>
    </row>
    <row r="5" spans="1:10" x14ac:dyDescent="0.2">
      <c r="A5" t="s">
        <v>20</v>
      </c>
      <c r="B5">
        <v>227</v>
      </c>
      <c r="C5" t="s">
        <v>14</v>
      </c>
      <c r="D5">
        <v>18</v>
      </c>
      <c r="G5" t="s">
        <v>2109</v>
      </c>
      <c r="H5">
        <f>MAX(B2:B566)</f>
        <v>7295</v>
      </c>
      <c r="I5" t="s">
        <v>2109</v>
      </c>
      <c r="J5">
        <f>MAX(D2:D365)</f>
        <v>6080</v>
      </c>
    </row>
    <row r="6" spans="1:10" x14ac:dyDescent="0.2">
      <c r="A6" t="s">
        <v>20</v>
      </c>
      <c r="B6">
        <v>220</v>
      </c>
      <c r="C6" t="s">
        <v>14</v>
      </c>
      <c r="D6">
        <v>44</v>
      </c>
      <c r="G6" t="s">
        <v>2110</v>
      </c>
      <c r="H6" s="5">
        <f>VAR(B2:B566)</f>
        <v>1606216.5936295739</v>
      </c>
      <c r="I6" t="s">
        <v>2110</v>
      </c>
      <c r="J6" s="5">
        <f>VAR(D2:D365)</f>
        <v>924113.45496927318</v>
      </c>
    </row>
    <row r="7" spans="1:10" x14ac:dyDescent="0.2">
      <c r="A7" t="s">
        <v>20</v>
      </c>
      <c r="B7">
        <v>98</v>
      </c>
      <c r="C7" t="s">
        <v>14</v>
      </c>
      <c r="D7">
        <v>27</v>
      </c>
      <c r="G7" t="s">
        <v>2111</v>
      </c>
      <c r="H7" s="13">
        <f>STDEV(B2:B566)</f>
        <v>1267.366006183523</v>
      </c>
      <c r="I7" t="s">
        <v>2111</v>
      </c>
      <c r="J7" s="13">
        <f>STDEV(D2:D365)</f>
        <v>961.30819978260524</v>
      </c>
    </row>
    <row r="8" spans="1:10" x14ac:dyDescent="0.2">
      <c r="A8" t="s">
        <v>20</v>
      </c>
      <c r="B8">
        <v>100</v>
      </c>
      <c r="C8" t="s">
        <v>14</v>
      </c>
      <c r="D8">
        <v>55</v>
      </c>
    </row>
    <row r="9" spans="1:10" x14ac:dyDescent="0.2">
      <c r="A9" t="s">
        <v>20</v>
      </c>
      <c r="B9">
        <v>1249</v>
      </c>
      <c r="C9" t="s">
        <v>14</v>
      </c>
      <c r="D9">
        <v>200</v>
      </c>
    </row>
    <row r="10" spans="1:10" x14ac:dyDescent="0.2">
      <c r="A10" t="s">
        <v>20</v>
      </c>
      <c r="B10">
        <v>1396</v>
      </c>
      <c r="C10" t="s">
        <v>14</v>
      </c>
      <c r="D10">
        <v>452</v>
      </c>
    </row>
    <row r="11" spans="1:10" x14ac:dyDescent="0.2">
      <c r="A11" t="s">
        <v>20</v>
      </c>
      <c r="B11">
        <v>890</v>
      </c>
      <c r="C11" t="s">
        <v>14</v>
      </c>
      <c r="D11">
        <v>674</v>
      </c>
    </row>
    <row r="12" spans="1:10" x14ac:dyDescent="0.2">
      <c r="A12" t="s">
        <v>20</v>
      </c>
      <c r="B12">
        <v>142</v>
      </c>
      <c r="C12" t="s">
        <v>14</v>
      </c>
      <c r="D12">
        <v>558</v>
      </c>
      <c r="G12" t="s">
        <v>2114</v>
      </c>
    </row>
    <row r="13" spans="1:10" x14ac:dyDescent="0.2">
      <c r="A13" t="s">
        <v>20</v>
      </c>
      <c r="B13">
        <v>2673</v>
      </c>
      <c r="C13" t="s">
        <v>14</v>
      </c>
      <c r="D13">
        <v>15</v>
      </c>
    </row>
    <row r="14" spans="1:10" x14ac:dyDescent="0.2">
      <c r="A14" t="s">
        <v>20</v>
      </c>
      <c r="B14">
        <v>163</v>
      </c>
      <c r="C14" t="s">
        <v>14</v>
      </c>
      <c r="D14">
        <v>2307</v>
      </c>
    </row>
    <row r="15" spans="1:10" x14ac:dyDescent="0.2">
      <c r="A15" t="s">
        <v>20</v>
      </c>
      <c r="B15">
        <v>2220</v>
      </c>
      <c r="C15" t="s">
        <v>14</v>
      </c>
      <c r="D15">
        <v>88</v>
      </c>
    </row>
    <row r="16" spans="1:10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C1:C1047940">
    <cfRule type="containsText" dxfId="3" priority="1" operator="containsText" text="live">
      <formula>NOT(ISERROR(SEARCH("live",C1)))</formula>
    </cfRule>
    <cfRule type="containsText" dxfId="2" priority="2" operator="containsText" text="canceled">
      <formula>NOT(ISERROR(SEARCH("canceled",C1)))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A4F8-ABE8-5D43-8CD2-BA818F1B9003}">
  <dimension ref="A1:H13"/>
  <sheetViews>
    <sheetView workbookViewId="0">
      <selection activeCell="F1" activeCellId="1" sqref="A1:A13 F1:H1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SUM(B2, C2, D2)</f>
        <v>51</v>
      </c>
      <c r="F2" s="12">
        <f>(B2/E2)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2095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SUM(B3, C3, D3)</f>
        <v>231</v>
      </c>
      <c r="F3" s="12">
        <f t="shared" ref="F3:F13" si="1">(B3/E3)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">
      <c r="A4" t="s">
        <v>2096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2097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2098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2099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2100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2101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2102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2103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2104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2105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 Pivot Table</vt:lpstr>
      <vt:lpstr>Launch Date Outcomes</vt:lpstr>
      <vt:lpstr>Statistical Analysis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2023-04-18T22:27:48Z</dcterms:modified>
</cp:coreProperties>
</file>