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pivotTables/pivotTable4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6.xml" ContentType="application/vnd.openxmlformats-officedocument.spreadsheetml.pivotTable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27.xml.rels" ContentType="application/vnd.openxmlformats-package.relationships+xml"/>
  <Override PartName="/xl/worksheets/_rels/sheet33.xml.rels" ContentType="application/vnd.openxmlformats-package.relationships+xml"/>
  <Override PartName="/xl/worksheets/_rels/sheet30.xml.rels" ContentType="application/vnd.openxmlformats-package.relationships+xml"/>
  <Override PartName="/xl/worksheets/_rels/sheet8.xml.rels" ContentType="application/vnd.openxmlformats-package.relationships+xml"/>
  <Override PartName="/xl/worksheets/_rels/sheet25.xml.rels" ContentType="application/vnd.openxmlformats-package.relationships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.xml" ContentType="application/vnd.openxmlformats-officedocument.spreadsheetml.worksheet+xml"/>
  <Override PartName="/xl/worksheets/sheet3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1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4" firstSheet="0" showHorizontalScroll="true" showSheetTabs="true" showVerticalScroll="true" tabRatio="600" windowHeight="8192" windowWidth="16384" xWindow="0" yWindow="0"/>
  </bookViews>
  <sheets>
    <sheet name="CUADRO OBJETIVOS" sheetId="1" state="visible" r:id="rId2"/>
    <sheet name="Poblacion al 04_2016" sheetId="2" state="hidden" r:id="rId3"/>
    <sheet name="Penetracion Aca Salud" sheetId="3" state="hidden" r:id="rId4"/>
    <sheet name="Agencia Dependencia" sheetId="4" state="hidden" r:id="rId5"/>
    <sheet name="Cuadro Resumen" sheetId="5" state="hidden" r:id="rId6"/>
    <sheet name="Hoja1" sheetId="6" state="hidden" r:id="rId7"/>
    <sheet name="20160122RegionesComercialAcaSal" sheetId="7" state="hidden" r:id="rId8"/>
    <sheet name="Hoja4" sheetId="8" state="hidden" r:id="rId9"/>
    <sheet name="Region AMBA" sheetId="9" state="hidden" r:id="rId10"/>
    <sheet name="Region BsAsCA" sheetId="10" state="hidden" r:id="rId11"/>
    <sheet name="Cordoba Norte" sheetId="11" state="hidden" r:id="rId12"/>
    <sheet name="Cordoba Sur" sheetId="12" state="hidden" r:id="rId13"/>
    <sheet name="Cuyo" sheetId="13" state="hidden" r:id="rId14"/>
    <sheet name="NEA" sheetId="14" state="hidden" r:id="rId15"/>
    <sheet name="NOA" sheetId="15" state="hidden" r:id="rId16"/>
    <sheet name="Nucleo" sheetId="16" state="hidden" r:id="rId17"/>
    <sheet name="Pampeana" sheetId="17" state="hidden" r:id="rId18"/>
    <sheet name="Rosario" sheetId="18" state="hidden" r:id="rId19"/>
    <sheet name="Bs As NTE" sheetId="19" state="hidden" r:id="rId20"/>
    <sheet name="Litoral" sheetId="20" state="hidden" r:id="rId21"/>
    <sheet name="Patagonia Atlantica" sheetId="21" state="hidden" r:id="rId22"/>
    <sheet name="Patagonia Andina" sheetId="22" state="hidden" r:id="rId23"/>
    <sheet name="Buenos Aires Sur" sheetId="23" state="hidden" r:id="rId24"/>
    <sheet name="Hoja14" sheetId="24" state="hidden" r:id="rId25"/>
    <sheet name="FilialesAgenciasAcaSaludRegione" sheetId="25" state="visible" r:id="rId26"/>
    <sheet name="Hoja12" sheetId="26" state="hidden" r:id="rId27"/>
    <sheet name="Hoja2" sheetId="27" state="hidden" r:id="rId28"/>
    <sheet name="Hoja3" sheetId="28" state="hidden" r:id="rId29"/>
    <sheet name="Hoja5" sheetId="29" state="hidden" r:id="rId30"/>
    <sheet name="Hoja7" sheetId="30" state="hidden" r:id="rId31"/>
    <sheet name="Hoja8" sheetId="31" state="hidden" r:id="rId32"/>
    <sheet name="Hoja6" sheetId="32" state="hidden" r:id="rId33"/>
    <sheet name="Hoja10" sheetId="33" state="hidden" r:id="rId34"/>
    <sheet name="Hoja9" sheetId="34" state="hidden" r:id="rId35"/>
    <sheet name="Hoja11" sheetId="35" state="hidden" r:id="rId36"/>
  </sheets>
  <definedNames>
    <definedName function="false" hidden="true" localSheetId="24" name="_xlnm._FilterDatabase" vbProcedure="false">FilialesAgenciasAcaSaludRegione!$A$1:$Q$646</definedName>
    <definedName function="false" hidden="true" localSheetId="26" name="_xlnm._FilterDatabase" vbProcedure="false">Hoja2!$A$1:$C$1</definedName>
    <definedName function="false" hidden="true" localSheetId="29" name="_xlnm._FilterDatabase" vbProcedure="false">Hoja7!$D$1:$E$375</definedName>
    <definedName function="false" hidden="false" name="_xlnm.Database" vbProcedure="false">FilialesAgenciasAcaSaludRegione!$A$1:$L$643</definedName>
    <definedName function="false" hidden="false" localSheetId="4" name="_xlnm._FilterDatabase" vbProcedure="false">'Cuadro Resumen'!$F$2:$F$3</definedName>
    <definedName function="false" hidden="false" localSheetId="24" name="_xlnm._FilterDatabase" vbProcedure="false">FilialesAgenciasAcaSaludRegione!$A$1:$Q$646</definedName>
    <definedName function="false" hidden="false" localSheetId="26" name="_xlnm._FilterDatabase" vbProcedure="false">Hoja2!$A$1:$C$1</definedName>
    <definedName function="false" hidden="false" localSheetId="29" name="_xlnm._FilterDatabase" vbProcedure="false">Hoja7!$D$1:$E$375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43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650219_AG. ALMAFUERTE - COOP. AGROP. LTDA.
650331_AG. R. TERCERO - ASOC.COOP.ARGENTINAS RIO III
650356_AG. GUATIMOZIN - ALDO RANALLI
650482_AG. R. TERCERO 1 - CTRO. COMERCIAL
650827_AG. A. LEDESMA - NESTOR NILO LOBATO
650833_AG. CANALS - CRISTIAN SANTIAGO ARNAUDO
650838_AG. ARROYO CABRAL - COOP. AGRIC. GANAD Aï¾° CABRAL LTDA
650854_AG. VILLA MARIA - MARIA VICTORIA BIANCO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authorId="0" ref="B8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650085_AG. LOS CARDOS - OSVALDO DEPIANTE
650211_AG. SAN EUGENIO - COOP. AGRICOLA SAN EUGENIO LTDA
650706_AG.SAN GENARO NORTE-EMANUEL SEBASTIAN
650786_AG. CENTENO - COOP. DE TAMBEROS Y AGRIC.GANADERA LTD
650869_AG. PIAMONTE - SUSANA BEATRIZ BONINO
650874_AG. MARIA JUANA - NICOLAS JESUS GROSSO
650883_AG.MONJE - COOP.AGRIC.GANAD.TAMB.LTDA. DE MONJE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authorId="0" ref="B96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650322_AG. JOVITA - JORGE ABELLA
650327_AG. J. B. ALBERDI - PRETUZ DE CAIEZZA
650621_AG. GRAL. LEVALLE - JORGE GODINO
650625_AG. LABOULAYE -CTRO. COM., IND. Y DE SERV.
650747_AG. L. N. ALEM - AURORA ALICIA RODRIGUEZ
650829_AG. HUINCA RENANCO - ROSA CATALINA VELASCO
650866_AG. AMERICA - OSCAR ANIBAL CALDENTEY
650867_AG. GRAL. VILLEGAS - RICARDO ADRIAN SPECOGNA
</t>
        </r>
      </text>
    </comment>
    <comment authorId="0" ref="B104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650086_AG. GELLY - COOP. ACRIC. CONESA LTDA. (SUC. GELLY)
650109_AG. CH. LADEADO - SOC. RURAL DE CHANEAR LADEADO
650135_AG. FIRMAT - GRACIELA PALMA DE BATISTONI
650261_AG. GODEKEN - NORMA DE CICILIANI
650304_AG. BERABEVU - WALTER ALBANESI
650714_AG. ALCORTA-UNION AGROPECUARIA DE ALCORTA COOP. LTDA.
650725_AG.BOMBAL - DARIO A.CARESTIA
650852_AG. LOS QUIRQUINCHOS - OSCAR JUAN DALLOSTA
</t>
        </r>
      </text>
    </comment>
  </commentList>
</comments>
</file>

<file path=xl/sharedStrings.xml><?xml version="1.0" encoding="utf-8"?>
<sst xmlns="http://schemas.openxmlformats.org/spreadsheetml/2006/main" count="16890" uniqueCount="4034">
  <si>
    <t>Patagonia Andina</t>
  </si>
  <si>
    <t>OBJETIVOS POR FILIAL </t>
  </si>
  <si>
    <t>Socios</t>
  </si>
  <si>
    <t>Altas </t>
  </si>
  <si>
    <t>Bajas </t>
  </si>
  <si>
    <t>Crecimiento </t>
  </si>
  <si>
    <t>Dotación </t>
  </si>
  <si>
    <t>Productividad </t>
  </si>
  <si>
    <t>•    Cipolletti</t>
  </si>
  <si>
    <t>•    Gral. Roca</t>
  </si>
  <si>
    <t>•    Neuquén</t>
  </si>
  <si>
    <t>•    Bariloche</t>
  </si>
  <si>
    <t>Total</t>
  </si>
  <si>
    <t>AMBA</t>
  </si>
  <si>
    <t>•Aca Salud Casa Central </t>
  </si>
  <si>
    <t>actualizar PPT</t>
  </si>
  <si>
    <t>•Filial Lujan </t>
  </si>
  <si>
    <t>•Filial La Plata </t>
  </si>
  <si>
    <t>•Filial Ramos Mejía </t>
  </si>
  <si>
    <t>•Filial Moreno </t>
  </si>
  <si>
    <t>•Filial Villa Urquiza </t>
  </si>
  <si>
    <t>•Agencia San Miguel y Escobar</t>
  </si>
  <si>
    <t>BS AS COSTA ATLANTICA</t>
  </si>
  <si>
    <r>
      <t xml:space="preserve">•</t>
    </r>
    <r>
      <rPr>
        <sz val="11"/>
        <color rgb="FF000000"/>
        <rFont val="Arial"/>
        <family val="2"/>
        <charset val="1"/>
      </rPr>
      <t xml:space="preserve">Mar del Plata</t>
    </r>
  </si>
  <si>
    <r>
      <t xml:space="preserve">•</t>
    </r>
    <r>
      <rPr>
        <sz val="11"/>
        <color rgb="FF000000"/>
        <rFont val="Arial"/>
        <family val="2"/>
        <charset val="1"/>
      </rPr>
      <t xml:space="preserve">Olavarría</t>
    </r>
  </si>
  <si>
    <t>•Tandil</t>
  </si>
  <si>
    <t>•Necochea</t>
  </si>
  <si>
    <t>BS AS NORTE</t>
  </si>
  <si>
    <t>Filiales </t>
  </si>
  <si>
    <t>•Pergamino </t>
  </si>
  <si>
    <t>•Salto </t>
  </si>
  <si>
    <r>
      <t xml:space="preserve">•</t>
    </r>
    <r>
      <rPr>
        <sz val="11"/>
        <color rgb="FF000000"/>
        <rFont val="Arial"/>
        <family val="2"/>
        <charset val="1"/>
      </rPr>
      <t xml:space="preserve">Junín </t>
    </r>
  </si>
  <si>
    <t>•San Nicolás </t>
  </si>
  <si>
    <t>•Agencia San Antonio de Areco</t>
  </si>
  <si>
    <t>Total </t>
  </si>
  <si>
    <t>CBA SUR</t>
  </si>
  <si>
    <r>
      <t xml:space="preserve">•</t>
    </r>
    <r>
      <rPr>
        <sz val="11"/>
        <color rgb="FF000000"/>
        <rFont val="Arial"/>
        <family val="2"/>
        <charset val="1"/>
      </rPr>
      <t xml:space="preserve">Rio Cuarto </t>
    </r>
  </si>
  <si>
    <t>ver</t>
  </si>
  <si>
    <r>
      <t xml:space="preserve">•</t>
    </r>
    <r>
      <rPr>
        <sz val="11"/>
        <color rgb="FF000000"/>
        <rFont val="Arial"/>
        <family val="2"/>
        <charset val="1"/>
      </rPr>
      <t xml:space="preserve">Villa María </t>
    </r>
  </si>
  <si>
    <t>•Marco Juarez</t>
  </si>
  <si>
    <t>•Cabrera</t>
  </si>
  <si>
    <t>•Otros</t>
  </si>
  <si>
    <t>CUYO</t>
  </si>
  <si>
    <r>
      <t xml:space="preserve">•</t>
    </r>
    <r>
      <rPr>
        <sz val="11"/>
        <color rgb="FF000000"/>
        <rFont val="Arial"/>
        <family val="2"/>
        <charset val="1"/>
      </rPr>
      <t xml:space="preserve">Mendoza </t>
    </r>
  </si>
  <si>
    <r>
      <t xml:space="preserve">•</t>
    </r>
    <r>
      <rPr>
        <sz val="11"/>
        <color rgb="FF000000"/>
        <rFont val="Arial"/>
        <family val="2"/>
        <charset val="1"/>
      </rPr>
      <t xml:space="preserve">San Juan  </t>
    </r>
  </si>
  <si>
    <t>NOA</t>
  </si>
  <si>
    <r>
      <t xml:space="preserve">•</t>
    </r>
    <r>
      <rPr>
        <sz val="11"/>
        <color rgb="FF000000"/>
        <rFont val="Arial"/>
        <family val="2"/>
        <charset val="1"/>
      </rPr>
      <t xml:space="preserve">Filial Salta </t>
    </r>
  </si>
  <si>
    <r>
      <t xml:space="preserve">•</t>
    </r>
    <r>
      <rPr>
        <sz val="11"/>
        <color rgb="FF000000"/>
        <rFont val="Arial"/>
        <family val="2"/>
        <charset val="1"/>
      </rPr>
      <t xml:space="preserve">Filial Tucumán </t>
    </r>
  </si>
  <si>
    <t>PAMPEANA</t>
  </si>
  <si>
    <r>
      <t xml:space="preserve">•</t>
    </r>
    <r>
      <rPr>
        <sz val="11"/>
        <color rgb="FF000000"/>
        <rFont val="Arial"/>
        <family val="2"/>
        <charset val="1"/>
      </rPr>
      <t xml:space="preserve">Filial Santa Rosa</t>
    </r>
  </si>
  <si>
    <r>
      <t xml:space="preserve">•</t>
    </r>
    <r>
      <rPr>
        <sz val="11"/>
        <color rgb="FF000000"/>
        <rFont val="Arial"/>
        <family val="2"/>
        <charset val="1"/>
      </rPr>
      <t xml:space="preserve">Filial Gral. Pico</t>
    </r>
  </si>
  <si>
    <r>
      <t xml:space="preserve">•</t>
    </r>
    <r>
      <rPr>
        <sz val="11"/>
        <color rgb="FF000000"/>
        <rFont val="Arial"/>
        <family val="2"/>
        <charset val="1"/>
      </rPr>
      <t xml:space="preserve">Filial Trenque Lauquen</t>
    </r>
  </si>
  <si>
    <t>PATAGONIA ATLANTICA</t>
  </si>
  <si>
    <r>
      <t xml:space="preserve">•</t>
    </r>
    <r>
      <rPr>
        <sz val="10.5"/>
        <color rgb="FF000000"/>
        <rFont val="Arial"/>
        <family val="2"/>
        <charset val="1"/>
      </rPr>
      <t xml:space="preserve">Filial Comodoro Rivadavia</t>
    </r>
  </si>
  <si>
    <r>
      <t xml:space="preserve">•</t>
    </r>
    <r>
      <rPr>
        <sz val="10.5"/>
        <color rgb="FF000000"/>
        <rFont val="Arial"/>
        <family val="2"/>
        <charset val="1"/>
      </rPr>
      <t xml:space="preserve">Filial Pto.Madryn</t>
    </r>
  </si>
  <si>
    <t>Total: </t>
  </si>
  <si>
    <t>LITORAL</t>
  </si>
  <si>
    <r>
      <t xml:space="preserve">•</t>
    </r>
    <r>
      <rPr>
        <sz val="11"/>
        <color rgb="FF000000"/>
        <rFont val="Arial"/>
        <family val="2"/>
        <charset val="1"/>
      </rPr>
      <t xml:space="preserve">Santa Fe</t>
    </r>
  </si>
  <si>
    <r>
      <t xml:space="preserve">•</t>
    </r>
    <r>
      <rPr>
        <sz val="11"/>
        <color rgb="FF000000"/>
        <rFont val="Arial"/>
        <family val="2"/>
        <charset val="1"/>
      </rPr>
      <t xml:space="preserve">San Francisco</t>
    </r>
  </si>
  <si>
    <t>san guillermo</t>
  </si>
  <si>
    <r>
      <t xml:space="preserve">•</t>
    </r>
    <r>
      <rPr>
        <sz val="11"/>
        <color rgb="FF000000"/>
        <rFont val="Arial"/>
        <family val="2"/>
        <charset val="1"/>
      </rPr>
      <t xml:space="preserve">Paraná</t>
    </r>
  </si>
  <si>
    <r>
      <t xml:space="preserve">•</t>
    </r>
    <r>
      <rPr>
        <sz val="11"/>
        <color rgb="FF000000"/>
        <rFont val="Arial"/>
        <family val="2"/>
        <charset val="1"/>
      </rPr>
      <t xml:space="preserve">Concordia-</t>
    </r>
  </si>
  <si>
    <r>
      <t xml:space="preserve">•</t>
    </r>
    <r>
      <rPr>
        <sz val="11"/>
        <color rgb="FF000000"/>
        <rFont val="Arial"/>
        <family val="2"/>
        <charset val="1"/>
      </rPr>
      <t xml:space="preserve">Gualeguaychu</t>
    </r>
  </si>
  <si>
    <t>•Agencia San Jorge</t>
  </si>
  <si>
    <t>NEA</t>
  </si>
  <si>
    <r>
      <t xml:space="preserve">•</t>
    </r>
    <r>
      <rPr>
        <sz val="10.5"/>
        <color rgb="FF000000"/>
        <rFont val="Arial"/>
        <family val="2"/>
        <charset val="1"/>
      </rPr>
      <t xml:space="preserve">Filial Resistencia</t>
    </r>
  </si>
  <si>
    <r>
      <t xml:space="preserve">•</t>
    </r>
    <r>
      <rPr>
        <sz val="10.5"/>
        <color rgb="FF000000"/>
        <rFont val="Arial"/>
        <family val="2"/>
        <charset val="1"/>
      </rPr>
      <t xml:space="preserve">Filial Posadas</t>
    </r>
  </si>
  <si>
    <r>
      <t xml:space="preserve">•</t>
    </r>
    <r>
      <rPr>
        <sz val="10.5"/>
        <color rgb="FF000000"/>
        <rFont val="Arial"/>
        <family val="2"/>
        <charset val="1"/>
      </rPr>
      <t xml:space="preserve">Filial Corrientes</t>
    </r>
  </si>
  <si>
    <r>
      <t xml:space="preserve">•</t>
    </r>
    <r>
      <rPr>
        <sz val="10.5"/>
        <color rgb="FF000000"/>
        <rFont val="Arial"/>
        <family val="2"/>
        <charset val="1"/>
      </rPr>
      <t xml:space="preserve">Filial Reconquista</t>
    </r>
  </si>
  <si>
    <t>NUCLEO</t>
  </si>
  <si>
    <r>
      <t xml:space="preserve">•</t>
    </r>
    <r>
      <rPr>
        <sz val="11"/>
        <color rgb="FF000000"/>
        <rFont val="Arial"/>
        <family val="2"/>
        <charset val="1"/>
      </rPr>
      <t xml:space="preserve">Filial Venado Tuerto</t>
    </r>
  </si>
  <si>
    <t>•Ascencion</t>
  </si>
  <si>
    <t>•Colon</t>
  </si>
  <si>
    <t>Rosario</t>
  </si>
  <si>
    <r>
      <t xml:space="preserve">•</t>
    </r>
    <r>
      <rPr>
        <sz val="11"/>
        <color rgb="FF000000"/>
        <rFont val="Arial (Cuerpo)"/>
        <family val="2"/>
        <charset val="1"/>
      </rPr>
      <t xml:space="preserve">Aca Salud Sucursal Rosario </t>
    </r>
  </si>
  <si>
    <r>
      <t xml:space="preserve">•</t>
    </r>
    <r>
      <rPr>
        <sz val="11"/>
        <color rgb="FF000000"/>
        <rFont val="Arial (Cuerpo)"/>
        <family val="2"/>
        <charset val="1"/>
      </rPr>
      <t xml:space="preserve">Cañada de Gómez </t>
    </r>
  </si>
  <si>
    <r>
      <t xml:space="preserve">•</t>
    </r>
    <r>
      <rPr>
        <sz val="11"/>
        <color rgb="FF000000"/>
        <rFont val="Arial (Cuerpo)"/>
        <family val="2"/>
        <charset val="1"/>
      </rPr>
      <t xml:space="preserve">San Lorenzo </t>
    </r>
  </si>
  <si>
    <t>CBA NORTE</t>
  </si>
  <si>
    <t>•Córdoba </t>
  </si>
  <si>
    <t>Bs As Sur</t>
  </si>
  <si>
    <r>
      <t xml:space="preserve">•</t>
    </r>
    <r>
      <rPr>
        <sz val="11"/>
        <color rgb="FF000000"/>
        <rFont val="Arial"/>
        <family val="2"/>
        <charset val="1"/>
      </rPr>
      <t xml:space="preserve">Tres Arroyos</t>
    </r>
  </si>
  <si>
    <r>
      <t xml:space="preserve">•</t>
    </r>
    <r>
      <rPr>
        <sz val="10.5"/>
        <color rgb="FF000000"/>
        <rFont val="Arial"/>
        <family val="2"/>
        <charset val="1"/>
      </rPr>
      <t xml:space="preserve">Filial Bahía Blanca</t>
    </r>
  </si>
  <si>
    <r>
      <t xml:space="preserve">•</t>
    </r>
    <r>
      <rPr>
        <sz val="10.5"/>
        <color rgb="FF000000"/>
        <rFont val="Arial"/>
        <family val="2"/>
        <charset val="1"/>
      </rPr>
      <t xml:space="preserve">Filial San Antonio Oeste</t>
    </r>
  </si>
  <si>
    <t>  </t>
  </si>
  <si>
    <t>•Viedma </t>
  </si>
  <si>
    <r>
      <t xml:space="preserve">•</t>
    </r>
    <r>
      <rPr>
        <sz val="10.5"/>
        <color rgb="FF000000"/>
        <rFont val="Arial"/>
        <family val="2"/>
        <charset val="1"/>
      </rPr>
      <t xml:space="preserve">Otros</t>
    </r>
  </si>
  <si>
    <t>Total Socios</t>
  </si>
  <si>
    <t>ESTADO</t>
  </si>
  <si>
    <t>- todo -</t>
  </si>
  <si>
    <t>LONGITUD_C</t>
  </si>
  <si>
    <t>Agencia Dependencia 1</t>
  </si>
  <si>
    <t>-54.5736</t>
  </si>
  <si>
    <t>(vacío)</t>
  </si>
  <si>
    <t>-54.6333</t>
  </si>
  <si>
    <t>-54.65</t>
  </si>
  <si>
    <t>-54.7833</t>
  </si>
  <si>
    <t>-54.897</t>
  </si>
  <si>
    <t>-55.0333</t>
  </si>
  <si>
    <t>-55.1333</t>
  </si>
  <si>
    <t>-55.3167</t>
  </si>
  <si>
    <t>-55.7667</t>
  </si>
  <si>
    <t>-55.8833</t>
  </si>
  <si>
    <t>-56.6150</t>
  </si>
  <si>
    <t>-56.6833</t>
  </si>
  <si>
    <t>-57.0833</t>
  </si>
  <si>
    <t>-57.55</t>
  </si>
  <si>
    <t>-57.6500</t>
  </si>
  <si>
    <t>-57.6667</t>
  </si>
  <si>
    <t>-57.8667</t>
  </si>
  <si>
    <t>-57.9489</t>
  </si>
  <si>
    <t>-58.0333</t>
  </si>
  <si>
    <t>-58.0500</t>
  </si>
  <si>
    <t>-58.0833</t>
  </si>
  <si>
    <t>-58.1833</t>
  </si>
  <si>
    <t>-58.2283</t>
  </si>
  <si>
    <t>-58.2500</t>
  </si>
  <si>
    <t>-58.3819</t>
  </si>
  <si>
    <t>-58.4833</t>
  </si>
  <si>
    <t>-58.5142</t>
  </si>
  <si>
    <t>-58.5667</t>
  </si>
  <si>
    <t>-58.7000</t>
  </si>
  <si>
    <t>-58.7500</t>
  </si>
  <si>
    <t>-58.7528</t>
  </si>
  <si>
    <t>-58.7833</t>
  </si>
  <si>
    <t>-58.8186</t>
  </si>
  <si>
    <t>-58.8333</t>
  </si>
  <si>
    <t>-58.9292</t>
  </si>
  <si>
    <t>-58.9564</t>
  </si>
  <si>
    <t>-58.9833</t>
  </si>
  <si>
    <t>-59.0133</t>
  </si>
  <si>
    <t>-59.0167</t>
  </si>
  <si>
    <t>-59.0947</t>
  </si>
  <si>
    <t>-59.1000</t>
  </si>
  <si>
    <t>-59.1050</t>
  </si>
  <si>
    <t>-59.1167</t>
  </si>
  <si>
    <t>-59.1500</t>
  </si>
  <si>
    <t>-59.2000</t>
  </si>
  <si>
    <t>-59.2500</t>
  </si>
  <si>
    <t>-59.2667</t>
  </si>
  <si>
    <t>-59.2833</t>
  </si>
  <si>
    <t>-59.3292</t>
  </si>
  <si>
    <t>-59.3500</t>
  </si>
  <si>
    <t>-59.3667</t>
  </si>
  <si>
    <t>-59.4</t>
  </si>
  <si>
    <t>-59.4344</t>
  </si>
  <si>
    <t>-59.4667</t>
  </si>
  <si>
    <t>-59.5208</t>
  </si>
  <si>
    <t>-59.5333</t>
  </si>
  <si>
    <t>-59.5500</t>
  </si>
  <si>
    <t>-59.6</t>
  </si>
  <si>
    <t>-59.6167</t>
  </si>
  <si>
    <t>-59.6667</t>
  </si>
  <si>
    <t>-59.6828</t>
  </si>
  <si>
    <t>-59.7667</t>
  </si>
  <si>
    <t>-59.7833</t>
  </si>
  <si>
    <t>-59.8000</t>
  </si>
  <si>
    <t>-59.8083</t>
  </si>
  <si>
    <t>-59.8294</t>
  </si>
  <si>
    <t>-59.8500</t>
  </si>
  <si>
    <t>-59.8667</t>
  </si>
  <si>
    <t>-59.8833</t>
  </si>
  <si>
    <t>-59.95</t>
  </si>
  <si>
    <t>-59.9833</t>
  </si>
  <si>
    <t>-60.0167</t>
  </si>
  <si>
    <t>-60.0306</t>
  </si>
  <si>
    <t>-60.05</t>
  </si>
  <si>
    <t>-60.0621</t>
  </si>
  <si>
    <t>-60.1</t>
  </si>
  <si>
    <t>-60.1167</t>
  </si>
  <si>
    <t>-60.1333</t>
  </si>
  <si>
    <t>-60.1548</t>
  </si>
  <si>
    <t>-60.1667</t>
  </si>
  <si>
    <t>-60.1742</t>
  </si>
  <si>
    <t>-60.2000</t>
  </si>
  <si>
    <t>-60.2167</t>
  </si>
  <si>
    <t>-60.2282</t>
  </si>
  <si>
    <t>-60.2419</t>
  </si>
  <si>
    <t>-60.2500</t>
  </si>
  <si>
    <t>-60.2667</t>
  </si>
  <si>
    <t>-60.2833</t>
  </si>
  <si>
    <t>-60.3167</t>
  </si>
  <si>
    <t>-60.3333</t>
  </si>
  <si>
    <t>-60.35</t>
  </si>
  <si>
    <t>-60.3718</t>
  </si>
  <si>
    <t>-60.4000</t>
  </si>
  <si>
    <t>-60.4167</t>
  </si>
  <si>
    <t>-60.4333</t>
  </si>
  <si>
    <t>-60.4500</t>
  </si>
  <si>
    <t>-60.4667</t>
  </si>
  <si>
    <t>-60.4739</t>
  </si>
  <si>
    <t>-60.4833</t>
  </si>
  <si>
    <t>-60.5000</t>
  </si>
  <si>
    <t>-60.5047</t>
  </si>
  <si>
    <t>-60.5167</t>
  </si>
  <si>
    <t>-60.5333</t>
  </si>
  <si>
    <t>-60.5725</t>
  </si>
  <si>
    <t>-60.5833</t>
  </si>
  <si>
    <t>-60.6000</t>
  </si>
  <si>
    <t>-60.6167</t>
  </si>
  <si>
    <t>-60.6425</t>
  </si>
  <si>
    <t>-60.6500</t>
  </si>
  <si>
    <t>-60.6664</t>
  </si>
  <si>
    <t>-60.7000</t>
  </si>
  <si>
    <t>-60.7100</t>
  </si>
  <si>
    <t>-60.7167</t>
  </si>
  <si>
    <t>-60.7450</t>
  </si>
  <si>
    <t>-60.75</t>
  </si>
  <si>
    <t>-60.7503</t>
  </si>
  <si>
    <t>-60.8000</t>
  </si>
  <si>
    <t>-60.8167</t>
  </si>
  <si>
    <t>-60.8333</t>
  </si>
  <si>
    <t>-60.8667</t>
  </si>
  <si>
    <t>-60.8833</t>
  </si>
  <si>
    <t>-60.9092</t>
  </si>
  <si>
    <t>-60.9333</t>
  </si>
  <si>
    <t>-60.9500</t>
  </si>
  <si>
    <t>-60.9589</t>
  </si>
  <si>
    <t>-60.9833</t>
  </si>
  <si>
    <t>-61.0000</t>
  </si>
  <si>
    <t>-61.0167</t>
  </si>
  <si>
    <t>-61.0333</t>
  </si>
  <si>
    <t>-61.0367</t>
  </si>
  <si>
    <t>-61.0431</t>
  </si>
  <si>
    <t>-61.0555</t>
  </si>
  <si>
    <t>-61.0833</t>
  </si>
  <si>
    <t>-61.1000</t>
  </si>
  <si>
    <t>-61.1097</t>
  </si>
  <si>
    <t>-61.1167</t>
  </si>
  <si>
    <t>-61.1333</t>
  </si>
  <si>
    <t>-61.1488</t>
  </si>
  <si>
    <t>-61.1667</t>
  </si>
  <si>
    <t>-61.1681</t>
  </si>
  <si>
    <t>-61.1833</t>
  </si>
  <si>
    <t>-61.2000</t>
  </si>
  <si>
    <t>-61.2167</t>
  </si>
  <si>
    <t>-61.2222</t>
  </si>
  <si>
    <t>-61.2333</t>
  </si>
  <si>
    <t>-61.2500</t>
  </si>
  <si>
    <t>-61.2833</t>
  </si>
  <si>
    <t>-61.3167</t>
  </si>
  <si>
    <t>-61.3333</t>
  </si>
  <si>
    <t>-61.35</t>
  </si>
  <si>
    <t>-61.3603</t>
  </si>
  <si>
    <t>-61.3667</t>
  </si>
  <si>
    <t>-61.3833</t>
  </si>
  <si>
    <t>-61.4167</t>
  </si>
  <si>
    <t>-61.4500</t>
  </si>
  <si>
    <t>-61.4667</t>
  </si>
  <si>
    <t>-61.4833</t>
  </si>
  <si>
    <t>-61.5319</t>
  </si>
  <si>
    <t>-61.5333</t>
  </si>
  <si>
    <t>-61.5500</t>
  </si>
  <si>
    <t>-61.5667</t>
  </si>
  <si>
    <t>-61.5861</t>
  </si>
  <si>
    <t>-61.6000</t>
  </si>
  <si>
    <t>-61.6078</t>
  </si>
  <si>
    <t>-61.6167</t>
  </si>
  <si>
    <t>-61.6333</t>
  </si>
  <si>
    <t>-61.6833</t>
  </si>
  <si>
    <t>-61.7092</t>
  </si>
  <si>
    <t>-61.7167</t>
  </si>
  <si>
    <t>-61.7261</t>
  </si>
  <si>
    <t>-61.7333</t>
  </si>
  <si>
    <t>-61.7500</t>
  </si>
  <si>
    <t>-61.7667</t>
  </si>
  <si>
    <t>-61.8</t>
  </si>
  <si>
    <t>-61.8131</t>
  </si>
  <si>
    <t>-61.8167</t>
  </si>
  <si>
    <t>-61.8333</t>
  </si>
  <si>
    <t>-61.8430</t>
  </si>
  <si>
    <t>-61.8667</t>
  </si>
  <si>
    <t>-61.8833</t>
  </si>
  <si>
    <t>-61.8858</t>
  </si>
  <si>
    <t>-61.9000</t>
  </si>
  <si>
    <t>-61.9053</t>
  </si>
  <si>
    <t>-61.9167</t>
  </si>
  <si>
    <t>-61.9222</t>
  </si>
  <si>
    <t>-61.9500</t>
  </si>
  <si>
    <t>-61.9667</t>
  </si>
  <si>
    <t>-61.9669</t>
  </si>
  <si>
    <t>-61.9833</t>
  </si>
  <si>
    <t>-62</t>
  </si>
  <si>
    <t>-62.0167</t>
  </si>
  <si>
    <t>-62.0333</t>
  </si>
  <si>
    <t>-62.0714</t>
  </si>
  <si>
    <t>-62.1000</t>
  </si>
  <si>
    <t>-62.1167</t>
  </si>
  <si>
    <t>-62.2000</t>
  </si>
  <si>
    <t>-62.2167</t>
  </si>
  <si>
    <t>-62.2333</t>
  </si>
  <si>
    <t>-62.2667</t>
  </si>
  <si>
    <t>-62.2833</t>
  </si>
  <si>
    <t>-62.3000</t>
  </si>
  <si>
    <t>-62.3167</t>
  </si>
  <si>
    <t>-62.3667</t>
  </si>
  <si>
    <t>-62.4000</t>
  </si>
  <si>
    <t>-62.4078</t>
  </si>
  <si>
    <t>-62.4167</t>
  </si>
  <si>
    <t>-62.4500</t>
  </si>
  <si>
    <t>-62.4667</t>
  </si>
  <si>
    <t>-62.4833</t>
  </si>
  <si>
    <t>-62.5000</t>
  </si>
  <si>
    <t>-62.6000</t>
  </si>
  <si>
    <t>-62.6167</t>
  </si>
  <si>
    <t>-62.6667</t>
  </si>
  <si>
    <t>-62.6833</t>
  </si>
  <si>
    <t>-62.7</t>
  </si>
  <si>
    <t>-62.7167</t>
  </si>
  <si>
    <t>-62.7333</t>
  </si>
  <si>
    <t>-62.8333</t>
  </si>
  <si>
    <t>-62.8572</t>
  </si>
  <si>
    <t>-62.8691</t>
  </si>
  <si>
    <t>-62.8833</t>
  </si>
  <si>
    <t>-62.9167</t>
  </si>
  <si>
    <t>-62.9333</t>
  </si>
  <si>
    <t>-62.9833</t>
  </si>
  <si>
    <t>-63.0000</t>
  </si>
  <si>
    <t>-63.0167</t>
  </si>
  <si>
    <t>-63.0333</t>
  </si>
  <si>
    <t>-63.0500</t>
  </si>
  <si>
    <t>-63.1167</t>
  </si>
  <si>
    <t>-63.1333</t>
  </si>
  <si>
    <t>-63.1500</t>
  </si>
  <si>
    <t>-63.1607</t>
  </si>
  <si>
    <t>-63.1667</t>
  </si>
  <si>
    <t>-63.2329</t>
  </si>
  <si>
    <t>-63.2333</t>
  </si>
  <si>
    <t>-63.2500</t>
  </si>
  <si>
    <t>-63.3167</t>
  </si>
  <si>
    <t>-63.3833</t>
  </si>
  <si>
    <t>-63.4</t>
  </si>
  <si>
    <t>-63.4333</t>
  </si>
  <si>
    <t>-63.5167</t>
  </si>
  <si>
    <t>-63.5333</t>
  </si>
  <si>
    <t>-63.5500</t>
  </si>
  <si>
    <t>-63.5667</t>
  </si>
  <si>
    <t>-63.5833</t>
  </si>
  <si>
    <t>-63.6167</t>
  </si>
  <si>
    <t>-63.6333</t>
  </si>
  <si>
    <t>-63.6500</t>
  </si>
  <si>
    <t>-63.6667</t>
  </si>
  <si>
    <t>-63.6833</t>
  </si>
  <si>
    <t>-63.7000</t>
  </si>
  <si>
    <t>-63.7167</t>
  </si>
  <si>
    <t>-63.7333</t>
  </si>
  <si>
    <t>-63.7667</t>
  </si>
  <si>
    <t>-63.8333</t>
  </si>
  <si>
    <t>-63.8667</t>
  </si>
  <si>
    <t>-63.9167</t>
  </si>
  <si>
    <t>-63.9333</t>
  </si>
  <si>
    <t>-63.9833</t>
  </si>
  <si>
    <t>-64.0167</t>
  </si>
  <si>
    <t>-64.0333</t>
  </si>
  <si>
    <t>-64.0833</t>
  </si>
  <si>
    <t>-64.1000</t>
  </si>
  <si>
    <t>-64.1333</t>
  </si>
  <si>
    <t>-64.1833</t>
  </si>
  <si>
    <t>-64.2333</t>
  </si>
  <si>
    <t>-64.2500</t>
  </si>
  <si>
    <t>-64.2833</t>
  </si>
  <si>
    <t>-64.3000</t>
  </si>
  <si>
    <t>-64.3167</t>
  </si>
  <si>
    <t>-64.3500</t>
  </si>
  <si>
    <t>-64.3833</t>
  </si>
  <si>
    <t>-64.4267</t>
  </si>
  <si>
    <t>-64.4333</t>
  </si>
  <si>
    <t>-64.4833</t>
  </si>
  <si>
    <t>-64.5167</t>
  </si>
  <si>
    <t>-64.5500</t>
  </si>
  <si>
    <t>-64.5833</t>
  </si>
  <si>
    <t>-64.6000</t>
  </si>
  <si>
    <t>-64.7167</t>
  </si>
  <si>
    <t>-64.9333</t>
  </si>
  <si>
    <t>-64.9833</t>
  </si>
  <si>
    <t>-65.0500</t>
  </si>
  <si>
    <t>-65.1000</t>
  </si>
  <si>
    <t>-65.2167</t>
  </si>
  <si>
    <t>-65.3000</t>
  </si>
  <si>
    <t>-65.3037</t>
  </si>
  <si>
    <t>-65.3667</t>
  </si>
  <si>
    <t>-65.4167</t>
  </si>
  <si>
    <t>-65.4500</t>
  </si>
  <si>
    <t>-65.4833</t>
  </si>
  <si>
    <t>-65.4972</t>
  </si>
  <si>
    <t>-65.6833</t>
  </si>
  <si>
    <t>-65.9000</t>
  </si>
  <si>
    <t>-66.3500</t>
  </si>
  <si>
    <t>-67.0667</t>
  </si>
  <si>
    <t>-67.5333</t>
  </si>
  <si>
    <t>-67.7000</t>
  </si>
  <si>
    <t>-67.7500</t>
  </si>
  <si>
    <t>-67.8333</t>
  </si>
  <si>
    <t>-67.9833</t>
  </si>
  <si>
    <t>-68.0667</t>
  </si>
  <si>
    <t>-68.1333</t>
  </si>
  <si>
    <t>-68.2333</t>
  </si>
  <si>
    <t>-68.3333</t>
  </si>
  <si>
    <t>-68.5364</t>
  </si>
  <si>
    <t>-68.8333</t>
  </si>
  <si>
    <t>-69.0167</t>
  </si>
  <si>
    <t>-69.2167</t>
  </si>
  <si>
    <t>-69.5852</t>
  </si>
  <si>
    <t>-70.0667</t>
  </si>
  <si>
    <t>-70.5722</t>
  </si>
  <si>
    <t>-71.3000</t>
  </si>
  <si>
    <t>-71.3500</t>
  </si>
  <si>
    <t>-71.5167</t>
  </si>
  <si>
    <t>-71.6667</t>
  </si>
  <si>
    <t>Total Resultado</t>
  </si>
  <si>
    <t>Regiones</t>
  </si>
  <si>
    <t>Población Censo</t>
  </si>
  <si>
    <t>Cant de población que consume Med. Prepaga </t>
  </si>
  <si>
    <t>% de Personas que Consumen MP</t>
  </si>
  <si>
    <t>% penetración</t>
  </si>
  <si>
    <t>Socios por cada 100000 hab. </t>
  </si>
  <si>
    <r>
      <t xml:space="preserve">•AMBA </t>
    </r>
    <r>
      <rPr>
        <sz val="12"/>
        <color rgb="FF000000"/>
        <rFont val="Arial"/>
        <family val="2"/>
        <charset val="1"/>
      </rPr>
      <t xml:space="preserve"> </t>
    </r>
  </si>
  <si>
    <r>
      <t xml:space="preserve">•Buenos Aires Costa Atlántica  </t>
    </r>
    <r>
      <rPr>
        <sz val="12"/>
        <color rgb="FF000000"/>
        <rFont val="Arial"/>
        <family val="2"/>
        <charset val="1"/>
      </rPr>
      <t xml:space="preserve"> </t>
    </r>
  </si>
  <si>
    <r>
      <t xml:space="preserve">•Buenos Aires Norte </t>
    </r>
    <r>
      <rPr>
        <sz val="12"/>
        <color rgb="FF000000"/>
        <rFont val="Arial"/>
        <family val="2"/>
        <charset val="1"/>
      </rPr>
      <t xml:space="preserve"> </t>
    </r>
  </si>
  <si>
    <t>• Buenos Aires Sur</t>
  </si>
  <si>
    <r>
      <t xml:space="preserve">•Córdoba Norte </t>
    </r>
    <r>
      <rPr>
        <sz val="12"/>
        <color rgb="FF000000"/>
        <rFont val="Arial"/>
        <family val="2"/>
        <charset val="1"/>
      </rPr>
      <t xml:space="preserve"> </t>
    </r>
  </si>
  <si>
    <r>
      <t xml:space="preserve">•Córdoba Sur </t>
    </r>
    <r>
      <rPr>
        <sz val="12"/>
        <color rgb="FF000000"/>
        <rFont val="Arial"/>
        <family val="2"/>
        <charset val="1"/>
      </rPr>
      <t xml:space="preserve"> </t>
    </r>
  </si>
  <si>
    <r>
      <t xml:space="preserve">•Cuyo </t>
    </r>
    <r>
      <rPr>
        <sz val="12"/>
        <color rgb="FF000000"/>
        <rFont val="Arial"/>
        <family val="2"/>
        <charset val="1"/>
      </rPr>
      <t xml:space="preserve"> </t>
    </r>
  </si>
  <si>
    <r>
      <t xml:space="preserve">•Litoral </t>
    </r>
    <r>
      <rPr>
        <sz val="12"/>
        <color rgb="FF000000"/>
        <rFont val="Arial"/>
        <family val="2"/>
        <charset val="1"/>
      </rPr>
      <t xml:space="preserve"> </t>
    </r>
  </si>
  <si>
    <r>
      <t xml:space="preserve">•NEA </t>
    </r>
    <r>
      <rPr>
        <sz val="12"/>
        <color rgb="FF000000"/>
        <rFont val="Arial"/>
        <family val="2"/>
        <charset val="1"/>
      </rPr>
      <t xml:space="preserve"> </t>
    </r>
  </si>
  <si>
    <r>
      <t xml:space="preserve">•NOA </t>
    </r>
    <r>
      <rPr>
        <sz val="12"/>
        <color rgb="FF000000"/>
        <rFont val="Arial"/>
        <family val="2"/>
        <charset val="1"/>
      </rPr>
      <t xml:space="preserve"> </t>
    </r>
  </si>
  <si>
    <r>
      <t xml:space="preserve">•Núcleo  </t>
    </r>
    <r>
      <rPr>
        <sz val="12"/>
        <color rgb="FF000000"/>
        <rFont val="Arial"/>
        <family val="2"/>
        <charset val="1"/>
      </rPr>
      <t xml:space="preserve"> </t>
    </r>
  </si>
  <si>
    <r>
      <t xml:space="preserve">•Pampeana </t>
    </r>
    <r>
      <rPr>
        <sz val="12"/>
        <color rgb="FF000000"/>
        <rFont val="Arial"/>
        <family val="2"/>
        <charset val="1"/>
      </rPr>
      <t xml:space="preserve"> </t>
    </r>
  </si>
  <si>
    <r>
      <t xml:space="preserve">•Patagonia Andina </t>
    </r>
    <r>
      <rPr>
        <sz val="12"/>
        <color rgb="FF000000"/>
        <rFont val="Arial"/>
        <family val="2"/>
        <charset val="1"/>
      </rPr>
      <t xml:space="preserve"> </t>
    </r>
  </si>
  <si>
    <r>
      <t xml:space="preserve">•Patagonia Atlántica  </t>
    </r>
    <r>
      <rPr>
        <sz val="12"/>
        <color rgb="FF000000"/>
        <rFont val="Arial"/>
        <family val="2"/>
        <charset val="1"/>
      </rPr>
      <t xml:space="preserve"> </t>
    </r>
  </si>
  <si>
    <r>
      <t xml:space="preserve">•Rosario </t>
    </r>
    <r>
      <rPr>
        <sz val="12"/>
        <color rgb="FF000000"/>
        <rFont val="Arial"/>
        <family val="2"/>
        <charset val="1"/>
      </rPr>
      <t xml:space="preserve"> </t>
    </r>
  </si>
  <si>
    <r>
      <t xml:space="preserve">•</t>
    </r>
    <r>
      <rPr>
        <b val="true"/>
        <sz val="12"/>
        <color rgb="FF000000"/>
        <rFont val="Arial Narrow"/>
        <family val="2"/>
        <charset val="1"/>
      </rPr>
      <t xml:space="preserve">Total</t>
    </r>
    <r>
      <rPr>
        <sz val="12"/>
        <color rgb="FF000000"/>
        <rFont val="Arial"/>
        <family val="2"/>
        <charset val="1"/>
      </rPr>
      <t xml:space="preserve"> </t>
    </r>
  </si>
  <si>
    <r>
      <t xml:space="preserve">•Total</t>
    </r>
    <r>
      <rPr>
        <sz val="12"/>
        <color rgb="FF000000"/>
        <rFont val="Arial"/>
        <family val="2"/>
        <charset val="1"/>
      </rPr>
      <t xml:space="preserve"> </t>
    </r>
  </si>
  <si>
    <t>FID</t>
  </si>
  <si>
    <t>J_REGOP2</t>
  </si>
  <si>
    <t>Tipo</t>
  </si>
  <si>
    <t>Cantidad de Agencia/Filial </t>
  </si>
  <si>
    <t>Población Total </t>
  </si>
  <si>
    <t>AGENCIAS</t>
  </si>
  <si>
    <t>FILIAL</t>
  </si>
  <si>
    <t>Pampeana</t>
  </si>
  <si>
    <t>Buenos Aires Costa Atlantica</t>
  </si>
  <si>
    <t>Buenos Aires</t>
  </si>
  <si>
    <t>Patagonia Costa</t>
  </si>
  <si>
    <t>Nucleo</t>
  </si>
  <si>
    <t>Cordoba Sur</t>
  </si>
  <si>
    <t>Cordoba Norte</t>
  </si>
  <si>
    <t>Litoral</t>
  </si>
  <si>
    <t>Patagonia</t>
  </si>
  <si>
    <t>Cuyo</t>
  </si>
  <si>
    <t>A</t>
  </si>
  <si>
    <t>Suma - LONGITUD_C</t>
  </si>
  <si>
    <t>Socios al 30/04/2016</t>
  </si>
  <si>
    <t>SOCIOS</t>
  </si>
  <si>
    <t>NOMBRE</t>
  </si>
  <si>
    <t>Buenos Aires Norte</t>
  </si>
  <si>
    <t>650065_AG. S. M. ARCANGEL - COOP. AGRIC. LTDA.</t>
  </si>
  <si>
    <t>650189_AG_COOP.AGROP. DE VILLA MUGUETA LTDA.</t>
  </si>
  <si>
    <t>650231_AG. SUARDI - COOP. AGROP. DE SUARDI LTDA.</t>
  </si>
  <si>
    <t>650252_AG. SERODINO - ALICIA COSSIA DE CASSINI</t>
  </si>
  <si>
    <t>650285_AG. ADELIA MARIA - RUBï¿½N BERRINO</t>
  </si>
  <si>
    <t>650300_AUTORIZACIONES INTERIOR CASA CENTRAL</t>
  </si>
  <si>
    <t>650327_AG. J. B. ALBERDI - PRETUZ DE CAIEZZA</t>
  </si>
  <si>
    <t>650377_AG. ROBERTS - ALICIA MARIA BARTOLINI</t>
  </si>
  <si>
    <t>650400_AUTORIZACIONES INTERIOR SUC. ROSARIO</t>
  </si>
  <si>
    <t>650514_AG. R. TERCERO 2 - LUIS CASCONI</t>
  </si>
  <si>
    <t>Patagonia </t>
  </si>
  <si>
    <t>Patagonia Andina </t>
  </si>
  <si>
    <t>650592_AG. MAIPU - ABEL OBREGON</t>
  </si>
  <si>
    <t>Patagonia Atlantica</t>
  </si>
  <si>
    <t>650623_AG. ESQUEL - CRISTIAN ALEWIS</t>
  </si>
  <si>
    <t>650684_AG. NAVARRO - SIGBERTO AMALFI</t>
  </si>
  <si>
    <t>650692_AG. GRAL. CONESA - SRA. IRURZUN LILIAN</t>
  </si>
  <si>
    <t>650799_AG. SAAVEDRA - DIEGO RUBEN FRITZ</t>
  </si>
  <si>
    <t>650829_AG. HUINCA RENANCO - ROSA CATALINA VELASCO</t>
  </si>
  <si>
    <t>650845_AG. POZO DEL MOLLE - COOP. AGROP.POZO DEL MOLLE</t>
  </si>
  <si>
    <t>650854_AG. VILLA MARIA - MARIA VICTORIA BIANCO</t>
  </si>
  <si>
    <t>650860_AG. RAFAELA - DAVID DAVICINO</t>
  </si>
  <si>
    <t>650891_AG. SAN CARLOS CENTRO - GUSTAVO FABIAN SOULIER</t>
  </si>
  <si>
    <t>650898_AG. CUTRALCO - ABEL ROBERTO CAMPOS</t>
  </si>
  <si>
    <t>650899_AG. COOP.AGRICOLA DE LA COLONIA LIEBIG LTDA.</t>
  </si>
  <si>
    <t>650904_AG. LA BANDA - CRISTIAN RAMON MARTIN BANEGAS CARDOZO</t>
  </si>
  <si>
    <t>650905_AG. SAN SALVADOR DE DE JUJUY - ROXANA DANIELA ORTIZ</t>
  </si>
  <si>
    <t>650911_AG. FUNES - ERIKA CELINA MULLER</t>
  </si>
  <si>
    <t>650912_AG.-ZAVALLA - RODRIGO FERNANDO MIDON</t>
  </si>
  <si>
    <t>650913_AG. ARRECIFES - CRISTIAN MOROSINI</t>
  </si>
  <si>
    <t>650914_AG. CNEL. DORREGO -ANA PAULA ABADIE</t>
  </si>
  <si>
    <t>650916_FILIAL SAN NICOLAS</t>
  </si>
  <si>
    <t>650186_AG. TICINO - GUSTAVO TRECCO</t>
  </si>
  <si>
    <t>650496_AG. S. PEDRO 2 - HECTOR LAISECA</t>
  </si>
  <si>
    <t>650586_AG. GAIMAN - DARIO RUBIO</t>
  </si>
  <si>
    <t>650590_AG. R. GALLEGOS - OSCAR PAPINI</t>
  </si>
  <si>
    <t>650748_AG. BOLIVAR - ANA CAMERONI</t>
  </si>
  <si>
    <t>650894_AG.MONTECARLO - COOP.MIXTA DE MONTECARLOS LTDA.</t>
  </si>
  <si>
    <t>650906_AG. TARTAGAL - LUIS ARIEL ESPARZA</t>
  </si>
  <si>
    <t>650113_AG. LA LOLA - MIRTA TORNE DE ALEGRE</t>
  </si>
  <si>
    <t>650331_AG. R. TERCERO - ASOC.COOP.ARGENTINAS RIO III</t>
  </si>
  <si>
    <t>650340_AG. 25 DE MAYO - ADALBERTO LARDO</t>
  </si>
  <si>
    <t>650447_AG. GRAL. ALVEAR - JOSï¿½ E. Sï¿½NCHEZ</t>
  </si>
  <si>
    <t>650451_AG. CORDOBA 3- GUILLERMO LLORET</t>
  </si>
  <si>
    <t>650657_AG. M. DEL PLATA - GUILLERMO SABELLI</t>
  </si>
  <si>
    <t>650855_AG. BALLESTEROS - LOURDES ROCIO BELLO</t>
  </si>
  <si>
    <t>650869_AG. PIAMONTE - SUSANA BEATRIZ BONINO</t>
  </si>
  <si>
    <t>650356_AG. GUATIMOZIN - ALDO RANALLI</t>
  </si>
  <si>
    <t>650452_AG. CORDOBA 4- Hï¿½CTOR ALEMANDI</t>
  </si>
  <si>
    <t>650460_AG. CORDOBA 1 - NOBERTO MANSILLA</t>
  </si>
  <si>
    <t>650625_AG. LABOULAYE -CTRO. COM., IND. Y DE SERV.</t>
  </si>
  <si>
    <t>650900_AG. NEUQUEN - MARY SANDRA FERRO</t>
  </si>
  <si>
    <t>650323_AG. LOBOS - RAUL MAZOLIDO</t>
  </si>
  <si>
    <t>650605_AG. CRUZ ALTA - ANDRES BALDOVINO</t>
  </si>
  <si>
    <t>650694-AG. ALGARROBO - ARIEL MARTIN MASSON</t>
  </si>
  <si>
    <t>650774_COOPERATIVA AGRARIA LTDA. DE OLAVARRIA</t>
  </si>
  <si>
    <t>650883_AG.MONJE - COOP.AGRIC.GANAD.TAMB.LTDA. DE MONJE</t>
  </si>
  <si>
    <t>650361_AG. SALLIQUELO - BEATRIZ DE BARRUECO</t>
  </si>
  <si>
    <t>650631_AG. S. ROSA - MARIA MONTERO DE BONAGURO</t>
  </si>
  <si>
    <t>650708_AG. PTO. DESEADO - FRANCISCO ALBERTO SILVI</t>
  </si>
  <si>
    <t>650796_AG. VILLA MARIA - SERGIO PELLIZA</t>
  </si>
  <si>
    <t>650861_AG. DAIREAUX - JUAN PABLO SEGUNDO PEREZ</t>
  </si>
  <si>
    <t>650892_AG. BARILOCHE - MARIA MARCELA CHALDE</t>
  </si>
  <si>
    <t>650596_AG. ROSARIO 7 - CARMEN MORANTE</t>
  </si>
  <si>
    <t>650700_AG. DAIREAUX - CAMARA DE COMERICIO DE DEIREUX</t>
  </si>
  <si>
    <t>650851_AG. SAAVEDRA - DEBORA ARIAS</t>
  </si>
  <si>
    <t>650866_AG. AMERICA - OSCAR ANIBAL CALDENTEY</t>
  </si>
  <si>
    <t>650029_AG. GRAL. ROJO - COOP. AGRICOLA LTDA.</t>
  </si>
  <si>
    <t>650343_AG. CERES - ASOC. MED. S. CRISTOBAL Y 9 DE JULIO</t>
  </si>
  <si>
    <t>650446_AG. QUIROGA - NORMA SANZ</t>
  </si>
  <si>
    <t>650645_AG. C. SARMIENTO - JULIO C. PREGO</t>
  </si>
  <si>
    <t>650834_AG. RIO SEGUNDO - CESAR CEFERINO CASTELLANOS</t>
  </si>
  <si>
    <t>650878_AG. CHACABUCO 2 - CAMARA DE COM. E IND. DE CHACAB</t>
  </si>
  <si>
    <t>650085_AG. LOS CARDOS - OSVALDO DEPIANTE</t>
  </si>
  <si>
    <t>650595_AG. S. ANT. OESTE - S. A. OESTE - MARCELO QUIRITI</t>
  </si>
  <si>
    <t>650723_AG.ARROYITO-GUSTAVO FABIï¿½N MARCHISONEY</t>
  </si>
  <si>
    <t>650555_AG. RAWSON - SOULAGES WALTER</t>
  </si>
  <si>
    <t>650282_AG. M. ESCALADA - LIDIA MARIA CIARNIELLO</t>
  </si>
  <si>
    <t>650729_AG. SAN EDUARDO-VERONICA LLORENS</t>
  </si>
  <si>
    <t>650895_AG. COMODORO RIVADAVIA - SUSANA MABEL PACHECO</t>
  </si>
  <si>
    <t>650483_AG. COLON - CENTRO DE COMERCIANTES E IND. COLON</t>
  </si>
  <si>
    <t>650518_AG. AMENABAR - ALBERTO OYOLAS</t>
  </si>
  <si>
    <t>650606_AG. R. CUARTO - TOMAS  RAPOSO</t>
  </si>
  <si>
    <t>650856_AG. ARROYO SECO - CAROLINA GUGLIELMINOTTI</t>
  </si>
  <si>
    <t>650902_AG.OLIVA - MARIA JOSE ALONSO</t>
  </si>
  <si>
    <t>AG_. SAN LUCAS - MUTUAL SAN LUCAS</t>
  </si>
  <si>
    <t>650228_AG. SASTRE - LORENA ROSSO</t>
  </si>
  <si>
    <t>650840_AG. NEUQUEN - CECILIA BAUER</t>
  </si>
  <si>
    <t>650542_AG. RAFAELA - MARIO DAVICINO</t>
  </si>
  <si>
    <t>650201_AG. J. ARAUZ - LA NUEVA COOP. AGROPECUARIA TDA.</t>
  </si>
  <si>
    <t>650394_AG. BENITO JUAREZ - AGENCIA BENITO JUAREZ</t>
  </si>
  <si>
    <t>650551_AG. S. PEDRO_ MARIA S. ROTUNDO</t>
  </si>
  <si>
    <t>650701_AG. LINCOLN - CENTRO UNION COMERCIO E IND. DE LINCOLN</t>
  </si>
  <si>
    <t>650178_AG. HUANCHILLA - JORGE OBERTO</t>
  </si>
  <si>
    <t>650444_AG. M. DE HOZ - SUSANA GARCIA</t>
  </si>
  <si>
    <t>650857-AG.GALARZA-COOP.AGR.MIX.LA PROTECTORA</t>
  </si>
  <si>
    <t>650862_AG.LOS CARDALES - GRUPO INTEGRAL LOS CARDALES S.R.L.</t>
  </si>
  <si>
    <t>650517_AG. TRENEL - RICARDO OSMAR ANTON</t>
  </si>
  <si>
    <t>650880_AG.CATRIEL - LUIS FABIAN ARCEO</t>
  </si>
  <si>
    <t>650090_AG. CAï¿½ADA RICA - Hï¿½CTOR RAVIOLA</t>
  </si>
  <si>
    <t>650803_AG. RAUCH - COOP.AGRICOLA GANADERA DE RAUCH LTDA.</t>
  </si>
  <si>
    <t>650889_AG. VILLA LA ANGOSTURA -SANDRA NOEMI MODARELLI</t>
  </si>
  <si>
    <t>650903_AG. VILLA MERCEDES-JOSE LUIS DELGADO</t>
  </si>
  <si>
    <t>650305_AG. DIAZ - COOP. TELEFï¿½NICA DE Dï¿½AZ LTDA.</t>
  </si>
  <si>
    <t>650772_AG. ETRURIA - DAVID J. SALOMONE</t>
  </si>
  <si>
    <t>650858_AG. SAN PEDRO - ANDREA LUISA FRISCH</t>
  </si>
  <si>
    <t>650264_AG. SAN JUSTO - CRISTIAN JAVIER ALESIO</t>
  </si>
  <si>
    <t>650731_AG.LLAMBI CAMPBELL-COOP.AGRIC.GANAD."LA UNION" LTDA.</t>
  </si>
  <si>
    <t>650468_AG. V. ANGELA - FABIAN RINALDIS</t>
  </si>
  <si>
    <t>650039_AG. LARTIGAU - COOP. AGRIC. GANAD. LTDA.</t>
  </si>
  <si>
    <t>650610_AG. DE LA GARMA - ROBERTO OSCAR CHECCHIA</t>
  </si>
  <si>
    <t>650121_AG. TANCACHA - COOP. AGROP. LTDA.</t>
  </si>
  <si>
    <t>650197_AG. DOBLAS - COOP. AGROP. DE DOBLAS LTDA.</t>
  </si>
  <si>
    <t>650209_AG. G. RAMIREZ 2 - COOP. LA GANADERA LTDA.</t>
  </si>
  <si>
    <t>650490_AG. GRAL. ACHA - JOSE DOMINGUEZ</t>
  </si>
  <si>
    <t>650859_AG. CHIVILCOY - MARIA LORENA CURIONI</t>
  </si>
  <si>
    <t>650897_AG.CHACABUCO - ANDREA IRENE FALABELLA</t>
  </si>
  <si>
    <t>650199_AG. G. S. MARTIN - SOC. COOP. AGRIC. LTDA.</t>
  </si>
  <si>
    <t>650260_AG. EL ARBOLITO - COOP. AGRIC. "EL ARBOLITO" LTDA.</t>
  </si>
  <si>
    <t>650888_AG. ROSARIO 4 - DAMARIS ELIZABET NIETO</t>
  </si>
  <si>
    <t>650399_AG. S. LUCIA - JUAN FERNANDO GABRIEL</t>
  </si>
  <si>
    <t>650448_AG. BELL VILLE - VICTOR OMAR LATASA</t>
  </si>
  <si>
    <t>650218_AG. BARRANCAS - HUGO OYOLA</t>
  </si>
  <si>
    <t>650634_AG. BARADERO - GRACIELA CASTILLO</t>
  </si>
  <si>
    <t>650812_AG. GRAL. CONESA - LESIUK HERMANOS S.R.L.</t>
  </si>
  <si>
    <t>650833_AG. CANALS - CRISTIAN SANTIAGO ARNAUDO</t>
  </si>
  <si>
    <t>650210_AG.CRESPO - LA AGRIC. REGIONAL COOP. LTDA.SUC.PARANA</t>
  </si>
  <si>
    <t>650482_AG. R. TERCERO 1 - CTRO. COMERCIAL</t>
  </si>
  <si>
    <t>650875_AG. TIMBUES - JULIAN GALLUCCI</t>
  </si>
  <si>
    <t>650193_AG. VILLA IRIS - SEBASTIAN SERAIN</t>
  </si>
  <si>
    <t>650303_AG. SAAVEDRA 2 - SILVINA MURIEL TARABORELLI</t>
  </si>
  <si>
    <t>650737_AG.ROSARIO - TAMBEROS DEL SUR COOPERATIVA LTDA.</t>
  </si>
  <si>
    <t>650885_AG. VILLA ELOISA - MARTIN ELIO MANCINELLI</t>
  </si>
  <si>
    <t>650335_AG. PILAR SF - CAROLINA CORTESE</t>
  </si>
  <si>
    <t>650304_AG. BERABEVU - WALTER ALBANESI</t>
  </si>
  <si>
    <t>650747_AG. L. N. ALEM - AURORA ALICIA RODRIGUEZ</t>
  </si>
  <si>
    <t>650838_AG. ARROYO CABRAL - COOP. AGRIC. GANAD Aï¾° CABRAL LTDA</t>
  </si>
  <si>
    <t>650283_AG. SAMPACHO - ROSANA CRAVERO</t>
  </si>
  <si>
    <t>650346_AG.  C. DE ARECO - COOP. AGROP. LTDA.</t>
  </si>
  <si>
    <t>650626_AG. TRELEW 2 - GLENDA LLOYD JONES</t>
  </si>
  <si>
    <t>650349_AG. MAGGIOLO -  FEDERICO BERTUNE</t>
  </si>
  <si>
    <t>650577_AG. LAPRIDA - MARIA CONCEPCIï¿½N FERNANDEZ</t>
  </si>
  <si>
    <t>650067_AG. TORNQUIST - COOP. RURAL LTDA.</t>
  </si>
  <si>
    <t>650450_AG. CORDOBA 2- TOMï¿½S MANSILLA</t>
  </si>
  <si>
    <t>650148_AG. CHOVET - ESTEBAN BOGDANICH</t>
  </si>
  <si>
    <t>650865_AG. ITTE.ALVEAR - MARIA DE LA PAZ BOSCO</t>
  </si>
  <si>
    <t>650621_AG. GRAL. LEVALLE - JORGE GODINO</t>
  </si>
  <si>
    <t>650867_AG. GRAL. VILLEGAS - RICARDO ADRIAN SPECOGNA</t>
  </si>
  <si>
    <t>650405_AG. DARRAGUEIRA - COOP. AGROP. DARRAGUEIRA LTDA.</t>
  </si>
  <si>
    <t>650725_AG.BOMBAL - DARIO A.CARESTIA</t>
  </si>
  <si>
    <t>650738_AG. CDA.DEL UCLE - COOP.AGRIC.GANAD.LTDA.CDA.DEL UCLE</t>
  </si>
  <si>
    <t>650831_AG. BOLIVAR - COOP.AGROPECUARIA DE BOLIVAR LTDA.</t>
  </si>
  <si>
    <t>650500_AG. CAFFERATA - CLARA DE PIERELA</t>
  </si>
  <si>
    <t>650291_AG. SAN BASILIO - MAXIMO TARTARA</t>
  </si>
  <si>
    <t>650370_AG. ARMSTRONG - MARTA GRACIELA RICCI</t>
  </si>
  <si>
    <t>650798_AG. AZUL - HECTOR ALFREDO TROVATO</t>
  </si>
  <si>
    <t>650441_AG. G. CHAVEZ - MIGUEL BESSONART</t>
  </si>
  <si>
    <t>650578_AG. C. DORREGO 2 - DANIEL OMAR MADRIGALI</t>
  </si>
  <si>
    <t>650810_AG. INGENIERO LUIGGI - AQUILES J.SALVADORI.</t>
  </si>
  <si>
    <t>650176_AG. SILVIO PELLICO - COOP.AGROP. U. POPULAR</t>
  </si>
  <si>
    <t>650521_AG. EL DORADO - ABEL GAUTO FECHNER</t>
  </si>
  <si>
    <t>650585_AG. PELLEGRINI - GUILLERMO PACHECO</t>
  </si>
  <si>
    <t>650042_AG. LOS TOLDOS 1 - COOP. RURAL DE G. VIAMONTE LTDA.</t>
  </si>
  <si>
    <t>650301_AG. MACIEL - WALTER PICCA</t>
  </si>
  <si>
    <t>650561_AG. TRELEW - JUAN JOSE FELLS</t>
  </si>
  <si>
    <t>650877_AG. ESCOBAR - PABLO LEIVA</t>
  </si>
  <si>
    <t>650118_AG. V. OCAMPO - JUAN M. LEZCANO</t>
  </si>
  <si>
    <t>650716_AG. GUATRACHE - SCHENFELT NORBERTO RUBEN</t>
  </si>
  <si>
    <t>650817_AG. V.C.PAZ - EMANUEL LLERENA</t>
  </si>
  <si>
    <t>650852_AG. LOS QUIRQUINCHOS - OSCAR JUAN DALLOSTA</t>
  </si>
  <si>
    <t>650191_AG. LOPEZ - COOP. AGRIC. LTDA.</t>
  </si>
  <si>
    <t>650410_AG. A. DULCE - LUCIO ZANI</t>
  </si>
  <si>
    <t>650873_FILIAL VILLA URQUIZA</t>
  </si>
  <si>
    <t>650110_AG. MELINCUE - GRISELDA DE YUNNIS</t>
  </si>
  <si>
    <t>650628_AG. C. DORREGO 2 - MARIO NESTOR ABADIE</t>
  </si>
  <si>
    <t>650519_AG. C. PRINGLES - PABLO CORNAGO</t>
  </si>
  <si>
    <t>650804_AG. TOTORAS - SILVIA ELIDA SANTOS</t>
  </si>
  <si>
    <t>650876_AG. VIDELA - COOP.AGRICOLA GANADERA DE VIDELA</t>
  </si>
  <si>
    <t>650556_AG. LABORDE - ALICIA  VANDI</t>
  </si>
  <si>
    <t>650102_AG. CARCARAï¿½A - COOP. AGROP. LTDA.</t>
  </si>
  <si>
    <t>650097_AG. GODOY - COOP. AGRIC. LTDA</t>
  </si>
  <si>
    <t>650762_AG. NAVARRO - CIRCULO MEDICO DE NAVARRO</t>
  </si>
  <si>
    <t>650207_AG. RAMIREZ 1 - COOP. AGRIC. UNION REGIONAL LTDA.</t>
  </si>
  <si>
    <t>650797_AG.GUAMINï¿½ - ASOCIACIï¿½N MEDICA DEL DTO DE GUAMINï¿½</t>
  </si>
  <si>
    <t>650874_AG. MARIA JUANA - NICOLAS JESUS GROSSO</t>
  </si>
  <si>
    <t>650271_AG. CERES 1 - ADALBERTO AUDICIO</t>
  </si>
  <si>
    <t>650237_AG. PIGï¿½E 2 - MARIA HERMILLA BEATRIZ</t>
  </si>
  <si>
    <t>650486_AG. ALPACHIRI - UBALDO FABIAN MANGAS</t>
  </si>
  <si>
    <t>650027_AG. ESPARTILLAR - COOP. AGRIC. GAN. LTDA.</t>
  </si>
  <si>
    <t>650813_AG. GRANADERO BAIGORRIA - ENRIQUE HOGAN</t>
  </si>
  <si>
    <t>650739_AG. SEGUI - SOLVENCIA MUT. CONS., SIND. Y EMPL.</t>
  </si>
  <si>
    <t>650849_AG.TRES LOMAS-SILVIA ROSA IANNIBELI</t>
  </si>
  <si>
    <t>650887_FILIAL GUALEGUAYCHU</t>
  </si>
  <si>
    <t>650398_CAJA NOTARIAL DE ACCION SOCIAL</t>
  </si>
  <si>
    <t>650221_AG. V. TRINIDAD - COOP. AGROP. LTDA.</t>
  </si>
  <si>
    <t>650232_AG. SALTO GDE. - BETINA A.  MOZZONI</t>
  </si>
  <si>
    <t>650742_AG. SAN MARCOS SUD - NORMA FISSORE</t>
  </si>
  <si>
    <t>650893_AG. ZAPALA - CAROLINA VANESA GARCIA</t>
  </si>
  <si>
    <t>650109_AG. CH. LADEADO - SOC. RURAL DE CHANEAR LADEADO</t>
  </si>
  <si>
    <t>650787_AG_VILLA MAZA</t>
  </si>
  <si>
    <t>650086_AG. GELLY - COOP. ACRIC. CONESA LTDA. (SUC. GELLY)</t>
  </si>
  <si>
    <t>650759_AG. TORTUGAS - MARCELA GABRIELA LISTE</t>
  </si>
  <si>
    <t>650814_AG. VICUï¿½A MACKENNA - ARCOSTANZO LORENA VANESA</t>
  </si>
  <si>
    <t>650336_AG. BRAGADO - GUILLERMO PODESTA</t>
  </si>
  <si>
    <t>650562_AG. M. DE OCA - HORACIO GRASSO</t>
  </si>
  <si>
    <t>650440_AG. S. SPIRITU - ERNESTO PEGORARO</t>
  </si>
  <si>
    <t>650786_AG. CENTENO - COOP. DE TAMBEROS Y AGRIC.GANADERA LTD</t>
  </si>
  <si>
    <t>650092_AG. CASILDA 1 - COOP. C. CASADO LTDA.</t>
  </si>
  <si>
    <t>650322_AG. JOVITA - JORGE ABELLA</t>
  </si>
  <si>
    <t>650455_AG. NOETINGER - STELLA M. GRAMAGLIA</t>
  </si>
  <si>
    <t>650093_AG. PUJATO - COOP. AGROP. LTDA.</t>
  </si>
  <si>
    <t>650010_AG. CABILDO - COOP. AG. GAN. E IND. "S.DE TORO" LTDA.</t>
  </si>
  <si>
    <t>650124_AG. LAS PAREJAS - GUILLERMO H.PEREZ</t>
  </si>
  <si>
    <t>650157_AG. S. C. DE LA B. VISTA - COOP. AGRIC. LA UNIï¿½N LTDA</t>
  </si>
  <si>
    <t>650768-AG.RUFINO - MARIA ANGELICA FASANO</t>
  </si>
  <si>
    <t>650815_AG 9 DE JULIO-CARLOS FABIAN BANFFI</t>
  </si>
  <si>
    <t>650219_AG. ALMAFUERTE - COOP. AGROP. LTDA.</t>
  </si>
  <si>
    <t>650792_AG. CNEL. DOMINGUEZ-MARICEL VIVIANA POLLACCHI</t>
  </si>
  <si>
    <t>650164_AG. ROMANG - UNION AGRIC. LTDA</t>
  </si>
  <si>
    <t>650324_AG- C. PELLEGRINI SF - DANIELA MARTA MATTALIA</t>
  </si>
  <si>
    <t>650666_AG. V. MUGUETA - DANIEL BONSERVIZI</t>
  </si>
  <si>
    <t>650790_AG.RIVERA - MARTIN ARIEL CHERNISCHUK</t>
  </si>
  <si>
    <t>650721_AG.VILLA CAï¿½AS - LEONARDO CRISTIAN FERRARIS</t>
  </si>
  <si>
    <t>650826_AG. SAN GREGORIO - LILIANA MACCHIONE</t>
  </si>
  <si>
    <t>650801_AG. URANGA - ALEJANDRO D. CAPPELLO</t>
  </si>
  <si>
    <t>650832_PLANES ACUERDO STAFF MEDICO</t>
  </si>
  <si>
    <t>650357_AG. BONIFACIO - HUGO LORENZO BIROCCHIO</t>
  </si>
  <si>
    <t>650375_AG. T. ARROYOS 3 - RODOLFO ESPELUSE</t>
  </si>
  <si>
    <t>650402_AG. ROSARIO 2 - ANGEL   DELLAVEDOBA</t>
  </si>
  <si>
    <t>650719_AG. EL BOLSON -GUASCO ANDREA CAROLINA</t>
  </si>
  <si>
    <t>650390_AG. CARRERAS - COOP. AGRICOLA DE CARRERAS LTDA.</t>
  </si>
  <si>
    <t>650823_AG. CUTRAL - CO - MARIA ANTONIA FUENTES</t>
  </si>
  <si>
    <t>650706_AG.SAN GENARO NORTE-EMANUEL SEBASTIAN</t>
  </si>
  <si>
    <t>650794_AG. CARCARAï¿½A - SILVINA RASCHIA</t>
  </si>
  <si>
    <t>650758_AG.CATRIEL - LORENA RUTH LUCERO</t>
  </si>
  <si>
    <t>650374_AG. S. JERONIM0 -   C.  AGRICOLA DE S. JERONIMO LTDA.</t>
  </si>
  <si>
    <t>650820_AG. MARIA SUSANA - ESTEBAN LUCAS CARDINALE</t>
  </si>
  <si>
    <t>650364_AG. BIGAND - OMAR MORALES</t>
  </si>
  <si>
    <t>650839_AG. SANTA TERESA - MARIA ALEJANDRA MENOTTI</t>
  </si>
  <si>
    <t>650274_AG. SAN CAYETANO - PEREZ CARLOS HORACIO S.R.L.</t>
  </si>
  <si>
    <t>650363_AG. CARMEN DEL SAUCE - LUIS FANUCCHI</t>
  </si>
  <si>
    <t>650780_COOP.AGRICOLA GANADERA BOUQUET LTDA.</t>
  </si>
  <si>
    <t>650153_AG. UCACHA - VICTOR ROMERO</t>
  </si>
  <si>
    <t>650132_AG. ACEBAL - PATRICIA CATALANO</t>
  </si>
  <si>
    <t>650362_AG. ORENSE - CARLOS ERNESTO EGUREN</t>
  </si>
  <si>
    <t>650727_AG. GDOR.CRESPO - LIDIA ESTHER METTINI</t>
  </si>
  <si>
    <t>650360_FILIAL SAN FRANCISCO</t>
  </si>
  <si>
    <t>650001_AG COOP. AGRICOLA GANADERA LTDA. DE ACEVEDO</t>
  </si>
  <si>
    <t>650872_AG. VILLAGUAY - SILVANA BEATRIZ DALMASO</t>
  </si>
  <si>
    <t>650443_AG. CH. CHOEL - MARIO A. LAGEYRE</t>
  </si>
  <si>
    <t>650079_AG. MAXIMO PAZ - COOP. AGROP. LTDA.</t>
  </si>
  <si>
    <t>650318_AG. T. ARROYOS 2 - ALFA COOP. RURAL LTDA.</t>
  </si>
  <si>
    <t>650084_AG. AREQUITO - MIGUEL ANGEL ZOELA</t>
  </si>
  <si>
    <t>650552_AG. PEHUAJO - LAURA GABRIELA MEDICI</t>
  </si>
  <si>
    <t>650811_AG. AREQUITO - ANTONELA E.FIORI</t>
  </si>
  <si>
    <t>650091_AG. C. ALDAO - UNION AGRIC. DE LEONES (SUC. C. ALDAO)</t>
  </si>
  <si>
    <t>650261_AG. GODEKEN - NORMA DE CICILIANI</t>
  </si>
  <si>
    <t>650341_AG. PUAN - COOP. AGRIC. GAN. LTDA.</t>
  </si>
  <si>
    <t>650791_COOP.AGROP. EL PROGRESO DE  HENDERSON LTDA.</t>
  </si>
  <si>
    <t>650677_AG. C. PRINGLES - CIRCULO MEDICO DE CORONEL PRINGLES</t>
  </si>
  <si>
    <t>650575_AG. HUANGUELEN - CARLOS PREVISDOMINI</t>
  </si>
  <si>
    <t>650037_AG. LA DULCE - COOP. AGROP. LTDA. "LA SEGUNDA"</t>
  </si>
  <si>
    <t>650347_AG. EL TREBOL - COOP. AGROP. LTDA.</t>
  </si>
  <si>
    <t>650426_AG. S. J. DE LA ESQUINA - IVAN GABRIEL CORDOBA</t>
  </si>
  <si>
    <t>650175_FILIAL RIO CUARTO</t>
  </si>
  <si>
    <t>650753_AG. OBERA - GLADIS P.OKULOVICH</t>
  </si>
  <si>
    <t>650083_AG. PEYRANO - COOP. AGRICOLA LTDA.</t>
  </si>
  <si>
    <t>650372_AG. LOS TOLDOS - ALFREDO DERITA</t>
  </si>
  <si>
    <t>650393_FILIAL TUCUMAN</t>
  </si>
  <si>
    <t>650638_AG. FREYRE - FRANCO BONETTO</t>
  </si>
  <si>
    <t>650884_AG.E.CASTEX - RENATA WITT</t>
  </si>
  <si>
    <t>650557_AG. ORIENTE - VICTORINO FLORES</t>
  </si>
  <si>
    <t>650795_AG.TOTORAS - FLORENCIA ROCCHI</t>
  </si>
  <si>
    <t>650828_AG. MARIA TERESA - EVELIN MALINA</t>
  </si>
  <si>
    <t>650434_AG. CASBAS - EMILCE NORA LOURENCO</t>
  </si>
  <si>
    <t>650825-AG.BARILOCHE- MUTUAL MEDICA BARILOCHE</t>
  </si>
  <si>
    <t>650108_AG. LOS SURGENTES - GUSTAVO CONTI</t>
  </si>
  <si>
    <t>650014_AG. CARHUE - COOP. AGRIC. GAN. LTDA. DE A. ALSINA</t>
  </si>
  <si>
    <t>650770_AG. ESQUEL - DARIO GUSTAVO ALEUY</t>
  </si>
  <si>
    <t>650353_AG. NECOCHEA 2 - JOSï¿½ O. GIORGETTI</t>
  </si>
  <si>
    <t>650038_AG. LA VIOLETA - COOP. AGROP. LTDA.</t>
  </si>
  <si>
    <t>650800_AG. ROLDAN - MARIA DEL CARMEN SAGRISTA</t>
  </si>
  <si>
    <t>650827_AG. A. LEDESMA - NESTOR NILO LOBATO</t>
  </si>
  <si>
    <t>650023_AG. DARREGUEIRA - LA EMANCIPACION SOC. COOP. M. LTDA.</t>
  </si>
  <si>
    <t>650430_FILIAL MENDOZA</t>
  </si>
  <si>
    <t>650761_AG. RIO COLORADO - GANAD.DE R.NEGRO Y LA PAMPA COOP.</t>
  </si>
  <si>
    <t>650081_AG. HUGHES - COOP.AGRICOLA GANADERA DE HUGHES LTDA.</t>
  </si>
  <si>
    <t>650453_AG. WINIFREDA - CLARISA I. FERNANDEZ</t>
  </si>
  <si>
    <t>650733_AG. COOP.AGRICOLA MIXTA DE MARGARITA LTDA.</t>
  </si>
  <si>
    <t>650816_AG. CORRAL DE BUSTOS - DANIEL ALBERTO DIANI</t>
  </si>
  <si>
    <t>650185_AG. CHABAS - ENZO LUIS DELUCA</t>
  </si>
  <si>
    <t>650643_FILIAL CORRIENTES</t>
  </si>
  <si>
    <t>650073_AG. S. CABRAL - COOP. AGRï¿½C. LTDA.</t>
  </si>
  <si>
    <t>650160_AG. SAN LORENZO - LIDIA DE GONZALEZ</t>
  </si>
  <si>
    <t>650637_AG. GOYA - TOMASELLA MARIA ISABEL</t>
  </si>
  <si>
    <t>650125_AG. CORREA - COOP. AGROP. LTDA.</t>
  </si>
  <si>
    <t>650128_AG. INRIVILLE - VICTOR CAFFARATTI</t>
  </si>
  <si>
    <t>650250_AG. MORTEROS - COOP. AGROP. DE MORTEROS LTDA.</t>
  </si>
  <si>
    <t>650830_FILIAL TRENQUE LAUQUEN</t>
  </si>
  <si>
    <t>650853_AG. EL TREBOL - SEBASTIAN MARCELO BAUDINO</t>
  </si>
  <si>
    <t>650101_AG. IRIGOYEN - COOP. MIXTA LTDA.</t>
  </si>
  <si>
    <t>650267_AG. L. GONZALEZ - COOP. AGRIC. EL PROGRESO LTDA</t>
  </si>
  <si>
    <t>650766_AG. LAS ROSAS - MARIA BELEN CLERICO</t>
  </si>
  <si>
    <t>650045_AG. M. CASCALLARES - COOP. AGRIC. LTDA.</t>
  </si>
  <si>
    <t>650773_ FILIAL CAï¿½ADA DE GOMEZ</t>
  </si>
  <si>
    <t>650819_AG. MONTE BUEY - CRISTIAN FABIAN POLONI</t>
  </si>
  <si>
    <t>650077_AG. ELORTONDO - COOP. AGROP.UNIF. LTDA DE ELORTONDO.</t>
  </si>
  <si>
    <t>650720_FILIAL LA PLATA</t>
  </si>
  <si>
    <t>650015_AG. C. DE PATAGONES - COOP. AG. GAN. E IND. LTDA</t>
  </si>
  <si>
    <t>650835_AG. WHEELWRIGHT - IGNACIO RODRIGUEZ</t>
  </si>
  <si>
    <t>650366_AG. DIAMANTE - COOP.FEDERAL AGRICOLA GANADERA</t>
  </si>
  <si>
    <t>650822_AG. V. REGINA - ANA MARIA  ARNALDO</t>
  </si>
  <si>
    <t>650696_AG.SAN JORGE - EDUARDO CANAVESA</t>
  </si>
  <si>
    <t>650171_FILIAL VILLA MARï¿½A</t>
  </si>
  <si>
    <t>650002_AG. ALFONSO M. - COOP. LTDA. LA UNION DE ALFONSO</t>
  </si>
  <si>
    <t>650204_AG. GUALEGUAY - ALICIA MABEL GONZALEZ</t>
  </si>
  <si>
    <t>650054_AG. PIGUE 1 - "LA ALIANZA" COOP. AGRIC. GAN. LTDA.</t>
  </si>
  <si>
    <t>650236_AG. LEONES - COOP. AGROP. DE LEONES LTDA.</t>
  </si>
  <si>
    <t>650150_AG. C. DE GOMEZ -COOP. AGROP. LTDA</t>
  </si>
  <si>
    <t>650202_AG. MACACHIN - ATREU-CO COOP. AGROP. LTDA</t>
  </si>
  <si>
    <t>650714_AG. ALCORTA-UNION AGROPECUARIA DE ALCORTA COOP. LTDA.</t>
  </si>
  <si>
    <t>650134_AG. MURPHY - JUAN ANTONIO RISSO</t>
  </si>
  <si>
    <t>650036_AG. JUNï¿½N - LIGA AGRIC. GAN. COOP. LTDA.</t>
  </si>
  <si>
    <t>650068_AG. T. ARROYOS 1 - COOP. AGRARIA LTDA.</t>
  </si>
  <si>
    <t>650886_FILIAL CONCORDIA</t>
  </si>
  <si>
    <t>650784_FILIAL SAN JUAN</t>
  </si>
  <si>
    <t>650105_AG. HERNANDO - COOP. AGROP. LA VENCEDORA  LTDA.</t>
  </si>
  <si>
    <t>650017_AG. CONESA - COOP. AGRIC. LTDA.</t>
  </si>
  <si>
    <t>650188_FILIAL SANTA FE</t>
  </si>
  <si>
    <t>650006_AG. ASCENSIï¿½N - COOP. AGRIC. GANADERA LTDA.</t>
  </si>
  <si>
    <t>650135_AG. FIRMAT - GRACIELA PALMA DE BATISTONI</t>
  </si>
  <si>
    <t>650268_AG. PORTEï¿½A - COOP. AGROP. LTDA.</t>
  </si>
  <si>
    <t>650021_AG. C. SUAREZ - COOP. AGROP. "G. SAN MARTï¿½N"</t>
  </si>
  <si>
    <t>650104_AG. STA. ISABEL - COOP. UNIï¿½N Y FUERZA LTDA.</t>
  </si>
  <si>
    <t>650016_AG. COLON 1 - GRAN. Y ELEV. ARGENT. SOC. COOP. LTDA.</t>
  </si>
  <si>
    <t>650730_FILIAL RAMOS MEJIA</t>
  </si>
  <si>
    <t>650744_FILIAL JUNIN</t>
  </si>
  <si>
    <t>650846_FILIAL SAN LORENZO</t>
  </si>
  <si>
    <t>650096_AG. ARMSTRONG - COOP. AGROP. LTDA.</t>
  </si>
  <si>
    <t>650868_AG. CONCEPCION DEL URUGUAY - ALBERTO DANIEL BARCOS</t>
  </si>
  <si>
    <t>650273_AG. MALABRIGO - COOP.AGROPECUARIA DE MALABRIGO LTDA.</t>
  </si>
  <si>
    <t>650510_FILIAL POSADAS</t>
  </si>
  <si>
    <t>650848_FILIAL PARANA</t>
  </si>
  <si>
    <t>650633_AG. S. NICOLAS - ALFREDO TORRENT</t>
  </si>
  <si>
    <t>650080_AG. MONTE MAIZ - MARIANO GIANNASSI</t>
  </si>
  <si>
    <t>650712_FILIAL COMODORO RIVADAVIA</t>
  </si>
  <si>
    <t>650781_AG. CASILDA - COSTA FANY Y BARISON GUSTAVO</t>
  </si>
  <si>
    <t>650501_AG. CHACABUCO 1 - COOP. DEFENSA DE AGRICS. LTDA.</t>
  </si>
  <si>
    <t>650368_FILIAL GRAL PICO</t>
  </si>
  <si>
    <t>650051_AG. P. MILLAN - COOP. AGROP. LTDA.</t>
  </si>
  <si>
    <t>650690_AG. VIEDMA - KLEIN JORGE AUGUSTO</t>
  </si>
  <si>
    <t>650063_AG. S. A. DE ARECO - COOP. AGROP. LTDA.</t>
  </si>
  <si>
    <t>650013_AG. CARABELAS - COOP. AGROP. LTDA.</t>
  </si>
  <si>
    <t>650220_AG. S. GUILLERMO - COOP. AGRIC. DE S. ROSA LTDA.</t>
  </si>
  <si>
    <t>650821_FILIAL SAN ANTONIO OESTE</t>
  </si>
  <si>
    <t>650212_AG. TANDIL - COOP. AGROPECUARIA LTDA.</t>
  </si>
  <si>
    <t>650615_FILIAL CIPOLLETTI</t>
  </si>
  <si>
    <t>650676_FILIAL LUJAN</t>
  </si>
  <si>
    <t>650226_FILIAL SANTA ROSA</t>
  </si>
  <si>
    <t>650070_FILIAL TRES ARROYOS</t>
  </si>
  <si>
    <t>650048_FILIAL OLAVARRIA</t>
  </si>
  <si>
    <t>650809_FILIAL PTO.MADRYN</t>
  </si>
  <si>
    <t>650133_AG. V. TUERTO 1 - COOP. AGROP.  LTDA.</t>
  </si>
  <si>
    <t>650325_AG. V. RAMALLO - COOP. AGRIC. LTDA.</t>
  </si>
  <si>
    <t>650461_FILIAL CORDOBA</t>
  </si>
  <si>
    <t>650046_AG. NECOCHEA 1 - COOP. AGROP. LTDA.</t>
  </si>
  <si>
    <t>650743_FILIAL SALTO</t>
  </si>
  <si>
    <t>650072_AG. M. JUAREZ 2 - ASOC. DE PRODUCTORES</t>
  </si>
  <si>
    <t>650480_AG. SALTO 2 - CAM. DE COM. E IND.</t>
  </si>
  <si>
    <t>650497_FILIAL VENADO TUERTO</t>
  </si>
  <si>
    <t>650806_FILIAL MORENO</t>
  </si>
  <si>
    <t>650757_FILIAL RECONQUISTA</t>
  </si>
  <si>
    <t>650044_FILIAL MAR DEL PLATA</t>
  </si>
  <si>
    <t>650115_AG. J. POSSE - COOP. AGROPECUARIA "UNION" J.POSSE</t>
  </si>
  <si>
    <t>650771_FILIAL NEUQUEN</t>
  </si>
  <si>
    <t>650474_FILIAL RESISTENCIA</t>
  </si>
  <si>
    <t>650351_AG. M. JUAREZ 1 - COOP. AGROP. "GRAL. PAZ" LTDA</t>
  </si>
  <si>
    <t>650217_AG. AVELLANEDA - UNION AGRIC.DE AVELLANEDA  LTDA.</t>
  </si>
  <si>
    <t>650713_FILIAL SALTA</t>
  </si>
  <si>
    <t>650099_AG. G. CABRERA - COTAGRO COOP. AGROPECUARIA LTDA.</t>
  </si>
  <si>
    <t>650330_FILIAL PERGAMINO</t>
  </si>
  <si>
    <t>650783_FILIAL BARILOCHE</t>
  </si>
  <si>
    <t>650321_FILIAL BAHIA BLANCA</t>
  </si>
  <si>
    <t>650616_FILIAL GRAL. ROCA</t>
  </si>
  <si>
    <t>650863_AG. LIBERTADOR SAN MARTIN - PABLO LEIVA</t>
  </si>
  <si>
    <t>650208_AG. CRESPO - LA AGRIC. REGIONAL COOP. LTDA.</t>
  </si>
  <si>
    <t>650071_ACA SALUD CASA CENTRAL</t>
  </si>
  <si>
    <t>650850_ASOCIACION MUTUAL HERCULES</t>
  </si>
  <si>
    <t>650668_AG. SALTA - MUTUAL TABACALEROS</t>
  </si>
  <si>
    <t>650864_AG. SAN MIGUEL - PABLO LEIVA</t>
  </si>
  <si>
    <t>650098_ACA SALUD SUC. ROSARIO</t>
  </si>
  <si>
    <t>toponimo_i</t>
  </si>
  <si>
    <t>nombre</t>
  </si>
  <si>
    <t>link</t>
  </si>
  <si>
    <t>varones</t>
  </si>
  <si>
    <t>mujeres</t>
  </si>
  <si>
    <t>tot_pob</t>
  </si>
  <si>
    <t>hogares</t>
  </si>
  <si>
    <t>viv_part</t>
  </si>
  <si>
    <t>viv_part_h</t>
  </si>
  <si>
    <t>j_Ctrol</t>
  </si>
  <si>
    <t>j_RegOp1</t>
  </si>
  <si>
    <t>j_RegOp2</t>
  </si>
  <si>
    <t>Comuna 1</t>
  </si>
  <si>
    <t>02001</t>
  </si>
  <si>
    <t>Comuna 2</t>
  </si>
  <si>
    <t>02002</t>
  </si>
  <si>
    <t>Comuna 3</t>
  </si>
  <si>
    <t>02003</t>
  </si>
  <si>
    <t>Comuna 04</t>
  </si>
  <si>
    <t>02004</t>
  </si>
  <si>
    <t>Comuna 05</t>
  </si>
  <si>
    <t>02005</t>
  </si>
  <si>
    <t>Comuna 6</t>
  </si>
  <si>
    <t>02006</t>
  </si>
  <si>
    <t>Comuna 7</t>
  </si>
  <si>
    <t>02007</t>
  </si>
  <si>
    <t>Comuna 8</t>
  </si>
  <si>
    <t>02008</t>
  </si>
  <si>
    <t>Comuna 9</t>
  </si>
  <si>
    <t>02009</t>
  </si>
  <si>
    <t>Comuna 10</t>
  </si>
  <si>
    <t>02010</t>
  </si>
  <si>
    <t>Comuna 11</t>
  </si>
  <si>
    <t>02011</t>
  </si>
  <si>
    <t>Comuna 12</t>
  </si>
  <si>
    <t>02012</t>
  </si>
  <si>
    <t>Comuna 13</t>
  </si>
  <si>
    <t>02013</t>
  </si>
  <si>
    <t>Comuna 14</t>
  </si>
  <si>
    <t>02014</t>
  </si>
  <si>
    <t>Comuna 15</t>
  </si>
  <si>
    <t>02015</t>
  </si>
  <si>
    <t>Adolfo Alsina</t>
  </si>
  <si>
    <t>06007</t>
  </si>
  <si>
    <t>*</t>
  </si>
  <si>
    <t>Adolfo Gonzales Chaves</t>
  </si>
  <si>
    <t>06014</t>
  </si>
  <si>
    <t>Alberti</t>
  </si>
  <si>
    <t>06021</t>
  </si>
  <si>
    <t>Almirante Brown</t>
  </si>
  <si>
    <t>06028</t>
  </si>
  <si>
    <t>Avellaneda</t>
  </si>
  <si>
    <t>06035</t>
  </si>
  <si>
    <t>Ayacucho</t>
  </si>
  <si>
    <t>06042</t>
  </si>
  <si>
    <t>Buenos Aires Centro</t>
  </si>
  <si>
    <t>Azul</t>
  </si>
  <si>
    <t>06049</t>
  </si>
  <si>
    <t>Bah├¡a Blanca</t>
  </si>
  <si>
    <t>06056</t>
  </si>
  <si>
    <t>Balcarce</t>
  </si>
  <si>
    <t>06063</t>
  </si>
  <si>
    <t>Baradero</t>
  </si>
  <si>
    <t>06070</t>
  </si>
  <si>
    <t>Arrecifes</t>
  </si>
  <si>
    <t>06077</t>
  </si>
  <si>
    <t>Benito Ju├írez</t>
  </si>
  <si>
    <t>06084</t>
  </si>
  <si>
    <t>Berazategui</t>
  </si>
  <si>
    <t>06091</t>
  </si>
  <si>
    <t>Berisso</t>
  </si>
  <si>
    <t>06098</t>
  </si>
  <si>
    <t>Bol├¡var</t>
  </si>
  <si>
    <t>06105</t>
  </si>
  <si>
    <t>Bragado</t>
  </si>
  <si>
    <t>06112</t>
  </si>
  <si>
    <t>Brandsen</t>
  </si>
  <si>
    <t>06119</t>
  </si>
  <si>
    <t>Campana</t>
  </si>
  <si>
    <t>06126</t>
  </si>
  <si>
    <t>Ca├▒uelas</t>
  </si>
  <si>
    <t>06134</t>
  </si>
  <si>
    <t>Capit├ín Sarmiento</t>
  </si>
  <si>
    <t>06140</t>
  </si>
  <si>
    <t>Carlos Casares</t>
  </si>
  <si>
    <t>06147</t>
  </si>
  <si>
    <t>Carlos Tejedor</t>
  </si>
  <si>
    <t>06154</t>
  </si>
  <si>
    <t>Carmen de Areco</t>
  </si>
  <si>
    <t>06161</t>
  </si>
  <si>
    <t>Castelli</t>
  </si>
  <si>
    <t>06168</t>
  </si>
  <si>
    <t>Col├│n</t>
  </si>
  <si>
    <t>06175</t>
  </si>
  <si>
    <t>Coronel de Marina Leonardo Rosales</t>
  </si>
  <si>
    <t>06182</t>
  </si>
  <si>
    <t>Coronel Dorrego</t>
  </si>
  <si>
    <t>06189</t>
  </si>
  <si>
    <t>Coronel Pringles</t>
  </si>
  <si>
    <t>06196</t>
  </si>
  <si>
    <t>Coronel Su├írez</t>
  </si>
  <si>
    <t>06203</t>
  </si>
  <si>
    <t>Chacabuco</t>
  </si>
  <si>
    <t>06210</t>
  </si>
  <si>
    <t>Chascom├║s</t>
  </si>
  <si>
    <t>06217</t>
  </si>
  <si>
    <t>Chivilcoy</t>
  </si>
  <si>
    <t>06224</t>
  </si>
  <si>
    <t>Daireaux</t>
  </si>
  <si>
    <t>06231</t>
  </si>
  <si>
    <t>Dolores</t>
  </si>
  <si>
    <t>06238</t>
  </si>
  <si>
    <t>Ensenada</t>
  </si>
  <si>
    <t>06245</t>
  </si>
  <si>
    <t>Escobar</t>
  </si>
  <si>
    <t>06252</t>
  </si>
  <si>
    <t>Esteban Echeverr├¡a</t>
  </si>
  <si>
    <t>06260</t>
  </si>
  <si>
    <t>Exaltaci├│n de la Cruz</t>
  </si>
  <si>
    <t>06266</t>
  </si>
  <si>
    <t>Ezeiza</t>
  </si>
  <si>
    <t>06270</t>
  </si>
  <si>
    <t>Florencio Varela</t>
  </si>
  <si>
    <t>06274</t>
  </si>
  <si>
    <t>Florentino Ameghino</t>
  </si>
  <si>
    <t>06277</t>
  </si>
  <si>
    <t>General Alvarado</t>
  </si>
  <si>
    <t>06280</t>
  </si>
  <si>
    <t>General Alvear</t>
  </si>
  <si>
    <t>06287</t>
  </si>
  <si>
    <t>General Arenales</t>
  </si>
  <si>
    <t>06294</t>
  </si>
  <si>
    <t>General Belgrano</t>
  </si>
  <si>
    <t>06301</t>
  </si>
  <si>
    <t>General Guido</t>
  </si>
  <si>
    <t>06308</t>
  </si>
  <si>
    <t>General Juan Madariaga</t>
  </si>
  <si>
    <t>06315</t>
  </si>
  <si>
    <t>General La Madrid</t>
  </si>
  <si>
    <t>06322</t>
  </si>
  <si>
    <t>General Las Heras</t>
  </si>
  <si>
    <t>06329</t>
  </si>
  <si>
    <t>General Lavalle</t>
  </si>
  <si>
    <t>06336</t>
  </si>
  <si>
    <t>General Paz</t>
  </si>
  <si>
    <t>06343</t>
  </si>
  <si>
    <t>General Pinto</t>
  </si>
  <si>
    <t>06351</t>
  </si>
  <si>
    <t>General Pueyrred├│n</t>
  </si>
  <si>
    <t>06357</t>
  </si>
  <si>
    <t>General Rodr├¡guez</t>
  </si>
  <si>
    <t>06364</t>
  </si>
  <si>
    <t>General San Mart├¡n</t>
  </si>
  <si>
    <t>06371</t>
  </si>
  <si>
    <t>General Viamonte</t>
  </si>
  <si>
    <t>06385</t>
  </si>
  <si>
    <t>General Villegas</t>
  </si>
  <si>
    <t>06392</t>
  </si>
  <si>
    <t>Guamin├¡</t>
  </si>
  <si>
    <t>06399</t>
  </si>
  <si>
    <t>Hip├│lito Yrigoyen</t>
  </si>
  <si>
    <t>06406</t>
  </si>
  <si>
    <t>Hurlingham</t>
  </si>
  <si>
    <t>06408</t>
  </si>
  <si>
    <t>Ituzaing├│</t>
  </si>
  <si>
    <t>06410</t>
  </si>
  <si>
    <t>Jos├® C. Paz</t>
  </si>
  <si>
    <t>06412</t>
  </si>
  <si>
    <t>Jun├¡n</t>
  </si>
  <si>
    <t>06413</t>
  </si>
  <si>
    <t>La Costa</t>
  </si>
  <si>
    <t>06420</t>
  </si>
  <si>
    <t>La Matanza</t>
  </si>
  <si>
    <t>06427</t>
  </si>
  <si>
    <t>Lan├║s</t>
  </si>
  <si>
    <t>06434</t>
  </si>
  <si>
    <t>La Plata</t>
  </si>
  <si>
    <t>06441</t>
  </si>
  <si>
    <t>Laprida</t>
  </si>
  <si>
    <t>06448</t>
  </si>
  <si>
    <t>Las Flores</t>
  </si>
  <si>
    <t>06455</t>
  </si>
  <si>
    <t>Leandro N. Alem</t>
  </si>
  <si>
    <t>06462</t>
  </si>
  <si>
    <t>Lincoln</t>
  </si>
  <si>
    <t>06469</t>
  </si>
  <si>
    <t>Lober├¡a</t>
  </si>
  <si>
    <t>06476</t>
  </si>
  <si>
    <t>Lobos</t>
  </si>
  <si>
    <t>06483</t>
  </si>
  <si>
    <t>Lomas de Zamora</t>
  </si>
  <si>
    <t>06490</t>
  </si>
  <si>
    <t>Luj├ín</t>
  </si>
  <si>
    <t>06497</t>
  </si>
  <si>
    <t>Magdalena</t>
  </si>
  <si>
    <t>06505</t>
  </si>
  <si>
    <t>Maip├║</t>
  </si>
  <si>
    <t>06511</t>
  </si>
  <si>
    <t>Malvinas Argentinas</t>
  </si>
  <si>
    <t>06515</t>
  </si>
  <si>
    <t>Mar Chiquita</t>
  </si>
  <si>
    <t>06518</t>
  </si>
  <si>
    <t>Marcos Paz</t>
  </si>
  <si>
    <t>06525</t>
  </si>
  <si>
    <t>Mercedes</t>
  </si>
  <si>
    <t>06532</t>
  </si>
  <si>
    <t>Merlo</t>
  </si>
  <si>
    <t>06539</t>
  </si>
  <si>
    <t>Monte</t>
  </si>
  <si>
    <t>06547</t>
  </si>
  <si>
    <t>Monte Hermoso</t>
  </si>
  <si>
    <t>06553</t>
  </si>
  <si>
    <t>Moreno</t>
  </si>
  <si>
    <t>06560</t>
  </si>
  <si>
    <t>Mor├│n</t>
  </si>
  <si>
    <t>06568</t>
  </si>
  <si>
    <t>Navarro</t>
  </si>
  <si>
    <t>06574</t>
  </si>
  <si>
    <t>Necochea</t>
  </si>
  <si>
    <t>06581</t>
  </si>
  <si>
    <t>9 de Julio</t>
  </si>
  <si>
    <t>06588</t>
  </si>
  <si>
    <t>Olavarr├¡a</t>
  </si>
  <si>
    <t>06595</t>
  </si>
  <si>
    <t>Patagones</t>
  </si>
  <si>
    <t>06602</t>
  </si>
  <si>
    <t>Pehuaj├│</t>
  </si>
  <si>
    <t>06609</t>
  </si>
  <si>
    <t>Pellegrini</t>
  </si>
  <si>
    <t>06616</t>
  </si>
  <si>
    <t>Pergamino</t>
  </si>
  <si>
    <t>06623</t>
  </si>
  <si>
    <t>Pila</t>
  </si>
  <si>
    <t>06630</t>
  </si>
  <si>
    <t>Pilar</t>
  </si>
  <si>
    <t>06638</t>
  </si>
  <si>
    <t>Pinamar</t>
  </si>
  <si>
    <t>06644</t>
  </si>
  <si>
    <t>Presidente Per├│n</t>
  </si>
  <si>
    <t>06648</t>
  </si>
  <si>
    <t>Pu├ín</t>
  </si>
  <si>
    <t>06651</t>
  </si>
  <si>
    <t>Punta Indio</t>
  </si>
  <si>
    <t>06655</t>
  </si>
  <si>
    <t>Quilmes</t>
  </si>
  <si>
    <t>06658</t>
  </si>
  <si>
    <t>Ramallo</t>
  </si>
  <si>
    <t>06665</t>
  </si>
  <si>
    <t>Rauch</t>
  </si>
  <si>
    <t>06672</t>
  </si>
  <si>
    <t>Rivadavia</t>
  </si>
  <si>
    <t>06679</t>
  </si>
  <si>
    <t>Rojas</t>
  </si>
  <si>
    <t>06686</t>
  </si>
  <si>
    <t>Roque P├®rez</t>
  </si>
  <si>
    <t>06693</t>
  </si>
  <si>
    <t>Saavedra</t>
  </si>
  <si>
    <t>06700</t>
  </si>
  <si>
    <t>Saladillo</t>
  </si>
  <si>
    <t>06707</t>
  </si>
  <si>
    <t>Salto</t>
  </si>
  <si>
    <t>06714</t>
  </si>
  <si>
    <t>Salliquel├│</t>
  </si>
  <si>
    <t>06721</t>
  </si>
  <si>
    <t>San Andr├®s de Giles</t>
  </si>
  <si>
    <t>06728</t>
  </si>
  <si>
    <t>San Antonio de Areco</t>
  </si>
  <si>
    <t>06735</t>
  </si>
  <si>
    <t>San Cayetano</t>
  </si>
  <si>
    <t>06742</t>
  </si>
  <si>
    <t>San Fernando</t>
  </si>
  <si>
    <t>06749</t>
  </si>
  <si>
    <t>San Isidro</t>
  </si>
  <si>
    <t>06756</t>
  </si>
  <si>
    <t>San Miguel</t>
  </si>
  <si>
    <t>06760</t>
  </si>
  <si>
    <t>San Nicol├ís</t>
  </si>
  <si>
    <t>06763</t>
  </si>
  <si>
    <t>San Pedro</t>
  </si>
  <si>
    <t>06770</t>
  </si>
  <si>
    <t>San Vicente</t>
  </si>
  <si>
    <t>06778</t>
  </si>
  <si>
    <t>Suipacha</t>
  </si>
  <si>
    <t>06784</t>
  </si>
  <si>
    <t>Tandil</t>
  </si>
  <si>
    <t>06791</t>
  </si>
  <si>
    <t>Tapalqu├®</t>
  </si>
  <si>
    <t>06798</t>
  </si>
  <si>
    <t>Tigre</t>
  </si>
  <si>
    <t>06805</t>
  </si>
  <si>
    <t>Tordillo</t>
  </si>
  <si>
    <t>06812</t>
  </si>
  <si>
    <t>Tornquist</t>
  </si>
  <si>
    <t>06819</t>
  </si>
  <si>
    <t>Trenque Lauquen</t>
  </si>
  <si>
    <t>06826</t>
  </si>
  <si>
    <t>Tres Arroyos</t>
  </si>
  <si>
    <t>06833</t>
  </si>
  <si>
    <t>Tres de Febrero</t>
  </si>
  <si>
    <t>06840</t>
  </si>
  <si>
    <t>Tres Lomas</t>
  </si>
  <si>
    <t>06847</t>
  </si>
  <si>
    <t>25 de Mayo</t>
  </si>
  <si>
    <t>06854</t>
  </si>
  <si>
    <t>Vicente L├│pez</t>
  </si>
  <si>
    <t>06861</t>
  </si>
  <si>
    <t>Villa Gesell</t>
  </si>
  <si>
    <t>06868</t>
  </si>
  <si>
    <t>Villarino</t>
  </si>
  <si>
    <t>06875</t>
  </si>
  <si>
    <t>Z├írate</t>
  </si>
  <si>
    <t>06882</t>
  </si>
  <si>
    <t>Ambato</t>
  </si>
  <si>
    <t>10007</t>
  </si>
  <si>
    <t>Ancasti</t>
  </si>
  <si>
    <t>10014</t>
  </si>
  <si>
    <t>Andalgal├í</t>
  </si>
  <si>
    <t>10021</t>
  </si>
  <si>
    <t>Antofagasta de la Sierra</t>
  </si>
  <si>
    <t>10028</t>
  </si>
  <si>
    <t>Bel├®n</t>
  </si>
  <si>
    <t>10035</t>
  </si>
  <si>
    <t>Capay├ín</t>
  </si>
  <si>
    <t>10042</t>
  </si>
  <si>
    <t>Capital</t>
  </si>
  <si>
    <t>10049</t>
  </si>
  <si>
    <t>El Alto</t>
  </si>
  <si>
    <t>10056</t>
  </si>
  <si>
    <t>Fray Mamerto Esqui├║</t>
  </si>
  <si>
    <t>10063</t>
  </si>
  <si>
    <t>La Paz</t>
  </si>
  <si>
    <t>10070</t>
  </si>
  <si>
    <t>Pacl├¡n</t>
  </si>
  <si>
    <t>10077</t>
  </si>
  <si>
    <t>Pom├ín</t>
  </si>
  <si>
    <t>10084</t>
  </si>
  <si>
    <t>Santa Mar├¡a</t>
  </si>
  <si>
    <t>10091</t>
  </si>
  <si>
    <t>Santa Rosa</t>
  </si>
  <si>
    <t>10098</t>
  </si>
  <si>
    <t>Tinogasta</t>
  </si>
  <si>
    <t>10105</t>
  </si>
  <si>
    <t>Valle Viejo</t>
  </si>
  <si>
    <t>10112</t>
  </si>
  <si>
    <t>Calamuchita</t>
  </si>
  <si>
    <t>14007</t>
  </si>
  <si>
    <t>Cordoba</t>
  </si>
  <si>
    <t>14014</t>
  </si>
  <si>
    <t>14021</t>
  </si>
  <si>
    <t>Cruz del Eje</t>
  </si>
  <si>
    <t>14028</t>
  </si>
  <si>
    <t>General Roca</t>
  </si>
  <si>
    <t>14035</t>
  </si>
  <si>
    <t>14042</t>
  </si>
  <si>
    <t>Ischil├¡n</t>
  </si>
  <si>
    <t>14049</t>
  </si>
  <si>
    <t>Ju├írez Celman</t>
  </si>
  <si>
    <t>14056</t>
  </si>
  <si>
    <t>Marcos Ju├írez</t>
  </si>
  <si>
    <t>14063</t>
  </si>
  <si>
    <t>Minas</t>
  </si>
  <si>
    <t>14070</t>
  </si>
  <si>
    <t>Pocho</t>
  </si>
  <si>
    <t>14077</t>
  </si>
  <si>
    <t>Presidente Roque S├íenz Pe├▒a</t>
  </si>
  <si>
    <t>14084</t>
  </si>
  <si>
    <t>Punilla</t>
  </si>
  <si>
    <t>14091</t>
  </si>
  <si>
    <t>R├¡o Cuarto</t>
  </si>
  <si>
    <t>14098</t>
  </si>
  <si>
    <t>R├¡o Primero</t>
  </si>
  <si>
    <t>14105</t>
  </si>
  <si>
    <t>R├¡o Seco</t>
  </si>
  <si>
    <t>14112</t>
  </si>
  <si>
    <t>R├¡o Segundo</t>
  </si>
  <si>
    <t>14119</t>
  </si>
  <si>
    <t>San Alberto</t>
  </si>
  <si>
    <t>14126</t>
  </si>
  <si>
    <t>San Javier</t>
  </si>
  <si>
    <t>14133</t>
  </si>
  <si>
    <t>San Justo</t>
  </si>
  <si>
    <t>14140</t>
  </si>
  <si>
    <t>14147</t>
  </si>
  <si>
    <t>Sobremonte</t>
  </si>
  <si>
    <t>14154</t>
  </si>
  <si>
    <t>Tercero Arriba</t>
  </si>
  <si>
    <t>14161</t>
  </si>
  <si>
    <t>Totoral</t>
  </si>
  <si>
    <t>14168</t>
  </si>
  <si>
    <t>Tulumba</t>
  </si>
  <si>
    <t>14175</t>
  </si>
  <si>
    <t>Uni├│n</t>
  </si>
  <si>
    <t>14182</t>
  </si>
  <si>
    <t>Bella Vista</t>
  </si>
  <si>
    <t>18007</t>
  </si>
  <si>
    <t>Ber├│n de Astrada</t>
  </si>
  <si>
    <t>18014</t>
  </si>
  <si>
    <t>18021</t>
  </si>
  <si>
    <t>Concepci├│n</t>
  </si>
  <si>
    <t>18028</t>
  </si>
  <si>
    <t>Curuz├║ Cuati├í</t>
  </si>
  <si>
    <t>18035</t>
  </si>
  <si>
    <t>Empedrado</t>
  </si>
  <si>
    <t>18042</t>
  </si>
  <si>
    <t>Esquina</t>
  </si>
  <si>
    <t>18049</t>
  </si>
  <si>
    <t>18056</t>
  </si>
  <si>
    <t>18063</t>
  </si>
  <si>
    <t>Goya</t>
  </si>
  <si>
    <t>18070</t>
  </si>
  <si>
    <t>Itat├¡</t>
  </si>
  <si>
    <t>18077</t>
  </si>
  <si>
    <t>18084</t>
  </si>
  <si>
    <t>Lavalle</t>
  </si>
  <si>
    <t>18091</t>
  </si>
  <si>
    <t>Mburucuy├í</t>
  </si>
  <si>
    <t>18098</t>
  </si>
  <si>
    <t>18105</t>
  </si>
  <si>
    <t>Monte Caseros</t>
  </si>
  <si>
    <t>18112</t>
  </si>
  <si>
    <t>Paso de los Libres</t>
  </si>
  <si>
    <t>18119</t>
  </si>
  <si>
    <t>Saladas</t>
  </si>
  <si>
    <t>18126</t>
  </si>
  <si>
    <t>San Cosme</t>
  </si>
  <si>
    <t>18133</t>
  </si>
  <si>
    <t>San Luis del Palmar</t>
  </si>
  <si>
    <t>18140</t>
  </si>
  <si>
    <t>San Mart├¡n</t>
  </si>
  <si>
    <t>18147</t>
  </si>
  <si>
    <t>18154</t>
  </si>
  <si>
    <t>San Roque</t>
  </si>
  <si>
    <t>18161</t>
  </si>
  <si>
    <t>Santo Tom├®</t>
  </si>
  <si>
    <t>18168</t>
  </si>
  <si>
    <t>Sauce</t>
  </si>
  <si>
    <t>18175</t>
  </si>
  <si>
    <t>22007</t>
  </si>
  <si>
    <t>Bermejo</t>
  </si>
  <si>
    <t>22014</t>
  </si>
  <si>
    <t>Comandante Fern├índez</t>
  </si>
  <si>
    <t>22021</t>
  </si>
  <si>
    <t>22028</t>
  </si>
  <si>
    <t>12 de Octubre</t>
  </si>
  <si>
    <t>22036</t>
  </si>
  <si>
    <t>2 de Abril</t>
  </si>
  <si>
    <t>22039</t>
  </si>
  <si>
    <t>Fray Justo Santa Mar├¡a de Oro</t>
  </si>
  <si>
    <t>22043</t>
  </si>
  <si>
    <t>22049</t>
  </si>
  <si>
    <t>General Donovan</t>
  </si>
  <si>
    <t>22056</t>
  </si>
  <si>
    <t>General G├╝emes</t>
  </si>
  <si>
    <t>22063</t>
  </si>
  <si>
    <t>Independencia</t>
  </si>
  <si>
    <t>22070</t>
  </si>
  <si>
    <t>Libertad</t>
  </si>
  <si>
    <t>22077</t>
  </si>
  <si>
    <t>Libertador General San Mart├¡n</t>
  </si>
  <si>
    <t>22084</t>
  </si>
  <si>
    <t>22091</t>
  </si>
  <si>
    <t>Mayor Luis J. Fontana</t>
  </si>
  <si>
    <t>22098</t>
  </si>
  <si>
    <t>22105</t>
  </si>
  <si>
    <t>O'Higgins</t>
  </si>
  <si>
    <t>22112</t>
  </si>
  <si>
    <t>Presidencia de la Plaza</t>
  </si>
  <si>
    <t>22119</t>
  </si>
  <si>
    <t>1┬║ de Mayo</t>
  </si>
  <si>
    <t>22126</t>
  </si>
  <si>
    <t>Quitilipi</t>
  </si>
  <si>
    <t>22133</t>
  </si>
  <si>
    <t>22140</t>
  </si>
  <si>
    <t>San Lorenzo</t>
  </si>
  <si>
    <t>22147</t>
  </si>
  <si>
    <t>Sargento Cabral</t>
  </si>
  <si>
    <t>22154</t>
  </si>
  <si>
    <t>Tapenag├í</t>
  </si>
  <si>
    <t>22161</t>
  </si>
  <si>
    <t>22168</t>
  </si>
  <si>
    <t>Biedma</t>
  </si>
  <si>
    <t>26007</t>
  </si>
  <si>
    <t>Cushamen</t>
  </si>
  <si>
    <t>26014</t>
  </si>
  <si>
    <t>Escalante</t>
  </si>
  <si>
    <t>26021</t>
  </si>
  <si>
    <t>26028</t>
  </si>
  <si>
    <t>Futaleuf├║</t>
  </si>
  <si>
    <t>26035</t>
  </si>
  <si>
    <t>Gaiman</t>
  </si>
  <si>
    <t>26042</t>
  </si>
  <si>
    <t>Gastre</t>
  </si>
  <si>
    <t>26049</t>
  </si>
  <si>
    <t>Langui├▒eo</t>
  </si>
  <si>
    <t>26056</t>
  </si>
  <si>
    <t>M├írtires</t>
  </si>
  <si>
    <t>26063</t>
  </si>
  <si>
    <t>Paso de Indios</t>
  </si>
  <si>
    <t>26070</t>
  </si>
  <si>
    <t>Rawson</t>
  </si>
  <si>
    <t>26077</t>
  </si>
  <si>
    <t>R├¡o Senguer</t>
  </si>
  <si>
    <t>26084</t>
  </si>
  <si>
    <t>Sarmiento</t>
  </si>
  <si>
    <t>26091</t>
  </si>
  <si>
    <t>Tehuelches</t>
  </si>
  <si>
    <t>26098</t>
  </si>
  <si>
    <t>Telsen</t>
  </si>
  <si>
    <t>26105</t>
  </si>
  <si>
    <t>30008</t>
  </si>
  <si>
    <t>Concordia</t>
  </si>
  <si>
    <t>30015</t>
  </si>
  <si>
    <t>Diamante</t>
  </si>
  <si>
    <t>30021</t>
  </si>
  <si>
    <t>Federaci├│n</t>
  </si>
  <si>
    <t>30028</t>
  </si>
  <si>
    <t>Federal</t>
  </si>
  <si>
    <t>30035</t>
  </si>
  <si>
    <t>Feliciano</t>
  </si>
  <si>
    <t>30042</t>
  </si>
  <si>
    <t>Gualeguay</t>
  </si>
  <si>
    <t>30049</t>
  </si>
  <si>
    <t>Gualeguaych├║</t>
  </si>
  <si>
    <t>30056</t>
  </si>
  <si>
    <t>Islas del Ibicuy</t>
  </si>
  <si>
    <t>30063</t>
  </si>
  <si>
    <t>30070</t>
  </si>
  <si>
    <t>Nogoy├í</t>
  </si>
  <si>
    <t>30077</t>
  </si>
  <si>
    <t>Paran├í</t>
  </si>
  <si>
    <t>30084</t>
  </si>
  <si>
    <t>San Salvador</t>
  </si>
  <si>
    <t>30088</t>
  </si>
  <si>
    <t>Tala</t>
  </si>
  <si>
    <t>30091</t>
  </si>
  <si>
    <t>Uruguay</t>
  </si>
  <si>
    <t>30098</t>
  </si>
  <si>
    <t>Victoria</t>
  </si>
  <si>
    <t>30105</t>
  </si>
  <si>
    <t>Villaguay</t>
  </si>
  <si>
    <t>30113</t>
  </si>
  <si>
    <t>34007</t>
  </si>
  <si>
    <t>Formosa</t>
  </si>
  <si>
    <t>34014</t>
  </si>
  <si>
    <t>Laishi</t>
  </si>
  <si>
    <t>34021</t>
  </si>
  <si>
    <t>Matacos</t>
  </si>
  <si>
    <t>34028</t>
  </si>
  <si>
    <t>Pati├▒o</t>
  </si>
  <si>
    <t>34035</t>
  </si>
  <si>
    <t>Pilag├ís</t>
  </si>
  <si>
    <t>34042</t>
  </si>
  <si>
    <t>Pilcomayo</t>
  </si>
  <si>
    <t>34049</t>
  </si>
  <si>
    <t>Piran├®</t>
  </si>
  <si>
    <t>34056</t>
  </si>
  <si>
    <t>Ram├│n Lista</t>
  </si>
  <si>
    <t>34063</t>
  </si>
  <si>
    <t>Cochinoca</t>
  </si>
  <si>
    <t>38007</t>
  </si>
  <si>
    <t>El Carmen</t>
  </si>
  <si>
    <t>38014</t>
  </si>
  <si>
    <t>Dr. Manuel Belgrano</t>
  </si>
  <si>
    <t>38021</t>
  </si>
  <si>
    <t>Humahuaca</t>
  </si>
  <si>
    <t>38028</t>
  </si>
  <si>
    <t>Ledesma</t>
  </si>
  <si>
    <t>38035</t>
  </si>
  <si>
    <t>Palpal├í</t>
  </si>
  <si>
    <t>38042</t>
  </si>
  <si>
    <t>Rinconada</t>
  </si>
  <si>
    <t>38049</t>
  </si>
  <si>
    <t>San Antonio</t>
  </si>
  <si>
    <t>38056</t>
  </si>
  <si>
    <t>38063</t>
  </si>
  <si>
    <t>Santa B├írbara</t>
  </si>
  <si>
    <t>38070</t>
  </si>
  <si>
    <t>Santa Catalina</t>
  </si>
  <si>
    <t>38077</t>
  </si>
  <si>
    <t>Susques</t>
  </si>
  <si>
    <t>38084</t>
  </si>
  <si>
    <t>Tilcara</t>
  </si>
  <si>
    <t>38094</t>
  </si>
  <si>
    <t>Tumbaya</t>
  </si>
  <si>
    <t>38098</t>
  </si>
  <si>
    <t>Valle Grande</t>
  </si>
  <si>
    <t>38105</t>
  </si>
  <si>
    <t>Yavi</t>
  </si>
  <si>
    <t>38112</t>
  </si>
  <si>
    <t>Atreuc├│</t>
  </si>
  <si>
    <t>42007</t>
  </si>
  <si>
    <t>Caleu Caleu</t>
  </si>
  <si>
    <t>42014</t>
  </si>
  <si>
    <t>42021</t>
  </si>
  <si>
    <t>Catril├│</t>
  </si>
  <si>
    <t>42028</t>
  </si>
  <si>
    <t>Conhelo</t>
  </si>
  <si>
    <t>42035</t>
  </si>
  <si>
    <t>Curac├│</t>
  </si>
  <si>
    <t>42042</t>
  </si>
  <si>
    <t>Chalileo</t>
  </si>
  <si>
    <t>42049</t>
  </si>
  <si>
    <t>Chapaleuf├║</t>
  </si>
  <si>
    <t>42056</t>
  </si>
  <si>
    <t>Chical Co</t>
  </si>
  <si>
    <t>42063</t>
  </si>
  <si>
    <t>Guatrach├®</t>
  </si>
  <si>
    <t>42070</t>
  </si>
  <si>
    <t>Hucal</t>
  </si>
  <si>
    <t>42077</t>
  </si>
  <si>
    <t>Lihuel Calel</t>
  </si>
  <si>
    <t>42084</t>
  </si>
  <si>
    <t>Limay Mahuida</t>
  </si>
  <si>
    <t>42091</t>
  </si>
  <si>
    <t>Loventu├®</t>
  </si>
  <si>
    <t>42098</t>
  </si>
  <si>
    <t>Marac├│</t>
  </si>
  <si>
    <t>42105</t>
  </si>
  <si>
    <t>Puel├®n</t>
  </si>
  <si>
    <t>42112</t>
  </si>
  <si>
    <t>Quem├║ Quem├║</t>
  </si>
  <si>
    <t>42119</t>
  </si>
  <si>
    <t>Rancul</t>
  </si>
  <si>
    <t>42126</t>
  </si>
  <si>
    <t>Realic├│</t>
  </si>
  <si>
    <t>42133</t>
  </si>
  <si>
    <t>Toay</t>
  </si>
  <si>
    <t>42140</t>
  </si>
  <si>
    <t>Trenel</t>
  </si>
  <si>
    <t>42147</t>
  </si>
  <si>
    <t>Utrac├ín</t>
  </si>
  <si>
    <t>42154</t>
  </si>
  <si>
    <t>Arauco</t>
  </si>
  <si>
    <t>46007</t>
  </si>
  <si>
    <t>46014</t>
  </si>
  <si>
    <t>Castro Barros</t>
  </si>
  <si>
    <t>46021</t>
  </si>
  <si>
    <t>Coronel Felipe Varela</t>
  </si>
  <si>
    <t>46028</t>
  </si>
  <si>
    <t>Chamical</t>
  </si>
  <si>
    <t>46035</t>
  </si>
  <si>
    <t>Chilecito</t>
  </si>
  <si>
    <t>46042</t>
  </si>
  <si>
    <t>Famatina</t>
  </si>
  <si>
    <t>46049</t>
  </si>
  <si>
    <t>General Angel V. Pe├▒aloza</t>
  </si>
  <si>
    <t>46056</t>
  </si>
  <si>
    <t>46063</t>
  </si>
  <si>
    <t>General Juan F. Quiroga</t>
  </si>
  <si>
    <t>46070</t>
  </si>
  <si>
    <t>General Lamadrid</t>
  </si>
  <si>
    <t>46077</t>
  </si>
  <si>
    <t>General Ocampo</t>
  </si>
  <si>
    <t>46084</t>
  </si>
  <si>
    <t>46091</t>
  </si>
  <si>
    <t>Vinchina</t>
  </si>
  <si>
    <t>46098</t>
  </si>
  <si>
    <t>46105</t>
  </si>
  <si>
    <t>Rosario Vera Pe├▒aloza</t>
  </si>
  <si>
    <t>46112</t>
  </si>
  <si>
    <t>San Blas de los Sauces</t>
  </si>
  <si>
    <t>46119</t>
  </si>
  <si>
    <t>Sanagasta</t>
  </si>
  <si>
    <t>46126</t>
  </si>
  <si>
    <t>50007</t>
  </si>
  <si>
    <t>50014</t>
  </si>
  <si>
    <t>Godoy Cruz</t>
  </si>
  <si>
    <t>50021</t>
  </si>
  <si>
    <t>Guaymall├®n</t>
  </si>
  <si>
    <t>50028</t>
  </si>
  <si>
    <t>50035</t>
  </si>
  <si>
    <t>50042</t>
  </si>
  <si>
    <t>Las Heras</t>
  </si>
  <si>
    <t>50049</t>
  </si>
  <si>
    <t>50056</t>
  </si>
  <si>
    <t>Luj├ín de Cuyo</t>
  </si>
  <si>
    <t>50063</t>
  </si>
  <si>
    <t>50070</t>
  </si>
  <si>
    <t>Malarg├╝e</t>
  </si>
  <si>
    <t>50077</t>
  </si>
  <si>
    <t>50084</t>
  </si>
  <si>
    <t>San Carlos</t>
  </si>
  <si>
    <t>50091</t>
  </si>
  <si>
    <t>50098</t>
  </si>
  <si>
    <t>San Rafael</t>
  </si>
  <si>
    <t>50105</t>
  </si>
  <si>
    <t>50112</t>
  </si>
  <si>
    <t>Tunuy├ín</t>
  </si>
  <si>
    <t>50119</t>
  </si>
  <si>
    <t>Tupungato</t>
  </si>
  <si>
    <t>50126</t>
  </si>
  <si>
    <t>Ap├│stoles</t>
  </si>
  <si>
    <t>54007</t>
  </si>
  <si>
    <t>Caingu├ís</t>
  </si>
  <si>
    <t>54014</t>
  </si>
  <si>
    <t>Candelaria</t>
  </si>
  <si>
    <t>54021</t>
  </si>
  <si>
    <t>54028</t>
  </si>
  <si>
    <t>54035</t>
  </si>
  <si>
    <t>Eldorado</t>
  </si>
  <si>
    <t>54042</t>
  </si>
  <si>
    <t>General Manuel Belgrano</t>
  </si>
  <si>
    <t>54049</t>
  </si>
  <si>
    <t>Guaran├¡</t>
  </si>
  <si>
    <t>54056</t>
  </si>
  <si>
    <t>Iguaz├║</t>
  </si>
  <si>
    <t>54063</t>
  </si>
  <si>
    <t>54070</t>
  </si>
  <si>
    <t>54077</t>
  </si>
  <si>
    <t>Montecarlo</t>
  </si>
  <si>
    <t>54084</t>
  </si>
  <si>
    <t>Ober├í</t>
  </si>
  <si>
    <t>54091</t>
  </si>
  <si>
    <t>San Ignacio</t>
  </si>
  <si>
    <t>54098</t>
  </si>
  <si>
    <t>54105</t>
  </si>
  <si>
    <t>54112</t>
  </si>
  <si>
    <t>54119</t>
  </si>
  <si>
    <t>Alumin├®</t>
  </si>
  <si>
    <t>58007</t>
  </si>
  <si>
    <t>A├▒elo</t>
  </si>
  <si>
    <t>58014</t>
  </si>
  <si>
    <t>Cat├ín Lil</t>
  </si>
  <si>
    <t>58021</t>
  </si>
  <si>
    <t>Coll├│n Cur├í</t>
  </si>
  <si>
    <t>58028</t>
  </si>
  <si>
    <t>Confluencia</t>
  </si>
  <si>
    <t>58035</t>
  </si>
  <si>
    <t>Chos Malal</t>
  </si>
  <si>
    <t>58042</t>
  </si>
  <si>
    <t>Huiliches</t>
  </si>
  <si>
    <t>58049</t>
  </si>
  <si>
    <t>L├ícar</t>
  </si>
  <si>
    <t>58056</t>
  </si>
  <si>
    <t>Loncopu├®</t>
  </si>
  <si>
    <t>58063</t>
  </si>
  <si>
    <t>Los Lagos</t>
  </si>
  <si>
    <t>58070</t>
  </si>
  <si>
    <t>58077</t>
  </si>
  <si>
    <t>├æorqu├¡n</t>
  </si>
  <si>
    <t>58084</t>
  </si>
  <si>
    <t>Pehuenches</t>
  </si>
  <si>
    <t>58091</t>
  </si>
  <si>
    <t>Pic├║n Leuf├║</t>
  </si>
  <si>
    <t>58098</t>
  </si>
  <si>
    <t>Picunches</t>
  </si>
  <si>
    <t>58105</t>
  </si>
  <si>
    <t>Zapala</t>
  </si>
  <si>
    <t>58112</t>
  </si>
  <si>
    <t>62007</t>
  </si>
  <si>
    <t>62014</t>
  </si>
  <si>
    <t>Bariloche</t>
  </si>
  <si>
    <t>62021</t>
  </si>
  <si>
    <t>Conesa</t>
  </si>
  <si>
    <t>62028</t>
  </si>
  <si>
    <t>El Cuy</t>
  </si>
  <si>
    <t>62035</t>
  </si>
  <si>
    <t>62042</t>
  </si>
  <si>
    <t>9 de julio</t>
  </si>
  <si>
    <t>62049</t>
  </si>
  <si>
    <t>├æorquinco</t>
  </si>
  <si>
    <t>62056</t>
  </si>
  <si>
    <t>Pichi Mahuida</t>
  </si>
  <si>
    <t>62063</t>
  </si>
  <si>
    <t>Pilcaniyeu</t>
  </si>
  <si>
    <t>62070</t>
  </si>
  <si>
    <t>62077</t>
  </si>
  <si>
    <t>Valcheta</t>
  </si>
  <si>
    <t>62084</t>
  </si>
  <si>
    <t>62091</t>
  </si>
  <si>
    <t>Anta</t>
  </si>
  <si>
    <t>66007</t>
  </si>
  <si>
    <t>Cachi</t>
  </si>
  <si>
    <t>66014</t>
  </si>
  <si>
    <t>Cafayate</t>
  </si>
  <si>
    <t>66021</t>
  </si>
  <si>
    <t>66028</t>
  </si>
  <si>
    <t>Cerrillos</t>
  </si>
  <si>
    <t>66035</t>
  </si>
  <si>
    <t>Chicoana</t>
  </si>
  <si>
    <t>66042</t>
  </si>
  <si>
    <t>66049</t>
  </si>
  <si>
    <t>General Jos├® de San Mart├¡n</t>
  </si>
  <si>
    <t>66056</t>
  </si>
  <si>
    <t>Guachipas</t>
  </si>
  <si>
    <t>66063</t>
  </si>
  <si>
    <t>Iruya</t>
  </si>
  <si>
    <t>66070</t>
  </si>
  <si>
    <t>La Caldera</t>
  </si>
  <si>
    <t>66077</t>
  </si>
  <si>
    <t>La Candelaria</t>
  </si>
  <si>
    <t>66084</t>
  </si>
  <si>
    <t>La Poma</t>
  </si>
  <si>
    <t>66091</t>
  </si>
  <si>
    <t>La Vi├▒a</t>
  </si>
  <si>
    <t>66098</t>
  </si>
  <si>
    <t>Los Andes</t>
  </si>
  <si>
    <t>66105</t>
  </si>
  <si>
    <t>Met├ín</t>
  </si>
  <si>
    <t>66112</t>
  </si>
  <si>
    <t>Molinos</t>
  </si>
  <si>
    <t>66119</t>
  </si>
  <si>
    <t>Or├ín</t>
  </si>
  <si>
    <t>66126</t>
  </si>
  <si>
    <t>66133</t>
  </si>
  <si>
    <t>Rosario de la Frontera</t>
  </si>
  <si>
    <t>66140</t>
  </si>
  <si>
    <t>Rosario de Lerma</t>
  </si>
  <si>
    <t>66147</t>
  </si>
  <si>
    <t>66154</t>
  </si>
  <si>
    <t>Santa Victoria</t>
  </si>
  <si>
    <t>66161</t>
  </si>
  <si>
    <t>Albard├│n</t>
  </si>
  <si>
    <t>70007</t>
  </si>
  <si>
    <t>Angaco</t>
  </si>
  <si>
    <t>70014</t>
  </si>
  <si>
    <t>Calingasta</t>
  </si>
  <si>
    <t>70021</t>
  </si>
  <si>
    <t>70028</t>
  </si>
  <si>
    <t>Caucete</t>
  </si>
  <si>
    <t>70035</t>
  </si>
  <si>
    <t>Chimbas</t>
  </si>
  <si>
    <t>70042</t>
  </si>
  <si>
    <t>Iglesia</t>
  </si>
  <si>
    <t>70049</t>
  </si>
  <si>
    <t>J├íchal</t>
  </si>
  <si>
    <t>70056</t>
  </si>
  <si>
    <t>70063</t>
  </si>
  <si>
    <t>Pocito</t>
  </si>
  <si>
    <t>70070</t>
  </si>
  <si>
    <t>70077</t>
  </si>
  <si>
    <t>70084</t>
  </si>
  <si>
    <t>70091</t>
  </si>
  <si>
    <t>Santa Luc├¡a</t>
  </si>
  <si>
    <t>70098</t>
  </si>
  <si>
    <t>70105</t>
  </si>
  <si>
    <t>Ullum</t>
  </si>
  <si>
    <t>70112</t>
  </si>
  <si>
    <t>Valle F├®rtil</t>
  </si>
  <si>
    <t>70119</t>
  </si>
  <si>
    <t>70126</t>
  </si>
  <si>
    <t>Zonda</t>
  </si>
  <si>
    <t>70133</t>
  </si>
  <si>
    <t>74007</t>
  </si>
  <si>
    <t>Belgrano</t>
  </si>
  <si>
    <t>74014</t>
  </si>
  <si>
    <t>74021</t>
  </si>
  <si>
    <t>74028</t>
  </si>
  <si>
    <t>General Pedernera</t>
  </si>
  <si>
    <t>74035</t>
  </si>
  <si>
    <t>Gobernador Dupuy</t>
  </si>
  <si>
    <t>74042</t>
  </si>
  <si>
    <t>74049</t>
  </si>
  <si>
    <t>La Capital</t>
  </si>
  <si>
    <t>74056</t>
  </si>
  <si>
    <t>74063</t>
  </si>
  <si>
    <t>Corpen Aike</t>
  </si>
  <si>
    <t>78007</t>
  </si>
  <si>
    <t>Deseado</t>
  </si>
  <si>
    <t>78014</t>
  </si>
  <si>
    <t>G├╝er Aike</t>
  </si>
  <si>
    <t>78021</t>
  </si>
  <si>
    <t>Lago Argentino</t>
  </si>
  <si>
    <t>78028</t>
  </si>
  <si>
    <t>Lago Buenos Aires</t>
  </si>
  <si>
    <t>78035</t>
  </si>
  <si>
    <t>Magallanes</t>
  </si>
  <si>
    <t>78042</t>
  </si>
  <si>
    <t>R├¡o Chico</t>
  </si>
  <si>
    <t>78049</t>
  </si>
  <si>
    <t>82007</t>
  </si>
  <si>
    <t>Caseros</t>
  </si>
  <si>
    <t>82014</t>
  </si>
  <si>
    <t>Castellanos</t>
  </si>
  <si>
    <t>82021</t>
  </si>
  <si>
    <t>Constituci├│n</t>
  </si>
  <si>
    <t>82028</t>
  </si>
  <si>
    <t>Garay</t>
  </si>
  <si>
    <t>82035</t>
  </si>
  <si>
    <t>General L├│pez</t>
  </si>
  <si>
    <t>82042</t>
  </si>
  <si>
    <t>General Obligado</t>
  </si>
  <si>
    <t>82049</t>
  </si>
  <si>
    <t>Iriondo</t>
  </si>
  <si>
    <t>82056</t>
  </si>
  <si>
    <t>82063</t>
  </si>
  <si>
    <t>Las Colonias</t>
  </si>
  <si>
    <t>82070</t>
  </si>
  <si>
    <t>82077</t>
  </si>
  <si>
    <t>82084</t>
  </si>
  <si>
    <t>San Crist├│bal</t>
  </si>
  <si>
    <t>82091</t>
  </si>
  <si>
    <t>82098</t>
  </si>
  <si>
    <t>San Jer├│nimo</t>
  </si>
  <si>
    <t>82105</t>
  </si>
  <si>
    <t>82112</t>
  </si>
  <si>
    <t>82119</t>
  </si>
  <si>
    <t>82126</t>
  </si>
  <si>
    <t>Vera</t>
  </si>
  <si>
    <t>82133</t>
  </si>
  <si>
    <t>Aguirre</t>
  </si>
  <si>
    <t>86007</t>
  </si>
  <si>
    <t>Alberdi</t>
  </si>
  <si>
    <t>86014</t>
  </si>
  <si>
    <t>Atamisqui</t>
  </si>
  <si>
    <t>86021</t>
  </si>
  <si>
    <t>86028</t>
  </si>
  <si>
    <t>Banda</t>
  </si>
  <si>
    <t>86035</t>
  </si>
  <si>
    <t>86042</t>
  </si>
  <si>
    <t>86049</t>
  </si>
  <si>
    <t>Copo</t>
  </si>
  <si>
    <t>86056</t>
  </si>
  <si>
    <t>Choya</t>
  </si>
  <si>
    <t>86063</t>
  </si>
  <si>
    <t>Figueroa</t>
  </si>
  <si>
    <t>86070</t>
  </si>
  <si>
    <t>General Taboada</t>
  </si>
  <si>
    <t>86077</t>
  </si>
  <si>
    <t>Guasay├ín</t>
  </si>
  <si>
    <t>86084</t>
  </si>
  <si>
    <t>Jim├®nez</t>
  </si>
  <si>
    <t>86091</t>
  </si>
  <si>
    <t>Juan F. Ibarra</t>
  </si>
  <si>
    <t>86098</t>
  </si>
  <si>
    <t>Loreto</t>
  </si>
  <si>
    <t>86105</t>
  </si>
  <si>
    <t>Mitre</t>
  </si>
  <si>
    <t>86112</t>
  </si>
  <si>
    <t>86119</t>
  </si>
  <si>
    <t>Ojo de Agua</t>
  </si>
  <si>
    <t>86126</t>
  </si>
  <si>
    <t>86133</t>
  </si>
  <si>
    <t>Quebrachos</t>
  </si>
  <si>
    <t>86140</t>
  </si>
  <si>
    <t>R├¡o Hondo</t>
  </si>
  <si>
    <t>86147</t>
  </si>
  <si>
    <t>86154</t>
  </si>
  <si>
    <t>Robles</t>
  </si>
  <si>
    <t>86161</t>
  </si>
  <si>
    <t>Salavina</t>
  </si>
  <si>
    <t>86168</t>
  </si>
  <si>
    <t>86175</t>
  </si>
  <si>
    <t>86182</t>
  </si>
  <si>
    <t>Sil├¡pica</t>
  </si>
  <si>
    <t>86189</t>
  </si>
  <si>
    <t>Burruyac├║</t>
  </si>
  <si>
    <t>90007</t>
  </si>
  <si>
    <t>Cruz Alta</t>
  </si>
  <si>
    <t>90014</t>
  </si>
  <si>
    <t>Chicligasta</t>
  </si>
  <si>
    <t>90021</t>
  </si>
  <si>
    <t>Famaill├í</t>
  </si>
  <si>
    <t>90028</t>
  </si>
  <si>
    <t>Graneros</t>
  </si>
  <si>
    <t>90035</t>
  </si>
  <si>
    <t>Juan B. Alberdi</t>
  </si>
  <si>
    <t>90042</t>
  </si>
  <si>
    <t>La Cocha</t>
  </si>
  <si>
    <t>90049</t>
  </si>
  <si>
    <t>Leales</t>
  </si>
  <si>
    <t>90056</t>
  </si>
  <si>
    <t>Lules</t>
  </si>
  <si>
    <t>90063</t>
  </si>
  <si>
    <t>Monteros</t>
  </si>
  <si>
    <t>90070</t>
  </si>
  <si>
    <t>90077</t>
  </si>
  <si>
    <t>90084</t>
  </si>
  <si>
    <t>Simoca</t>
  </si>
  <si>
    <t>90091</t>
  </si>
  <si>
    <t>Taf├¡ del Valle</t>
  </si>
  <si>
    <t>90098</t>
  </si>
  <si>
    <t>Taf├¡ Viejo</t>
  </si>
  <si>
    <t>90105</t>
  </si>
  <si>
    <t>Trancas</t>
  </si>
  <si>
    <t>90112</t>
  </si>
  <si>
    <t>Yerba Buena</t>
  </si>
  <si>
    <t>90119</t>
  </si>
  <si>
    <t>R├¡o Grande</t>
  </si>
  <si>
    <t>94007</t>
  </si>
  <si>
    <t>Ushuaia</t>
  </si>
  <si>
    <t>94014</t>
  </si>
  <si>
    <t>REGION AMBA</t>
  </si>
  <si>
    <t>CANALES DE VENTAS</t>
  </si>
  <si>
    <t>DOTACION</t>
  </si>
  <si>
    <t>Atención al afiliado</t>
  </si>
  <si>
    <t>Comercial  </t>
  </si>
  <si>
    <t>Áreas Varias </t>
  </si>
  <si>
    <t>OR</t>
  </si>
  <si>
    <t>xx</t>
  </si>
  <si>
    <t>Enc Filial</t>
  </si>
  <si>
    <t>Resp Contrataiones</t>
  </si>
  <si>
    <t>auditor</t>
  </si>
  <si>
    <t>x</t>
  </si>
  <si>
    <t>650323_AG. LOBOS - RAUL MAZOLIDO /</t>
  </si>
  <si>
    <t>Total Centro de Atención</t>
  </si>
  <si>
    <t>REGION Buenos Aires Costa Atlantica</t>
  </si>
  <si>
    <t>650353_AG. NECOCHEA 2 - JOSE O. GIORGETTI</t>
  </si>
  <si>
    <t>Region Cordoba Norte</t>
  </si>
  <si>
    <t>650450_AG. CORDOBA 2- TOMAS MANSILLA</t>
  </si>
  <si>
    <t>650452_AG. CORDOBA 4- HECTOR ALEMANDI</t>
  </si>
  <si>
    <t>TOTAL CENTROS DE ATENCION</t>
  </si>
  <si>
    <t>Region Cordoba Sur</t>
  </si>
  <si>
    <t>Region Cuyo</t>
  </si>
  <si>
    <t>Region NEA</t>
  </si>
  <si>
    <t>Total Centros de Atención</t>
  </si>
  <si>
    <t>Region NOA</t>
  </si>
  <si>
    <t>Region Nucleo</t>
  </si>
  <si>
    <t> </t>
  </si>
  <si>
    <t>650768-AG. RUFINO - MARIA ANGELICA FASANO</t>
  </si>
  <si>
    <t>Total general</t>
  </si>
  <si>
    <t>Region Pampeana</t>
  </si>
  <si>
    <t>Region Rosario</t>
  </si>
  <si>
    <t>650073_AG. S. CABRAL - COOP. AGRIC. LTDA.</t>
  </si>
  <si>
    <t>650090_AG. CAÑADA RICA - HECTOR RAVIOLA</t>
  </si>
  <si>
    <t>650102_AG. CARCARAÑA - COOP. AGROP. LTDA.</t>
  </si>
  <si>
    <t>Region Bs As Norte</t>
  </si>
  <si>
    <t>650060_AG. SALTO 1 - COOP. AGRIC. GAN. LTDA.</t>
  </si>
  <si>
    <t>650919_AG. PEREZ MILLAN - FEDERICO JOSE ALIMENA</t>
  </si>
  <si>
    <t>Region Litoral</t>
  </si>
  <si>
    <t>650157_AG. S. C. DE LA B. VISTA - COOP. AGRIC. LA UNION LTDA</t>
  </si>
  <si>
    <t>650268_AG. PORTEÑA - COOP. AGROP. LTDA.</t>
  </si>
  <si>
    <t>650305_AG. DIAZ - COOP. TELEFONICA DE DIAZ LTDA.</t>
  </si>
  <si>
    <t>650723_AG.ARROYITO-GUSTAVO FABIAN MARCHISONEY</t>
  </si>
  <si>
    <t>Total Centros de Atencion</t>
  </si>
  <si>
    <t>Region Patagonia Atlantica</t>
  </si>
  <si>
    <t>TOTAL CENTRO DE ATENCION</t>
  </si>
  <si>
    <t>Region Patagonia Andina</t>
  </si>
  <si>
    <t>650896_AG. GRAL. ROCA - NATALIA ROVETTO</t>
  </si>
  <si>
    <t>650021_AG. C. SUAREZ - COOP. AGROP. "G. SAN MARTIN"</t>
  </si>
  <si>
    <t>650237_AG. PIGUE 2 - MARIA HERMILLA BEATRIZ</t>
  </si>
  <si>
    <t>650577_AG. LAPRIDA - MARIA CONCEPCION FERNANDEZ</t>
  </si>
  <si>
    <t>650797_AG.GUAMINI - ASOCIACIï¿½N MEDICA DEL DTO DE GUAMINI</t>
  </si>
  <si>
    <t>Filial</t>
  </si>
  <si>
    <t>Encargada de Filial</t>
  </si>
  <si>
    <t>GRACIELA RIOS</t>
  </si>
  <si>
    <t>MARIELA CARO</t>
  </si>
  <si>
    <t>MARIELA ALVAREZ</t>
  </si>
  <si>
    <t>SILVIA VITALIANI</t>
  </si>
  <si>
    <t>NATALIA RODRIGUEZ</t>
  </si>
  <si>
    <t>FLORENCIA DIAZ</t>
  </si>
  <si>
    <t>EVELYN VALLE</t>
  </si>
  <si>
    <t>ANA POLLEY</t>
  </si>
  <si>
    <t>MABEL SARDIÑA</t>
  </si>
  <si>
    <t>FLORENCIA FEDELLI</t>
  </si>
  <si>
    <t>MARIA BELEN FREINDENBERGER</t>
  </si>
  <si>
    <t>JULIETA FONDATO</t>
  </si>
  <si>
    <t>BRENDA MELISA LEGUIZAMON</t>
  </si>
  <si>
    <t>NAZARENA MANDOLESI</t>
  </si>
  <si>
    <t>ANALIA HEVIA</t>
  </si>
  <si>
    <t>MARIA CECILIA PEREZ</t>
  </si>
  <si>
    <t>ANDREA COLIYAN</t>
  </si>
  <si>
    <t>PAOLA CERDA</t>
  </si>
  <si>
    <t>PATRICIA RIOS</t>
  </si>
  <si>
    <t>MARCELA MASEDA</t>
  </si>
  <si>
    <t>NATALIA REARTE</t>
  </si>
  <si>
    <t>LEONARDO DOMINGUEZ</t>
  </si>
  <si>
    <t>CECILIA BORGHELLI</t>
  </si>
  <si>
    <t>MARIA FLORENCIA ARIAS</t>
  </si>
  <si>
    <t>SOLEDAD MORENO</t>
  </si>
  <si>
    <t>CAROLINA ACERBO *</t>
  </si>
  <si>
    <t>MARIA DE LAS NIEVES SORIANI</t>
  </si>
  <si>
    <t>ANDREA MACARENA VEAS</t>
  </si>
  <si>
    <t>ALEJANDRA SOBARZO</t>
  </si>
  <si>
    <t>PAULA CECILIA RODRIGUEZ</t>
  </si>
  <si>
    <t>LUCIANA DE LUCA</t>
  </si>
  <si>
    <t>CLAUDIA MORENO</t>
  </si>
  <si>
    <t>DANIELA ARRIOLI</t>
  </si>
  <si>
    <t>LAURA FUENTES</t>
  </si>
  <si>
    <t>ALICIA VEIGA</t>
  </si>
  <si>
    <t>MARIA JOSE CUEY</t>
  </si>
  <si>
    <t>NOELIA ECHEVERRIA</t>
  </si>
  <si>
    <t>MARTHA CARRENCA</t>
  </si>
  <si>
    <t>MARIA LAURA CLERICI</t>
  </si>
  <si>
    <t>NRO</t>
  </si>
  <si>
    <t>LOCALIDAD</t>
  </si>
  <si>
    <t>PCIA_CODIG</t>
  </si>
  <si>
    <t>LOC_LOC_ID</t>
  </si>
  <si>
    <t>Regiones Comerciales</t>
  </si>
  <si>
    <t>LATITUD_C_</t>
  </si>
  <si>
    <t>Filial Dependencia</t>
  </si>
  <si>
    <t>Observaciones</t>
  </si>
  <si>
    <t>ACEVEDO</t>
  </si>
  <si>
    <t>B</t>
  </si>
  <si>
    <t>Nora Sanseovich</t>
  </si>
  <si>
    <t>-33.7500</t>
  </si>
  <si>
    <t>MARIANO H. ALFONZO</t>
  </si>
  <si>
    <t>-33.9167</t>
  </si>
  <si>
    <t>650004_AG. ARRECIFES - COOP. AGRICOLA GANADERA LTDA.</t>
  </si>
  <si>
    <t>ARRECIFES</t>
  </si>
  <si>
    <t>-34.0500</t>
  </si>
  <si>
    <t>ASCENSION</t>
  </si>
  <si>
    <t>Julia Estela</t>
  </si>
  <si>
    <t>-34.2167</t>
  </si>
  <si>
    <t>CABILDO</t>
  </si>
  <si>
    <t>Buenos Aires Sur</t>
  </si>
  <si>
    <t>Claudio Cabral</t>
  </si>
  <si>
    <t>-38.4833</t>
  </si>
  <si>
    <t>650011_AG. CACHARI - COOP. AGRICOLA LTDA.</t>
  </si>
  <si>
    <t>CACHARI </t>
  </si>
  <si>
    <t>Vacante</t>
  </si>
  <si>
    <t>-36.4000</t>
  </si>
  <si>
    <t>CARABELAS</t>
  </si>
  <si>
    <t>CARHUE</t>
  </si>
  <si>
    <t>-37.1833</t>
  </si>
  <si>
    <t>CARMEN DE PATAGONES</t>
  </si>
  <si>
    <t>-40.8000</t>
  </si>
  <si>
    <t>COLON</t>
  </si>
  <si>
    <t>-33.8914</t>
  </si>
  <si>
    <t>CONESA</t>
  </si>
  <si>
    <t>-33.6000</t>
  </si>
  <si>
    <t>CORONEL SUAREZ</t>
  </si>
  <si>
    <t>-37.4667</t>
  </si>
  <si>
    <t>650022_AG. CHACABUCO 2 - SUSANA BALBUENA</t>
  </si>
  <si>
    <t>CHACABUCO</t>
  </si>
  <si>
    <t>-34.6417</t>
  </si>
  <si>
    <t>DARRAGUEIRA</t>
  </si>
  <si>
    <t>-37.7000</t>
  </si>
  <si>
    <t>650025_AG. DOYLE - COOP. AGRIC. LTDA. LA ARGENTINA</t>
  </si>
  <si>
    <t>DOYLE</t>
  </si>
  <si>
    <t>-33.8917</t>
  </si>
  <si>
    <t>ESPARTILLAR</t>
  </si>
  <si>
    <t>-37.3833</t>
  </si>
  <si>
    <t>GRAL.ROJO</t>
  </si>
  <si>
    <t>-33.4667</t>
  </si>
  <si>
    <t>JUNIN</t>
  </si>
  <si>
    <t>-34.5850</t>
  </si>
  <si>
    <t>LA DULCE</t>
  </si>
  <si>
    <t>-38.2833</t>
  </si>
  <si>
    <t>LA VIOLETA</t>
  </si>
  <si>
    <t>-33.7333</t>
  </si>
  <si>
    <t>LARTIGAU</t>
  </si>
  <si>
    <t>-38.4500</t>
  </si>
  <si>
    <t>LOS TOLDOS</t>
  </si>
  <si>
    <t>-34.9950</t>
  </si>
  <si>
    <t>650043_AG. M. OCAMPO - COOP. AGRIC. LTDA.</t>
  </si>
  <si>
    <t>MANUEL OCAMPO</t>
  </si>
  <si>
    <t>-33.7667</t>
  </si>
  <si>
    <t>MAR DEL PLATA</t>
  </si>
  <si>
    <t>-38</t>
  </si>
  <si>
    <t>MICAELA CASCALLARES</t>
  </si>
  <si>
    <t>NECOCHEA</t>
  </si>
  <si>
    <t>-38.55</t>
  </si>
  <si>
    <t>OLAVARRIA</t>
  </si>
  <si>
    <t>-36.9000</t>
  </si>
  <si>
    <t>PEREZ MILLAN</t>
  </si>
  <si>
    <t>650052_AG. PERGAMINO1 -COOP. AGR. "RIVADAVIA" LTDA. DE PERG.</t>
  </si>
  <si>
    <t>PERGAMINO</t>
  </si>
  <si>
    <t>-33.8925</t>
  </si>
  <si>
    <t>650053_AG. PERGAMINO2 - PROD. DE SEM. SELECTAS COOP. LTDA.</t>
  </si>
  <si>
    <t>S</t>
  </si>
  <si>
    <t>PIGUE</t>
  </si>
  <si>
    <t>-37.6088</t>
  </si>
  <si>
    <t>650055_AG. PIGUE3 -LA UNIï¿½N SOC. COOP. DE TRANSP. AUT. LTDA.</t>
  </si>
  <si>
    <t>650057_AG. RIVERA - MARCOS TITO CHERNISCHUK</t>
  </si>
  <si>
    <t>RIVERA</t>
  </si>
  <si>
    <t>Claudia Montero</t>
  </si>
  <si>
    <t>-37.2000</t>
  </si>
  <si>
    <t>SALTO</t>
  </si>
  <si>
    <t>-34.2989</t>
  </si>
  <si>
    <t>SAN ANTONIO DE AREC</t>
  </si>
  <si>
    <t>-34.25</t>
  </si>
  <si>
    <t>SAN MIGUEL ARCANGEL</t>
  </si>
  <si>
    <t>-37.4500</t>
  </si>
  <si>
    <t>TORNQUIST</t>
  </si>
  <si>
    <t>-38.1</t>
  </si>
  <si>
    <t>TRES ARROYOS</t>
  </si>
  <si>
    <t>-38.3667</t>
  </si>
  <si>
    <t>650069_AG. T. ARROYOS4 -"LA PAMPA" COOP. AGRIC. GANAD. LTDA.</t>
  </si>
  <si>
    <t>CAPITAL FEDERAL</t>
  </si>
  <si>
    <t>C</t>
  </si>
  <si>
    <t>Silvia Saban</t>
  </si>
  <si>
    <t>-34.5997</t>
  </si>
  <si>
    <t>MARCOS JUAREZ</t>
  </si>
  <si>
    <t>X</t>
  </si>
  <si>
    <t>Martin Oliva</t>
  </si>
  <si>
    <t>-32.7000</t>
  </si>
  <si>
    <t>SARGENTO CABRAL</t>
  </si>
  <si>
    <t>Daniela Dicchio</t>
  </si>
  <si>
    <t>-33.4167</t>
  </si>
  <si>
    <t>650076_AG. SANFORD - LIDIA MARIA NONINO</t>
  </si>
  <si>
    <t>SANFORD</t>
  </si>
  <si>
    <t>-33.1500</t>
  </si>
  <si>
    <t>ELORTONDO</t>
  </si>
  <si>
    <t>-33.7000</t>
  </si>
  <si>
    <t>650078_AG. C. DEL SAUCE - LUIS FANUCCHI</t>
  </si>
  <si>
    <t>CARMEN DEL SAUCE</t>
  </si>
  <si>
    <t>-33.2333</t>
  </si>
  <si>
    <t>MAXIMO PAZ</t>
  </si>
  <si>
    <t>-33.4833</t>
  </si>
  <si>
    <t>MONTE MAIZ</t>
  </si>
  <si>
    <t>-33.2000</t>
  </si>
  <si>
    <t>HUGHES</t>
  </si>
  <si>
    <t>-33.8000</t>
  </si>
  <si>
    <t>650082_AG. CARMEN - CARLOS HORACIO PAULINA.</t>
  </si>
  <si>
    <t>CARMEN</t>
  </si>
  <si>
    <t>PEYRANO</t>
  </si>
  <si>
    <t>-33.5333</t>
  </si>
  <si>
    <t>AREQUITO</t>
  </si>
  <si>
    <t>LOS CARDOS</t>
  </si>
  <si>
    <t>Adrian Acosta</t>
  </si>
  <si>
    <t>-32.3167</t>
  </si>
  <si>
    <t>Otros</t>
  </si>
  <si>
    <t>GENERAL GELLY</t>
  </si>
  <si>
    <t>650087_AG. ALCORTA - COOP. AGROP. LTDA.</t>
  </si>
  <si>
    <t>ALCORTA</t>
  </si>
  <si>
    <t>-33.5500</t>
  </si>
  <si>
    <t>650088_AG. TIMBUES - CLAUDIA M. SCALISE</t>
  </si>
  <si>
    <t>TIMBUES</t>
  </si>
  <si>
    <t>-32.6667</t>
  </si>
  <si>
    <t>650089_AG. WHEELWRIGHT - COOP. AGROP. LTDA.</t>
  </si>
  <si>
    <t>WHEELWRIGHT</t>
  </si>
  <si>
    <t>-33.7833</t>
  </si>
  <si>
    <t>SANTA TERESA</t>
  </si>
  <si>
    <t>-33.4000</t>
  </si>
  <si>
    <t>CAMILO ALDAO</t>
  </si>
  <si>
    <t>-33.1167</t>
  </si>
  <si>
    <t>CASILDA</t>
  </si>
  <si>
    <t>-33.0442</t>
  </si>
  <si>
    <t>PUJATO</t>
  </si>
  <si>
    <t>-33.0169</t>
  </si>
  <si>
    <t>650095_AG. A. LEDESMA - JOSï¿½ SAENZ ARROYO</t>
  </si>
  <si>
    <t>ALEJO LEDESMA</t>
  </si>
  <si>
    <t>-33.6167</t>
  </si>
  <si>
    <t>ARMSTRONG</t>
  </si>
  <si>
    <t>-32.7817</t>
  </si>
  <si>
    <t>GODOY</t>
  </si>
  <si>
    <t>-33.3667</t>
  </si>
  <si>
    <t>ROSARIO</t>
  </si>
  <si>
    <t>-32.9511</t>
  </si>
  <si>
    <t>GENERAL CABRERA</t>
  </si>
  <si>
    <t>-32.8000</t>
  </si>
  <si>
    <t>650100_AG. V. CAï¿½AS - RAï¿½L FORTUNY</t>
  </si>
  <si>
    <t>VILLA CAï¿½AS</t>
  </si>
  <si>
    <t>-34.0000</t>
  </si>
  <si>
    <t>IRIGOYEN</t>
  </si>
  <si>
    <t>-32.15</t>
  </si>
  <si>
    <t>CARCARAï¿½A</t>
  </si>
  <si>
    <t>-32.8584</t>
  </si>
  <si>
    <t>650103_AG. M. DE OCA - COOP. AGROP. DE C. DE GOMEZ LTDA</t>
  </si>
  <si>
    <t>MONTES DE OCA</t>
  </si>
  <si>
    <t>-32.5833</t>
  </si>
  <si>
    <t>SANTA ISABEL</t>
  </si>
  <si>
    <t>-33.7642</t>
  </si>
  <si>
    <t>HERNANDO</t>
  </si>
  <si>
    <t>-32.4167</t>
  </si>
  <si>
    <t>LOS SURGENTES</t>
  </si>
  <si>
    <t>-32.9667</t>
  </si>
  <si>
    <t>CHAï¿½AR LADEADO</t>
  </si>
  <si>
    <t>-33.3167</t>
  </si>
  <si>
    <t>MELINCUE</t>
  </si>
  <si>
    <t>-33.6500</t>
  </si>
  <si>
    <t>650111_AG. I. VERDE -COOP. AGRIC. GANAD. DE ISLA VERDE LTDA.</t>
  </si>
  <si>
    <t>ISLA VERDE</t>
  </si>
  <si>
    <t>-33.2500</t>
  </si>
  <si>
    <t>RECONQUISTA</t>
  </si>
  <si>
    <t>Anibal Ronconi</t>
  </si>
  <si>
    <t>-29.2333</t>
  </si>
  <si>
    <t>JUSTINIANO POSSE</t>
  </si>
  <si>
    <t>-32.8833</t>
  </si>
  <si>
    <t>650116_AG. LAS PERDICES - COTAGRO COOP. AGROPECUARIA LTDA.</t>
  </si>
  <si>
    <t>LAS PERDICES</t>
  </si>
  <si>
    <t>-32.6833</t>
  </si>
  <si>
    <t>650117_AG. FREYRE - FRANCO BONETTO</t>
  </si>
  <si>
    <t>FREYRE</t>
  </si>
  <si>
    <t>-31.1667</t>
  </si>
  <si>
    <t>VILLA OCAMPO</t>
  </si>
  <si>
    <t>-28.4667</t>
  </si>
  <si>
    <t>650120_AG. S. GREGORIO - GREGORIO SOGNO</t>
  </si>
  <si>
    <t>SAN GREGORIO</t>
  </si>
  <si>
    <t>-34.3167</t>
  </si>
  <si>
    <t>TANCACHA</t>
  </si>
  <si>
    <t>-32.2500</t>
  </si>
  <si>
    <t>650122_AG. STA. TERESA - CLAUDIA CALLEGARIS</t>
  </si>
  <si>
    <t>650123_AG. ZAVALLA - MARIANA MIDï¿½N</t>
  </si>
  <si>
    <t>ZAVALLA</t>
  </si>
  <si>
    <t>-33.0167</t>
  </si>
  <si>
    <t>LAS PAREJAS</t>
  </si>
  <si>
    <t>CORREA</t>
  </si>
  <si>
    <t>-32.85</t>
  </si>
  <si>
    <t>INRIVILLE</t>
  </si>
  <si>
    <t>-32.9333</t>
  </si>
  <si>
    <t>650129_AG. ALICIA - COOPERATIVA LECHERA DE ALICIA LTDA.</t>
  </si>
  <si>
    <t>ALICIA</t>
  </si>
  <si>
    <t>-31.95</t>
  </si>
  <si>
    <t>ACEBAL</t>
  </si>
  <si>
    <t>VENADO TUERTO</t>
  </si>
  <si>
    <t>-33.7497</t>
  </si>
  <si>
    <t>MURPHY</t>
  </si>
  <si>
    <t>-33.6333</t>
  </si>
  <si>
    <t>FIRMAT</t>
  </si>
  <si>
    <t>-33.4500</t>
  </si>
  <si>
    <t>650144_AG. GALVEZ - ROSILLO GABRIELA DE</t>
  </si>
  <si>
    <t>GALVEZ</t>
  </si>
  <si>
    <t>-32.0283</t>
  </si>
  <si>
    <t>CHOVET</t>
  </si>
  <si>
    <t>CAï¿½ADA DE GOMEZ</t>
  </si>
  <si>
    <t>UCACHA</t>
  </si>
  <si>
    <t>-33.0333</t>
  </si>
  <si>
    <t>650154_AG. LAS ROSAS - HUGO CLERICO</t>
  </si>
  <si>
    <t>LAS ROSAS</t>
  </si>
  <si>
    <t>-32.4769</t>
  </si>
  <si>
    <t>STA CLARA DE BUENA VISTA</t>
  </si>
  <si>
    <t>-31.7667</t>
  </si>
  <si>
    <t>650158_AG. MARIA TERESA - RICARDO MALINA</t>
  </si>
  <si>
    <t>MARIA TERESA</t>
  </si>
  <si>
    <t>-34.0167</t>
  </si>
  <si>
    <t>SAN LORENZO</t>
  </si>
  <si>
    <t>-32.7414</t>
  </si>
  <si>
    <t>650161_AG. MONTE BUEY - ANGEL POLONI</t>
  </si>
  <si>
    <t>MONTE BUEY</t>
  </si>
  <si>
    <t>-32.9167</t>
  </si>
  <si>
    <t>650162_AG. MARGARITA - CLAUDIO CEFERINO MANSILLA</t>
  </si>
  <si>
    <t>MARGARITA</t>
  </si>
  <si>
    <t>-29.6833</t>
  </si>
  <si>
    <t>650163_AG. LAS TOSCAS - COOP. AGROP. LTDA.</t>
  </si>
  <si>
    <t>LAS TOSCAS</t>
  </si>
  <si>
    <t>-28.3500</t>
  </si>
  <si>
    <t>ROMANG</t>
  </si>
  <si>
    <t>-29.5</t>
  </si>
  <si>
    <t>VILLA MARIA</t>
  </si>
  <si>
    <t>-32.4138</t>
  </si>
  <si>
    <t>650173_AG. S. GENARO - COOP. AGROP. LAS LOLILLAS</t>
  </si>
  <si>
    <t>SAN GENARO</t>
  </si>
  <si>
    <t>-32.3667</t>
  </si>
  <si>
    <t>RIO CUARTO</t>
  </si>
  <si>
    <t>-33.1333</t>
  </si>
  <si>
    <t>COLONIA SILVIO PELL</t>
  </si>
  <si>
    <t>-32.3095</t>
  </si>
  <si>
    <t>HUANCHILLA</t>
  </si>
  <si>
    <t>-33.6667</t>
  </si>
  <si>
    <t>650179_AG. MONTE RALO - COOP. DE MONTE RALO LTDA.</t>
  </si>
  <si>
    <t>MONTE RALO</t>
  </si>
  <si>
    <t>Gabriel Asteggiano</t>
  </si>
  <si>
    <t>-31.9167</t>
  </si>
  <si>
    <t>650182_AG. ALVAREZ - CAMILETTI CLAUDIA</t>
  </si>
  <si>
    <t>ALVAREZ</t>
  </si>
  <si>
    <t>CHABAS</t>
  </si>
  <si>
    <t>TICINO</t>
  </si>
  <si>
    <t>SANTA FE</t>
  </si>
  <si>
    <t>-31.6333</t>
  </si>
  <si>
    <t>VILLA MUGUETA</t>
  </si>
  <si>
    <t>-33.3119</t>
  </si>
  <si>
    <t>LOPEZ</t>
  </si>
  <si>
    <t>-31.9</t>
  </si>
  <si>
    <t>650192_AG. RECONQUISTA</t>
  </si>
  <si>
    <t>VILLA IRIS</t>
  </si>
  <si>
    <t>-38.1833</t>
  </si>
  <si>
    <t>650194_AG. ZAVALIA - COOP. AGRIC. GANAD. DE ZAVALï¿½A LTDA.</t>
  </si>
  <si>
    <t>ZAVALIA</t>
  </si>
  <si>
    <t>-34.9</t>
  </si>
  <si>
    <t>DOBLAS</t>
  </si>
  <si>
    <t>L</t>
  </si>
  <si>
    <t>-37.1500</t>
  </si>
  <si>
    <t>GENERAL SAN MARTIN</t>
  </si>
  <si>
    <t>-37.9833</t>
  </si>
  <si>
    <t>650200_AG. GUATRACHE - COOP. AGRIC. GAN. LTDA.</t>
  </si>
  <si>
    <t>GUATRACHE</t>
  </si>
  <si>
    <t>-37.6667</t>
  </si>
  <si>
    <t>JACINTO ARAUZ</t>
  </si>
  <si>
    <t>-38.0667</t>
  </si>
  <si>
    <t>MACACHIN</t>
  </si>
  <si>
    <t>GUALEGUAY</t>
  </si>
  <si>
    <t>E</t>
  </si>
  <si>
    <t>-33.1444</t>
  </si>
  <si>
    <t>GENERAL RAMIREZ</t>
  </si>
  <si>
    <t>-32.1833</t>
  </si>
  <si>
    <t>CRESPO</t>
  </si>
  <si>
    <t>-32.0333</t>
  </si>
  <si>
    <t>PARANA</t>
  </si>
  <si>
    <t>-31.7333</t>
  </si>
  <si>
    <t>650211_AG. SAN EUGENIO - COOP. AGRICOLA SAN EUGENIO LTDA</t>
  </si>
  <si>
    <t>TANDIL</t>
  </si>
  <si>
    <t>-37.3167</t>
  </si>
  <si>
    <t>650213_AG. AZUL - COOP. AGRARIA LTDA.</t>
  </si>
  <si>
    <t>AZUL</t>
  </si>
  <si>
    <t>-36.7833</t>
  </si>
  <si>
    <t>AVELLANEDA</t>
  </si>
  <si>
    <t>-29.1167</t>
  </si>
  <si>
    <t>BARRANCAS</t>
  </si>
  <si>
    <t>-32.2333</t>
  </si>
  <si>
    <t>ALMAFUERTE</t>
  </si>
  <si>
    <t>-32.2000</t>
  </si>
  <si>
    <t>SAN GUILLERMO</t>
  </si>
  <si>
    <t>-30.3667</t>
  </si>
  <si>
    <t>VILLA TRINIDAD</t>
  </si>
  <si>
    <t>-30.2167</t>
  </si>
  <si>
    <t>650222_AG. ROSARIO 5 - S. COOP. DE TAMB. ZONA ROSARIO COTAR</t>
  </si>
  <si>
    <t>ROLDAN</t>
  </si>
  <si>
    <t>-32.8978</t>
  </si>
  <si>
    <t>SANTA ROSA</t>
  </si>
  <si>
    <t>-36.6167</t>
  </si>
  <si>
    <t>650227_AG. STA. ROSA - ULISES MONTERO</t>
  </si>
  <si>
    <t>SASTRE</t>
  </si>
  <si>
    <t>-31.7500</t>
  </si>
  <si>
    <t>SUARDI</t>
  </si>
  <si>
    <t>-30.5333</t>
  </si>
  <si>
    <t>SALTO GRANDE</t>
  </si>
  <si>
    <t>LEONES</t>
  </si>
  <si>
    <t>-32.65</t>
  </si>
  <si>
    <t>650240_AG. CAP. BERMUDEZ - JUAN C. BUSCAGLIA</t>
  </si>
  <si>
    <t>CAPITAN BERMUDEZ</t>
  </si>
  <si>
    <t>-32.8167</t>
  </si>
  <si>
    <t>650241_AG. TOTORAS - MIRTA DE ROCCHI</t>
  </si>
  <si>
    <t>TOTORAS</t>
  </si>
  <si>
    <t>650244_AG. CASILDA 2 - BARISON</t>
  </si>
  <si>
    <t>650247_AG. E. CASTEX - ACCIï¿½N COOP. AGROP. LTDA.</t>
  </si>
  <si>
    <t>EDUARDO CASTEX</t>
  </si>
  <si>
    <t>-35.9</t>
  </si>
  <si>
    <t>MORTEROS</t>
  </si>
  <si>
    <t>-30.7000</t>
  </si>
  <si>
    <t>SERODINO</t>
  </si>
  <si>
    <t>-32.6167</t>
  </si>
  <si>
    <t>650257_AG. CORRAL DE BUSTOS - VIVIANA MA. BRUSSINO DE DIANI</t>
  </si>
  <si>
    <t>CORRAL DE BUSTOS</t>
  </si>
  <si>
    <t>-33.2833</t>
  </si>
  <si>
    <t>650259_AG. BAHIA BLANCA - PROD. RURALES DEL SUD COOP. LTDA.</t>
  </si>
  <si>
    <t>BAHIA BLANCA</t>
  </si>
  <si>
    <t>Patagonia Costa Atlantica</t>
  </si>
  <si>
    <t>-38.7167</t>
  </si>
  <si>
    <t>EL ARBOLITO</t>
  </si>
  <si>
    <t>GODEKEN</t>
  </si>
  <si>
    <t>-33.4007</t>
  </si>
  <si>
    <t>SAN JUSTO</t>
  </si>
  <si>
    <t>-30.7833</t>
  </si>
  <si>
    <t>650265_AG. GDOR. CRESPO - ELVIO ZILLI</t>
  </si>
  <si>
    <t>GDOR. CRESPO</t>
  </si>
  <si>
    <t>-30.3833</t>
  </si>
  <si>
    <t>LUCAS GONZALEZ</t>
  </si>
  <si>
    <t>-32.4000</t>
  </si>
  <si>
    <t>PORTEï¿½A</t>
  </si>
  <si>
    <t>-30.9667</t>
  </si>
  <si>
    <t>650269_AG. ONCATIVO - RAUL H. TALLONE</t>
  </si>
  <si>
    <t>ONCATIVO</t>
  </si>
  <si>
    <t>CERES</t>
  </si>
  <si>
    <t>-29.8833</t>
  </si>
  <si>
    <t>MALABRIGO</t>
  </si>
  <si>
    <t>-29.3500</t>
  </si>
  <si>
    <t>SAN CAYETANO</t>
  </si>
  <si>
    <t>-38.3333</t>
  </si>
  <si>
    <t>650280_AG.MONJE - GUSTAVO GERMAN E ARACH</t>
  </si>
  <si>
    <t>MONJE</t>
  </si>
  <si>
    <t>-32.3500</t>
  </si>
  <si>
    <t>MARCELINO ESCALADA</t>
  </si>
  <si>
    <t>-30.5833</t>
  </si>
  <si>
    <t>SAMPACHO</t>
  </si>
  <si>
    <t>-33.3833</t>
  </si>
  <si>
    <t>ADELIA MARIA</t>
  </si>
  <si>
    <t>650286_FILIAL RIO CUARTO</t>
  </si>
  <si>
    <t>650287_AG. ACHIRAS - TOMï¿½S  RAPOSO</t>
  </si>
  <si>
    <t>ACHIRAS</t>
  </si>
  <si>
    <t>-33.1667</t>
  </si>
  <si>
    <t>SAN BASILIO</t>
  </si>
  <si>
    <t>650293_AG. V. MACKENNA - JUAN C.CAMPI</t>
  </si>
  <si>
    <t>VICUï¿½A MACKENNA</t>
  </si>
  <si>
    <t>-33.9000</t>
  </si>
  <si>
    <t>MACIEL</t>
  </si>
  <si>
    <t>-32.4667</t>
  </si>
  <si>
    <t>650302_AG. AYACUCHO - EDUARDO GONZALEZ</t>
  </si>
  <si>
    <t>AYACUCHO</t>
  </si>
  <si>
    <t>SAAVEDRA</t>
  </si>
  <si>
    <t>-37.75</t>
  </si>
  <si>
    <t>BERABEVU</t>
  </si>
  <si>
    <t>-33.3333</t>
  </si>
  <si>
    <t>DIAZ</t>
  </si>
  <si>
    <t>JOVITA</t>
  </si>
  <si>
    <t>-34.5000</t>
  </si>
  <si>
    <t>LOBOS</t>
  </si>
  <si>
    <t>-35.1853</t>
  </si>
  <si>
    <t>CARLOS PELLEGRINI</t>
  </si>
  <si>
    <t>-32.0500</t>
  </si>
  <si>
    <t>VILLA RAMALLO</t>
  </si>
  <si>
    <t>-33.4981</t>
  </si>
  <si>
    <t>JUAN BAUTISTA ALBERDI</t>
  </si>
  <si>
    <t>-34.4333</t>
  </si>
  <si>
    <t>650328_AG. 9 DE JULIO - JUAN CARLOS BANFFI</t>
  </si>
  <si>
    <t>9 DE JULIO</t>
  </si>
  <si>
    <t>-35.4</t>
  </si>
  <si>
    <t>RIO TERCERO</t>
  </si>
  <si>
    <t>650334_AG. CLUSELLAS - ALBERTO COLOMBA</t>
  </si>
  <si>
    <t>CLUCELLAS</t>
  </si>
  <si>
    <t>-31.4333</t>
  </si>
  <si>
    <t>PILAR</t>
  </si>
  <si>
    <t>-31.4500</t>
  </si>
  <si>
    <t>BRAGADO</t>
  </si>
  <si>
    <t>-35.1192</t>
  </si>
  <si>
    <t>25 DE MAYO</t>
  </si>
  <si>
    <t>-35.4281</t>
  </si>
  <si>
    <t>PUAN</t>
  </si>
  <si>
    <t>-37.5500</t>
  </si>
  <si>
    <t>650342_AG. S. EDUARDO - COOP. AGROP. LTDA.</t>
  </si>
  <si>
    <t>SAN EDUARDO</t>
  </si>
  <si>
    <t>-33.8833</t>
  </si>
  <si>
    <t>650345_AG. CANALS - COOP.TAMBERA LTDA."14 DE ABRIL"</t>
  </si>
  <si>
    <t>CANALS</t>
  </si>
  <si>
    <t>CARMEN DE ARECO</t>
  </si>
  <si>
    <t>-34.3858</t>
  </si>
  <si>
    <t>EL TREBOL</t>
  </si>
  <si>
    <t>-32.1892</t>
  </si>
  <si>
    <t>MAGGIOLO</t>
  </si>
  <si>
    <t>650354_AG. CHIVILCOY - DANIEL O. MAGNI</t>
  </si>
  <si>
    <t>CHIVILCOY</t>
  </si>
  <si>
    <t>-34.9083</t>
  </si>
  <si>
    <t>GUATIMOZIN</t>
  </si>
  <si>
    <t>BONIFACIO</t>
  </si>
  <si>
    <t>-36.8167</t>
  </si>
  <si>
    <t>SAN FRANCISCO</t>
  </si>
  <si>
    <t>-31.4352</t>
  </si>
  <si>
    <t>SALLIQUELO</t>
  </si>
  <si>
    <t>-36.7500</t>
  </si>
  <si>
    <t>ORENSE</t>
  </si>
  <si>
    <t>-38.6667</t>
  </si>
  <si>
    <t>BIGAND</t>
  </si>
  <si>
    <t>650365_AG. I. ALVEAR - LUIS FRANSISCO MENSI</t>
  </si>
  <si>
    <t>INTENDENTE ALVEAR</t>
  </si>
  <si>
    <t>-35.2333</t>
  </si>
  <si>
    <t>DIAMANTE</t>
  </si>
  <si>
    <t>-32.0644</t>
  </si>
  <si>
    <t>GENERAL PICO</t>
  </si>
  <si>
    <t>-35.6667</t>
  </si>
  <si>
    <t>650371_AG. CUTRAL - CO - JUAN B. MATUS</t>
  </si>
  <si>
    <t>CUTRAL-CO</t>
  </si>
  <si>
    <t>Q</t>
  </si>
  <si>
    <t>Nestor Wild</t>
  </si>
  <si>
    <t>-38.9333</t>
  </si>
  <si>
    <t>SAN JERONIMO SUD</t>
  </si>
  <si>
    <t>ROBERTS</t>
  </si>
  <si>
    <t>-35.1500</t>
  </si>
  <si>
    <t>650378_AG. S. ROSA DE CALAM. - CLAUDIO CHAVERO</t>
  </si>
  <si>
    <t>SANTA ROSA DE CALAM</t>
  </si>
  <si>
    <t>-32.0667</t>
  </si>
  <si>
    <t>650379_AG. LAS FLORES - DORA CAIERO DE GUIDINI</t>
  </si>
  <si>
    <t>LAS FLORES</t>
  </si>
  <si>
    <t>-36.05</t>
  </si>
  <si>
    <t>650383_AG. CATRIEL - LUCERO OSVALDO</t>
  </si>
  <si>
    <t>CATRIEL</t>
  </si>
  <si>
    <t>R</t>
  </si>
  <si>
    <t>-37.8667</t>
  </si>
  <si>
    <t>650388_AG. BARILOCHE - ANA MARIA ANTON</t>
  </si>
  <si>
    <t>BARILOCHE</t>
  </si>
  <si>
    <t>-41.1500</t>
  </si>
  <si>
    <t>CARRERAS</t>
  </si>
  <si>
    <t>S.M.TUCUMAN</t>
  </si>
  <si>
    <t>T</t>
  </si>
  <si>
    <t>Jose Ganam</t>
  </si>
  <si>
    <t>-26.8167</t>
  </si>
  <si>
    <t>BENITO JUAREZ</t>
  </si>
  <si>
    <t>650396_AG. PLOTTIER - CLAUDIO H. GAIDO</t>
  </si>
  <si>
    <t>PLOTTIER</t>
  </si>
  <si>
    <t>-38.9667</t>
  </si>
  <si>
    <t>SANTA LUCIA</t>
  </si>
  <si>
    <t>-33.8667</t>
  </si>
  <si>
    <t>650401_AG. ROSARIO 1 - FERNANDO PICOLLINI</t>
  </si>
  <si>
    <t>650403_AG. ROSARIO 3 - FRANCISCO NIETO</t>
  </si>
  <si>
    <t>650407_AG. L. N. ALEM - JOSE AURELIO CALVO</t>
  </si>
  <si>
    <t>LEANDRO N. ALEM</t>
  </si>
  <si>
    <t>-34.5333</t>
  </si>
  <si>
    <t>650409_AG. AREQUITO - MARIA ISABEL PAVICICH DE FIOIRI</t>
  </si>
  <si>
    <t>ARROYO DULCE</t>
  </si>
  <si>
    <t>-34.0833</t>
  </si>
  <si>
    <t>650411_AG. VILLAGUAY - GUILLERMO JULIO MAYER</t>
  </si>
  <si>
    <t>VILLAGUAY</t>
  </si>
  <si>
    <t>-31.85</t>
  </si>
  <si>
    <t>650414_AG. V. MAZA - ROBERTO O. OQUENDO</t>
  </si>
  <si>
    <t>VILLA MAZA</t>
  </si>
  <si>
    <t>-36.8333</t>
  </si>
  <si>
    <t>650415_AG. S. F. DE BELLOCQ - CARLOS J. PLUIS</t>
  </si>
  <si>
    <t>SAN FRANCISCO DE BELLOCQ</t>
  </si>
  <si>
    <t>-38.7000</t>
  </si>
  <si>
    <t>650416_AG.  C. DEL URUGUAY - RODOLFO EDUARDO VILLANUEVA</t>
  </si>
  <si>
    <t>CONCEPCION DEL URUGUAY</t>
  </si>
  <si>
    <t>-32.4833</t>
  </si>
  <si>
    <t>650417_AG. CONCORDIA - JUAN ALBERO KLOSTER</t>
  </si>
  <si>
    <t>CONCORDIA</t>
  </si>
  <si>
    <t>-31.4000</t>
  </si>
  <si>
    <t>S.JOSE DE LA ESQUINA</t>
  </si>
  <si>
    <t>-33.1128</t>
  </si>
  <si>
    <t>GODOY CRUZ</t>
  </si>
  <si>
    <t>M</t>
  </si>
  <si>
    <t>Miguel Poch</t>
  </si>
  <si>
    <t>650432_AG. CORRIENTES - GERARDO VICENTE</t>
  </si>
  <si>
    <t>CORRIENTES</t>
  </si>
  <si>
    <t>W</t>
  </si>
  <si>
    <t>-27.4667</t>
  </si>
  <si>
    <t>650433_AG. RESISTENCIA - ACA SALUD -  ESCRIBANOS CHACO</t>
  </si>
  <si>
    <t>RESISTENCIA</t>
  </si>
  <si>
    <t>H</t>
  </si>
  <si>
    <t>-27.4500</t>
  </si>
  <si>
    <t>CASBAS</t>
  </si>
  <si>
    <t>650435_AG. GUALEGUAYCHU - JORGE VIEGAS</t>
  </si>
  <si>
    <t>GUALEGUAYCHU</t>
  </si>
  <si>
    <t>-33.0103</t>
  </si>
  <si>
    <t>650439_AG. QUEQUEN - COOP. AGRIC. GANAD. LTDA. RIO QUEQUEN</t>
  </si>
  <si>
    <t>QUEQUEN</t>
  </si>
  <si>
    <t>-38.5333</t>
  </si>
  <si>
    <t>SANCTI SPIRITU</t>
  </si>
  <si>
    <t>ADOLFO GONZALEZ CHAVEZ</t>
  </si>
  <si>
    <t>-38.2551</t>
  </si>
  <si>
    <t>CHOELE CHOEL</t>
  </si>
  <si>
    <t>-39.2667</t>
  </si>
  <si>
    <t>MARTINEZ DE HOZ</t>
  </si>
  <si>
    <t>-35.3167</t>
  </si>
  <si>
    <t>GRAL.ALVEAR</t>
  </si>
  <si>
    <t>-34.9667</t>
  </si>
  <si>
    <t>BELL VILLE</t>
  </si>
  <si>
    <t>650449_AG. CARMEN - CARLOS HORACIO PAULINA</t>
  </si>
  <si>
    <t>CORDOBA</t>
  </si>
  <si>
    <t>-31.4167</t>
  </si>
  <si>
    <t>WINIFREDA</t>
  </si>
  <si>
    <t>-36.2500</t>
  </si>
  <si>
    <t>650454_AG. JUNIN - JUAN CARLOS GAAB</t>
  </si>
  <si>
    <t>NOETINGER</t>
  </si>
  <si>
    <t>650456_AG. ARTEAGA - GERARDO MARTIN BACELLI</t>
  </si>
  <si>
    <t>ARTEAGA</t>
  </si>
  <si>
    <t>-33.0833</t>
  </si>
  <si>
    <t>650457_AG. SAN JUAN - LILIANA ROJAS</t>
  </si>
  <si>
    <t>SAN JUAN</t>
  </si>
  <si>
    <t>J</t>
  </si>
  <si>
    <t>-31.5375</t>
  </si>
  <si>
    <t>650458_AG. SAN LUIS - PATRICI MISITI</t>
  </si>
  <si>
    <t>SAN LUIS</t>
  </si>
  <si>
    <t>D</t>
  </si>
  <si>
    <t>-33.3000</t>
  </si>
  <si>
    <t>650459_AG. LINCOLN - MIGUEL ETCHEGARAY</t>
  </si>
  <si>
    <t>LINCOLN</t>
  </si>
  <si>
    <t>-34.8650</t>
  </si>
  <si>
    <t>650462_AG. VICTORICA - NORMA PEREZ</t>
  </si>
  <si>
    <t>VICTORICA</t>
  </si>
  <si>
    <t>-36.2167</t>
  </si>
  <si>
    <t>650463_AG. T. ISLETAS - DEMETRIO LEVKOV</t>
  </si>
  <si>
    <t>TRES ISLETAS</t>
  </si>
  <si>
    <t>-25.4000</t>
  </si>
  <si>
    <t>650465_AG. PASO DE LOS LIBRES - ALFREDO TORRES</t>
  </si>
  <si>
    <t>PASO DE LOS LIBRES</t>
  </si>
  <si>
    <t>-29.7167</t>
  </si>
  <si>
    <t>650466_AG. CHARATA - Hï¿½CTOR BEMEJO</t>
  </si>
  <si>
    <t>CHARATA</t>
  </si>
  <si>
    <t>-27.2167</t>
  </si>
  <si>
    <t>VILLA ANGELA</t>
  </si>
  <si>
    <t>-27.5833</t>
  </si>
  <si>
    <t>650469_AG. MACHAGAI - JULIO ALTAMIRANO</t>
  </si>
  <si>
    <t>MACHAGAI</t>
  </si>
  <si>
    <t>-26.9333</t>
  </si>
  <si>
    <t>650470_AG. QUITILIPI - MIGUEL DE GARATE</t>
  </si>
  <si>
    <t>QUITILIPI</t>
  </si>
  <si>
    <t>-26.8667</t>
  </si>
  <si>
    <t>650471_AG. P. R. SAENZ PEï¿½A - RODOLFO HOLZER</t>
  </si>
  <si>
    <t>PRESIDENCIA ROQUE SAENZ PEï¿½A</t>
  </si>
  <si>
    <t>-26.7833</t>
  </si>
  <si>
    <t>650473_AG. CIPOLLETTI - VICTOR HUGO POLLA</t>
  </si>
  <si>
    <t>CIPOLLETTI</t>
  </si>
  <si>
    <t>650475_AG. V. CONSTITUCIï¿½N - CARLOS MARIANO LOBATO</t>
  </si>
  <si>
    <t>VILLA CONSTITUCION</t>
  </si>
  <si>
    <t>650477_AG. I. LUIGGI - CAMARA DE COMERCIO ING. LUIGGI</t>
  </si>
  <si>
    <t>INGENIERO LUIGGI</t>
  </si>
  <si>
    <t>-35.4167</t>
  </si>
  <si>
    <t>650478_AG. E. CASTEX 1 - MARCOS BRUNENGO</t>
  </si>
  <si>
    <t>650479_AG. REALICO - M. DEL CARMEN ANTONELLI</t>
  </si>
  <si>
    <t>REALICO</t>
  </si>
  <si>
    <t>-35.0333</t>
  </si>
  <si>
    <t>650485_AG. M. RIGLOS - FABIAN RODRIGUEZ</t>
  </si>
  <si>
    <t>MIGUEL RIGLOS</t>
  </si>
  <si>
    <t>-36.8500</t>
  </si>
  <si>
    <t>ALPACHIRI</t>
  </si>
  <si>
    <t>-37.3667</t>
  </si>
  <si>
    <t>650489_AG. S. RAFAEL - ACA SALUD (SAN RAFAEL)</t>
  </si>
  <si>
    <t>SAN RAFAEL</t>
  </si>
  <si>
    <t>-34.6000</t>
  </si>
  <si>
    <t>GENERAL ACHA</t>
  </si>
  <si>
    <t>650491_AG. V. MERCEDES -HILDA DE  COSER</t>
  </si>
  <si>
    <t>VILLA MERCEDES</t>
  </si>
  <si>
    <t>650493_AG. BERNASCONI - HECTOR KORSUNKY</t>
  </si>
  <si>
    <t>BERNASCONI</t>
  </si>
  <si>
    <t>-37.9</t>
  </si>
  <si>
    <t>SAN PEDRO</t>
  </si>
  <si>
    <t>-33.6706</t>
  </si>
  <si>
    <t>CAFFERATA</t>
  </si>
  <si>
    <t>-33.4333</t>
  </si>
  <si>
    <t>POSADAS</t>
  </si>
  <si>
    <t>N</t>
  </si>
  <si>
    <t>-27.3833</t>
  </si>
  <si>
    <t>650511_AG. EL BOLSON - LUIS TORRES CURTH</t>
  </si>
  <si>
    <t>EL BOLSON</t>
  </si>
  <si>
    <t>-41.9667</t>
  </si>
  <si>
    <t>650512_AG. C. SARMIENTO - ALBERTO ROSSI</t>
  </si>
  <si>
    <t>CAPITAN SARMIENTO</t>
  </si>
  <si>
    <t>-34.1667</t>
  </si>
  <si>
    <t>650513_AG. TRELEW - IIGNACIO TALAVERA</t>
  </si>
  <si>
    <t>TRELEW</t>
  </si>
  <si>
    <t>U</t>
  </si>
  <si>
    <t>-43.2581</t>
  </si>
  <si>
    <t>TRENEL</t>
  </si>
  <si>
    <t>-35.7000</t>
  </si>
  <si>
    <t>AMENABAR</t>
  </si>
  <si>
    <t>-34.1333</t>
  </si>
  <si>
    <t>CORONEL PRINGLES</t>
  </si>
  <si>
    <t>-37.9667</t>
  </si>
  <si>
    <t>EL DORADO</t>
  </si>
  <si>
    <t>-26.4000</t>
  </si>
  <si>
    <t>650522_AG. OBERA - SIMï¿½N WASILEWKI</t>
  </si>
  <si>
    <t>OBERA</t>
  </si>
  <si>
    <t>-27.4833</t>
  </si>
  <si>
    <t>650525_AG. S. JORGE - JORGE PELLEGRINO</t>
  </si>
  <si>
    <t>SAN JORGE</t>
  </si>
  <si>
    <t>650526_AG. ESQUEL - TOMAS GONZALEZ</t>
  </si>
  <si>
    <t>ESQUEL</t>
  </si>
  <si>
    <t>-43.4486</t>
  </si>
  <si>
    <t>650528_AG. M. SUSANA - JUAN C. FISSORE</t>
  </si>
  <si>
    <t>MARIA SUSANA</t>
  </si>
  <si>
    <t>-32.26</t>
  </si>
  <si>
    <t>650530_AG. RUFINO - MARï¿½A C.LEVENTAN</t>
  </si>
  <si>
    <t>RUFINO</t>
  </si>
  <si>
    <t>-34.2667</t>
  </si>
  <si>
    <t>650531_AG. CENTENARIO - FAUSTINO LAFFITTE</t>
  </si>
  <si>
    <t>CENTENARIO</t>
  </si>
  <si>
    <t>-38.8</t>
  </si>
  <si>
    <t>650533_AG. LEANDRO N. ALEM - JUZVIACZCH MARIA INES</t>
  </si>
  <si>
    <t>-27.6000</t>
  </si>
  <si>
    <t>650534_AG. APOSTOLES - CLAUDIO SKROMEDA</t>
  </si>
  <si>
    <t>APOSTOLES</t>
  </si>
  <si>
    <t>-27.9167</t>
  </si>
  <si>
    <t>650535_AG. PUERTO RICO - MYRIAM BEATRIZ SALGUERO</t>
  </si>
  <si>
    <t>PUERTO RICO</t>
  </si>
  <si>
    <t>G</t>
  </si>
  <si>
    <t>-26.8000</t>
  </si>
  <si>
    <t>650537_AG. POSADAS - SILVIA BONIFATTO</t>
  </si>
  <si>
    <t>650540_AG. GUALEGUAYCHU - CENTRO ALMACENEROS Y AFINES</t>
  </si>
  <si>
    <t>650541_AG. S. CRISTOBAL - ALICIA DE CICOLINO</t>
  </si>
  <si>
    <t>SAN CRISTOBAL</t>
  </si>
  <si>
    <t>-30.3167</t>
  </si>
  <si>
    <t>RAFAELA</t>
  </si>
  <si>
    <t>-31.2667</t>
  </si>
  <si>
    <t>650544_AG. T. LAUQUEN - OMAR ANGHIELERI</t>
  </si>
  <si>
    <t>TRENQUE LAUQUEN</t>
  </si>
  <si>
    <t>-35.9667</t>
  </si>
  <si>
    <t>650545_AG. P. MADRYN - JOSE CERBAN</t>
  </si>
  <si>
    <t>PUERTO MADRYN</t>
  </si>
  <si>
    <t>-42.7667</t>
  </si>
  <si>
    <t>650547_AG. FUNES - LAUREANO LANCIOTTI</t>
  </si>
  <si>
    <t>FUNES</t>
  </si>
  <si>
    <t>650550_AG. A. DEL VALLE - CARLOS  BORGES</t>
  </si>
  <si>
    <t>ARISTOBULO DEL VALLE</t>
  </si>
  <si>
    <t>-27.0952</t>
  </si>
  <si>
    <t>PEHUAJO</t>
  </si>
  <si>
    <t>-35.8147</t>
  </si>
  <si>
    <t>650553_AG. BRINKMANN - LA PIAMONTESA</t>
  </si>
  <si>
    <t>BRINKMANN</t>
  </si>
  <si>
    <t>-30.8667</t>
  </si>
  <si>
    <t>650554_AG. P. IGUAZU - ABEL GAUTO FECHNER</t>
  </si>
  <si>
    <t>PUERTO IGUAZU</t>
  </si>
  <si>
    <t>-25.5991</t>
  </si>
  <si>
    <t>RAWSON</t>
  </si>
  <si>
    <t>-43.3000</t>
  </si>
  <si>
    <t>LABORDE</t>
  </si>
  <si>
    <t>-33.1547</t>
  </si>
  <si>
    <t>ORIENTE</t>
  </si>
  <si>
    <t>-38.7333</t>
  </si>
  <si>
    <t>650560_AG. ROLDAN - GUILLERMO AMSLER</t>
  </si>
  <si>
    <t>650565_AG. V. LA ANGOSTURA - MODARELLI</t>
  </si>
  <si>
    <t>VILLA LA ANGOSTURA</t>
  </si>
  <si>
    <t>-40.7833</t>
  </si>
  <si>
    <t>650566_AG. CATRILO - MARIA M. MARTï¿½N</t>
  </si>
  <si>
    <t>CATRILO</t>
  </si>
  <si>
    <t>-36.4333</t>
  </si>
  <si>
    <t>650567_AG. SALTA - ROBERTO BORDï¿½N</t>
  </si>
  <si>
    <t>SALTA</t>
  </si>
  <si>
    <t>-24.7833</t>
  </si>
  <si>
    <t>650568_AG. S. M. TUCUMAN - GIANFRANSISCO DANTE</t>
  </si>
  <si>
    <t>650569_AG. S. M. TUCUMAN - Hï¿½CTOR  MATIAS</t>
  </si>
  <si>
    <t>650570_AG. SALTA - MATEO ADRIANA</t>
  </si>
  <si>
    <t>650571_AG. V. ELOISA - SANGER PABLO SANTIAGO</t>
  </si>
  <si>
    <t>VILLA ELOISA</t>
  </si>
  <si>
    <t>-32.9500</t>
  </si>
  <si>
    <t>650573_AG. R. COLORADO - OSCAR PORTUGAL</t>
  </si>
  <si>
    <t>RIO COLORADO</t>
  </si>
  <si>
    <t>-39.0167</t>
  </si>
  <si>
    <t>650574_AG. HENDERSON - HECTOR APRAIZ</t>
  </si>
  <si>
    <t>HENDERSON</t>
  </si>
  <si>
    <t>-36.3000</t>
  </si>
  <si>
    <t>HUANGUELEN</t>
  </si>
  <si>
    <t>-37.0333</t>
  </si>
  <si>
    <t>650576_AG. V. TUERTO 2 - DANIEL DESTEFANO</t>
  </si>
  <si>
    <t>LAPRIDA</t>
  </si>
  <si>
    <t>CORONEL DORREGO</t>
  </si>
  <si>
    <t>650579_AG. S. M. DE LOS ANDES - SCHROEDER</t>
  </si>
  <si>
    <t>SAN MARTIN DE LOS ANDES</t>
  </si>
  <si>
    <t>-40.1667</t>
  </si>
  <si>
    <t>650581_AG. LONQUIMAY - RAUL FERNANDEZ</t>
  </si>
  <si>
    <t>LONQUIMAY</t>
  </si>
  <si>
    <t>-36.4667</t>
  </si>
  <si>
    <t>650582_AG. QUEMU QUEMU - DANIELA KULHAWY</t>
  </si>
  <si>
    <t>QUEMU-QUEMU</t>
  </si>
  <si>
    <t>650583_AG. V. C. PAZ -  ANA CRISTINA TORRES</t>
  </si>
  <si>
    <t>VILLA CARLOS PAZ</t>
  </si>
  <si>
    <t>650584_AG. ARIAS - KUCHARENKO MONICA SUSANA</t>
  </si>
  <si>
    <t>ARIAS</t>
  </si>
  <si>
    <t>PELLEGRINI</t>
  </si>
  <si>
    <t>-36.2667</t>
  </si>
  <si>
    <t>GAIMAN</t>
  </si>
  <si>
    <t>-43.2833</t>
  </si>
  <si>
    <t>RIO GALLEGOS</t>
  </si>
  <si>
    <t>Z</t>
  </si>
  <si>
    <t>-51.6333</t>
  </si>
  <si>
    <t>650591_AG. DOLORES - LUIS ALLEGRONI</t>
  </si>
  <si>
    <t>DOLORES</t>
  </si>
  <si>
    <t>-36.3333</t>
  </si>
  <si>
    <t>MAIPU</t>
  </si>
  <si>
    <t>-36.8667</t>
  </si>
  <si>
    <t>_FILIAL MAR DEL PLATA</t>
  </si>
  <si>
    <t>650593_AG. LOBERIA - FERNANDO MARIO ASTIZ</t>
  </si>
  <si>
    <t>LOBERIA</t>
  </si>
  <si>
    <t>-38.1500</t>
  </si>
  <si>
    <t>650594_AG. GRAL. ROCA - JORGE FERNANDEZ</t>
  </si>
  <si>
    <t>GENERAL ROCA</t>
  </si>
  <si>
    <t>-39.0500</t>
  </si>
  <si>
    <t>SAN ANTONIO OESTE</t>
  </si>
  <si>
    <t>-40.7333</t>
  </si>
  <si>
    <t>650597_FILIAL MAR DEL PLATA</t>
  </si>
  <si>
    <t>650598_AG. C. CASARES - JAIME CANTONS</t>
  </si>
  <si>
    <t>CARLOS CASARES</t>
  </si>
  <si>
    <t>-35.6264</t>
  </si>
  <si>
    <t>650599_AG. FLORENCIA - ROUVIER MARCELO ALEJANDRO</t>
  </si>
  <si>
    <t>FLORENCIA</t>
  </si>
  <si>
    <t>-28.0333</t>
  </si>
  <si>
    <t>650600_AG. SAN JAVIER - WINCKLER ROBERTO</t>
  </si>
  <si>
    <t>SAN JAVIER</t>
  </si>
  <si>
    <t>650601_AG. G. CHAVEZ - MARIA IRIARTE</t>
  </si>
  <si>
    <t>650602_AG. PIAMONTE - MARISCOTTI ELCARD DOMINGO</t>
  </si>
  <si>
    <t>PIAMONTE</t>
  </si>
  <si>
    <t>-32.1333</t>
  </si>
  <si>
    <t>650603_AG. ROSARIO 6 - CARLOS IGNACIO MUNIATEGUI</t>
  </si>
  <si>
    <t>650604_AG. EL TREBOL - MARIO BAUDINO</t>
  </si>
  <si>
    <t>CRUZ ALTA</t>
  </si>
  <si>
    <t>-33.0075</t>
  </si>
  <si>
    <t>650607_AG.SAN JENARO NORTE - SEBASTIAN EMANUEL</t>
  </si>
  <si>
    <t>SAN GENARO NORTE</t>
  </si>
  <si>
    <t>650608_AG. MALARGUE - TORTOSA ALDO RUBEN</t>
  </si>
  <si>
    <t>MALARGUE</t>
  </si>
  <si>
    <t>-35.4744</t>
  </si>
  <si>
    <t>DE LA GARMA</t>
  </si>
  <si>
    <t>650611_AG. TUNUYAN - RAUL ALBERTO AMPUERO</t>
  </si>
  <si>
    <t>TUNUYAN</t>
  </si>
  <si>
    <t>-33.5667</t>
  </si>
  <si>
    <t>650612_AG. GALVEZ - GABRIELA DE ROSILLO</t>
  </si>
  <si>
    <t>650613_AG.ROSARIO - NANCY CABO</t>
  </si>
  <si>
    <t>650614_AG. V. REGINA - CARLOS FIORDELLI</t>
  </si>
  <si>
    <t>VILLA REGINA</t>
  </si>
  <si>
    <t>-39.1000</t>
  </si>
  <si>
    <t>650617_AG. SAN RAFAEL - PEREZ VANINI ARIEL</t>
  </si>
  <si>
    <t>650618_AG. S. GENARO - COOP. LAS LOLILLAS LTDA.</t>
  </si>
  <si>
    <t>650619_AG. M. JUANA - AMADEO BAZZONI</t>
  </si>
  <si>
    <t>MARIA JUANA</t>
  </si>
  <si>
    <t>-31.6833</t>
  </si>
  <si>
    <t>650620_AG. M. JUANA - AMADEO BAZZONI</t>
  </si>
  <si>
    <t>GENERAL LEVALLE</t>
  </si>
  <si>
    <t>650622_AG. ROSARIO 4 - LILIANA  SALVAï¿½A</t>
  </si>
  <si>
    <t>650624_AG. VILLA HUIDOBRO - GLADIS CENTENO</t>
  </si>
  <si>
    <t>VILLA HUIDOBRO</t>
  </si>
  <si>
    <t>-34.8333</t>
  </si>
  <si>
    <t>LABOULAYE</t>
  </si>
  <si>
    <t>-34.1167</t>
  </si>
  <si>
    <t>650627_AG. TAPALQUE - CLAUDIA IZQUIERDO DE GARBI</t>
  </si>
  <si>
    <t>TAPALQUE</t>
  </si>
  <si>
    <t>-36.3500</t>
  </si>
  <si>
    <t>650629_AG. C. RIVADAVIA - SUSANA PACHECO</t>
  </si>
  <si>
    <t>COMODORO RIVADAVIA</t>
  </si>
  <si>
    <t>-45.6083</t>
  </si>
  <si>
    <t>650630_AG. LAS FLORES - RICARDO ALBERTO FERNANDEZ</t>
  </si>
  <si>
    <t>650632_AG. G. CASTRO - SONIA ROSA PONGA</t>
  </si>
  <si>
    <t>GOBERNADOR CASTRO</t>
  </si>
  <si>
    <t>SAN NICOLAS</t>
  </si>
  <si>
    <t>-33.3334</t>
  </si>
  <si>
    <t>BARADERO</t>
  </si>
  <si>
    <t>-33.7967</t>
  </si>
  <si>
    <t>650635_AG. SAN FRANCISCO - FERNANDO ARPOSIO</t>
  </si>
  <si>
    <t>650636_AG. ORIENTE 2 - MARIO HERNANDEZ</t>
  </si>
  <si>
    <t>GOYA</t>
  </si>
  <si>
    <t>-29.1333</t>
  </si>
  <si>
    <t>650639_AG. ITUZAINGO - CLAUDIA AVILA</t>
  </si>
  <si>
    <t>ITUZAINGO</t>
  </si>
  <si>
    <t>650640_AG. ALVAREZ - CRISTIAN BELTRAME</t>
  </si>
  <si>
    <t>650641_AG. VERA - HECTOR GALLARDO</t>
  </si>
  <si>
    <t>VERA</t>
  </si>
  <si>
    <t>-29.4667</t>
  </si>
  <si>
    <t>650642_AG. GRAL. JOSE DE SAN MARTIN - MIï¿½O NILDA GLADYS</t>
  </si>
  <si>
    <t>GENERAL JOSE DE SAN</t>
  </si>
  <si>
    <t>-26.5500</t>
  </si>
  <si>
    <t>650644_AG. MORRISON -  WALTER FERRARIS</t>
  </si>
  <si>
    <t>MORRISON</t>
  </si>
  <si>
    <t>-32.6000</t>
  </si>
  <si>
    <t>650647_AG. GRAL. VILLEGAS - ADRIï¿½N SPECOGNA</t>
  </si>
  <si>
    <t>GENERAL VILLEGAS</t>
  </si>
  <si>
    <t>650648_AG. E. CASTEX 2 - ANA G. DE GASSMANN</t>
  </si>
  <si>
    <t>650650_MARIA MONICA LINI</t>
  </si>
  <si>
    <t>650651_AG.MERCEDES - CARLOS ZUBIRIA</t>
  </si>
  <si>
    <t>MERCEDES</t>
  </si>
  <si>
    <t>-29.2000</t>
  </si>
  <si>
    <t>650652_AG. C. CUATIA - NORMA BONNIN</t>
  </si>
  <si>
    <t>CURUZU CUATIA</t>
  </si>
  <si>
    <t>-29.7833</t>
  </si>
  <si>
    <t>650653_AG. AMEGHINO - ADOLFO SERRANO</t>
  </si>
  <si>
    <t>AMEGHINO</t>
  </si>
  <si>
    <t>650654_ AG. BALCARCE -MIGUEL CASTANO</t>
  </si>
  <si>
    <t>BALCARCE</t>
  </si>
  <si>
    <t>-37.8333</t>
  </si>
  <si>
    <t>650656_AG. M. DEL PLATA - JOSE R. TESTANI</t>
  </si>
  <si>
    <t>650658_AG. SAN JUAN - LILIANA ROJAS</t>
  </si>
  <si>
    <t>650661_AG. APOSTOLES - ANDRUJOVICH CARLOS JORGE</t>
  </si>
  <si>
    <t>650662_AG. RAFAELA - MARIO MAINARDI</t>
  </si>
  <si>
    <t>650663_AG.VICTORIA - GUSTAVO MARQUEZ</t>
  </si>
  <si>
    <t>VICTORIA</t>
  </si>
  <si>
    <t>-32.6184</t>
  </si>
  <si>
    <t>650664_AG.MONTE CACEROS - NORMA GRACIELA PERINI</t>
  </si>
  <si>
    <t>MONTE CASEROS</t>
  </si>
  <si>
    <t>-30.2500</t>
  </si>
  <si>
    <t>650665_AG. FORMOSA - PABLO GOYCOECHEA</t>
  </si>
  <si>
    <t>FORMOSA</t>
  </si>
  <si>
    <t>P</t>
  </si>
  <si>
    <t>-26.1833</t>
  </si>
  <si>
    <t>650667_AG. P. LURO - EDDI BALDESSARI</t>
  </si>
  <si>
    <t>PEDRO LURO</t>
  </si>
  <si>
    <t>-39.4833</t>
  </si>
  <si>
    <t>650669_AG. T. LAUQUEN - MARCOS PABLO</t>
  </si>
  <si>
    <t>650670_AG.RESISTENCIA - ALFREDO RAUL BOERI</t>
  </si>
  <si>
    <t>650671_AG. P. ESPERANZA - NELSO COSATTO</t>
  </si>
  <si>
    <t>PTO.ESPERANZA</t>
  </si>
  <si>
    <t>-26.0167</t>
  </si>
  <si>
    <t>650672_AG. VEDIA - GUSTAVO RUBEN PALMA</t>
  </si>
  <si>
    <t>VEDIA</t>
  </si>
  <si>
    <t>650673_AG. I. LUIGGI - CARLOS FONTANA</t>
  </si>
  <si>
    <t>650674_AG. M. DEL PLATA - BENVENUTO</t>
  </si>
  <si>
    <t>650675_AG. C. CASARES - CAMARA DE COMERCIO DE CARLOS CASARES</t>
  </si>
  <si>
    <t>LUJAN</t>
  </si>
  <si>
    <t>-34.5703</t>
  </si>
  <si>
    <t>650679_FILIAL GRAL RODRIGUEZ</t>
  </si>
  <si>
    <t>GENERAL RODRIGUEZ</t>
  </si>
  <si>
    <t>-34.6181</t>
  </si>
  <si>
    <t>650680_AG. MERCEDES-ALFREDO CHAPUZZI</t>
  </si>
  <si>
    <t>-34.6544</t>
  </si>
  <si>
    <t>650681_FILIAL CARMEN DE ARECO</t>
  </si>
  <si>
    <t>650682_AG.C.DEL SENOR - MARTIN CLADIO DANIEL</t>
  </si>
  <si>
    <t>CAPILLA DEL SEï¿½OR</t>
  </si>
  <si>
    <t>-34.3000</t>
  </si>
  <si>
    <t>650683_AG. LOS CARDALES - DR. NANNI Y ASOCIADOS</t>
  </si>
  <si>
    <t>LOS CARDALES</t>
  </si>
  <si>
    <t>-34.3394</t>
  </si>
  <si>
    <t>NAVARRO</t>
  </si>
  <si>
    <t>-35.0167</t>
  </si>
  <si>
    <t>650685_AG. OLIVA - CLUB ATLETICO V. SARFIELD</t>
  </si>
  <si>
    <t>OLIVA</t>
  </si>
  <si>
    <t>650686_AG. V. LONGA - NORBERTO PISCHEL</t>
  </si>
  <si>
    <t>VILLA LONGA</t>
  </si>
  <si>
    <t>-39.9167</t>
  </si>
  <si>
    <t>650687_AG. S. S. DE JUJUY - MARIO MATIAS</t>
  </si>
  <si>
    <t>S.S.DE JUJUY</t>
  </si>
  <si>
    <t>Y</t>
  </si>
  <si>
    <t>-24.1833</t>
  </si>
  <si>
    <t>650688_AG. WHEELWRIGHT - RODRIGUEZ GUILLERMO</t>
  </si>
  <si>
    <t>650689_AG.SAN MIGUEL DE TUCUMAN - MATIAS HECTOR RENE</t>
  </si>
  <si>
    <t>VIEDMA</t>
  </si>
  <si>
    <t>650691_AG. RIO COLORADO - PORTUGAL CLAUDIO</t>
  </si>
  <si>
    <t>GENERAL CONESA</t>
  </si>
  <si>
    <t>-40.1000</t>
  </si>
  <si>
    <t>ALGARROBO (PTDO.VILLARINO)</t>
  </si>
  <si>
    <t>-38.8833</t>
  </si>
  <si>
    <t>650695-AG. SAAVEDRA - OMAR SERGIO PASCAL</t>
  </si>
  <si>
    <t>650697_AG.RUFINO - DA SILVEIRA EDUARDO LUIS</t>
  </si>
  <si>
    <t>650698_AG. S. MARCOS SUD - GISELA MONETTO</t>
  </si>
  <si>
    <t>SAN MARCOS SUD</t>
  </si>
  <si>
    <t>-32.6333</t>
  </si>
  <si>
    <t>650699_AG.SAN JUAN - MEDICART</t>
  </si>
  <si>
    <t>DAIREAUX</t>
  </si>
  <si>
    <t>-36.6000</t>
  </si>
  <si>
    <t>650702_AG.FORMOSA-NESTOR ANDRES ORTIZ</t>
  </si>
  <si>
    <t>650703_AG. PARANA - COOP.AGRICOLA REG.CRESPO (SUC.PARANA)</t>
  </si>
  <si>
    <t>650704_AG.VILLA MAZA - SERGIO VALLMITJANA</t>
  </si>
  <si>
    <t>650705_AG.  MERCEDES - LUIS BAGGIO</t>
  </si>
  <si>
    <t>650707_AGENCIA REALICO - FOSSATTI LAURA</t>
  </si>
  <si>
    <t>PTO DESEADO</t>
  </si>
  <si>
    <t>-47.7500</t>
  </si>
  <si>
    <t>650709_AG. CHILLAR - PORRAS SILVIA</t>
  </si>
  <si>
    <t>CHILLAR</t>
  </si>
  <si>
    <t>-37.3000</t>
  </si>
  <si>
    <t>650710_AG.BRINKMANN-SCOTTA PABLO  ELADIO</t>
  </si>
  <si>
    <t>650711_AG. SAN RAFAEL - CLAUDIA D. MARTINEZ</t>
  </si>
  <si>
    <t>650715_AG. LOS CARDALES - NANNI HECTOR ARMANDO</t>
  </si>
  <si>
    <t>650717_AG.VICUï¿½A MACKENNA-ALICIA MARIA BARRASA</t>
  </si>
  <si>
    <t>650718_AG. TRENQUE LAUQUEN -RUDONI SERGIO ANTONIO</t>
  </si>
  <si>
    <t>LA PLATA</t>
  </si>
  <si>
    <t>-34.9314</t>
  </si>
  <si>
    <t>650722_AG. AREQUITO - ELEONORA J. FIORI PAVICICH</t>
  </si>
  <si>
    <t>ARROYITO</t>
  </si>
  <si>
    <t>650724_AG.OLIVA-ROSSI MATTIS CRISTIAN C. Y ROSSI CLAUDIO A.</t>
  </si>
  <si>
    <t>BOMBAL</t>
  </si>
  <si>
    <t>650726_AG.VILLA LA ANGOSTURA - MARCIANI VERONICA</t>
  </si>
  <si>
    <t>RAMOS MEJIA</t>
  </si>
  <si>
    <t>-34.6333</t>
  </si>
  <si>
    <t>LLAMBI CAMPBELL</t>
  </si>
  <si>
    <t>-31.1833</t>
  </si>
  <si>
    <t>650732_AG. SIERRA GRANDE - MARCELO QUIRITI</t>
  </si>
  <si>
    <t>SIERRA GRANDE</t>
  </si>
  <si>
    <t>-41.6000</t>
  </si>
  <si>
    <t>650734_AG.FORMOSA - SCHAFFER GLADYS DEL CARMEN</t>
  </si>
  <si>
    <t>650736_AG. CHACABUCO - FALABELLA RICARDO M.J.</t>
  </si>
  <si>
    <t>CAï¿½ADA DEL UCLE</t>
  </si>
  <si>
    <t>SEGUI</t>
  </si>
  <si>
    <t>650740_AG. VILLA LA ANGOSTURA - CORAZON DE LA PATAGONIA S.A.</t>
  </si>
  <si>
    <t>650741_AG.OLIVA-RE MARIANA CECILIA</t>
  </si>
  <si>
    <t>650745_AG. V. MAZA - ALVAREZ ROSA DELFA</t>
  </si>
  <si>
    <t>650746_AG. ITTE. ALVEAR - MIRTA LILIA ANA DRAPANTI</t>
  </si>
  <si>
    <t>BOLIVAR</t>
  </si>
  <si>
    <t>650749_AG.MAYOR BURATOVICH</t>
  </si>
  <si>
    <t>MAYOR BURATOVICH</t>
  </si>
  <si>
    <t>-39.2500</t>
  </si>
  <si>
    <t>650750_AG. V.C.PAZ - JOSE LUIS AIMAR</t>
  </si>
  <si>
    <t>650751_AG. COMODORO RIVADAVIA - MIRTA ANA NICASTRO</t>
  </si>
  <si>
    <t>650754_AG. RIPAMONTI JOSE MARIA</t>
  </si>
  <si>
    <t>TORTUGAS</t>
  </si>
  <si>
    <t>-32.7333</t>
  </si>
  <si>
    <t>650765_AG. GUAMINI - COOP.AGRICOLA GANADERA DE GUAMINI LTDA.</t>
  </si>
  <si>
    <t>GUAMINI</t>
  </si>
  <si>
    <t>650769_AG.SAN JUAN - FABRICIO ANIBAL MARTINEZ</t>
  </si>
  <si>
    <t>NEUQUEN</t>
  </si>
  <si>
    <t>-38.95</t>
  </si>
  <si>
    <t>ETRURIA</t>
  </si>
  <si>
    <t>650778_AG.E.CASTEX - BRUNO DARIO DANIEL</t>
  </si>
  <si>
    <t>650779_AG. FORMOSA - CAMARA DE IND. Y COMERCIO DE FORMOSA</t>
  </si>
  <si>
    <t>BOUQUET</t>
  </si>
  <si>
    <t>650782_AG. TRENQUE LAUQUEN - MARINA G. ARREGUI</t>
  </si>
  <si>
    <t>CENTENO</t>
  </si>
  <si>
    <t>-32.3000</t>
  </si>
  <si>
    <t>650788_AG. VICUï¿½A MACKENNA - LILIANA G.RIERA</t>
  </si>
  <si>
    <t>CNEL DOMINGUEZ</t>
  </si>
  <si>
    <t>-33.1833</t>
  </si>
  <si>
    <t>650793_AG. ACEBAL - CRISTIAN BELTRAME</t>
  </si>
  <si>
    <t>URANGA</t>
  </si>
  <si>
    <t>-33.2667</t>
  </si>
  <si>
    <t>RAUCH</t>
  </si>
  <si>
    <t>-36.7667</t>
  </si>
  <si>
    <t>650805_FILIAL MERLO</t>
  </si>
  <si>
    <t>MERLO</t>
  </si>
  <si>
    <t>-34.6700</t>
  </si>
  <si>
    <t>MORENO</t>
  </si>
  <si>
    <t>-34.4633</t>
  </si>
  <si>
    <t>GRANADERO BAIGORRIA</t>
  </si>
  <si>
    <t>-32.8667</t>
  </si>
  <si>
    <t>650818_AG. A. LEDESMA - GONZALO IGNACIO SAENZ</t>
  </si>
  <si>
    <t>HUINCA RENANCO</t>
  </si>
  <si>
    <t>RIO SEGUNDO</t>
  </si>
  <si>
    <t>-31.6667</t>
  </si>
  <si>
    <t>ARROYO CABRAL</t>
  </si>
  <si>
    <t>POZO DEL MOLLE</t>
  </si>
  <si>
    <t>TRES LOMAS</t>
  </si>
  <si>
    <t>-36.4659</t>
  </si>
  <si>
    <t>LOS QUIRQUINCHOS</t>
  </si>
  <si>
    <t>BALLESTEROS</t>
  </si>
  <si>
    <t>ARROYO SECO</t>
  </si>
  <si>
    <t>GENERAL GALARZA</t>
  </si>
  <si>
    <t>-32.7167</t>
  </si>
  <si>
    <t>LIBERTADOR SAN MARTIN</t>
  </si>
  <si>
    <t>parana</t>
  </si>
  <si>
    <t>ESCOBAR</t>
  </si>
  <si>
    <t>-34.3467</t>
  </si>
  <si>
    <t>AMERICA</t>
  </si>
  <si>
    <t>-35.4583</t>
  </si>
  <si>
    <t>650870_AG. SAN MARTIN DE LOS ANDES - CARLOS JORGE MUï¿½OZ</t>
  </si>
  <si>
    <t>650871_AG. CONCORDIA - ANALIA GABRIELA KLOSTER</t>
  </si>
  <si>
    <t>VIDELA</t>
  </si>
  <si>
    <t>-30.9333</t>
  </si>
  <si>
    <t>SAN CARLOS CENTRO</t>
  </si>
  <si>
    <t>ZAPALA</t>
  </si>
  <si>
    <t>-38.9000</t>
  </si>
  <si>
    <t>MONTECARLO</t>
  </si>
  <si>
    <t>-26.5667</t>
  </si>
  <si>
    <t>COLONIA LIEBIG S</t>
  </si>
  <si>
    <t>-28.0117</t>
  </si>
  <si>
    <t>LA BANDA</t>
  </si>
  <si>
    <t>-27.7333</t>
  </si>
  <si>
    <t>TARTAGAL</t>
  </si>
  <si>
    <t>-22.5333</t>
  </si>
  <si>
    <t>651573_LILIAN ALBIZUA</t>
  </si>
  <si>
    <t>652573_CLAUDIO PORTUGAL</t>
  </si>
  <si>
    <t>AGENCIA PUENTE BS AS</t>
  </si>
  <si>
    <t>AGENCIA PUENTE BS.AS.</t>
  </si>
  <si>
    <t>AGENCIA PUENTE ROSARIO</t>
  </si>
  <si>
    <t>AGENCIA PUENTE ROSARIO.</t>
  </si>
  <si>
    <t>SERGIO DAVID EJARQUE</t>
  </si>
  <si>
    <t>650917_AG. SAN JORGE - SANDRA CERINO</t>
  </si>
  <si>
    <t>_FILIAL SANTA FE</t>
  </si>
  <si>
    <t>_FILIAL PERGAMINO</t>
  </si>
  <si>
    <r>
      <t xml:space="preserve">•</t>
    </r>
    <r>
      <rPr>
        <b val="true"/>
        <sz val="10"/>
        <color rgb="FF000000"/>
        <rFont val="Arial"/>
        <family val="2"/>
        <charset val="1"/>
      </rPr>
      <t xml:space="preserve">FILIAL SANTA ROSA</t>
    </r>
  </si>
  <si>
    <r>
      <t xml:space="preserve">•</t>
    </r>
    <r>
      <rPr>
        <sz val="10"/>
        <color rgb="FF000000"/>
        <rFont val="Arial"/>
        <family val="2"/>
        <charset val="1"/>
      </rPr>
      <t xml:space="preserve">FILIAL GRAL PICO</t>
    </r>
  </si>
  <si>
    <r>
      <t xml:space="preserve">•</t>
    </r>
    <r>
      <rPr>
        <sz val="10"/>
        <color rgb="FF000000"/>
        <rFont val="Arial"/>
        <family val="2"/>
        <charset val="1"/>
      </rPr>
      <t xml:space="preserve">FILIAL TRENQUE LAUQUEN</t>
    </r>
  </si>
  <si>
    <t>_AG. M. DEL PLATA - GUILLERMO SABELLI</t>
  </si>
  <si>
    <t>_AG. SAN CAYETANO - PEREZ CARLOS HORACIO S.R.L.</t>
  </si>
  <si>
    <t>_AG. NECOCHEA 2 - JOSÉ O. GIORGETTI</t>
  </si>
  <si>
    <t>_AG. TANDIL - COOP. AGROPECUARIA LTDA.</t>
  </si>
  <si>
    <t>_AG. NECOCHEA 1 - COOP. AGROP. LTDA.</t>
  </si>
  <si>
    <t>_AG. AZUL - HECTOR ALFREDO TROVATO</t>
  </si>
  <si>
    <t>_FILIAL OLAVARRIA</t>
  </si>
  <si>
    <t>_AG. LAPRIDA - MARIA CONCEPCIÓN FERNANDEZ</t>
  </si>
  <si>
    <t>_AG. ORENSE - CARLOS ERNESTO EGUREN</t>
  </si>
  <si>
    <t>_AG. C. PRINGLES - CIRCULO MEDICO DE CORONEL PRINGLES</t>
  </si>
  <si>
    <t>_AG. ORIENTE - VICTORINO FLORES</t>
  </si>
  <si>
    <t>_FILIAL TRES ARROYOS</t>
  </si>
  <si>
    <t>_AG. T. ARROYOS 1 - COOP. AGRARIA LTDA.</t>
  </si>
  <si>
    <t>_ACA SALUD CASA CENTRAL</t>
  </si>
  <si>
    <t>_ACA SALUD SUC. ROSARIO</t>
  </si>
  <si>
    <t>_AG. BELL VILLE - VICTOR OMAR LATASA</t>
  </si>
  <si>
    <t>_AG. SILVIO PELLICO - COOP.AGROP. U. POPULAR</t>
  </si>
  <si>
    <t>_AG. SAN MARCOS SUD - NORMA FISSORE</t>
  </si>
  <si>
    <t>_AG. NOETINGER - STELLA M. GRAMAGLIA</t>
  </si>
  <si>
    <t>_AG. C. ALDAO - UNION AGRIC. DE LEONES (SUC. C. ALDAO)</t>
  </si>
  <si>
    <t>_AG. LOS SURGENTES - GUSTAVO CONTI</t>
  </si>
  <si>
    <t>_AG. CORRAL DE BUSTOS - DANIEL ALBERTO DIANI</t>
  </si>
  <si>
    <t>_AG. INRIVILLE - VICTOR CAFFARATTI</t>
  </si>
  <si>
    <t>_AG. MONTE BUEY - CRISTIAN FABIAN POLONI</t>
  </si>
  <si>
    <t>_FILIAL VILLA MARÍA</t>
  </si>
  <si>
    <t>_AG. LEONES - COOP. AGROP. DE LEONES LTDA.</t>
  </si>
  <si>
    <t>_AG. HERNANDO - COOP. AGROP. LA VENCEDORA LTDA.</t>
  </si>
  <si>
    <t>_AG. MONTE MAIZ - MARIANO GIANNASSI</t>
  </si>
  <si>
    <t>_AG. J. POSSE - COOP. AGROPECUARIA "UNION" J.POSSE</t>
  </si>
  <si>
    <t>_AG. VICUÑA MACKENNA - ARCOSTANZO LORENA VANESA</t>
  </si>
  <si>
    <t>_AG. JOVITA - JORGE ABELLA</t>
  </si>
  <si>
    <t>_AG. UCACHA - VICTOR ROMERO</t>
  </si>
  <si>
    <t>_FILIAL RIO CUARTO</t>
  </si>
  <si>
    <t>_AG. RAFAELA - MARIO DAVICINO</t>
  </si>
  <si>
    <t>_AG.LLAMBI CAMPBELL-COOP.AGRIC.GANAD."LA UNION" LTDA.</t>
  </si>
  <si>
    <t>_AG. PILAR SF - CAROLINA CORTESE</t>
  </si>
  <si>
    <t>_AG. S. C. DE LA B. VISTA - COOP. AGRIC. LA UNIÓN LTDA</t>
  </si>
  <si>
    <t>_AG. LOPEZ - COOP. AGRIC. LTDA.</t>
  </si>
  <si>
    <t>_AG. BARRANCAS - HUGO OYOLA</t>
  </si>
  <si>
    <t>_AG. VIDELA - COOP.AGRICOLA GANADERA DE VIDELA</t>
  </si>
  <si>
    <t>_AG. IRIGOYEN - COOP. MIXTA LTDA.</t>
  </si>
  <si>
    <t>_AG. ITTE.ALVEAR - MARIA DE LA PAZ BOSCO</t>
  </si>
  <si>
    <t>_AG_VILLA MAZA</t>
  </si>
  <si>
    <t>_AG.E.CASTEX - RENATA WITT</t>
  </si>
  <si>
    <t>_AG. GRAL. VILLEGAS - RICARDO ADRIAN SPECOGNA</t>
  </si>
  <si>
    <t>_AG. WINIFREDA - CLARISA I. FERNANDEZ</t>
  </si>
  <si>
    <t>_AG. MACACHIN - ATREU-CO COOP. AGROP. LTDA</t>
  </si>
  <si>
    <t>_FILIAL SANTA ROSA</t>
  </si>
  <si>
    <t>_AG. S. M. ARCANGEL - COOP. AGRIC. LTDA.</t>
  </si>
  <si>
    <t>_AG. DAIREAUX - CAMARA DE COMERICIO DE DEIREUX</t>
  </si>
  <si>
    <t>_AG. PIGÜE 2 - MARIA HERMILLA BEATRIZ</t>
  </si>
  <si>
    <t>_AG.RIVERA - MARTIN ARIEL CHERNISCHUK</t>
  </si>
  <si>
    <t>_AG. BONIFACIO - HUGO LORENZO BIROCCHIO</t>
  </si>
  <si>
    <t>_AG. VILLA IRIS - SEBASTIAN SERAIN</t>
  </si>
  <si>
    <t>_AG. PUAN - COOP. AGRIC. GAN. LTDA.</t>
  </si>
  <si>
    <t>_AG. HUANGUELEN - CARLOS PREVISDOMINI</t>
  </si>
  <si>
    <t>_AG. TORNQUIST - COOP. RURAL LTDA.</t>
  </si>
  <si>
    <t>_AG. CASBAS - EMILCE NORA LOURENCO</t>
  </si>
  <si>
    <t>_AG. CARHUE - COOP. AGRIC. GAN. LTDA. DE A. ALSINA</t>
  </si>
  <si>
    <t>_AG. RIO COLORADO - GANAD.DE R.NEGRO Y LA PAMPA COOP.</t>
  </si>
  <si>
    <t>_AG. DARREGUEIRA - LA EMANCIPACION SOC. COOP. M. LTDA.</t>
  </si>
  <si>
    <t>_AG.GUAMINÍ - ASOCIACIÓN MEDICA DEL DTO DE GUAMINÍ</t>
  </si>
  <si>
    <t>_AG. C. DE PATAGONES - COOP. AG. GAN. E IND. LTDA</t>
  </si>
  <si>
    <t>_AG. PIGÜE 1 - "LA ALIANZA" COOP. AGRIC. GAN. LTDA.</t>
  </si>
  <si>
    <t>_AG. C. SUAREZ - COOP. AGROP. "G. SAN MARTÍN"</t>
  </si>
  <si>
    <t>_AG. VIEDMA - KLEIN JORGE AUGUSTO</t>
  </si>
  <si>
    <t>_FILIAL BAHIA BLANCA</t>
  </si>
  <si>
    <t>_AG. S. PEDRO_ MARIA S. ROTUNDO</t>
  </si>
  <si>
    <t>_AG. SAN PEDRO - ANDREA LUISA FRISCH</t>
  </si>
  <si>
    <t>_AG. BARADERO - GRACIELA CASTILLO</t>
  </si>
  <si>
    <t>_AG COOP. AGRICOLA GANADERA LTDA. DE ACEVEDO</t>
  </si>
  <si>
    <t>_AG. LA VIOLETA - COOP. AGROP. LTDA.</t>
  </si>
  <si>
    <t>_AG. P. MILLAN - COOP. AGROP. LTDA.</t>
  </si>
  <si>
    <t>_AG. ARRECIFES - CRISTIAN MOROSINI</t>
  </si>
  <si>
    <t>_AG. PEREZ MILLAN - FEDERICO JOSE ALIMENA</t>
  </si>
  <si>
    <t>_AG. ALFONSO M. - COOP. LTDA. LA UNION DE ALFONSO</t>
  </si>
  <si>
    <t>_AG. CONESA - COOP. AGRIC. LTDA.</t>
  </si>
  <si>
    <t>_AG. COLON 1 - GRAN. Y ELEV. ARGENT. SOC. COOP. LTDA.</t>
  </si>
  <si>
    <t>_AG. S. NICOLAS - ALFREDO TORRENT</t>
  </si>
  <si>
    <t>_AG. CARABELAS - COOP. AGROP. LTDA.</t>
  </si>
  <si>
    <t>_AG. SASTRE - LORENA ROSSO</t>
  </si>
  <si>
    <t>_AG. V. TRINIDAD - COOP. AGROP. LTDA.</t>
  </si>
  <si>
    <t>_AG- C. PELLEGRINI SF - DANIELA MARTA MATTALIA</t>
  </si>
  <si>
    <t>_AG. MARIA SUSANA - ESTEBAN LUCAS CARDINALE</t>
  </si>
  <si>
    <t>_FILIAL SAN FRANCISCO</t>
  </si>
  <si>
    <t>_AG. EL TREBOL - COOP. AGROP. LTDA.</t>
  </si>
  <si>
    <t>_AG. FREYRE - FRANCO BONETTO</t>
  </si>
  <si>
    <t>_AG. SAN JORGE - SANDRA CERINO</t>
  </si>
  <si>
    <t>_AG. MORTEROS - COOP. AGROP. DE MORTEROS LTDA.</t>
  </si>
  <si>
    <t>_AG. EL TREBOL - SEBASTIAN MARCELO BAUDINO</t>
  </si>
  <si>
    <t>_AG.SAN JORGE - EDUARDO CANAVESA</t>
  </si>
  <si>
    <t>_AG. CERES 1 - ADALBERTO AUDICIO</t>
  </si>
  <si>
    <t>_AG. PORTEÑA - COOP. AGROP. LTDA.</t>
  </si>
  <si>
    <t>_AG. S. GUILLERMO - COOP. AGRIC. DE S. ROSA LTDA.</t>
  </si>
  <si>
    <t>_AG. INGENIERO LUIGGI - AQUILES J.SALVADORI.</t>
  </si>
  <si>
    <t>_AG. TRENEL - RICARDO OSMAR ANTON</t>
  </si>
  <si>
    <t>_FILIAL GRAL PICO</t>
  </si>
  <si>
    <t>_FILIAL TUCUMAN</t>
  </si>
  <si>
    <t>_AG. MARIA JUANA - NICOLAS JESUS GROSSO</t>
  </si>
  <si>
    <t>_CAJA NOTARIAL DE ACCION SOCIAL</t>
  </si>
  <si>
    <t>_AG. ROSARIO 4 - DAMARIS ELIZABET NIETO</t>
  </si>
  <si>
    <t>_AG. GODOY - COOP. AGRIC. LTDA</t>
  </si>
  <si>
    <t>_AG. CNEL. DOMINGUEZ-MARICEL VIVIANA POLLACCHI</t>
  </si>
  <si>
    <t>_AG. ROSARIO 2 - ANGEL DELLAVEDOBA</t>
  </si>
  <si>
    <t>_AG. URANGA - ALEJANDRO D. CAPPELLO</t>
  </si>
  <si>
    <t>_AG. CARMEN DEL SAUCE - LUIS FANUCCHI</t>
  </si>
  <si>
    <t>_AG. SALTO GDE. - BETINA A. MOZZONI</t>
  </si>
  <si>
    <t>_AG. S. J. DE LA ESQUINA - IVAN GABRIEL CORDOBA</t>
  </si>
  <si>
    <t>_AG. S. CABRAL - COOP. AGRÍC. LTDA.</t>
  </si>
  <si>
    <t>_AG. SANTA TERESA - MARIA ALEJANDRA MENOTTI</t>
  </si>
  <si>
    <t>_AG. PEYRANO - COOP. AGRICOLA LTDA.</t>
  </si>
  <si>
    <t>_AG. M. JUAREZ 2 - ASOC. DE PRODUCTORES</t>
  </si>
  <si>
    <t>_AG. M. JUAREZ 1 - COOP. AGROP. "GRAL. PAZ" LTDA</t>
  </si>
  <si>
    <t>_AG. G. CABRERA - COTAGRO COOP. AGROPECUARIA LTDA.</t>
  </si>
  <si>
    <t>_FILIAL MENDOZA</t>
  </si>
  <si>
    <t>_AG. CORDOBA 1 - NOBERTO MANSILLA</t>
  </si>
  <si>
    <t>_AG. ARROYO CABRAL - COOP. AGRIC. GANAD A° CABRAL LTDA</t>
  </si>
  <si>
    <t>_AG. V.C.PAZ - EMANUEL LLERENA</t>
  </si>
  <si>
    <t>_AG. ALMAFUERTE - COOP. AGROP. LTDA.</t>
  </si>
  <si>
    <t>_FILIAL CORDOBA</t>
  </si>
  <si>
    <t>_ASOCIACION MUTUAL HERCULES</t>
  </si>
  <si>
    <t>_FILIAL RESISTENCIA</t>
  </si>
  <si>
    <t>_AG.BOMBAL - DARIO A.CARESTIA</t>
  </si>
  <si>
    <t>_AG. SAN EDUARDO-VERONICA LLORENS</t>
  </si>
  <si>
    <t>_AG. LOS QUIRQUINCHOS - OSCAR JUAN DALLOSTA</t>
  </si>
  <si>
    <t>_AG. CH. LADEADO - SOC. RURAL DE CHANEAR LADEADO</t>
  </si>
  <si>
    <t>_AG. CARRERAS - COOP. AGRICOLA DE CARRERAS LTDA.</t>
  </si>
  <si>
    <t>_AG. CDA.DEL UCLE - COOP.AGRIC.GANAD.LTDA.CDA.DEL UCLE</t>
  </si>
  <si>
    <t>_AG. CAFFERATA - CLARA DE PIERELA</t>
  </si>
  <si>
    <t>_AG. GODEKEN - NORMA DE CICILIANI</t>
  </si>
  <si>
    <t>_AG.VILLA CAÑAS - LEONARDO CRISTIAN FERRARIS</t>
  </si>
  <si>
    <t>_AG. HUGHES - COOP.AGRICOLA GANADERA DE HUGHES LTDA.</t>
  </si>
  <si>
    <t>_AG. ELORTONDO - COOP. AGROP.UNIF. LTDA DE ELORTONDO.</t>
  </si>
  <si>
    <t>_AG. WHEELWRIGHT - IGNACIO RODRIGUEZ</t>
  </si>
  <si>
    <t>_AG. ALCORTA-UNION AGROPECUARIA DE ALCORTA COOP. LTDA.</t>
  </si>
  <si>
    <t>_AG. MURPHY - JUAN ANTONIO RISSO</t>
  </si>
  <si>
    <t>_AG. SAN GREGORIO - LILIANA MACCHIONE</t>
  </si>
  <si>
    <t>_AG. FIRMAT - GRACIELA PALMA DE BATISTONI</t>
  </si>
  <si>
    <t>_AG. STA. ISABEL - COOP. UNIÓN Y FUERZA LTDA.</t>
  </si>
  <si>
    <t>_AG. MARIA TERESA - EVELIN MALINA</t>
  </si>
  <si>
    <t>_AG. V. TUERTO 1 - COOP. AGROP. LTDA.</t>
  </si>
  <si>
    <t>_FILIAL VENADO TUERTO</t>
  </si>
  <si>
    <t>_FILIAL POSADAS</t>
  </si>
  <si>
    <t>_FILIAL CIPOLLETTI</t>
  </si>
  <si>
    <t>_AG. CH. CHOEL - MARIO A. LAGEYRE</t>
  </si>
  <si>
    <t>_AG. V. REGINA - ANA MARIA ARNALDO</t>
  </si>
  <si>
    <t>_FILIAL GRAL. ROCA</t>
  </si>
  <si>
    <t>_FILIAL CORRIENTES</t>
  </si>
  <si>
    <t>_AG. GOYA - TOMASELLA MARIA ISABEL</t>
  </si>
  <si>
    <t>_AG. S. A. DE ARECO - COOP. AGROP. LTDA.</t>
  </si>
  <si>
    <t>_FILIAL LUJAN</t>
  </si>
  <si>
    <t>_AG. SAN MIGUEL - PABLO LEIVA</t>
  </si>
  <si>
    <t>_FILIAL COMODORO RIVADAVIA</t>
  </si>
  <si>
    <t>_FILIAL SALTA</t>
  </si>
  <si>
    <t>_AG. SALTA - MUTUAL TABACALEROS</t>
  </si>
  <si>
    <t>_FILIAL LA PLATA</t>
  </si>
  <si>
    <t>_FILIAL RAMOS MEJIA</t>
  </si>
  <si>
    <t>_AG. CHIVILCOY - MARIA LORENA CURIONI</t>
  </si>
  <si>
    <t>_AG. C. DE ARECO - COOP. AGROP. LTDA.</t>
  </si>
  <si>
    <t>_AG. V. RAMALLO - COOP. AGRIC. LTDA.</t>
  </si>
  <si>
    <t>_FILIAL SALTO</t>
  </si>
  <si>
    <t>_AG. SALTO 2 - CAM. DE COM. E IND.</t>
  </si>
  <si>
    <t>_AG. L. N. ALEM - AURORA ALICIA RODRIGUEZ</t>
  </si>
  <si>
    <t>_AG. BRAGADO - GUILLERMO PODESTA</t>
  </si>
  <si>
    <t>_AG 9 DE JULIO-CARLOS FABIAN BANFFI</t>
  </si>
  <si>
    <t>_AG. ASCENSIÓN - COOP. AGRIC. GANADERA LTDA.</t>
  </si>
  <si>
    <t>_FILIAL JUNIN</t>
  </si>
  <si>
    <t>_AG. CHACABUCO 1 - COOP. DEFENSA DE AGRICS. LTDA.</t>
  </si>
  <si>
    <t>_AG. OBERA - GLADIS P.OKULOVICH</t>
  </si>
  <si>
    <t>_AG. ROMANG - UNION AGRIC. LTDA</t>
  </si>
  <si>
    <t>_AG. GDOR.CRESPO - LIDIA ESTHER METTINI</t>
  </si>
  <si>
    <t>_AG. COOP.AGRICOLA MIXTA DE MARGARITA LTDA.</t>
  </si>
  <si>
    <t>_AG. MALABRIGO - COOP.AGROPECUARIA DE MALABRIGO LTDA.</t>
  </si>
  <si>
    <t>_FILIAL RECONQUISTA</t>
  </si>
  <si>
    <t>_AG. AVELLANEDA - UNION AGRIC.DE AVELLANEDA LTDA.</t>
  </si>
  <si>
    <t>_AG. ZAPALA - CAROLINA VANESA GARCIA</t>
  </si>
  <si>
    <t>_AG. CUTRAL - CO - MARIA ANTONIA FUENTES</t>
  </si>
  <si>
    <t>_FILIAL NEUQUEN</t>
  </si>
  <si>
    <t>_AG. ARMSTRONG - MARTA GRACIELA RICCI</t>
  </si>
  <si>
    <t>_AG. TORTUGAS - MARCELA GABRIELA LISTE</t>
  </si>
  <si>
    <t>_AG. CASILDA 1 - COOP. C. CASADO LTDA.</t>
  </si>
  <si>
    <t>_AG. S. JERONIM0 - C. AGRICOLA DE S. JERONIMO LTDA.</t>
  </si>
  <si>
    <t>_AG. CARCARAÑA - SILVINA RASCHIA</t>
  </si>
  <si>
    <t>_COOP.AGRICOLA GANADERA BOUQUET LTDA.</t>
  </si>
  <si>
    <t>_AG. AREQUITO - MIGUEL ANGEL ZOELA</t>
  </si>
  <si>
    <t>_AG. AREQUITO - ANTONELA E.FIORI</t>
  </si>
  <si>
    <t>_AG. ROLDAN - MARIA DEL CARMEN SAGRISTA</t>
  </si>
  <si>
    <t>_AG. CHABAS - ENZO LUIS DELUCA</t>
  </si>
  <si>
    <t>_AG. ARMSTRONG -COOP. AGROP. ARMSTRONG - SUC. CORREA</t>
  </si>
  <si>
    <t>_AG. LAS ROSAS - MARIA BELEN CLERICO</t>
  </si>
  <si>
    <t>_ FILIAL CAÑADA DE GOMEZ</t>
  </si>
  <si>
    <t>_AG. M. DE OCA - HORACIO GRASSO</t>
  </si>
  <si>
    <t>_AG. ARMSTRONG - COOP. AGROP. LTDA.</t>
  </si>
  <si>
    <t>_AG. CASILDA - COSTA FANY Y BARISON GUSTAVO</t>
  </si>
  <si>
    <t>_AG. VILLA LA ANGOSTURA -SANDRA NOEMI MODARELLI</t>
  </si>
  <si>
    <t>_AG. EL BOLSON -GUASCO ANDREA CAROLINA</t>
  </si>
  <si>
    <t>_AG. ESQUEL - DARIO GUSTAVO ALEUY</t>
  </si>
  <si>
    <t>_FILIAL BARILOCHE</t>
  </si>
  <si>
    <t>_FILIAL SAN JUAN</t>
  </si>
  <si>
    <t>_FILIAL MORENO</t>
  </si>
  <si>
    <t>_AG. TRELEW - JUAN JOSE FELLS</t>
  </si>
  <si>
    <t>_FILIAL PTO.MADRYN</t>
  </si>
  <si>
    <t>_FILIAL SAN ANTONIO OESTE</t>
  </si>
  <si>
    <t>_AG.TRES LOMAS-SILVIA ROSA IANNIBELI</t>
  </si>
  <si>
    <t>_FILIAL TRENQUE LAUQUEN</t>
  </si>
  <si>
    <t>_AG. PUJATO - COOP. AGROP. LTDA.</t>
  </si>
  <si>
    <t>_AG. BIGAND - OMAR MORALES</t>
  </si>
  <si>
    <t>_AG.SAN GENARO NORTE-EMANUEL SEBASTIAN</t>
  </si>
  <si>
    <t>_AG. CENTENO - COOP. DE TAMBEROS Y AGRIC.GANADERA LTD</t>
  </si>
  <si>
    <t>_AG. ACEBAL - PATRICIA CATALANO</t>
  </si>
  <si>
    <t>_AG. TOTORAS - SILVIA ELIDA SANTOS</t>
  </si>
  <si>
    <t>_AG. MAXIMO PAZ - COOP. AGROP. LTDA.</t>
  </si>
  <si>
    <t>_AG.TOTORAS - FLORENCIA ROCCHI</t>
  </si>
  <si>
    <t>_AG.MONJE - COOP.AGRIC.GANAD.TAMB.LTDA. DE MONJE</t>
  </si>
  <si>
    <t>_AG. GRANADERO BAIGORRIA - ENRIQUE HOGAN</t>
  </si>
  <si>
    <t>_FILIAL SAN LORENZO</t>
  </si>
  <si>
    <t>_AG. RAMIREZ 1 - COOP. AGRIC. UNION REGIONAL LTDA.</t>
  </si>
  <si>
    <t>_AG. SEGUI - SOLVENCIA MUT. CONS., SIND. Y EMPL.</t>
  </si>
  <si>
    <t>_AG. G. RAMIREZ 2 - COOP. LA GANADERA LTDA.</t>
  </si>
  <si>
    <t>_AG. L. GONZALEZ - COOP. AGRIC. EL PROGRESO LTDA</t>
  </si>
  <si>
    <t>_AG. DIAMANTE - COOP.FEDERAL AGRICOLA GANADERA</t>
  </si>
  <si>
    <t>_FILIAL PARANA</t>
  </si>
  <si>
    <t>_AG. CRESPO - LA AGRIC. REGIONAL COOP. LTDA.</t>
  </si>
  <si>
    <t>_AG. LIBERTADOR SAN MARTIN - PABLO LEIVA</t>
  </si>
  <si>
    <t>_FILIAL VILLA URQUIZA</t>
  </si>
  <si>
    <t>_AG. VILLAGUAY - SILVANA BEATRIZ DALMASO</t>
  </si>
  <si>
    <t>_FILIAL CONCORDIA</t>
  </si>
  <si>
    <t>_AG. CONCEPCION DEL URUGUAY - ALBERTO DANIEL BARCOS</t>
  </si>
  <si>
    <t>_FILIAL GUALEGUAYCHU</t>
  </si>
  <si>
    <t>_AG. GUALEGUAY - ALICIA MABEL GONZALEZ</t>
  </si>
  <si>
    <t>_FILIAL SAN NICOLAS</t>
  </si>
  <si>
    <t>Agencia Dependencia</t>
  </si>
  <si>
    <t>USR_SUPERVISOR</t>
  </si>
  <si>
    <t>CALLE</t>
  </si>
  <si>
    <t>NUMERO</t>
  </si>
  <si>
    <t>PciaNombre</t>
  </si>
  <si>
    <t>CODIGO_POSTAL</t>
  </si>
  <si>
    <t>OBSERVACIONES</t>
  </si>
  <si>
    <t>ATRIBUTO_USUARIO_6</t>
  </si>
  <si>
    <t>AACOSTA</t>
  </si>
  <si>
    <t>R. ESCALADA DE SAN MARTIN</t>
  </si>
  <si>
    <t>ENTRE RIOS</t>
  </si>
  <si>
    <t>2840GLY</t>
  </si>
  <si>
    <t>-</t>
  </si>
  <si>
    <t>PSE</t>
  </si>
  <si>
    <t>LIBERTAD</t>
  </si>
  <si>
    <t>3164GRZ</t>
  </si>
  <si>
    <t>ERI</t>
  </si>
  <si>
    <t>San Martin Y Moreno</t>
  </si>
  <si>
    <t>3116CRE</t>
  </si>
  <si>
    <t>Gualeguaychu</t>
  </si>
  <si>
    <t>3100PAR</t>
  </si>
  <si>
    <t>LOS INMIGRANTES Y DR. PANIEGO</t>
  </si>
  <si>
    <t>3158LUC</t>
  </si>
  <si>
    <t>Serrano</t>
  </si>
  <si>
    <t>3105DIA</t>
  </si>
  <si>
    <t>PALO BORRACHO 3576</t>
  </si>
  <si>
    <t>MISIONES</t>
  </si>
  <si>
    <t>3380EDO</t>
  </si>
  <si>
    <t>Colon</t>
  </si>
  <si>
    <t>3450GOY</t>
  </si>
  <si>
    <t>PDI</t>
  </si>
  <si>
    <t>Urquiza</t>
  </si>
  <si>
    <t>3117SEG</t>
  </si>
  <si>
    <t>CORRESPONDE A LA COOPERATIVA GRAL JOSE DE  SAN MARTIN</t>
  </si>
  <si>
    <t>AVENIDA SARMIENTO</t>
  </si>
  <si>
    <t>3360OBE</t>
  </si>
  <si>
    <t>Juan O Dwayer</t>
  </si>
  <si>
    <t>2843GGA</t>
  </si>
  <si>
    <t>3103LSM</t>
  </si>
  <si>
    <t>BERNARDO DE IRIGOYEN</t>
  </si>
  <si>
    <t>BUENOS AIRES</t>
  </si>
  <si>
    <t>1625ECB</t>
  </si>
  <si>
    <t>AGENCIA LOCALIDAD SAN MIGUEL - PABLO LEIVA</t>
  </si>
  <si>
    <t>8 DE JUNIO</t>
  </si>
  <si>
    <t>3260CDU</t>
  </si>
  <si>
    <t>ALEM</t>
  </si>
  <si>
    <t>3240VIL</t>
  </si>
  <si>
    <t>AGENCIA CREADA A PEDIDO DE PABLO LEIVA PARA LA INCLUSION DE AFILIADOS OBLIGATORIOS- GRUPO SAMA -</t>
  </si>
  <si>
    <t>AVDA. LIBERTADOR</t>
  </si>
  <si>
    <t>3384MON</t>
  </si>
  <si>
    <t>NSF</t>
  </si>
  <si>
    <t>AVDA. SAN MARTIN Y ALEM</t>
  </si>
  <si>
    <t>3358AN9</t>
  </si>
  <si>
    <t>CON</t>
  </si>
  <si>
    <t>ABIASSONI</t>
  </si>
  <si>
    <t>2533LCS</t>
  </si>
  <si>
    <t>Laprida 76</t>
  </si>
  <si>
    <t>2248IRI</t>
  </si>
  <si>
    <t>SSF</t>
  </si>
  <si>
    <t>Jorge Newberi</t>
  </si>
  <si>
    <t>3560REC</t>
  </si>
  <si>
    <t>25 De Mayo</t>
  </si>
  <si>
    <t>3580VOC</t>
  </si>
  <si>
    <t>Calle 17</t>
  </si>
  <si>
    <t>2505LPA</t>
  </si>
  <si>
    <t>650157_AG. S. C. DE LA B. VISTA - COOP. AGRIC. LA UNIÓN LTDA</t>
  </si>
  <si>
    <t>2258SBV</t>
  </si>
  <si>
    <t>San Martin</t>
  </si>
  <si>
    <t>2200SLO</t>
  </si>
  <si>
    <t>3555ROM</t>
  </si>
  <si>
    <t>2255LOZ</t>
  </si>
  <si>
    <t>3561AVE</t>
  </si>
  <si>
    <t>2246BAR</t>
  </si>
  <si>
    <t>2347SGM</t>
  </si>
  <si>
    <t>MOR</t>
  </si>
  <si>
    <t>Estanislao Lopez</t>
  </si>
  <si>
    <t>2345VTR</t>
  </si>
  <si>
    <t>Avda. Belgrano</t>
  </si>
  <si>
    <t>2440SAS</t>
  </si>
  <si>
    <t>Argentina</t>
  </si>
  <si>
    <t>2142SAL</t>
  </si>
  <si>
    <t>Av. Libertador Y Olmos</t>
  </si>
  <si>
    <t>2421MOR</t>
  </si>
  <si>
    <t>España</t>
  </si>
  <si>
    <t>2216SRN</t>
  </si>
  <si>
    <t>9 De Julio</t>
  </si>
  <si>
    <t>3040SJU</t>
  </si>
  <si>
    <t>PORTEÑA</t>
  </si>
  <si>
    <t>2415PÑA</t>
  </si>
  <si>
    <t>Av. De Mayo</t>
  </si>
  <si>
    <t>2340CER</t>
  </si>
  <si>
    <t>Pte. Luis Sponton</t>
  </si>
  <si>
    <t>3572MAL</t>
  </si>
  <si>
    <t>3042MCA</t>
  </si>
  <si>
    <t>Entre Ríos</t>
  </si>
  <si>
    <t>2208MCI</t>
  </si>
  <si>
    <t>650305_AG. DIAZ - COOP. TELEFÓNICA DE DÍAZ LTDA.</t>
  </si>
  <si>
    <t>Rafaela</t>
  </si>
  <si>
    <t>2222DIZ</t>
  </si>
  <si>
    <t>2453CPE</t>
  </si>
  <si>
    <t>Lehmann</t>
  </si>
  <si>
    <t>3085PIL</t>
  </si>
  <si>
    <t>Gobernador Aldao</t>
  </si>
  <si>
    <t>INS</t>
  </si>
  <si>
    <t>R. FRAGA</t>
  </si>
  <si>
    <t>2535ELT</t>
  </si>
  <si>
    <t>CHACO</t>
  </si>
  <si>
    <t>3540VAN</t>
  </si>
  <si>
    <t>2300RAF</t>
  </si>
  <si>
    <t>2521MDO</t>
  </si>
  <si>
    <t>LAVALLE</t>
  </si>
  <si>
    <t>2413FRE</t>
  </si>
  <si>
    <t>2147SGN</t>
  </si>
  <si>
    <t>650723_AG.ARROYITO-GUSTAVO FABIÁN MARCHISONEY</t>
  </si>
  <si>
    <t>Rafael Nuñez</t>
  </si>
  <si>
    <t>2434ARR</t>
  </si>
  <si>
    <t>3044GCR</t>
  </si>
  <si>
    <t>DR.TAGLIARI</t>
  </si>
  <si>
    <t>3036LLC</t>
  </si>
  <si>
    <t>9 DE JULIO.</t>
  </si>
  <si>
    <t>3056MTA</t>
  </si>
  <si>
    <t>2520LRO</t>
  </si>
  <si>
    <t>SAN MARTIN</t>
  </si>
  <si>
    <t>2523BQT</t>
  </si>
  <si>
    <t>2148CEN</t>
  </si>
  <si>
    <t>25  DE MAYO</t>
  </si>
  <si>
    <t>2144TOT</t>
  </si>
  <si>
    <t>AVDA. SAN MARTIN</t>
  </si>
  <si>
    <t>2152GRA</t>
  </si>
  <si>
    <t>RIVADAVIA</t>
  </si>
  <si>
    <t>2527MSU</t>
  </si>
  <si>
    <t>AVDA. LIBERTAD</t>
  </si>
  <si>
    <t>AVDA. JULIAN DE BUSTINZA</t>
  </si>
  <si>
    <t>2529PIA</t>
  </si>
  <si>
    <t>2445MJU</t>
  </si>
  <si>
    <t>GRAL. ROCA</t>
  </si>
  <si>
    <t>2204TIM</t>
  </si>
  <si>
    <t>PEDRO GUTIERREZ</t>
  </si>
  <si>
    <t>3048VID</t>
  </si>
  <si>
    <t>RUTA NAC. N° 11 KM. 376</t>
  </si>
  <si>
    <t>2212MJE</t>
  </si>
  <si>
    <t>2451SJO</t>
  </si>
  <si>
    <t>CCABRAL</t>
  </si>
  <si>
    <t>Vieytes</t>
  </si>
  <si>
    <t>8118CAO</t>
  </si>
  <si>
    <t>BBL</t>
  </si>
  <si>
    <t>6430CRH</t>
  </si>
  <si>
    <t>8504CPA</t>
  </si>
  <si>
    <t>650021_AG. C. SUAREZ - COOP. AGROP. "G. SAN MARTÍN"</t>
  </si>
  <si>
    <t>Mitre Y Garibaldi</t>
  </si>
  <si>
    <t>7540CSZ</t>
  </si>
  <si>
    <t>25 De Mayo Y Dr. Magadan</t>
  </si>
  <si>
    <t>8183DAR</t>
  </si>
  <si>
    <t>8 De Noviembre</t>
  </si>
  <si>
    <t>8171ESP</t>
  </si>
  <si>
    <t>Avda.33 Y 26</t>
  </si>
  <si>
    <t>7637LDC</t>
  </si>
  <si>
    <t>TRA</t>
  </si>
  <si>
    <t>Av. De Los Inmigrantes</t>
  </si>
  <si>
    <t>7531LAR</t>
  </si>
  <si>
    <t>Calle 5 Y 38</t>
  </si>
  <si>
    <t>7507MCA</t>
  </si>
  <si>
    <t>CALLE 59</t>
  </si>
  <si>
    <t>7630NEC</t>
  </si>
  <si>
    <t>AZU</t>
  </si>
  <si>
    <t>650054_AG. PIGÜE 1 - "LA ALIANZA" COOP. AGRIC. GAN. LTDA.</t>
  </si>
  <si>
    <t>Bdo. De Irigoyen</t>
  </si>
  <si>
    <t>8170PIG</t>
  </si>
  <si>
    <t>Avda 9 De Julio S/N</t>
  </si>
  <si>
    <t>8185SMA</t>
  </si>
  <si>
    <t>VALENTIN VERGARA</t>
  </si>
  <si>
    <t>8160TQT</t>
  </si>
  <si>
    <t>7500TAR</t>
  </si>
  <si>
    <t>ESPAÑA</t>
  </si>
  <si>
    <t>8126VIR</t>
  </si>
  <si>
    <t>F. Lizaso</t>
  </si>
  <si>
    <t>LA PAMPA</t>
  </si>
  <si>
    <t>6305DOB</t>
  </si>
  <si>
    <t>650199_AG. G. S. MARTÍN - SOC. COOP. AGRIC. LTDA.</t>
  </si>
  <si>
    <t>Alvear Y Pasteur</t>
  </si>
  <si>
    <t>8206GSM</t>
  </si>
  <si>
    <t>8208JAR</t>
  </si>
  <si>
    <t>Parodi</t>
  </si>
  <si>
    <t>6307MAC</t>
  </si>
  <si>
    <t>GARIBALDI</t>
  </si>
  <si>
    <t>7000TAN</t>
  </si>
  <si>
    <t>650237_AG. PIGÜE 2 - MARIA HERMILLA BEATRIZ</t>
  </si>
  <si>
    <t>Av. 25 De Mayo</t>
  </si>
  <si>
    <t>7521SCY</t>
  </si>
  <si>
    <t>8174SDR</t>
  </si>
  <si>
    <t>Espa?a</t>
  </si>
  <si>
    <t>8180PUA</t>
  </si>
  <si>
    <t>650353_AG. NECOCHEA 2 - JOSÉ O. GIORGETTI</t>
  </si>
  <si>
    <t>Calle 63</t>
  </si>
  <si>
    <t>28 De Febrero S/N</t>
  </si>
  <si>
    <t>6439BON</t>
  </si>
  <si>
    <t>JUNCAL</t>
  </si>
  <si>
    <t>6339SQL</t>
  </si>
  <si>
    <t>BELGRANO</t>
  </si>
  <si>
    <t>7503ORE</t>
  </si>
  <si>
    <t>Istilart</t>
  </si>
  <si>
    <t>7020BEJ</t>
  </si>
  <si>
    <t>Congreso Y 9 De Julio</t>
  </si>
  <si>
    <t>Av.San Martin</t>
  </si>
  <si>
    <t>6417CSB</t>
  </si>
  <si>
    <t>SARMIENTO</t>
  </si>
  <si>
    <t>7513AGC</t>
  </si>
  <si>
    <t>RIO NEGRO</t>
  </si>
  <si>
    <t>8360CHL</t>
  </si>
  <si>
    <t>6313WIN</t>
  </si>
  <si>
    <t>Colón</t>
  </si>
  <si>
    <t>6309ACH</t>
  </si>
  <si>
    <t>V.Rodriguez</t>
  </si>
  <si>
    <t>8200GAC</t>
  </si>
  <si>
    <t>6369TRE</t>
  </si>
  <si>
    <t>SAENZ PEÑA</t>
  </si>
  <si>
    <t>7530CPS</t>
  </si>
  <si>
    <t>Lewis Jones</t>
  </si>
  <si>
    <t>CHUBUT</t>
  </si>
  <si>
    <t>9103RAW</t>
  </si>
  <si>
    <t>Avenida Santamaria</t>
  </si>
  <si>
    <t>7509ORI</t>
  </si>
  <si>
    <t>Inmigrantes</t>
  </si>
  <si>
    <t>9100TRW</t>
  </si>
  <si>
    <t>FUNDADORES</t>
  </si>
  <si>
    <t>7545HUA</t>
  </si>
  <si>
    <t>650577_AG. LAPRIDA - MARIA CONCEPCIÓN FERNANDEZ</t>
  </si>
  <si>
    <t>Av. Pedro Pereyra</t>
  </si>
  <si>
    <t>7414LAP</t>
  </si>
  <si>
    <t>AVDA SANTAGADA</t>
  </si>
  <si>
    <t>8150CDO</t>
  </si>
  <si>
    <t>Eugenio Telo</t>
  </si>
  <si>
    <t>9105GAI</t>
  </si>
  <si>
    <t>SANTA CRUZ</t>
  </si>
  <si>
    <t>9400RGA</t>
  </si>
  <si>
    <t>7160MAI</t>
  </si>
  <si>
    <t>8520SAO</t>
  </si>
  <si>
    <t>7515DLG</t>
  </si>
  <si>
    <t>9200ESQ</t>
  </si>
  <si>
    <t>Soberania Nacional</t>
  </si>
  <si>
    <t>Dinamarca</t>
  </si>
  <si>
    <t>6300SRO</t>
  </si>
  <si>
    <t>Avda Independencia</t>
  </si>
  <si>
    <t>7600MDP</t>
  </si>
  <si>
    <t>Saenz Pe?a</t>
  </si>
  <si>
    <t>CALLE Nº 9</t>
  </si>
  <si>
    <t>6605NAV</t>
  </si>
  <si>
    <t>GALLARDO</t>
  </si>
  <si>
    <t>8500VIE</t>
  </si>
  <si>
    <t>Pueyrredón</t>
  </si>
  <si>
    <t>8503GCO</t>
  </si>
  <si>
    <t>8136ARB</t>
  </si>
  <si>
    <t>6555DRX</t>
  </si>
  <si>
    <t>DON BOSCO</t>
  </si>
  <si>
    <t>9050PDE</t>
  </si>
  <si>
    <t>Av. Zeballos</t>
  </si>
  <si>
    <t>6311GUA</t>
  </si>
  <si>
    <t>8430EBO</t>
  </si>
  <si>
    <t>ALSINA</t>
  </si>
  <si>
    <t>6550BOL</t>
  </si>
  <si>
    <t>8307CAT</t>
  </si>
  <si>
    <t>8138RIO</t>
  </si>
  <si>
    <t>CALLE 117</t>
  </si>
  <si>
    <t>CERRITO</t>
  </si>
  <si>
    <t>7400OLV</t>
  </si>
  <si>
    <t>PUEYRREDON</t>
  </si>
  <si>
    <t>6343VMZ</t>
  </si>
  <si>
    <t>T.HERZEL</t>
  </si>
  <si>
    <t>6441RIV</t>
  </si>
  <si>
    <t>Cambio de titularidad Ag. 650057</t>
  </si>
  <si>
    <t>FLORIDA</t>
  </si>
  <si>
    <t>6465HEN</t>
  </si>
  <si>
    <t>JUN</t>
  </si>
  <si>
    <t>650797_AG.GUAMINÍ - ASOCIACIÓN MEDICA DEL DTO DE GUAMINÍ</t>
  </si>
  <si>
    <t>Hipólito Irigoyen</t>
  </si>
  <si>
    <t>6435GUA</t>
  </si>
  <si>
    <t>H. IRIGOYEN</t>
  </si>
  <si>
    <t>7300AZL</t>
  </si>
  <si>
    <t>San martin</t>
  </si>
  <si>
    <t>7203RAU</t>
  </si>
  <si>
    <t>8336VRE</t>
  </si>
  <si>
    <t>ELORDI</t>
  </si>
  <si>
    <t>8322CCO</t>
  </si>
  <si>
    <t>CLEMENTE ONELLI 182 PB LOCAL 2</t>
  </si>
  <si>
    <t>8400BAR</t>
  </si>
  <si>
    <t>AVDA. GRAL. PAZ</t>
  </si>
  <si>
    <t>Roca</t>
  </si>
  <si>
    <t>8300NEU</t>
  </si>
  <si>
    <t>6409TLO</t>
  </si>
  <si>
    <t>INDEPENDENCIA</t>
  </si>
  <si>
    <t>6380ECX</t>
  </si>
  <si>
    <t>CALAFATE</t>
  </si>
  <si>
    <t>8407ANG</t>
  </si>
  <si>
    <t>MAYOR TORRES</t>
  </si>
  <si>
    <t>8340ZAP</t>
  </si>
  <si>
    <t>9000COM</t>
  </si>
  <si>
    <t>AVDA. ROCA</t>
  </si>
  <si>
    <t>8332GRO</t>
  </si>
  <si>
    <t>EGUINOA</t>
  </si>
  <si>
    <t>TIERRA DEL FUEGO</t>
  </si>
  <si>
    <t>650907_AG. PINAMAR - PATRICIA TROFINI</t>
  </si>
  <si>
    <t>PINAMAR</t>
  </si>
  <si>
    <t>AVDA. BUNGE 1095 LOC. 5</t>
  </si>
  <si>
    <t>7167PIN</t>
  </si>
  <si>
    <t>650908_AG. GRAL MADARIAGA - MARIA ALEJANDRA HOURCADE</t>
  </si>
  <si>
    <t>GENERAL MADARIAGA</t>
  </si>
  <si>
    <t>MITRE</t>
  </si>
  <si>
    <t>7163GMD</t>
  </si>
  <si>
    <t>650909_AG. BALCARCE - MIGUEL ANGEL CASTAÑO</t>
  </si>
  <si>
    <t>AVENIDA GONZALES CHAVES</t>
  </si>
  <si>
    <t>7620BAL</t>
  </si>
  <si>
    <t>650910_ AG. MIRAMAR - NANCY NELLY REQUENA</t>
  </si>
  <si>
    <t>MIRAMAR</t>
  </si>
  <si>
    <t>CALLE 19</t>
  </si>
  <si>
    <t>7607MIR</t>
  </si>
  <si>
    <t>DINAMARCA</t>
  </si>
  <si>
    <t>650915_AG. VILLA GESELL - JORGELINA VANESA QUINTANA</t>
  </si>
  <si>
    <t>VILLA GESELL</t>
  </si>
  <si>
    <t>7165VGS</t>
  </si>
  <si>
    <t>650918_AG. CHOELE CHOEL - MIRTA TERESA GENSON</t>
  </si>
  <si>
    <t>CMONTERO</t>
  </si>
  <si>
    <t>Av. San Martin</t>
  </si>
  <si>
    <t>FIL</t>
  </si>
  <si>
    <t>8000BBA</t>
  </si>
  <si>
    <t>Calle 18</t>
  </si>
  <si>
    <t>6360GPC</t>
  </si>
  <si>
    <t>Fray Justo S.M. de Oro</t>
  </si>
  <si>
    <t>6400TLQ</t>
  </si>
  <si>
    <t>DDICHIO</t>
  </si>
  <si>
    <t>650078_AG. ACA SALUD - CENTRO DE CONTACTO</t>
  </si>
  <si>
    <t>S/D</t>
  </si>
  <si>
    <t>2000ROS</t>
  </si>
  <si>
    <t>AGENCIA CREADA A PEDIDO DE CAROLINA RIOS SEGUN MAIL 21.04.2016  ENVIADO A M. AMADO</t>
  </si>
  <si>
    <t>Corrientes</t>
  </si>
  <si>
    <t>Agencia creada a los fines estadisticos tablero autoriz.Suc.Rosario</t>
  </si>
  <si>
    <t>CASEY</t>
  </si>
  <si>
    <t>2600VEN</t>
  </si>
  <si>
    <t>650773_ FILIAL CAÑADA DE GOMEZ</t>
  </si>
  <si>
    <t>CAÑADA DE GOMEZ</t>
  </si>
  <si>
    <t>2500CDG</t>
  </si>
  <si>
    <t>GASTEGGIANO</t>
  </si>
  <si>
    <t>650171_FILIAL VILLA MARÍA</t>
  </si>
  <si>
    <t>5900VMA</t>
  </si>
  <si>
    <t>SOBREMONTE</t>
  </si>
  <si>
    <t>5800RCU</t>
  </si>
  <si>
    <t>5000CBA</t>
  </si>
  <si>
    <t>GBRENTAN</t>
  </si>
  <si>
    <t>CALLE 9 Y 10</t>
  </si>
  <si>
    <t>2717ACV</t>
  </si>
  <si>
    <t>PER</t>
  </si>
  <si>
    <t>Mendoza Y Belgrano</t>
  </si>
  <si>
    <t>2907CON</t>
  </si>
  <si>
    <t>Avda. San Martin</t>
  </si>
  <si>
    <t>2905GRJ</t>
  </si>
  <si>
    <t>San Martin E Irigoyen</t>
  </si>
  <si>
    <t>2751LVT</t>
  </si>
  <si>
    <t>Dr.R.Manfredi Y San Martin</t>
  </si>
  <si>
    <t>2933PML</t>
  </si>
  <si>
    <t>Arellano</t>
  </si>
  <si>
    <t>2760SAA</t>
  </si>
  <si>
    <t>650073_AG. S. CABRAL - COOP. AGRÍC. LTDA.</t>
  </si>
  <si>
    <t>2105SCL</t>
  </si>
  <si>
    <t>2113PEY</t>
  </si>
  <si>
    <t>Alem Y Elizalde</t>
  </si>
  <si>
    <t>2701GGY</t>
  </si>
  <si>
    <t>650090_AG. CAÑADA RICA - HÉCTOR RAVIOLA</t>
  </si>
  <si>
    <t>2111STA</t>
  </si>
  <si>
    <t>H. Irigoyen</t>
  </si>
  <si>
    <t>2170CAS</t>
  </si>
  <si>
    <t>Leandro N. Alem 549</t>
  </si>
  <si>
    <t>2123PUJ</t>
  </si>
  <si>
    <t>Sanguinetti</t>
  </si>
  <si>
    <t>2508ARG</t>
  </si>
  <si>
    <t>Belgrano Y Saenz Pe?a</t>
  </si>
  <si>
    <t>2921GDY</t>
  </si>
  <si>
    <t>CARCARAÑA</t>
  </si>
  <si>
    <t>2138CCÑ</t>
  </si>
  <si>
    <t>650125_AG. ARMSTRONG -COOP. AGROP. ARMSTRONG - SUC. CORREA</t>
  </si>
  <si>
    <t>San Martín</t>
  </si>
  <si>
    <t>2506COR</t>
  </si>
  <si>
    <t>2109ACE</t>
  </si>
  <si>
    <t>2173CHA</t>
  </si>
  <si>
    <t>7240LOB</t>
  </si>
  <si>
    <t>Av.Libertador San Martin</t>
  </si>
  <si>
    <t>2914VRA</t>
  </si>
  <si>
    <t>Carlos Pellegrini</t>
  </si>
  <si>
    <t>6640BRA</t>
  </si>
  <si>
    <t>Juan B.Alberdi(10)</t>
  </si>
  <si>
    <t>6660MAY</t>
  </si>
  <si>
    <t>Av.Mitre</t>
  </si>
  <si>
    <t>6725CDE</t>
  </si>
  <si>
    <t>Pje.Cuatro Esquinas</t>
  </si>
  <si>
    <t>2109CDS</t>
  </si>
  <si>
    <t>Manuel Gonzalez</t>
  </si>
  <si>
    <t>2177BIG</t>
  </si>
  <si>
    <t>J. Cuffia</t>
  </si>
  <si>
    <t>Reconquista</t>
  </si>
  <si>
    <t>2136SJS</t>
  </si>
  <si>
    <t>2935SLC</t>
  </si>
  <si>
    <t>AVENIDA FRANCIA</t>
  </si>
  <si>
    <t>Castellano</t>
  </si>
  <si>
    <t>2185SJE</t>
  </si>
  <si>
    <t>3 De Febrero</t>
  </si>
  <si>
    <t>2930SPO</t>
  </si>
  <si>
    <t>C.PELLEGRINI</t>
  </si>
  <si>
    <t>6346PLG</t>
  </si>
  <si>
    <t>AVDA.PELLEGRINI</t>
  </si>
  <si>
    <t>OLLEROS</t>
  </si>
  <si>
    <t>2900NIC</t>
  </si>
  <si>
    <t>2942BAR</t>
  </si>
  <si>
    <t>2752CSA</t>
  </si>
  <si>
    <t>2175VMU</t>
  </si>
  <si>
    <t>2179BOM</t>
  </si>
  <si>
    <t>CATAMARCA 801</t>
  </si>
  <si>
    <t>2134ROL</t>
  </si>
  <si>
    <t>2512TTS</t>
  </si>
  <si>
    <t>2105CDO</t>
  </si>
  <si>
    <t>650794_AG. CARCARAÑA - SILVINA RASCHIA</t>
  </si>
  <si>
    <t>ABRATE</t>
  </si>
  <si>
    <t>LUIS BRITO</t>
  </si>
  <si>
    <t>2105URA</t>
  </si>
  <si>
    <t>2183ARQ</t>
  </si>
  <si>
    <t>Av.Bme.Mitre Esq.S.Juan</t>
  </si>
  <si>
    <t>6500NJU</t>
  </si>
  <si>
    <t>2128AYS</t>
  </si>
  <si>
    <t>2503VEL</t>
  </si>
  <si>
    <t>AVDA. ALBERDI</t>
  </si>
  <si>
    <t>SAN JOSE 1990 LOCAL 3</t>
  </si>
  <si>
    <t>2132FUN</t>
  </si>
  <si>
    <t>DORREGO</t>
  </si>
  <si>
    <t>2123ZAV</t>
  </si>
  <si>
    <t>JESTELA</t>
  </si>
  <si>
    <t>9 De Julio Y Moreno</t>
  </si>
  <si>
    <t>2718AHA</t>
  </si>
  <si>
    <t>650006_AG. ASCENSIÓN - COOP. AGRIC. GANADERA LTDA.</t>
  </si>
  <si>
    <t>Libertad Y Corrientes</t>
  </si>
  <si>
    <t>6003ASC</t>
  </si>
  <si>
    <t>Rivadavia Y Belgrano</t>
  </si>
  <si>
    <t>2703CAB</t>
  </si>
  <si>
    <t>Calle 46 Y 21</t>
  </si>
  <si>
    <t>2720COL</t>
  </si>
  <si>
    <t>650036_AG. JUNÍN - LIGA AGRIC. GAN. COOP. LTDA.</t>
  </si>
  <si>
    <t>6000JUN</t>
  </si>
  <si>
    <t>Acceso Juan XXIII  S/N</t>
  </si>
  <si>
    <t>6015LOT</t>
  </si>
  <si>
    <t>2732ELO</t>
  </si>
  <si>
    <t>FALUCHO</t>
  </si>
  <si>
    <t>2115SMP</t>
  </si>
  <si>
    <t>COOPAGROPMAXPAZ@ARNET.COM.AR</t>
  </si>
  <si>
    <t>BUENOS AIRES Y CHUBUT</t>
  </si>
  <si>
    <t>2659MMA</t>
  </si>
  <si>
    <t>Felipe Hughes</t>
  </si>
  <si>
    <t>2725HUG</t>
  </si>
  <si>
    <t>650104_AG. STA. ISABEL - COOP. UNIÓN Y FUERZA LTDA.</t>
  </si>
  <si>
    <t>2605SIS</t>
  </si>
  <si>
    <t>CHAÑAR LADEADO</t>
  </si>
  <si>
    <t>Galeria Ch.Ladeado Local 16</t>
  </si>
  <si>
    <t>2643CHL</t>
  </si>
  <si>
    <t>2728MEL</t>
  </si>
  <si>
    <t>Mitre 705</t>
  </si>
  <si>
    <t>2601MUR</t>
  </si>
  <si>
    <t>Entre Rios</t>
  </si>
  <si>
    <t>2630FIR</t>
  </si>
  <si>
    <t>2633CHO</t>
  </si>
  <si>
    <t>2721EAR</t>
  </si>
  <si>
    <t>Calle 15</t>
  </si>
  <si>
    <t>2639GKN</t>
  </si>
  <si>
    <t>R. Terre</t>
  </si>
  <si>
    <t>2639BBV</t>
  </si>
  <si>
    <t>6034ALB</t>
  </si>
  <si>
    <t>Pedro De Badia</t>
  </si>
  <si>
    <t>2622MAG</t>
  </si>
  <si>
    <t>Av. Rio De La Plata  421</t>
  </si>
  <si>
    <t>2627GUA</t>
  </si>
  <si>
    <t>Estrada</t>
  </si>
  <si>
    <t>6075RTS</t>
  </si>
  <si>
    <t>Olmos</t>
  </si>
  <si>
    <t>2729CRR</t>
  </si>
  <si>
    <t>De Los Constituyentes</t>
  </si>
  <si>
    <t>2743ARY</t>
  </si>
  <si>
    <t>S.Martin</t>
  </si>
  <si>
    <t>2617SSP</t>
  </si>
  <si>
    <t>Libertador</t>
  </si>
  <si>
    <t>6533CMH</t>
  </si>
  <si>
    <t>San Pablo</t>
  </si>
  <si>
    <t>2741STO</t>
  </si>
  <si>
    <t>Calle 47</t>
  </si>
  <si>
    <t>2643CAF</t>
  </si>
  <si>
    <t>Juan XXIII</t>
  </si>
  <si>
    <t>6740CHA</t>
  </si>
  <si>
    <t>Olavarria</t>
  </si>
  <si>
    <t>6103AME</t>
  </si>
  <si>
    <t>JOSE HERNANDEZ</t>
  </si>
  <si>
    <t>6450PEH</t>
  </si>
  <si>
    <t>2657LAB</t>
  </si>
  <si>
    <t>Av. Masey 808 - Pb</t>
  </si>
  <si>
    <t>6070LLN</t>
  </si>
  <si>
    <t>2117ALC</t>
  </si>
  <si>
    <t>650721_AG.VILLA CAÑAS - LEONARDO CRISTIAN FERRARIS</t>
  </si>
  <si>
    <t>VILLA CAÑAS</t>
  </si>
  <si>
    <t>56</t>
  </si>
  <si>
    <t>2607VCÑ</t>
  </si>
  <si>
    <t>ITALIA</t>
  </si>
  <si>
    <t>2615SED</t>
  </si>
  <si>
    <t>CAÑADA DEL UCLE</t>
  </si>
  <si>
    <t>2635CDU</t>
  </si>
  <si>
    <t>Curuchet</t>
  </si>
  <si>
    <t>6032LAL</t>
  </si>
  <si>
    <t>PRIMITIVO GALAN</t>
  </si>
  <si>
    <t>6100RUF</t>
  </si>
  <si>
    <t>AV. SARMIENTO</t>
  </si>
  <si>
    <t>2645CBU</t>
  </si>
  <si>
    <t>GUILLERMO CEJAS</t>
  </si>
  <si>
    <t>2613SGR</t>
  </si>
  <si>
    <t>2662ALL</t>
  </si>
  <si>
    <t>URQUIZA</t>
  </si>
  <si>
    <t>2609MTE</t>
  </si>
  <si>
    <t>UNION</t>
  </si>
  <si>
    <t>2650CAN</t>
  </si>
  <si>
    <t>islas malvinas</t>
  </si>
  <si>
    <t>2722WHE</t>
  </si>
  <si>
    <t>2637LQI</t>
  </si>
  <si>
    <t>GRAL. PUEYRREDON</t>
  </si>
  <si>
    <t>6620CHV</t>
  </si>
  <si>
    <t>2814LCA</t>
  </si>
  <si>
    <t>6221IAL</t>
  </si>
  <si>
    <t>6237AMR</t>
  </si>
  <si>
    <t>Juan José Paso</t>
  </si>
  <si>
    <t>6230GVI</t>
  </si>
  <si>
    <t>AVDA. SAAVEDRA</t>
  </si>
  <si>
    <t>JGANAM</t>
  </si>
  <si>
    <t>MONTEAGUDO</t>
  </si>
  <si>
    <t>TUCUMAN</t>
  </si>
  <si>
    <t>4000SMT</t>
  </si>
  <si>
    <t>4400SLT</t>
  </si>
  <si>
    <t>MOLIVA</t>
  </si>
  <si>
    <t>Alem Y Primero De Mayo</t>
  </si>
  <si>
    <t>2580MJU</t>
  </si>
  <si>
    <t>2585CAM</t>
  </si>
  <si>
    <t>COR</t>
  </si>
  <si>
    <t>5809GCA</t>
  </si>
  <si>
    <t>Bv.Rivadavia</t>
  </si>
  <si>
    <t>5929HER</t>
  </si>
  <si>
    <t>Mariano Moreno</t>
  </si>
  <si>
    <t>2581LSU</t>
  </si>
  <si>
    <t>Avda De Mayo</t>
  </si>
  <si>
    <t>2553JPS</t>
  </si>
  <si>
    <t>Belgrano Esquina San Juan</t>
  </si>
  <si>
    <t>5933TAN</t>
  </si>
  <si>
    <t>MARIANO MORENO</t>
  </si>
  <si>
    <t>2587INR</t>
  </si>
  <si>
    <t>Santa Fe Y San Juan</t>
  </si>
  <si>
    <t>2677UCA</t>
  </si>
  <si>
    <t>Av Los Emigrantes</t>
  </si>
  <si>
    <t>5907CSP</t>
  </si>
  <si>
    <t>Avda.Del Cincuentenario</t>
  </si>
  <si>
    <t>6121HUA</t>
  </si>
  <si>
    <t>5927TCN</t>
  </si>
  <si>
    <t>Pedro C. Molina</t>
  </si>
  <si>
    <t>5854ALM</t>
  </si>
  <si>
    <t>Avenida Libertador</t>
  </si>
  <si>
    <t>2594LEO</t>
  </si>
  <si>
    <t>5829SAM</t>
  </si>
  <si>
    <t>650285_AG. ADELIA MARIA - RUBÉN BERRINO</t>
  </si>
  <si>
    <t>5843ADE</t>
  </si>
  <si>
    <t>San Martin Y Ruta 24</t>
  </si>
  <si>
    <t>5841SBA</t>
  </si>
  <si>
    <t>Acceso Pedro Villemur</t>
  </si>
  <si>
    <t>6127JOV</t>
  </si>
  <si>
    <t>Velez Sarfield</t>
  </si>
  <si>
    <t>5850RTE</t>
  </si>
  <si>
    <t>LARDIZABAL</t>
  </si>
  <si>
    <t>2550BEL</t>
  </si>
  <si>
    <t>650450_AG. CORDOBA 2- TOMÁS MANSILLA</t>
  </si>
  <si>
    <t>EMILIO SALGARI</t>
  </si>
  <si>
    <t>650452_AG. CORDOBA 4- HÉCTOR ALEMANDI</t>
  </si>
  <si>
    <t>SAN JERONIMO</t>
  </si>
  <si>
    <t>SANTA</t>
  </si>
  <si>
    <t>2563NOE</t>
  </si>
  <si>
    <t>VELEZ SARSFIELD</t>
  </si>
  <si>
    <t>Libertad 753</t>
  </si>
  <si>
    <t>San Juan</t>
  </si>
  <si>
    <t>2189CRZ</t>
  </si>
  <si>
    <t>Italia</t>
  </si>
  <si>
    <t>6132GLV</t>
  </si>
  <si>
    <t>Av. Independencia</t>
  </si>
  <si>
    <t>6120LBY</t>
  </si>
  <si>
    <t>LIBERTAD Y URQUIZA</t>
  </si>
  <si>
    <t>2566SMS</t>
  </si>
  <si>
    <t>BALLESTRINI</t>
  </si>
  <si>
    <t>2681ETR</t>
  </si>
  <si>
    <t>Bv. ALVEAR</t>
  </si>
  <si>
    <t>BARTOLOME MITRE</t>
  </si>
  <si>
    <t>6205ILG</t>
  </si>
  <si>
    <t>650814_AG. VICUÑA MACKENNA - ARCOSTANZO LORENA VANESA</t>
  </si>
  <si>
    <t>VICUÑA MACKENNA</t>
  </si>
  <si>
    <t>TIERNEY GAL.GALAS DEL SUR L.11</t>
  </si>
  <si>
    <t>6140VCK</t>
  </si>
  <si>
    <t>5152VCP</t>
  </si>
  <si>
    <t>2589MBY</t>
  </si>
  <si>
    <t>JUAN CARLOS BLANCO</t>
  </si>
  <si>
    <t>6270HUI</t>
  </si>
  <si>
    <t>5960RSE</t>
  </si>
  <si>
    <t>650838_AG. ARROYO CABRAL - COOP. AGRIC. GANAD A° CABRAL LTDA</t>
  </si>
  <si>
    <t>RIVADAVIA Y ESQ. PIACENZA</t>
  </si>
  <si>
    <t>5917ACB</t>
  </si>
  <si>
    <t>5913POZ</t>
  </si>
  <si>
    <t>BV. OCAMPO</t>
  </si>
  <si>
    <t>PROGRESO</t>
  </si>
  <si>
    <t>DEAN FUNES</t>
  </si>
  <si>
    <t>2572TE4</t>
  </si>
  <si>
    <t>650901_AG. MERLO - ASOCIACION MUTUAL REGIONAL 5 DE SETIEMBRE</t>
  </si>
  <si>
    <t>AVDA. DEL SOL  ESQ. PELLEGRINI</t>
  </si>
  <si>
    <t>5881MLO</t>
  </si>
  <si>
    <t>L.N. ALEM</t>
  </si>
  <si>
    <t>5980OLI</t>
  </si>
  <si>
    <t>MARCONI</t>
  </si>
  <si>
    <t>5730MER</t>
  </si>
  <si>
    <t>SGO. DEL ESTERO</t>
  </si>
  <si>
    <t>4300LBA</t>
  </si>
  <si>
    <t>PATRICIAS ARGENTINAS 482 L.10</t>
  </si>
  <si>
    <t>JUJUY</t>
  </si>
  <si>
    <t>4600JJY</t>
  </si>
  <si>
    <t>20 DE FEBRERO</t>
  </si>
  <si>
    <t>4560TGL</t>
  </si>
  <si>
    <t>J. DEL CAMPILLO 793  B° COFICO</t>
  </si>
  <si>
    <t>MPOCH</t>
  </si>
  <si>
    <t>MENDOZA</t>
  </si>
  <si>
    <t>5501GCZ</t>
  </si>
  <si>
    <t>AVDA RIOJA (SUR)</t>
  </si>
  <si>
    <t>5400SJU</t>
  </si>
  <si>
    <t>SE CREA PARA DESCARGAR SOCIOS DE NUESTRA PROPIA PRODUCCION</t>
  </si>
  <si>
    <t>MVIGNOLO</t>
  </si>
  <si>
    <t>25 DE MAYO Y TUCUMAN</t>
  </si>
  <si>
    <t>3000SFE</t>
  </si>
  <si>
    <t>Clemente Zavaleta</t>
  </si>
  <si>
    <t>2349SUA</t>
  </si>
  <si>
    <t>2400SFR</t>
  </si>
  <si>
    <t>FRONDIZI</t>
  </si>
  <si>
    <t>3500RES</t>
  </si>
  <si>
    <t>3300POS</t>
  </si>
  <si>
    <t>3400COR</t>
  </si>
  <si>
    <t>HABBEGGER</t>
  </si>
  <si>
    <t>3200CON</t>
  </si>
  <si>
    <t>PRIMERA JUNTA</t>
  </si>
  <si>
    <t>2820GLU</t>
  </si>
  <si>
    <t>NSANSEOVICH</t>
  </si>
  <si>
    <t>Hornos</t>
  </si>
  <si>
    <t>AVDA. DE MAYO</t>
  </si>
  <si>
    <t>2700PER</t>
  </si>
  <si>
    <t>2740ARR</t>
  </si>
  <si>
    <t>AVENIDA SAVIO</t>
  </si>
  <si>
    <t>NWILD</t>
  </si>
  <si>
    <t>8324CIP</t>
  </si>
  <si>
    <t>BELGRANO 821 LOCAL 2</t>
  </si>
  <si>
    <t>ALBARRACIN.</t>
  </si>
  <si>
    <t>9120PMY</t>
  </si>
  <si>
    <t>SSABAN</t>
  </si>
  <si>
    <t>COMBATE DE LOS POZOS</t>
  </si>
  <si>
    <t>1080CFE</t>
  </si>
  <si>
    <t>1111CFE</t>
  </si>
  <si>
    <t>Agencia creada a los fines estadisticos tablero autoriz. C.C.</t>
  </si>
  <si>
    <t>Ituzaingo</t>
  </si>
  <si>
    <t>6700LUJ</t>
  </si>
  <si>
    <t>Diagonal 74  e/ 48 y 49</t>
  </si>
  <si>
    <t>1900LPL</t>
  </si>
  <si>
    <t>1704RAM</t>
  </si>
  <si>
    <t>1744MOR</t>
  </si>
  <si>
    <t>AGENCIA VIRTUAL QUE SE CREA PARA SOCIOS NUESTROS CON COBERTURA BRINDADA POR STAFF MEDICO CABA Y GBA</t>
  </si>
  <si>
    <t>TRIUNVIRATO</t>
  </si>
  <si>
    <t>1431CFE</t>
  </si>
  <si>
    <t>_AG.CRESPO - LA AGRIC. REGIONAL COOP. LTDA.SUC.PARANA</t>
  </si>
  <si>
    <t>_AG. EL DORADO - ABEL GAUTO FECHNER</t>
  </si>
  <si>
    <t>AG.GALARZA-COOP.AGR.MIX.LA PROTECTORA</t>
  </si>
  <si>
    <t>_AG. ESCOBAR - PABLO LEIVA</t>
  </si>
  <si>
    <t>_AG.MONTECARLO - COOP.MIXTA DE MONTECARLOS LTDA.</t>
  </si>
  <si>
    <t>_AG. COOP.AGRICOLA DE LA COLONIA LIEBIG LTDA.</t>
  </si>
  <si>
    <t>_AG. LOS CARDOS - OSVALDO DEPIANTE</t>
  </si>
  <si>
    <t>_AG. LA LOLA - MIRTA TORNE DE ALEGRE</t>
  </si>
  <si>
    <t>_AG. V. OCAMPO - JUAN M. LEZCANO</t>
  </si>
  <si>
    <t>_AG. LAS PAREJAS - GUILLERMO H.PEREZ</t>
  </si>
  <si>
    <t>_AG. SAN LORENZO - LIDIA DE GONZALEZ</t>
  </si>
  <si>
    <t>_AG. AVELLANEDA - UNION AGRIC.DE AVELLANEDA  LTDA.</t>
  </si>
  <si>
    <t>_AG. SALTO GDE. - BETINA A.  MOZZONI</t>
  </si>
  <si>
    <t>_AG. SERODINO - ALICIA COSSIA DE CASSINI</t>
  </si>
  <si>
    <t>_AG. SAN JUSTO - CRISTIAN JAVIER ALESIO</t>
  </si>
  <si>
    <t>_AG. M. ESCALADA - LIDIA MARIA CIARNIELLO</t>
  </si>
  <si>
    <t>_AG. MACIEL - WALTER PICCA</t>
  </si>
  <si>
    <t>_AG. DIAZ - COOP. TELEFÓNICA DE DÍAZ LTDA.</t>
  </si>
  <si>
    <t>_AG. CERES - ASOC. MED. S. CRISTOBAL Y 9 DE JULIO</t>
  </si>
  <si>
    <t>_AG. V. ANGELA - FABIAN RINALDIS</t>
  </si>
  <si>
    <t>_AG.ARROYITO-GUSTAVO FABIÁN MARCHISONEY</t>
  </si>
  <si>
    <t>_AG. RAFAELA - DAVID DAVICINO</t>
  </si>
  <si>
    <t>_AG. PIAMONTE - SUSANA BEATRIZ BONINO</t>
  </si>
  <si>
    <t>_AG. TIMBUES - JULIAN GALLUCCI</t>
  </si>
  <si>
    <t>_AG. CABILDO - COOP. AG. GAN. E IND. "S.DE TORO" LTDA.</t>
  </si>
  <si>
    <t>_AG. ESPARTILLAR - COOP. AGRIC. GAN. LTDA.</t>
  </si>
  <si>
    <t>_AG. LA DULCE - COOP. AGROP. LTDA. "LA SEGUNDA"</t>
  </si>
  <si>
    <t>_AG. LARTIGAU - COOP. AGRIC. GANAD. LTDA.</t>
  </si>
  <si>
    <t>_AG. M. CASCALLARES - COOP. AGRIC. LTDA.</t>
  </si>
  <si>
    <t>_AG. DOBLAS - COOP. AGROP. DE DOBLAS LTDA.</t>
  </si>
  <si>
    <t>_AG. G. S. MARTÍN - SOC. COOP. AGRIC. LTDA.</t>
  </si>
  <si>
    <t>_AG. J. ARAUZ - LA NUEVA COOP. AGROPECUARIA TDA.</t>
  </si>
  <si>
    <t>_AG. SAAVEDRA 2 - SILVINA MURIEL TARABORELLI</t>
  </si>
  <si>
    <t>_AG. T. ARROYOS 2 - ALFA COOP. RURAL LTDA.</t>
  </si>
  <si>
    <t>_AG. SALLIQUELO - BEATRIZ DE BARRUECO</t>
  </si>
  <si>
    <t>_AG. T. ARROYOS 3 - RODOLFO ESPELUSE</t>
  </si>
  <si>
    <t>_AG. BENITO JUAREZ - AGENCIA BENITO JUAREZ</t>
  </si>
  <si>
    <t>_AG. DARRAGUEIRA - COOP. AGROP. DARRAGUEIRA LTDA.</t>
  </si>
  <si>
    <t>_AG. G. CHAVEZ - MIGUEL BESSONART</t>
  </si>
  <si>
    <t>_AG. ALPACHIRI - UBALDO FABIAN MANGAS</t>
  </si>
  <si>
    <t>_AG. GRAL. ACHA - JOSE DOMINGUEZ</t>
  </si>
  <si>
    <t>_AG. C. PRINGLES - PABLO CORNAGO</t>
  </si>
  <si>
    <t>_AG. RAWSON - SOULAGES WALTER</t>
  </si>
  <si>
    <t>_AG. C. DORREGO 2 - DANIEL OMAR MADRIGALI</t>
  </si>
  <si>
    <t>_AG. GAIMAN - DARIO RUBIO</t>
  </si>
  <si>
    <t>_AG. R. GALLEGOS - OSCAR PAPINI</t>
  </si>
  <si>
    <t>_AG. MAIPU - ABEL OBREGON</t>
  </si>
  <si>
    <t>_AG. S. ANT. OESTE - S. A. OESTE - MARCELO QUIRITI</t>
  </si>
  <si>
    <t>_AG. DE LA GARMA - ROBERTO OSCAR CHECCHIA</t>
  </si>
  <si>
    <t>_AG. ESQUEL - CRISTIAN ALEWIS</t>
  </si>
  <si>
    <t>_AG. TRELEW 2 - GLENDA LLOYD JONES</t>
  </si>
  <si>
    <t>_AG. C. DORREGO 2 - MARIO NESTOR ABADIE</t>
  </si>
  <si>
    <t>_AG. S. ROSA - MARIA MONTERO DE BONAGURO</t>
  </si>
  <si>
    <t>_AG. NAVARRO - SIGBERTO AMALFI</t>
  </si>
  <si>
    <t>_AG. GRAL. CONESA - SRA. IRURZUN LILIAN</t>
  </si>
  <si>
    <t>AG. ALGARROBO - ARIEL MARTIN MASSON</t>
  </si>
  <si>
    <t>_AG. PTO. DESEADO - FRANCISCO ALBERTO SILVI</t>
  </si>
  <si>
    <t>_AG. GUATRACHE - SCHENFELT NORBERTO RUBEN</t>
  </si>
  <si>
    <t>_AG. BOLIVAR - ANA CAMERONI</t>
  </si>
  <si>
    <t>_AG.CATRIEL - LORENA RUTH LUCERO</t>
  </si>
  <si>
    <t>_AG. NAVARRO - CIRCULO MEDICO DE NAVARRO</t>
  </si>
  <si>
    <t>_COOPERATIVA AGRARIA LTDA. DE OLAVARRIA</t>
  </si>
  <si>
    <t>_COOP.AGROP. EL PROGRESO DE  HENDERSON LTDA.</t>
  </si>
  <si>
    <t>_AG. SAAVEDRA - DIEGO RUBEN FRITZ</t>
  </si>
  <si>
    <t>_AG. RAUCH - COOP.AGRICOLA GANADERA DE RAUCH LTDA.</t>
  </si>
  <si>
    <t>_AG. GRAL. CONESA - LESIUK HERMANOS S.R.L.</t>
  </si>
  <si>
    <t>_AG. V. REGINA - ANA MARIA  ARNALDO</t>
  </si>
  <si>
    <t>AG.BARILOCHE- MUTUAL MEDICA BARILOCHE</t>
  </si>
  <si>
    <t>_AG. BOLIVAR - COOP.AGROPECUARIA DE BOLIVAR LTDA.</t>
  </si>
  <si>
    <t>_AG. NEUQUEN - CECILIA BAUER</t>
  </si>
  <si>
    <t>_AG. SAAVEDRA - DEBORA ARIAS</t>
  </si>
  <si>
    <t>_AG. DAIREAUX - JUAN PABLO SEGUNDO PEREZ</t>
  </si>
  <si>
    <t>_AG.CATRIEL - LUIS FABIAN ARCEO</t>
  </si>
  <si>
    <t>_AG. BARILOCHE - MARIA MARCELA CHALDE</t>
  </si>
  <si>
    <t>_AG. COMODORO RIVADAVIA - SUSANA MABEL PACHECO</t>
  </si>
  <si>
    <t>_AG. GRAL. ROCA - NATALIA ROVETTO</t>
  </si>
  <si>
    <t>_AG. CUTRALCO - ABEL ROBERTO CAMPOS</t>
  </si>
  <si>
    <t>_AG. NEUQUEN - MARY SANDRA FERRO</t>
  </si>
  <si>
    <t>_AG. PINAMAR - PATRICIA TROFINI</t>
  </si>
  <si>
    <t>_AG. GRAL MADARIAGA - MARIA ALEJANDRA HOURCADE</t>
  </si>
  <si>
    <t>_AG. BALCARCE - MIGUEL ANGEL CASTAÑO</t>
  </si>
  <si>
    <t>_ AG. MIRAMAR - NANCY NELLY REQUENA</t>
  </si>
  <si>
    <t>_AG. CNEL. DORREGO -ANA PAULA ABADIE</t>
  </si>
  <si>
    <t>_AG. VILLA GESELL - JORGELINA VANESA QUINTANA</t>
  </si>
  <si>
    <t>_AG. CHOELE CHOEL - MIRTA TERESA GENSON</t>
  </si>
  <si>
    <t>_AG. ACA SALUD - CENTRO DE CONTACTO</t>
  </si>
  <si>
    <t>_AUTORIZACIONES INTERIOR SUC. ROSARIO</t>
  </si>
  <si>
    <t>_AG. GRAL. ROJO - COOP. AGRICOLA LTDA.</t>
  </si>
  <si>
    <t>_AG. GELLY - COOP. ACRIC. CONESA LTDA. (SUC. GELLY)</t>
  </si>
  <si>
    <t>_AG. CAÑADA RICA - HÉCTOR RAVIOLA</t>
  </si>
  <si>
    <t>_AG. CARCARAÑA - COOP. AGROP. LTDA.</t>
  </si>
  <si>
    <t>_AG. C. DE GOMEZ -COOP. AGROP. LTDA</t>
  </si>
  <si>
    <t>_AG. LOBOS - RAUL MAZOLIDO</t>
  </si>
  <si>
    <t>_AG. 25 DE MAYO - ADALBERTO LARDO</t>
  </si>
  <si>
    <t>_AG.  C. DE ARECO - COOP. AGROP. LTDA.</t>
  </si>
  <si>
    <t>_AG. S. JERONIM0 -   C.  AGRICOLA DE S. JERONIMO LTDA.</t>
  </si>
  <si>
    <t>_AG. S. LUCIA - JUAN FERNANDO GABRIEL</t>
  </si>
  <si>
    <t>_AG. ROSARIO 2 - ANGEL   DELLAVEDOBA</t>
  </si>
  <si>
    <t>_AG. S. PEDRO 2 - HECTOR LAISECA</t>
  </si>
  <si>
    <t>_AG. PELLEGRINI - GUILLERMO PACHECO</t>
  </si>
  <si>
    <t>_AG. ROSARIO 7 - CARMEN MORANTE</t>
  </si>
  <si>
    <t>_AG. C. SARMIENTO - JULIO C. PREGO</t>
  </si>
  <si>
    <t>_AG. V. MUGUETA - DANIEL BONSERVIZI</t>
  </si>
  <si>
    <t>_AG.ROSARIO - TAMBEROS DEL SUR COOPERATIVA LTDA.</t>
  </si>
  <si>
    <t>_AG. ARROYO SECO - CAROLINA GUGLIELMINOTTI</t>
  </si>
  <si>
    <t>_AG. VILLA ELOISA - MARTIN ELIO MANCINELLI</t>
  </si>
  <si>
    <t>_AG. FUNES - ERIKA CELINA MULLER</t>
  </si>
  <si>
    <t>_AG.-ZAVALLA - RODRIGO FERNANDO MIDON</t>
  </si>
  <si>
    <t>_AG. JUNÍN - LIGA AGRIC. GAN. COOP. LTDA.</t>
  </si>
  <si>
    <t>_AG. LOS TOLDOS 1 - COOP. RURAL DE G. VIAMONTE LTDA.</t>
  </si>
  <si>
    <t>_AG. MELINCUE - GRISELDA DE YUNNIS</t>
  </si>
  <si>
    <t>_AG. V. TUERTO 1 - COOP. AGROP.  LTDA.</t>
  </si>
  <si>
    <t>_AG. CHOVET - ESTEBAN BOGDANICH</t>
  </si>
  <si>
    <t>_AG_COOP.AGROP. DE VILLA MUGUETA LTDA.</t>
  </si>
  <si>
    <t>_AG. EL ARBOLITO - COOP. AGRIC. "EL ARBOLITO" LTDA.</t>
  </si>
  <si>
    <t>_AG. BERABEVU - WALTER ALBANESI</t>
  </si>
  <si>
    <t>_AG. J. B. ALBERDI - PRETUZ DE CAIEZZA</t>
  </si>
  <si>
    <t>_AG. MAGGIOLO -  FEDERICO BERTUNE</t>
  </si>
  <si>
    <t>_AG. GUATIMOZIN - ALDO RANALLI</t>
  </si>
  <si>
    <t>_AG. LOS TOLDOS - ALFREDO DERITA</t>
  </si>
  <si>
    <t>_AG. ROBERTS - ALICIA MARIA BARTOLINI</t>
  </si>
  <si>
    <t>_AG. A. DULCE - LUCIO ZANI</t>
  </si>
  <si>
    <t>_AG. S. SPIRITU - ERNESTO PEGORARO</t>
  </si>
  <si>
    <t>_AG. M. DE HOZ - SUSANA GARCIA</t>
  </si>
  <si>
    <t>_AG. QUIROGA - NORMA SANZ</t>
  </si>
  <si>
    <t>_AG. COLON - CENTRO DE COMERCIANTES E IND. COLON</t>
  </si>
  <si>
    <t>_AG. AMENABAR - ALBERTO OYOLAS</t>
  </si>
  <si>
    <t>_AG. PEHUAJO - LAURA GABRIELA MEDICI</t>
  </si>
  <si>
    <t>_AG. LABORDE - ALICIA  VANDI</t>
  </si>
  <si>
    <t>_AG. LINCOLN - CENTRO UNION COMERCIO E IND. DE LINCOLN</t>
  </si>
  <si>
    <t>AG.RUFINO - MARIA ANGELICA FASANO</t>
  </si>
  <si>
    <t>_AG. A. LEDESMA - NESTOR NILO LOBATO</t>
  </si>
  <si>
    <t>_AG. CANALS - CRISTIAN SANTIAGO ARNAUDO</t>
  </si>
  <si>
    <t>_AG.LOS CARDALES - GRUPO INTEGRAL LOS CARDALES S.R.L.</t>
  </si>
  <si>
    <t>_AG. AMERICA - OSCAR ANIBAL CALDENTEY</t>
  </si>
  <si>
    <t>_AG. CHACABUCO 2 - CAMARA DE COM. E IND. DE CHACAB</t>
  </si>
  <si>
    <t>_AG.CHACABUCO - ANDREA IRENE FALABELLA</t>
  </si>
  <si>
    <t>_AG. HERNANDO - COOP. AGROP. LA VENCEDORA  LTDA.</t>
  </si>
  <si>
    <t>_AG. TANCACHA - COOP. AGROP. LTDA.</t>
  </si>
  <si>
    <t>_AG. HUANCHILLA - JORGE OBERTO</t>
  </si>
  <si>
    <t>_AG. TICINO - GUSTAVO TRECCO</t>
  </si>
  <si>
    <t>_AG. SAMPACHO - ROSANA CRAVERO</t>
  </si>
  <si>
    <t>_AG. ADELIA MARIA - RUBÉN BERRINO</t>
  </si>
  <si>
    <t>_AG. SAN BASILIO - MAXIMO TARTARA</t>
  </si>
  <si>
    <t>_AG. R. TERCERO - ASOC.COOP.ARGENTINAS RIO III</t>
  </si>
  <si>
    <t>_AG. CORDOBA 2- TOMÁS MANSILLA</t>
  </si>
  <si>
    <t>_AG. CORDOBA 3- GUILLERMO LLORET</t>
  </si>
  <si>
    <t>_AG. CORDOBA 4- HÉCTOR ALEMANDI</t>
  </si>
  <si>
    <t>_AG. R. TERCERO 1 - CTRO. COMERCIAL</t>
  </si>
  <si>
    <t>_AG. R. TERCERO 2 - LUIS CASCONI</t>
  </si>
  <si>
    <t>_AG. CRUZ ALTA - ANDRES BALDOVINO</t>
  </si>
  <si>
    <t>_AG. R. CUARTO - TOMAS  RAPOSO</t>
  </si>
  <si>
    <t>_AG. GRAL. LEVALLE - JORGE GODINO</t>
  </si>
  <si>
    <t>_AG. LABOULAYE -CTRO. COM., IND. Y DE SERV.</t>
  </si>
  <si>
    <t>_AG. ETRURIA - DAVID J. SALOMONE</t>
  </si>
  <si>
    <t>_AG. VILLA MARIA - SERGIO PELLIZA</t>
  </si>
  <si>
    <t>_AG. HUINCA RENANCO - ROSA CATALINA VELASCO</t>
  </si>
  <si>
    <t>_AG. RIO SEGUNDO - CESAR CEFERINO CASTELLANOS</t>
  </si>
  <si>
    <t>_AG. POZO DEL MOLLE - COOP. AGROP.POZO DEL MOLLE</t>
  </si>
  <si>
    <t>_AG. VILLA MARIA - MARIA VICTORIA BIANCO</t>
  </si>
  <si>
    <t>_AG. BALLESTEROS - LOURDES ROCIO BELLO</t>
  </si>
  <si>
    <t>_AG. MERLO - ASOCIACION MUTUAL REGIONAL 5 DE SETIEMBRE</t>
  </si>
  <si>
    <t>_AG.OLIVA - MARIA JOSE ALONSO</t>
  </si>
  <si>
    <t>_AG. VILLA MERCEDES-JOSE LUIS DELGADO</t>
  </si>
  <si>
    <t>_AG. LA BANDA - CRISTIAN RAMON MARTIN BANEGAS CARDOZO</t>
  </si>
  <si>
    <t>_AG. SAN SALVADOR DE DE JUJUY - ROXANA DANIELA ORTIZ</t>
  </si>
  <si>
    <t>_AG. TARTAGAL - LUIS ARIEL ESPARZA</t>
  </si>
  <si>
    <t>AN LUCAS - MUTUAL SAN LUCAS</t>
  </si>
  <si>
    <t>_AG. SUARDI - COOP. AGROP. DE SUARDI LTDA.</t>
  </si>
  <si>
    <t>_AUTORIZACIONES INTERIOR CASA CENTRAL</t>
  </si>
  <si>
    <t>_PLANES ACUERDO STAFF MEDICO</t>
  </si>
  <si>
    <t>Población</t>
  </si>
  <si>
    <t>650447_AG. GRAL. ALVEAR - JOSÉ E. SÁNCHEZ</t>
  </si>
  <si>
    <t>CORDOBA SUR</t>
  </si>
  <si>
    <t>Regiones </t>
  </si>
  <si>
    <t>Agencias </t>
  </si>
  <si>
    <t>Filiales  </t>
  </si>
  <si>
    <t>Centros de Atención  </t>
  </si>
  <si>
    <r>
      <t xml:space="preserve">•</t>
    </r>
    <r>
      <rPr>
        <sz val="11"/>
        <rFont val="Arial"/>
        <family val="2"/>
        <charset val="1"/>
      </rPr>
      <t xml:space="preserve">AMBA </t>
    </r>
  </si>
  <si>
    <t>•Pampeana </t>
  </si>
  <si>
    <r>
      <t xml:space="preserve">•</t>
    </r>
    <r>
      <rPr>
        <sz val="11"/>
        <rFont val="Arial"/>
        <family val="2"/>
        <charset val="1"/>
      </rPr>
      <t xml:space="preserve">Buenos Aires Costa Atlántica </t>
    </r>
  </si>
  <si>
    <t>•Buenos Aires  Norte</t>
  </si>
  <si>
    <r>
      <t xml:space="preserve">•</t>
    </r>
    <r>
      <rPr>
        <sz val="11"/>
        <rFont val="Arial"/>
        <family val="2"/>
        <charset val="1"/>
      </rPr>
      <t xml:space="preserve">Buenos Aires Sur </t>
    </r>
  </si>
  <si>
    <t>•Patagonia Atlántica </t>
  </si>
  <si>
    <r>
      <t xml:space="preserve">•</t>
    </r>
    <r>
      <rPr>
        <sz val="11"/>
        <rFont val="Arial"/>
        <family val="2"/>
        <charset val="1"/>
      </rPr>
      <t xml:space="preserve">Núcleo </t>
    </r>
  </si>
  <si>
    <t>•NOA </t>
  </si>
  <si>
    <r>
      <t xml:space="preserve">•</t>
    </r>
    <r>
      <rPr>
        <sz val="11"/>
        <rFont val="Arial"/>
        <family val="2"/>
        <charset val="1"/>
      </rPr>
      <t xml:space="preserve">Córdoba Sur </t>
    </r>
  </si>
  <si>
    <t>•Córdoba Norte </t>
  </si>
  <si>
    <r>
      <t xml:space="preserve">•</t>
    </r>
    <r>
      <rPr>
        <sz val="11"/>
        <rFont val="Arial"/>
        <family val="2"/>
        <charset val="1"/>
      </rPr>
      <t xml:space="preserve">Litoral </t>
    </r>
  </si>
  <si>
    <t>•NEA </t>
  </si>
  <si>
    <r>
      <t xml:space="preserve">•</t>
    </r>
    <r>
      <rPr>
        <sz val="11"/>
        <rFont val="Arial"/>
        <family val="2"/>
        <charset val="1"/>
      </rPr>
      <t xml:space="preserve">Patagonia  Andina </t>
    </r>
  </si>
  <si>
    <t>•Cuyo </t>
  </si>
  <si>
    <r>
      <t xml:space="preserve">•</t>
    </r>
    <r>
      <rPr>
        <sz val="11"/>
        <rFont val="Arial"/>
        <family val="2"/>
        <charset val="1"/>
      </rPr>
      <t xml:space="preserve">Rosario </t>
    </r>
  </si>
</sst>
</file>

<file path=xl/styles.xml><?xml version="1.0" encoding="utf-8"?>
<styleSheet xmlns="http://schemas.openxmlformats.org/spreadsheetml/2006/main">
  <numFmts count="12">
    <numFmt formatCode="GENERAL" numFmtId="164"/>
    <numFmt formatCode="_ * #,##0_ ;_ * \-#,##0_ ;_ * \-??_ ;_ @_ " numFmtId="165"/>
    <numFmt formatCode="_ * #,##0.00_ ;_ * \-#,##0.00_ ;_ * \-??_ ;_ @_ " numFmtId="166"/>
    <numFmt formatCode="0" numFmtId="167"/>
    <numFmt formatCode="0%" numFmtId="168"/>
    <numFmt formatCode="0.0%" numFmtId="169"/>
    <numFmt formatCode="GENERAL" numFmtId="170"/>
    <numFmt formatCode="0.00%" numFmtId="171"/>
    <numFmt formatCode="#,##0" numFmtId="172"/>
    <numFmt formatCode="0.00" numFmtId="173"/>
    <numFmt formatCode="0.000000" numFmtId="174"/>
    <numFmt formatCode="@" numFmtId="175"/>
  </numFmts>
  <fonts count="3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FF0000"/>
      <name val="Calibri"/>
      <family val="2"/>
      <charset val="1"/>
    </font>
    <font>
      <sz val="8"/>
      <color rgb="FF000000"/>
      <name val="Arial"/>
      <family val="2"/>
      <charset val="1"/>
    </font>
    <font>
      <sz val="10.5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Arial (Cuerpo)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 Narrow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 Narrow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.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9"/>
      <color rgb="FF363636"/>
      <name val="Calibri"/>
      <family val="2"/>
      <charset val="1"/>
    </font>
    <font>
      <b val="true"/>
      <sz val="9"/>
      <color rgb="FF363636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960000"/>
      <name val="Calibri"/>
      <family val="2"/>
      <charset val="1"/>
    </font>
    <font>
      <sz val="9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C3D69B"/>
        <bgColor rgb="FFC2D69A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0C0C0"/>
      </patternFill>
    </fill>
    <fill>
      <patternFill patternType="solid">
        <fgColor rgb="FFD5F6D2"/>
        <bgColor rgb="FFDCE6F2"/>
      </patternFill>
    </fill>
    <fill>
      <patternFill patternType="solid">
        <fgColor rgb="FFC2D69A"/>
        <bgColor rgb="FFC3D69B"/>
      </patternFill>
    </fill>
    <fill>
      <patternFill patternType="solid">
        <fgColor rgb="FFC6D9F1"/>
        <bgColor rgb="FFD9D9D9"/>
      </patternFill>
    </fill>
    <fill>
      <patternFill patternType="solid">
        <fgColor rgb="FFDCE6F2"/>
        <bgColor rgb="FFE1E1E1"/>
      </patternFill>
    </fill>
    <fill>
      <patternFill patternType="solid">
        <fgColor rgb="FFFFFFFF"/>
        <bgColor rgb="FFF5F5F5"/>
      </patternFill>
    </fill>
    <fill>
      <patternFill patternType="solid">
        <fgColor rgb="FFF2DCDB"/>
        <bgColor rgb="FFE1E1E1"/>
      </patternFill>
    </fill>
    <fill>
      <patternFill patternType="solid">
        <fgColor rgb="FFFFC000"/>
        <bgColor rgb="FFFF9900"/>
      </patternFill>
    </fill>
    <fill>
      <patternFill patternType="solid">
        <fgColor rgb="FFF5F5F5"/>
        <bgColor rgb="FFFFFFFF"/>
      </patternFill>
    </fill>
    <fill>
      <patternFill patternType="solid">
        <fgColor rgb="FFE1E1E1"/>
        <bgColor rgb="FFDCE6F2"/>
      </patternFill>
    </fill>
  </fills>
  <borders count="48">
    <border diagonalDown="false" diagonalUp="false">
      <left/>
      <right/>
      <top/>
      <bottom/>
      <diagonal/>
    </border>
    <border diagonalDown="false" diagonalUp="false">
      <left style="medium">
        <color rgb="FFD9D9D9"/>
      </left>
      <right/>
      <top style="medium">
        <color rgb="FFD9D9D9"/>
      </top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medium">
        <color rgb="FFD9D9D9"/>
      </left>
      <right/>
      <top/>
      <bottom/>
      <diagonal/>
    </border>
    <border diagonalDown="false" diagonalUp="false">
      <left/>
      <right/>
      <top style="thin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ck"/>
      <right/>
      <top style="thick"/>
      <bottom style="medium"/>
      <diagonal/>
    </border>
    <border diagonalDown="false" diagonalUp="false">
      <left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thick"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 style="thick"/>
      <top style="medium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thick"/>
      <top/>
      <bottom style="medium"/>
      <diagonal/>
    </border>
    <border diagonalDown="false" diagonalUp="false">
      <left style="medium"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medium"/>
      <top/>
      <bottom style="thick"/>
      <diagonal/>
    </border>
    <border diagonalDown="false" diagonalUp="false">
      <left style="medium"/>
      <right style="thick"/>
      <top style="medium"/>
      <bottom style="thick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thick"/>
      <right style="medium"/>
      <top style="thick"/>
      <bottom style="medium"/>
      <diagonal/>
    </border>
    <border diagonalDown="false" diagonalUp="false">
      <left style="thick"/>
      <right style="medium"/>
      <top style="medium"/>
      <bottom/>
      <diagonal/>
    </border>
    <border diagonalDown="false" diagonalUp="false">
      <left style="thick"/>
      <right style="medium"/>
      <top/>
      <bottom/>
      <diagonal/>
    </border>
    <border diagonalDown="false" diagonalUp="false">
      <left style="thick"/>
      <right style="medium"/>
      <top/>
      <bottom style="thick"/>
      <diagonal/>
    </border>
    <border diagonalDown="false" diagonalUp="false">
      <left style="thin"/>
      <right style="thin"/>
      <top/>
      <bottom style="hair"/>
      <diagonal/>
    </border>
    <border diagonalDown="false" diagonalUp="false">
      <left style="thin"/>
      <right style="thin"/>
      <top style="hair"/>
      <bottom style="hair"/>
      <diagonal/>
    </border>
    <border diagonalDown="false" diagonalUp="false">
      <left style="thin"/>
      <right style="thin"/>
      <top style="hair"/>
      <bottom style="thin"/>
      <diagonal/>
    </border>
    <border diagonalDown="false" diagonalUp="false">
      <left style="thick"/>
      <right style="medium"/>
      <top style="thick"/>
      <bottom/>
      <diagonal/>
    </border>
    <border diagonalDown="false" diagonalUp="false">
      <left style="medium"/>
      <right/>
      <top style="thick"/>
      <bottom style="medium"/>
      <diagonal/>
    </border>
    <border diagonalDown="false" diagonalUp="false">
      <left/>
      <right/>
      <top style="thick"/>
      <bottom style="medium"/>
      <diagonal/>
    </border>
    <border diagonalDown="false" diagonalUp="false">
      <left/>
      <right style="thick"/>
      <top style="thick"/>
      <bottom style="medium"/>
      <diagonal/>
    </border>
    <border diagonalDown="false" diagonalUp="false">
      <left style="thick"/>
      <right style="medium"/>
      <top/>
      <bottom style="medium"/>
      <diagonal/>
    </border>
    <border diagonalDown="false" diagonalUp="false">
      <left/>
      <right style="thick"/>
      <top/>
      <bottom style="medium"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/>
      <top style="medium"/>
      <bottom style="thick"/>
      <diagonal/>
    </border>
    <border diagonalDown="false" diagonalUp="false">
      <left/>
      <right/>
      <top style="medium"/>
      <bottom style="thick"/>
      <diagonal/>
    </border>
    <border diagonalDown="false" diagonalUp="false">
      <left/>
      <right style="medium"/>
      <top style="medium"/>
      <bottom style="thick"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4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4" xfId="0">
      <alignment horizontal="left" indent="0" shrinkToFit="false" textRotation="0" vertical="top" wrapText="tru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center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true" borderId="3" fillId="0" fontId="5" numFmtId="165" xfId="15">
      <alignment horizontal="right" indent="0" shrinkToFit="false" textRotation="0" vertical="top" wrapText="true"/>
      <protection hidden="false" locked="true"/>
    </xf>
    <xf applyAlignment="true" applyBorder="true" applyFont="true" applyProtection="false" borderId="3" fillId="0" fontId="5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3" fillId="0" fontId="5" numFmtId="167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4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true" borderId="4" fillId="0" fontId="5" numFmtId="165" xfId="15">
      <alignment horizontal="right" indent="0" shrinkToFit="false" textRotation="0" vertical="top" wrapText="true"/>
      <protection hidden="false" locked="true"/>
    </xf>
    <xf applyAlignment="true" applyBorder="true" applyFont="true" applyProtection="false" borderId="4" fillId="0" fontId="5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4" fillId="2" fontId="6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true" borderId="4" fillId="2" fontId="6" numFmtId="165" xfId="15">
      <alignment horizontal="right" indent="0" shrinkToFit="false" textRotation="0" vertical="top" wrapText="true"/>
      <protection hidden="false" locked="true"/>
    </xf>
    <xf applyAlignment="true" applyBorder="true" applyFont="true" applyProtection="false" borderId="4" fillId="2" fontId="6" numFmtId="164" xfId="0">
      <alignment horizontal="right" indent="0" shrinkToFit="false" textRotation="0" vertical="top" wrapText="true"/>
      <protection hidden="false" locked="true"/>
    </xf>
    <xf applyAlignment="true" applyBorder="true" applyFont="true" applyProtection="false" borderId="4" fillId="2" fontId="6" numFmtId="167" xfId="0">
      <alignment horizontal="right" indent="0" shrinkToFit="false" textRotation="0" vertical="top" wrapText="true"/>
      <protection hidden="false" locked="true"/>
    </xf>
    <xf applyAlignment="true" applyBorder="true" applyFont="true" applyProtection="false" borderId="4" fillId="0" fontId="5" numFmtId="167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0" fillId="3" fontId="6" numFmtId="164" xfId="0">
      <alignment horizontal="center" indent="0" shrinkToFit="false" textRotation="0" vertical="center" wrapText="tru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9" xfId="19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8" xfId="19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5" fillId="2" fontId="6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4" fillId="0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3" fillId="0" fontId="5" numFmtId="167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4" fillId="2" fontId="6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true" borderId="4" fillId="2" fontId="6" numFmtId="165" xfId="15">
      <alignment horizontal="right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70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4" fillId="0" fontId="5" numFmtId="165" xfId="0">
      <alignment horizontal="right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4" fillId="0" fontId="7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4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4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4" fillId="0" fontId="5" numFmtId="164" xfId="0">
      <alignment horizontal="right" indent="0" shrinkToFit="false" textRotation="0" vertical="bottom" wrapText="tru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6" numFmtId="165" xfId="15">
      <alignment horizontal="right" indent="0" shrinkToFit="false" textRotation="0" vertical="top" wrapText="true"/>
      <protection hidden="false" locked="true"/>
    </xf>
    <xf applyAlignment="true" applyBorder="true" applyFont="true" applyProtection="false" borderId="0" fillId="0" fontId="6" numFmtId="164" xfId="0">
      <alignment horizontal="right" indent="0" shrinkToFit="false" textRotation="0" vertical="top" wrapText="tru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7" numFmtId="164" xfId="0">
      <alignment horizontal="left" indent="0" shrinkToFit="false" textRotation="0" vertical="top" wrapText="true"/>
      <protection hidden="false" locked="true"/>
    </xf>
    <xf applyAlignment="false" applyBorder="true" applyFont="true" applyProtection="false" borderId="4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right" indent="0" shrinkToFit="false" textRotation="0" vertical="bottom" wrapText="tru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9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4" fillId="0" fontId="7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4" fillId="0" fontId="1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4" fillId="0" fontId="5" numFmtId="165" xfId="0">
      <alignment horizontal="right" indent="0" shrinkToFit="false" textRotation="0" vertical="bottom" wrapText="tru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1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4" fillId="0" fontId="7" numFmtId="164" xfId="0">
      <alignment horizontal="left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4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left" indent="0" shrinkToFit="false" textRotation="0" vertical="bottom" wrapText="tru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6" fillId="0" fontId="6" numFmtId="164" xfId="0">
      <alignment horizontal="left" indent="0" shrinkToFit="false" textRotation="0" vertical="bottom" wrapText="true"/>
      <protection hidden="false" locked="true"/>
    </xf>
    <xf applyAlignment="false" applyBorder="true" applyFont="true" applyProtection="false" borderId="6" fillId="4" fontId="5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71" xfId="1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0" fontId="0" numFmtId="170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2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3" fillId="0" fontId="0" numFmtId="167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70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5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6" fillId="0" fontId="0" numFmtId="167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7" fillId="0" fontId="0" numFmtId="167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7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8" fillId="0" fontId="4" numFmtId="170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9" fillId="0" fontId="4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20" fillId="0" fontId="4" numFmtId="167" xfId="2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1" fillId="5" fontId="1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2" fillId="5" fontId="1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3" fillId="5" fontId="16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6" numFmtId="172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16" numFmtId="172" xfId="0">
      <alignment horizontal="right" indent="0" shrinkToFit="false" textRotation="0" vertical="bottom" wrapText="true"/>
      <protection hidden="false" locked="true"/>
    </xf>
    <xf applyAlignment="true" applyBorder="false" applyFont="true" applyProtection="false" borderId="0" fillId="0" fontId="16" numFmtId="168" xfId="0">
      <alignment horizontal="right" indent="0" shrinkToFit="false" textRotation="0" vertical="bottom" wrapText="true"/>
      <protection hidden="false" locked="true"/>
    </xf>
    <xf applyAlignment="true" applyBorder="false" applyFont="true" applyProtection="false" borderId="0" fillId="0" fontId="16" numFmtId="171" xfId="0">
      <alignment horizontal="right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15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16" numFmtId="172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6" fontId="16" numFmtId="172" xfId="0">
      <alignment horizontal="right" indent="0" shrinkToFit="false" textRotation="0" vertical="bottom" wrapText="true"/>
      <protection hidden="false" locked="true"/>
    </xf>
    <xf applyAlignment="true" applyBorder="false" applyFont="true" applyProtection="false" borderId="0" fillId="6" fontId="16" numFmtId="168" xfId="0">
      <alignment horizontal="right" indent="0" shrinkToFit="false" textRotation="0" vertical="bottom" wrapText="true"/>
      <protection hidden="false" locked="true"/>
    </xf>
    <xf applyAlignment="true" applyBorder="false" applyFont="true" applyProtection="false" borderId="0" fillId="6" fontId="16" numFmtId="171" xfId="0">
      <alignment horizontal="right" indent="0" shrinkToFit="false" textRotation="0" vertical="bottom" wrapText="true"/>
      <protection hidden="false" locked="true"/>
    </xf>
    <xf applyAlignment="false" applyBorder="true" applyFont="true" applyProtection="false" borderId="0" fillId="0" fontId="1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4" fillId="0" fontId="17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5" fillId="0" fontId="18" numFmtId="172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25" fillId="0" fontId="16" numFmtId="168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12" fillId="0" fontId="18" numFmtId="172" xfId="0">
      <alignment horizontal="right" indent="0" shrinkToFit="false" textRotation="0" vertical="bottom" wrapText="true"/>
      <protection hidden="false" locked="true"/>
    </xf>
    <xf applyAlignment="false" applyBorder="false" applyFont="true" applyProtection="false" borderId="0" fillId="0" fontId="1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6" fillId="0" fontId="15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7" fillId="0" fontId="15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7" fillId="0" fontId="18" numFmtId="168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28" fillId="0" fontId="15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5" fillId="0" fontId="18" numFmtId="172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5" fillId="0" fontId="18" numFmtId="172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5" fillId="0" fontId="18" numFmtId="168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27" fillId="0" fontId="18" numFmtId="168" xfId="0">
      <alignment horizontal="center" indent="0" shrinkToFit="false" textRotation="0" vertical="bottom" wrapText="true"/>
      <protection hidden="false" locked="true"/>
    </xf>
    <xf applyAlignment="false" applyBorder="true" applyFont="true" applyProtection="false" borderId="29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0" fillId="0" fontId="0" numFmtId="170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31" fillId="0" fontId="0" numFmtId="170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32" fillId="0" fontId="4" numFmtId="170" xfId="2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7" fontId="20" numFmtId="173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7" fontId="2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8" fontId="2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3" fillId="0" fontId="19" numFmtId="173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3" fillId="0" fontId="1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3" fillId="0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4" fillId="0" fontId="19" numFmtId="173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4" fillId="0" fontId="1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4" fillId="0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5" fillId="0" fontId="19" numFmtId="173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36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7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8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9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0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6" fillId="0" fontId="0" numFmtId="167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27" fillId="0" fontId="0" numFmtId="167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41" fillId="0" fontId="4" numFmtId="167" xfId="2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2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4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5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3" fillId="0" fontId="4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2" fillId="0" fontId="0" numFmtId="164" xfId="22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7" fillId="0" fontId="4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6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7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8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6" fillId="0" fontId="4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3" fillId="0" fontId="4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4" fillId="0" fontId="4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5" fillId="0" fontId="4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0" fillId="0" fontId="4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7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2" fillId="0" fontId="0" numFmtId="170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3" fillId="0" fontId="0" numFmtId="173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7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5" fillId="0" fontId="0" numFmtId="170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7" fillId="0" fontId="0" numFmtId="173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6" fillId="0" fontId="0" numFmtId="173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8" fillId="0" fontId="4" numFmtId="167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9" fillId="0" fontId="4" numFmtId="170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20" fillId="0" fontId="4" numFmtId="173" xfId="2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7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3" fillId="0" fontId="0" numFmtId="17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7" fillId="0" fontId="0" numFmtId="17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6" fillId="0" fontId="0" numFmtId="17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0" fillId="0" fontId="4" numFmtId="174" xfId="2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9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9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22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9" fontId="22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10" fontId="22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10" fontId="22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9" fontId="2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10" fontId="22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21" numFmtId="164" xfId="0">
      <alignment horizontal="left" indent="1" shrinkToFit="false" textRotation="0" vertical="bottom" wrapText="false"/>
      <protection hidden="false" locked="true"/>
    </xf>
    <xf applyAlignment="false" applyBorder="false" applyFont="true" applyProtection="false" borderId="0" fillId="0" fontId="21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21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false" borderId="0" fillId="9" fontId="21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9" fontId="23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9" fontId="2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9" fontId="21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22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22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21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1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22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9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21" numFmtId="167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21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21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11" fontId="2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2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21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2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3" fontId="21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4" fillId="7" fontId="4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7" fontId="4" numFmtId="173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7" fontId="4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6" fillId="7" fontId="4" numFmtId="167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7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73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25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7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73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25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4" fillId="3" fontId="0" numFmtId="167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3" fontId="0" numFmtId="173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3" fontId="2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9" fontId="2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9" fontId="20" numFmtId="164" xfId="0">
      <alignment horizontal="right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26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2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19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26" numFmtId="164" xfId="0">
      <alignment horizontal="right" indent="0" shrinkToFit="false" textRotation="0" vertical="bottom" wrapText="true"/>
      <protection hidden="false" locked="true"/>
    </xf>
    <xf applyAlignment="false" applyBorder="true" applyFont="true" applyProtection="false" borderId="0" fillId="0" fontId="19" numFmtId="167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1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7" fillId="9" fontId="2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7" fillId="9" fontId="27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47" fillId="12" fontId="2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7" fillId="12" fontId="29" numFmtId="164" xfId="0">
      <alignment horizontal="left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7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13" fontId="3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9" fontId="29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5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31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  <protection hidden="false" locked="true"/>
    </xf>
    <xf applyAlignment="true" applyBorder="false" applyFont="true" applyProtection="false" borderId="0" fillId="5" fontId="7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5" fontId="5" numFmtId="164" xfId="0">
      <alignment horizontal="right" indent="0" shrinkToFit="false" textRotation="0" vertical="center" wrapText="true"/>
      <protection hidden="false" locked="true"/>
    </xf>
    <xf applyAlignment="true" applyBorder="false" applyFont="true" applyProtection="false" borderId="0" fillId="5" fontId="6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5" fontId="6" numFmtId="164" xfId="0">
      <alignment horizontal="right" indent="0" shrinkToFit="false" textRotation="0" vertical="center" wrapText="true"/>
      <protection hidden="false" locked="true"/>
    </xf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Campo de la tabla dinámica" xfId="20"/>
    <cellStyle builtinId="54" customBuiltin="true" name="Esquina de la tabla dinámica" xfId="21"/>
    <cellStyle builtinId="54" customBuiltin="true" name="Valor de la tabla dinámica" xfId="22"/>
    <cellStyle builtinId="54" customBuiltin="true" name="Categoría de la tabla dinámica" xfId="23"/>
    <cellStyle builtinId="54" customBuiltin="true" name="Título de la tabla dinámica" xfId="24"/>
    <cellStyle builtinId="54" customBuiltin="true" name="Resultado de la tabla dinámica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6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1E1E1"/>
      <rgbColor rgb="FFD5F6D2"/>
      <rgbColor rgb="FFD9D9D9"/>
      <rgbColor rgb="FFBFBFBF"/>
      <rgbColor rgb="FFFF99CC"/>
      <rgbColor rgb="FFCC99FF"/>
      <rgbColor rgb="FFF2DCDB"/>
      <rgbColor rgb="FF3366FF"/>
      <rgbColor rgb="FF33CCCC"/>
      <rgbColor rgb="FFC3D69B"/>
      <rgbColor rgb="FFFFC000"/>
      <rgbColor rgb="FFFF9900"/>
      <rgbColor rgb="FFFF6600"/>
      <rgbColor rgb="FF666699"/>
      <rgbColor rgb="FFC2D69A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pivotTables/pivotTable2.xml><?xml version="1.0" encoding="utf-8"?>
<pivotTableDefinition xmlns="http://schemas.openxmlformats.org/spreadsheetml/2006/main" autoFormatId="1" cacheId="0" colGrandTotals="true" dataCaption="" dataOnRows="false" dataPosition="65535" enableDrill="true" name="Tabla dinámica2" rowGrandTotals="true">
  <location colPageCount="1" firstDataCol="2" firstDataRow="3" firstHeaderRow="2" ref="A3:C805" rowPageCount="802"/>
  <rowFields count="2"/>
  <pageFields count="1"/>
  <dataFields count="1"/>
</pivotTableDefinition>
</file>

<file path=xl/pivotTables/pivotTable4.xml><?xml version="1.0" encoding="utf-8"?>
<pivotTableDefinition xmlns="http://schemas.openxmlformats.org/spreadsheetml/2006/main" autoFormatId="1" cacheId="1" colGrandTotals="true" dataCaption="" dataOnRows="false" dataPosition="65535" enableDrill="true" name="Tabla dinámica1" rowGrandTotals="true">
  <location colPageCount="1" firstDataCol="1" firstDataRow="3" firstHeaderRow="2" ref="A3:B321" rowPageCount="318"/>
  <rowFields count="1"/>
  <pageFields count="1"/>
  <dataFields count="1"/>
</pivotTableDefinition>
</file>

<file path=xl/pivotTables/pivotTable5.xml><?xml version="1.0" encoding="utf-8"?>
<pivotTableDefinition xmlns="http://schemas.openxmlformats.org/spreadsheetml/2006/main" autoFormatId="1" cacheId="2" colGrandTotals="true" dataCaption="" dataOnRows="false" dataPosition="65535" enableDrill="true" name="Tabla dinámica19" rowGrandTotals="true">
  <location colPageCount="228" firstDataCol="4" firstDataRow="32" firstHeaderRow="30" ref="D31:HX285" rowPageCount="253"/>
  <rowFields count="1"/>
  <colFields count="1"/>
  <pageFields count="1"/>
  <dataFields count="1"/>
</pivotTableDefinition>
</file>

<file path=xl/pivotTables/pivotTable6.xml><?xml version="1.0" encoding="utf-8"?>
<pivotTableDefinition xmlns="http://schemas.openxmlformats.org/spreadsheetml/2006/main" autoFormatId="1" cacheId="3" colGrandTotals="true" dataCaption="" dataOnRows="false" dataPosition="65535" enableDrill="true" name="DataPilot1" rowGrandTotals="true">
  <location colPageCount="1" firstDataCol="2" firstDataRow="4" firstHeaderRow="3" ref="A4:C620" rowPageCount="616"/>
  <rowFields count="2"/>
  <pageFields count="2"/>
  <dataFields count="1"/>
</pivotTableDefinition>
</file>

<file path=xl/pivotTables/pivotTable8.xml><?xml version="1.0" encoding="utf-8"?>
<pivotTableDefinition xmlns="http://schemas.openxmlformats.org/spreadsheetml/2006/main" autoFormatId="1" cacheId="4" colGrandTotals="true" dataCaption="" dataOnRows="false" dataPosition="65535" enableDrill="true" name="Tabla dinámica3" rowGrandTotals="true">
  <location colPageCount="1" firstDataCol="1" firstDataRow="3" firstHeaderRow="2" ref="A3:B18" rowPageCount="15"/>
  <rowFields count="1"/>
  <dataFields count="1"/>
</pivotTableDefinition>
</file>

<file path=xl/pivotTables/pivotTable33.xml><?xml version="1.0" encoding="utf-8"?>
<pivotTableDefinition xmlns="http://schemas.openxmlformats.org/spreadsheetml/2006/main" autoFormatId="1" cacheId="5" colGrandTotals="true" dataCaption="" dataOnRows="false" dataPosition="65535" enableDrill="true" name="TablaDinámica7" rowGrandTotals="true">
  <location colPageCount="1" firstDataCol="1" firstDataRow="3" firstHeaderRow="2" ref="A3:B19" rowPageCount="16"/>
  <rowFields count="1"/>
  <dataFields 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pivotTable" Target="../pivotTables/pivotTable8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pivotTable" Target="../pivotTables/pivotTable3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4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24" zoomScaleNormal="124" zoomScalePageLayoutView="100">
      <selection activeCell="F109" activeCellId="0" pane="topLeft" sqref="F109"/>
    </sheetView>
  </sheetViews>
  <sheetFormatPr defaultRowHeight="15"/>
  <cols>
    <col collapsed="false" hidden="false" max="1" min="1" style="0" width="3.28571428571429"/>
    <col collapsed="false" hidden="false" max="2" min="2" style="0" width="37.8622448979592"/>
    <col collapsed="false" hidden="false" max="3" min="3" style="0" width="14.7040816326531"/>
    <col collapsed="false" hidden="false" max="4" min="4" style="0" width="10.7295918367347"/>
    <col collapsed="false" hidden="false" max="5" min="5" style="0" width="13.1377551020408"/>
    <col collapsed="false" hidden="false" max="6" min="6" style="0" width="15.8571428571429"/>
    <col collapsed="false" hidden="false" max="7" min="7" style="0" width="16.8571428571429"/>
    <col collapsed="false" hidden="false" max="8" min="8" style="0" width="15.4234693877551"/>
    <col collapsed="false" hidden="false" max="9" min="9" style="0" width="3.99489795918367"/>
    <col collapsed="false" hidden="false" max="10" min="10" style="0" width="15.5714285714286"/>
    <col collapsed="false" hidden="false" max="11" min="11" style="0" width="18.7091836734694"/>
    <col collapsed="false" hidden="false" max="1025" min="12" style="0" width="10.7295918367347"/>
  </cols>
  <sheetData>
    <row collapsed="false" customFormat="false" customHeight="false" hidden="false" ht="15" outlineLevel="0" r="1">
      <c r="A1" s="1" t="n">
        <v>1</v>
      </c>
      <c r="B1" s="2" t="s">
        <v>0</v>
      </c>
      <c r="C1" s="3"/>
      <c r="D1" s="3"/>
      <c r="E1" s="3"/>
      <c r="F1" s="3"/>
      <c r="G1" s="3"/>
      <c r="H1" s="3"/>
    </row>
    <row collapsed="false" customFormat="false" customHeight="false" hidden="false" ht="15.75" outlineLevel="0" r="2"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L2" s="6"/>
    </row>
    <row collapsed="false" customFormat="false" customHeight="false" hidden="false" ht="15.75" outlineLevel="0" r="3">
      <c r="B3" s="7" t="s">
        <v>8</v>
      </c>
      <c r="C3" s="8" t="n">
        <v>850</v>
      </c>
      <c r="D3" s="9" t="n">
        <f aca="false">+D8/G7*G3</f>
        <v>288</v>
      </c>
      <c r="E3" s="10" t="n">
        <f aca="false">+C3*$E$8/$C$7</f>
        <v>125.439291848329</v>
      </c>
      <c r="F3" s="10" t="n">
        <f aca="false">+C3+D3-E3</f>
        <v>1012.56070815167</v>
      </c>
      <c r="G3" s="9" t="n">
        <v>2</v>
      </c>
      <c r="H3" s="9" t="n">
        <v>12</v>
      </c>
      <c r="L3" s="6"/>
    </row>
    <row collapsed="false" customFormat="false" customHeight="false" hidden="false" ht="15" outlineLevel="0" r="4">
      <c r="B4" s="11" t="s">
        <v>9</v>
      </c>
      <c r="C4" s="12" t="n">
        <f aca="false">2666+3</f>
        <v>2669</v>
      </c>
      <c r="D4" s="9" t="n">
        <f aca="false">+$D$8/$G$7*G4</f>
        <v>144</v>
      </c>
      <c r="E4" s="10" t="n">
        <f aca="false">+C4*$E$8/$C$7</f>
        <v>393.879376403752</v>
      </c>
      <c r="F4" s="10" t="n">
        <f aca="false">+C4+D4-E4</f>
        <v>2419.12062359625</v>
      </c>
      <c r="G4" s="13" t="n">
        <v>1</v>
      </c>
      <c r="H4" s="9" t="n">
        <v>12</v>
      </c>
      <c r="L4" s="6"/>
    </row>
    <row collapsed="false" customFormat="false" customHeight="false" hidden="false" ht="15" outlineLevel="0" r="5">
      <c r="B5" s="11" t="s">
        <v>10</v>
      </c>
      <c r="C5" s="12" t="n">
        <v>1692</v>
      </c>
      <c r="D5" s="9" t="n">
        <f aca="false">+$D$8/$G$7*G5</f>
        <v>720</v>
      </c>
      <c r="E5" s="10" t="n">
        <f aca="false">+C5*$E$8/$C$7</f>
        <v>249.697978596908</v>
      </c>
      <c r="F5" s="10" t="n">
        <f aca="false">+C5+D5-E5</f>
        <v>2162.30202140309</v>
      </c>
      <c r="G5" s="13" t="n">
        <v>5</v>
      </c>
      <c r="H5" s="9" t="n">
        <v>12</v>
      </c>
      <c r="L5" s="6"/>
    </row>
    <row collapsed="false" customFormat="false" customHeight="false" hidden="false" ht="15" outlineLevel="0" r="6">
      <c r="B6" s="11" t="s">
        <v>11</v>
      </c>
      <c r="C6" s="12" t="n">
        <v>2358</v>
      </c>
      <c r="D6" s="9" t="n">
        <f aca="false">+$D$8/$G$7*G6</f>
        <v>576</v>
      </c>
      <c r="E6" s="10" t="n">
        <f aca="false">+C6*$E$8/$C$7</f>
        <v>347.983353151011</v>
      </c>
      <c r="F6" s="10" t="n">
        <f aca="false">+C6+D6-E6</f>
        <v>2586.01664684899</v>
      </c>
      <c r="G6" s="13" t="n">
        <v>4</v>
      </c>
      <c r="H6" s="9" t="n">
        <v>12</v>
      </c>
      <c r="L6" s="6"/>
    </row>
    <row collapsed="false" customFormat="false" customHeight="false" hidden="false" ht="15" outlineLevel="0" r="7">
      <c r="B7" s="14" t="s">
        <v>12</v>
      </c>
      <c r="C7" s="15" t="n">
        <f aca="false">+SUM(C3:C6)</f>
        <v>7569</v>
      </c>
      <c r="D7" s="16" t="n">
        <f aca="false">+SUM(D3:D6)</f>
        <v>1728</v>
      </c>
      <c r="E7" s="17" t="n">
        <f aca="false">+SUM(E3:E6)</f>
        <v>1117</v>
      </c>
      <c r="F7" s="17" t="n">
        <f aca="false">+C7+D7-E7</f>
        <v>8180</v>
      </c>
      <c r="G7" s="16" t="n">
        <f aca="false">+SUM(G3:G6)</f>
        <v>12</v>
      </c>
      <c r="H7" s="16" t="n">
        <f aca="false">+AVERAGE(H3:H6)</f>
        <v>12</v>
      </c>
      <c r="L7" s="6"/>
    </row>
    <row collapsed="false" customFormat="false" customHeight="false" hidden="false" ht="15.75" outlineLevel="0" r="8">
      <c r="D8" s="0" t="n">
        <v>1728</v>
      </c>
      <c r="E8" s="0" t="n">
        <v>1117</v>
      </c>
      <c r="L8" s="6"/>
    </row>
    <row collapsed="false" customFormat="false" customHeight="false" hidden="false" ht="15" outlineLevel="0" r="9">
      <c r="A9" s="1" t="n">
        <v>2</v>
      </c>
      <c r="B9" s="2" t="s">
        <v>13</v>
      </c>
      <c r="C9" s="3"/>
      <c r="D9" s="3"/>
      <c r="E9" s="3"/>
      <c r="F9" s="3"/>
      <c r="G9" s="3"/>
      <c r="H9" s="3"/>
    </row>
    <row collapsed="false" customFormat="false" customHeight="false" hidden="false" ht="15.75" outlineLevel="0" r="10">
      <c r="B10" s="4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</row>
    <row collapsed="false" customFormat="false" customHeight="true" hidden="false" ht="16.5" outlineLevel="0" r="11">
      <c r="B11" s="11" t="s">
        <v>14</v>
      </c>
      <c r="C11" s="12" t="n">
        <f aca="false">2668+104</f>
        <v>2772</v>
      </c>
      <c r="D11" s="18" t="n">
        <f aca="false">+$D$19/G$18*G11</f>
        <v>432</v>
      </c>
      <c r="E11" s="10" t="n">
        <f aca="false">+C11*$E$19/C$18</f>
        <v>409.256845697571</v>
      </c>
      <c r="F11" s="10" t="n">
        <f aca="false">+C11+D11-E11</f>
        <v>2794.74315430243</v>
      </c>
      <c r="G11" s="13" t="n">
        <v>3</v>
      </c>
      <c r="H11" s="13" t="n">
        <v>12</v>
      </c>
      <c r="J11" s="19" t="s">
        <v>15</v>
      </c>
      <c r="K11" s="20"/>
      <c r="L11" s="21"/>
    </row>
    <row collapsed="false" customFormat="false" customHeight="false" hidden="false" ht="15" outlineLevel="0" r="12">
      <c r="B12" s="11" t="s">
        <v>16</v>
      </c>
      <c r="C12" s="12" t="n">
        <f aca="false">7379-6723</f>
        <v>656</v>
      </c>
      <c r="D12" s="18" t="n">
        <f aca="false">+$D$19/G$18*G12</f>
        <v>288</v>
      </c>
      <c r="E12" s="10" t="n">
        <f aca="false">+C12*$E$19/C$18</f>
        <v>96.8515478995694</v>
      </c>
      <c r="F12" s="10" t="n">
        <f aca="false">+C12+D12-E12</f>
        <v>847.148452100431</v>
      </c>
      <c r="G12" s="13" t="n">
        <v>2</v>
      </c>
      <c r="H12" s="13" t="n">
        <v>12</v>
      </c>
      <c r="J12" s="22"/>
      <c r="K12" s="20"/>
      <c r="L12" s="21"/>
    </row>
    <row collapsed="false" customFormat="false" customHeight="false" hidden="false" ht="15" outlineLevel="0" r="13">
      <c r="B13" s="11" t="s">
        <v>17</v>
      </c>
      <c r="C13" s="12" t="n">
        <v>309</v>
      </c>
      <c r="D13" s="18" t="n">
        <f aca="false">+$D$19/G$18*G13</f>
        <v>288</v>
      </c>
      <c r="E13" s="10" t="n">
        <f aca="false">+C13*$E$19/C$18</f>
        <v>45.6206224100106</v>
      </c>
      <c r="F13" s="10" t="n">
        <f aca="false">+C13+D13-E13</f>
        <v>551.379377589989</v>
      </c>
      <c r="G13" s="13" t="n">
        <v>2</v>
      </c>
      <c r="H13" s="13" t="n">
        <v>12</v>
      </c>
      <c r="J13" s="23"/>
      <c r="K13" s="20"/>
      <c r="L13" s="21"/>
    </row>
    <row collapsed="false" customFormat="false" customHeight="false" hidden="false" ht="15" outlineLevel="0" r="14">
      <c r="B14" s="11" t="s">
        <v>18</v>
      </c>
      <c r="C14" s="12" t="n">
        <v>503</v>
      </c>
      <c r="D14" s="18" t="n">
        <f aca="false">+$D$19/G$18*G14</f>
        <v>144</v>
      </c>
      <c r="E14" s="10" t="n">
        <f aca="false">+C14*$E$19/C$18</f>
        <v>74.2626960266515</v>
      </c>
      <c r="F14" s="10" t="n">
        <f aca="false">+C14+D14-E14</f>
        <v>572.737303973349</v>
      </c>
      <c r="G14" s="13" t="n">
        <v>1</v>
      </c>
      <c r="H14" s="13" t="n">
        <v>12</v>
      </c>
      <c r="J14" s="23"/>
      <c r="K14" s="20"/>
      <c r="L14" s="21"/>
    </row>
    <row collapsed="false" customFormat="false" customHeight="false" hidden="false" ht="15" outlineLevel="0" r="15">
      <c r="B15" s="24" t="s">
        <v>19</v>
      </c>
      <c r="C15" s="12" t="n">
        <v>1274</v>
      </c>
      <c r="D15" s="18" t="n">
        <f aca="false">+$D$19/G$18*G15</f>
        <v>144</v>
      </c>
      <c r="E15" s="10" t="n">
        <f aca="false">+C15*$E$19/C$18</f>
        <v>188.09279271959</v>
      </c>
      <c r="F15" s="10" t="n">
        <f aca="false">+C15+D15-E15</f>
        <v>1229.90720728041</v>
      </c>
      <c r="G15" s="25" t="n">
        <v>1</v>
      </c>
      <c r="H15" s="13" t="n">
        <v>12</v>
      </c>
      <c r="J15" s="22"/>
      <c r="K15" s="20"/>
      <c r="L15" s="21"/>
    </row>
    <row collapsed="false" customFormat="false" customHeight="false" hidden="false" ht="15" outlineLevel="0" r="16">
      <c r="B16" s="11" t="s">
        <v>20</v>
      </c>
      <c r="C16" s="12" t="n">
        <v>70</v>
      </c>
      <c r="D16" s="18" t="n">
        <f aca="false">+$D$19/G$18*G16</f>
        <v>576</v>
      </c>
      <c r="E16" s="10" t="n">
        <f aca="false">+C16*$E$19/C$18</f>
        <v>10.3347688307467</v>
      </c>
      <c r="F16" s="10" t="n">
        <f aca="false">+C16+D16-E16</f>
        <v>635.665231169253</v>
      </c>
      <c r="G16" s="13" t="n">
        <v>4</v>
      </c>
      <c r="H16" s="13" t="n">
        <v>12</v>
      </c>
      <c r="J16" s="22"/>
      <c r="K16" s="20"/>
      <c r="L16" s="21"/>
    </row>
    <row collapsed="false" customFormat="false" customHeight="false" hidden="false" ht="15" outlineLevel="0" r="17">
      <c r="B17" s="11" t="s">
        <v>21</v>
      </c>
      <c r="C17" s="12" t="n">
        <v>6723</v>
      </c>
      <c r="D17" s="18" t="n">
        <f aca="false">+$D$19/G$18*G17</f>
        <v>288</v>
      </c>
      <c r="E17" s="10" t="n">
        <f aca="false">+C17*$E$19/C$18</f>
        <v>992.580726415861</v>
      </c>
      <c r="F17" s="10" t="n">
        <f aca="false">+C17+D17-E17</f>
        <v>6018.41927358414</v>
      </c>
      <c r="G17" s="13" t="n">
        <v>2</v>
      </c>
      <c r="H17" s="13" t="n">
        <v>12</v>
      </c>
      <c r="J17" s="22"/>
      <c r="K17" s="20"/>
      <c r="L17" s="21"/>
    </row>
    <row collapsed="false" customFormat="false" customHeight="false" hidden="false" ht="15" outlineLevel="0" r="18">
      <c r="B18" s="14" t="s">
        <v>12</v>
      </c>
      <c r="C18" s="15" t="n">
        <f aca="false">+SUM(C11:C17)</f>
        <v>12307</v>
      </c>
      <c r="D18" s="17" t="n">
        <f aca="false">+SUM(D11:D17)</f>
        <v>2160</v>
      </c>
      <c r="E18" s="17" t="n">
        <f aca="false">+SUM(E11:E17)</f>
        <v>1817</v>
      </c>
      <c r="F18" s="17" t="n">
        <f aca="false">+C18+D18-E18</f>
        <v>12650</v>
      </c>
      <c r="G18" s="16" t="n">
        <f aca="false">+SUM(G11:G17)</f>
        <v>15</v>
      </c>
      <c r="H18" s="16" t="n">
        <f aca="false">+AVERAGE(H11:H16)</f>
        <v>12</v>
      </c>
      <c r="K18" s="20"/>
      <c r="L18" s="21"/>
    </row>
    <row collapsed="false" customFormat="false" customHeight="false" hidden="false" ht="15" outlineLevel="0" r="19">
      <c r="D19" s="0" t="n">
        <v>2160</v>
      </c>
      <c r="E19" s="0" t="n">
        <v>1817</v>
      </c>
    </row>
    <row collapsed="false" customFormat="false" customHeight="true" hidden="false" ht="15" outlineLevel="0" r="20">
      <c r="A20" s="1" t="n">
        <v>3</v>
      </c>
      <c r="B20" s="26" t="s">
        <v>22</v>
      </c>
      <c r="C20" s="26"/>
      <c r="D20" s="26"/>
      <c r="E20" s="26"/>
      <c r="F20" s="26"/>
      <c r="G20" s="26"/>
      <c r="H20" s="26"/>
    </row>
    <row collapsed="false" customFormat="false" customHeight="false" hidden="false" ht="15.75" outlineLevel="0" r="21">
      <c r="B21" s="4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J21" s="19" t="s">
        <v>15</v>
      </c>
    </row>
    <row collapsed="false" customFormat="false" customHeight="false" hidden="false" ht="15.75" outlineLevel="0" r="22">
      <c r="B22" s="27" t="s">
        <v>23</v>
      </c>
      <c r="C22" s="28" t="n">
        <f aca="false">3771-822-1233</f>
        <v>1716</v>
      </c>
      <c r="D22" s="29" t="n">
        <f aca="false">720-108</f>
        <v>612</v>
      </c>
      <c r="E22" s="30" t="n">
        <f aca="false">+C22*E$27/C$26</f>
        <v>330.669530383231</v>
      </c>
      <c r="F22" s="30" t="n">
        <f aca="false">+C22+D22-E22</f>
        <v>1997.33046961677</v>
      </c>
      <c r="G22" s="31" t="n">
        <v>5</v>
      </c>
      <c r="H22" s="31" t="n">
        <v>10</v>
      </c>
    </row>
    <row collapsed="false" customFormat="false" customHeight="false" hidden="false" ht="15" outlineLevel="0" r="23">
      <c r="B23" s="27" t="s">
        <v>24</v>
      </c>
      <c r="C23" s="28" t="n">
        <v>952</v>
      </c>
      <c r="D23" s="29" t="n">
        <v>180</v>
      </c>
      <c r="E23" s="30" t="n">
        <f aca="false">+C23*E$27/C$26</f>
        <v>183.448364175312</v>
      </c>
      <c r="F23" s="30" t="n">
        <f aca="false">+C23+D23-E23</f>
        <v>948.551635824688</v>
      </c>
      <c r="G23" s="31" t="n">
        <v>1</v>
      </c>
      <c r="H23" s="31" t="n">
        <v>15</v>
      </c>
    </row>
    <row collapsed="false" customFormat="false" customHeight="false" hidden="false" ht="15" outlineLevel="0" r="24">
      <c r="B24" s="27" t="s">
        <v>25</v>
      </c>
      <c r="C24" s="28" t="n">
        <v>822</v>
      </c>
      <c r="D24" s="29" t="n">
        <v>180</v>
      </c>
      <c r="E24" s="30" t="n">
        <f aca="false">+C24*E$27/C$26</f>
        <v>158.397642176583</v>
      </c>
      <c r="F24" s="30" t="n">
        <f aca="false">+C24+D24-E24</f>
        <v>843.602357823417</v>
      </c>
      <c r="G24" s="31" t="n">
        <v>1</v>
      </c>
      <c r="H24" s="31" t="n">
        <v>15</v>
      </c>
    </row>
    <row collapsed="false" customFormat="false" customHeight="false" hidden="false" ht="15" outlineLevel="0" r="25">
      <c r="B25" s="27" t="s">
        <v>26</v>
      </c>
      <c r="C25" s="28" t="n">
        <v>1233</v>
      </c>
      <c r="D25" s="29" t="n">
        <v>180</v>
      </c>
      <c r="E25" s="30" t="n">
        <f aca="false">+C25*E$27/C$26</f>
        <v>237.596463264874</v>
      </c>
      <c r="F25" s="30" t="n">
        <f aca="false">+C25+D25-E25</f>
        <v>1175.40353673513</v>
      </c>
      <c r="G25" s="31" t="n">
        <v>1</v>
      </c>
      <c r="H25" s="31" t="n">
        <v>15</v>
      </c>
    </row>
    <row collapsed="false" customFormat="false" customHeight="false" hidden="false" ht="15" outlineLevel="0" r="26">
      <c r="B26" s="32" t="s">
        <v>12</v>
      </c>
      <c r="C26" s="33" t="n">
        <f aca="false">+SUM(C22:C25)</f>
        <v>4723</v>
      </c>
      <c r="D26" s="33" t="n">
        <f aca="false">+SUM(D22:D25)</f>
        <v>1152</v>
      </c>
      <c r="E26" s="33" t="n">
        <f aca="false">+SUM(E22:E25)</f>
        <v>910.112</v>
      </c>
      <c r="F26" s="17" t="n">
        <f aca="false">+C26+D26-E26</f>
        <v>4964.888</v>
      </c>
      <c r="G26" s="33" t="n">
        <f aca="false">+SUM(G22:G25)</f>
        <v>8</v>
      </c>
      <c r="H26" s="33" t="n">
        <f aca="false">+AVERAGE(H22:H25)</f>
        <v>13.75</v>
      </c>
    </row>
    <row collapsed="false" customFormat="false" customHeight="false" hidden="false" ht="15" outlineLevel="0" r="27">
      <c r="D27" s="34" t="n">
        <f aca="false">8*12*12</f>
        <v>1152</v>
      </c>
      <c r="E27" s="20" t="n">
        <f aca="false">+(C26*0.012*12)+230</f>
        <v>910.112</v>
      </c>
    </row>
    <row collapsed="false" customFormat="false" customHeight="true" hidden="false" ht="15" outlineLevel="0" r="28">
      <c r="A28" s="1" t="n">
        <v>4</v>
      </c>
      <c r="B28" s="26" t="s">
        <v>27</v>
      </c>
      <c r="C28" s="26"/>
      <c r="D28" s="26"/>
      <c r="E28" s="26"/>
      <c r="F28" s="26"/>
      <c r="G28" s="26"/>
      <c r="H28" s="26"/>
      <c r="J28" s="19" t="s">
        <v>15</v>
      </c>
    </row>
    <row collapsed="false" customFormat="false" customHeight="false" hidden="false" ht="15.75" outlineLevel="0" r="29">
      <c r="B29" s="4" t="s">
        <v>28</v>
      </c>
      <c r="C29" s="5" t="s">
        <v>2</v>
      </c>
      <c r="D29" s="5" t="s">
        <v>3</v>
      </c>
      <c r="E29" s="5" t="s">
        <v>4</v>
      </c>
      <c r="F29" s="5" t="s">
        <v>5</v>
      </c>
      <c r="G29" s="5" t="s">
        <v>6</v>
      </c>
      <c r="H29" s="5" t="s">
        <v>7</v>
      </c>
    </row>
    <row collapsed="false" customFormat="false" customHeight="false" hidden="false" ht="15.75" outlineLevel="0" r="30">
      <c r="B30" s="11" t="s">
        <v>29</v>
      </c>
      <c r="C30" s="35" t="n">
        <v>4894</v>
      </c>
      <c r="D30" s="36" t="n">
        <f aca="false">+$D$36/G$35*G30</f>
        <v>720</v>
      </c>
      <c r="E30" s="10" t="n">
        <f aca="false">+(C30*E$36/C$35)+71</f>
        <v>612.653066787824</v>
      </c>
      <c r="F30" s="10" t="n">
        <f aca="false">+C30+D30-E30</f>
        <v>5001.34693321218</v>
      </c>
      <c r="G30" s="13" t="n">
        <v>4</v>
      </c>
      <c r="H30" s="13" t="n">
        <v>15</v>
      </c>
      <c r="I30" s="37" t="n">
        <v>3</v>
      </c>
    </row>
    <row collapsed="false" customFormat="false" customHeight="false" hidden="false" ht="15" outlineLevel="0" r="31">
      <c r="B31" s="11" t="s">
        <v>30</v>
      </c>
      <c r="C31" s="35" t="n">
        <v>3429</v>
      </c>
      <c r="D31" s="36" t="n">
        <f aca="false">360+36</f>
        <v>396</v>
      </c>
      <c r="E31" s="10" t="n">
        <f aca="false">+C31*E$36/C$35</f>
        <v>379.511313039527</v>
      </c>
      <c r="F31" s="10" t="n">
        <f aca="false">+C31+D31-E31</f>
        <v>3445.48868696047</v>
      </c>
      <c r="G31" s="38" t="n">
        <v>2</v>
      </c>
      <c r="H31" s="13" t="n">
        <v>16</v>
      </c>
      <c r="I31" s="37" t="n">
        <v>2</v>
      </c>
    </row>
    <row collapsed="false" customFormat="false" customHeight="false" hidden="false" ht="15" outlineLevel="0" r="32">
      <c r="B32" s="39" t="s">
        <v>31</v>
      </c>
      <c r="C32" s="35" t="n">
        <v>2033</v>
      </c>
      <c r="D32" s="36" t="n">
        <f aca="false">+$D$36/G$35*G32</f>
        <v>180</v>
      </c>
      <c r="E32" s="10" t="n">
        <f aca="false">+C32*E$36/C$35</f>
        <v>225.006269877328</v>
      </c>
      <c r="F32" s="10" t="n">
        <f aca="false">+C32+D32-E32</f>
        <v>1987.99373012267</v>
      </c>
      <c r="G32" s="38" t="n">
        <v>1</v>
      </c>
      <c r="H32" s="13" t="n">
        <v>15</v>
      </c>
    </row>
    <row collapsed="false" customFormat="false" customHeight="false" hidden="false" ht="15" outlineLevel="0" r="33">
      <c r="B33" s="11" t="s">
        <v>32</v>
      </c>
      <c r="C33" s="35" t="n">
        <v>8</v>
      </c>
      <c r="D33" s="36" t="n">
        <v>144</v>
      </c>
      <c r="E33" s="10" t="n">
        <f aca="false">+C33*E$36/C$35</f>
        <v>0.885415720127215</v>
      </c>
      <c r="F33" s="10" t="n">
        <f aca="false">+C33+D33-E33</f>
        <v>151.114584279873</v>
      </c>
      <c r="G33" s="38" t="n">
        <v>1</v>
      </c>
      <c r="H33" s="38" t="n">
        <v>12</v>
      </c>
      <c r="J33" s="34" t="n">
        <f aca="false">180-144</f>
        <v>36</v>
      </c>
    </row>
    <row collapsed="false" customFormat="false" customHeight="false" hidden="false" ht="15" outlineLevel="0" r="34">
      <c r="B34" s="40" t="s">
        <v>33</v>
      </c>
      <c r="C34" s="41" t="n">
        <v>641</v>
      </c>
      <c r="D34" s="36" t="n">
        <f aca="false">+D$27/G$26*G34</f>
        <v>0</v>
      </c>
      <c r="E34" s="10" t="n">
        <v>0</v>
      </c>
      <c r="F34" s="10" t="n">
        <f aca="false">+C34+D34-E34</f>
        <v>641</v>
      </c>
      <c r="G34" s="42"/>
      <c r="H34" s="42"/>
    </row>
    <row collapsed="false" customFormat="false" customHeight="false" hidden="false" ht="15" outlineLevel="0" r="35">
      <c r="B35" s="14" t="s">
        <v>34</v>
      </c>
      <c r="C35" s="15" t="n">
        <f aca="false">+SUM(C30:C34)</f>
        <v>11005</v>
      </c>
      <c r="D35" s="15" t="n">
        <f aca="false">+SUM(D30:D34)</f>
        <v>1440</v>
      </c>
      <c r="E35" s="15" t="n">
        <f aca="false">+SUM(E30:E34)</f>
        <v>1218.05606542481</v>
      </c>
      <c r="F35" s="17" t="n">
        <f aca="false">+C35+D35-E35</f>
        <v>11226.9439345752</v>
      </c>
      <c r="G35" s="15" t="n">
        <f aca="false">+SUM(G30:G34)</f>
        <v>8</v>
      </c>
      <c r="H35" s="15" t="n">
        <f aca="false">+AVERAGE(H30:H34)</f>
        <v>14.5</v>
      </c>
    </row>
    <row collapsed="false" customFormat="true" customHeight="false" hidden="false" ht="15" outlineLevel="0" r="36" s="47">
      <c r="A36" s="43"/>
      <c r="B36" s="44"/>
      <c r="C36" s="45"/>
      <c r="D36" s="46" t="n">
        <v>1440</v>
      </c>
      <c r="E36" s="46" t="n">
        <v>1218</v>
      </c>
      <c r="F36" s="46"/>
      <c r="G36" s="46"/>
      <c r="H36" s="46"/>
    </row>
    <row collapsed="false" customFormat="false" customHeight="true" hidden="false" ht="15" outlineLevel="0" r="37">
      <c r="A37" s="1" t="n">
        <v>5</v>
      </c>
      <c r="B37" s="26" t="s">
        <v>35</v>
      </c>
      <c r="C37" s="26"/>
      <c r="D37" s="26"/>
      <c r="E37" s="26"/>
      <c r="F37" s="26"/>
      <c r="G37" s="26"/>
      <c r="H37" s="26"/>
      <c r="J37" s="19" t="s">
        <v>15</v>
      </c>
    </row>
    <row collapsed="false" customFormat="false" customHeight="false" hidden="false" ht="15.75" outlineLevel="0" r="38">
      <c r="B38" s="4" t="s">
        <v>1</v>
      </c>
      <c r="C38" s="5" t="s">
        <v>2</v>
      </c>
      <c r="D38" s="5" t="s">
        <v>3</v>
      </c>
      <c r="E38" s="5" t="s">
        <v>4</v>
      </c>
      <c r="F38" s="5" t="s">
        <v>5</v>
      </c>
      <c r="G38" s="5" t="s">
        <v>6</v>
      </c>
      <c r="H38" s="5" t="s">
        <v>7</v>
      </c>
    </row>
    <row collapsed="false" customFormat="false" customHeight="false" hidden="false" ht="15.75" outlineLevel="0" r="39">
      <c r="B39" s="48" t="s">
        <v>36</v>
      </c>
      <c r="C39" s="49" t="n">
        <v>456</v>
      </c>
      <c r="D39" s="36" t="n">
        <f aca="false">D$45/G$44*G39</f>
        <v>180</v>
      </c>
      <c r="E39" s="10" t="n">
        <f aca="false">+C39*E$45/C$44</f>
        <v>50.4876867178038</v>
      </c>
      <c r="F39" s="10" t="n">
        <f aca="false">+C39+D39-E39</f>
        <v>585.512313282196</v>
      </c>
      <c r="G39" s="50" t="n">
        <v>1</v>
      </c>
      <c r="H39" s="50" t="n">
        <v>15</v>
      </c>
      <c r="J39" s="0" t="s">
        <v>37</v>
      </c>
    </row>
    <row collapsed="false" customFormat="false" customHeight="false" hidden="false" ht="15" outlineLevel="0" r="40">
      <c r="B40" s="48" t="s">
        <v>38</v>
      </c>
      <c r="C40" s="49" t="n">
        <f aca="false">4614</f>
        <v>4614</v>
      </c>
      <c r="D40" s="36" t="n">
        <f aca="false">D$45/G$44*G40</f>
        <v>360</v>
      </c>
      <c r="E40" s="10" t="n">
        <f aca="false">+C40*E$45/C$44</f>
        <v>510.855672184094</v>
      </c>
      <c r="F40" s="10" t="n">
        <f aca="false">+C40+D40-E40</f>
        <v>4463.14432781591</v>
      </c>
      <c r="G40" s="50" t="n">
        <v>2</v>
      </c>
      <c r="H40" s="50" t="n">
        <v>15</v>
      </c>
    </row>
    <row collapsed="false" customFormat="false" customHeight="false" hidden="false" ht="15" outlineLevel="0" r="41">
      <c r="B41" s="48" t="s">
        <v>39</v>
      </c>
      <c r="C41" s="49" t="n">
        <f aca="false">1203+1476</f>
        <v>2679</v>
      </c>
      <c r="D41" s="36" t="n">
        <f aca="false">D$45/G$44*G41</f>
        <v>180</v>
      </c>
      <c r="E41" s="10" t="n">
        <f aca="false">+C41*E$45/C$44</f>
        <v>296.615159467097</v>
      </c>
      <c r="F41" s="10" t="n">
        <f aca="false">+C41+D41-E41</f>
        <v>2562.3848405329</v>
      </c>
      <c r="G41" s="50" t="n">
        <v>1</v>
      </c>
      <c r="H41" s="50"/>
    </row>
    <row collapsed="false" customFormat="false" customHeight="false" hidden="false" ht="15" outlineLevel="0" r="42">
      <c r="B42" s="48" t="s">
        <v>40</v>
      </c>
      <c r="C42" s="49" t="n">
        <v>1747</v>
      </c>
      <c r="D42" s="36" t="n">
        <f aca="false">D$45/G$44*G42</f>
        <v>0</v>
      </c>
      <c r="E42" s="10" t="n">
        <f aca="false">+C42*E$45/C$44</f>
        <v>193.425413807025</v>
      </c>
      <c r="F42" s="10" t="n">
        <f aca="false">+C42+D42-E42</f>
        <v>1553.57458619298</v>
      </c>
      <c r="G42" s="50"/>
      <c r="H42" s="50"/>
    </row>
    <row collapsed="false" customFormat="false" customHeight="false" hidden="false" ht="15" outlineLevel="0" r="43">
      <c r="B43" s="48" t="s">
        <v>41</v>
      </c>
      <c r="C43" s="49" t="n">
        <f aca="false">9908-C39-C40-C41-C42</f>
        <v>412</v>
      </c>
      <c r="D43" s="36" t="n">
        <v>377</v>
      </c>
      <c r="E43" s="10" t="n">
        <f aca="false">+C43*E$45/C$44</f>
        <v>45.6160678239806</v>
      </c>
      <c r="F43" s="10" t="n">
        <f aca="false">+C43+D43-E43</f>
        <v>743.383932176019</v>
      </c>
      <c r="G43" s="50"/>
      <c r="H43" s="50"/>
    </row>
    <row collapsed="false" customFormat="false" customHeight="false" hidden="false" ht="15" outlineLevel="0" r="44">
      <c r="B44" s="14" t="s">
        <v>12</v>
      </c>
      <c r="C44" s="15" t="n">
        <f aca="false">+SUM(C39:C43)</f>
        <v>9908</v>
      </c>
      <c r="D44" s="15" t="n">
        <f aca="false">+SUM(D39:D43)</f>
        <v>1097</v>
      </c>
      <c r="E44" s="15" t="n">
        <f aca="false">+SUM(E39:E43)</f>
        <v>1097</v>
      </c>
      <c r="F44" s="17" t="n">
        <f aca="false">+C44+D44-E44</f>
        <v>9908</v>
      </c>
      <c r="G44" s="15" t="n">
        <f aca="false">+SUM(G39:G43)</f>
        <v>4</v>
      </c>
      <c r="H44" s="15" t="n">
        <f aca="false">AVERAGE(H39:H43)</f>
        <v>15</v>
      </c>
    </row>
    <row collapsed="false" customFormat="false" customHeight="false" hidden="false" ht="15" outlineLevel="0" r="45">
      <c r="D45" s="51" t="n">
        <v>720</v>
      </c>
      <c r="E45" s="0" t="n">
        <v>1097</v>
      </c>
    </row>
    <row collapsed="false" customFormat="false" customHeight="true" hidden="false" ht="15" outlineLevel="0" r="46">
      <c r="A46" s="1" t="n">
        <v>6</v>
      </c>
      <c r="B46" s="26" t="s">
        <v>42</v>
      </c>
      <c r="C46" s="26"/>
      <c r="D46" s="26"/>
      <c r="E46" s="26"/>
      <c r="F46" s="26"/>
      <c r="G46" s="26"/>
      <c r="H46" s="26"/>
    </row>
    <row collapsed="false" customFormat="false" customHeight="false" hidden="false" ht="15.75" outlineLevel="0" r="47">
      <c r="B47" s="4" t="s">
        <v>1</v>
      </c>
      <c r="C47" s="5" t="s">
        <v>2</v>
      </c>
      <c r="D47" s="5" t="s">
        <v>3</v>
      </c>
      <c r="E47" s="5" t="s">
        <v>4</v>
      </c>
      <c r="F47" s="5" t="s">
        <v>5</v>
      </c>
      <c r="G47" s="5" t="s">
        <v>6</v>
      </c>
      <c r="H47" s="5" t="s">
        <v>7</v>
      </c>
    </row>
    <row collapsed="false" customFormat="false" customHeight="false" hidden="false" ht="15.75" outlineLevel="0" r="48">
      <c r="B48" s="52" t="s">
        <v>43</v>
      </c>
      <c r="C48" s="13" t="n">
        <v>213</v>
      </c>
      <c r="D48" s="36" t="n">
        <f aca="false">D$51/G$50*G48</f>
        <v>144</v>
      </c>
      <c r="E48" s="10" t="n">
        <f aca="false">+C48*E$51/C$50</f>
        <v>33.0284810126582</v>
      </c>
      <c r="F48" s="10" t="n">
        <f aca="false">+C48+D48-E48</f>
        <v>323.971518987342</v>
      </c>
      <c r="G48" s="13" t="n">
        <v>1</v>
      </c>
      <c r="H48" s="13" t="n">
        <v>12</v>
      </c>
    </row>
    <row collapsed="false" customFormat="false" customHeight="false" hidden="false" ht="15" outlineLevel="0" r="49">
      <c r="B49" s="52" t="s">
        <v>44</v>
      </c>
      <c r="C49" s="13" t="n">
        <v>419</v>
      </c>
      <c r="D49" s="36" t="n">
        <f aca="false">D$51/G$50*G49</f>
        <v>144</v>
      </c>
      <c r="E49" s="10" t="n">
        <f aca="false">+C49*E$51/C$50</f>
        <v>64.9715189873418</v>
      </c>
      <c r="F49" s="10" t="n">
        <f aca="false">+C49+D49-E49</f>
        <v>498.028481012658</v>
      </c>
      <c r="G49" s="13" t="n">
        <v>1</v>
      </c>
      <c r="H49" s="13" t="n">
        <v>12</v>
      </c>
    </row>
    <row collapsed="false" customFormat="false" customHeight="false" hidden="false" ht="15" outlineLevel="0" r="50">
      <c r="B50" s="14" t="s">
        <v>12</v>
      </c>
      <c r="C50" s="15" t="n">
        <f aca="false">+SUM(C48:C49)</f>
        <v>632</v>
      </c>
      <c r="D50" s="15" t="n">
        <f aca="false">+SUM(D48:D49)</f>
        <v>288</v>
      </c>
      <c r="E50" s="15" t="n">
        <f aca="false">+SUM(E48:E49)</f>
        <v>98</v>
      </c>
      <c r="F50" s="17" t="n">
        <f aca="false">+C50+D50-E50</f>
        <v>822</v>
      </c>
      <c r="G50" s="15" t="n">
        <f aca="false">+SUM(G48:G49)</f>
        <v>2</v>
      </c>
      <c r="H50" s="15" t="n">
        <f aca="false">+AVERAGE(H48:H49)</f>
        <v>12</v>
      </c>
    </row>
    <row collapsed="false" customFormat="false" customHeight="false" hidden="false" ht="15" outlineLevel="0" r="51">
      <c r="D51" s="0" t="n">
        <v>288</v>
      </c>
      <c r="E51" s="0" t="n">
        <v>98</v>
      </c>
    </row>
    <row collapsed="false" customFormat="false" customHeight="true" hidden="false" ht="15" outlineLevel="0" r="52">
      <c r="A52" s="1" t="n">
        <v>7</v>
      </c>
      <c r="B52" s="26" t="s">
        <v>45</v>
      </c>
      <c r="C52" s="26"/>
      <c r="D52" s="26"/>
      <c r="E52" s="26"/>
      <c r="F52" s="26"/>
      <c r="G52" s="26"/>
      <c r="H52" s="26"/>
    </row>
    <row collapsed="false" customFormat="false" customHeight="true" hidden="false" ht="23.25" outlineLevel="0" r="53">
      <c r="B53" s="4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5" t="s">
        <v>7</v>
      </c>
    </row>
    <row collapsed="false" customFormat="false" customHeight="false" hidden="false" ht="15.75" outlineLevel="0" r="54">
      <c r="B54" s="52" t="s">
        <v>46</v>
      </c>
      <c r="C54" s="13" t="n">
        <v>6360</v>
      </c>
      <c r="D54" s="36" t="n">
        <f aca="false">D$57/G$56*G54</f>
        <v>1008</v>
      </c>
      <c r="E54" s="10" t="n">
        <f aca="false">+C54*E$57/C$56</f>
        <v>947.420689655172</v>
      </c>
      <c r="F54" s="10" t="n">
        <f aca="false">+C54+D54-E54</f>
        <v>6420.57931034483</v>
      </c>
      <c r="G54" s="13" t="n">
        <v>7</v>
      </c>
      <c r="H54" s="13" t="n">
        <v>12</v>
      </c>
    </row>
    <row collapsed="false" customFormat="false" customHeight="false" hidden="false" ht="15" outlineLevel="0" r="55">
      <c r="B55" s="52" t="s">
        <v>47</v>
      </c>
      <c r="C55" s="13" t="n">
        <v>165</v>
      </c>
      <c r="D55" s="36" t="n">
        <f aca="false">D$57/G$56*G55</f>
        <v>144</v>
      </c>
      <c r="E55" s="10" t="n">
        <f aca="false">+C55*E$57/C$56</f>
        <v>24.5793103448276</v>
      </c>
      <c r="F55" s="10" t="n">
        <f aca="false">+C55+D55-E55</f>
        <v>284.420689655172</v>
      </c>
      <c r="G55" s="13" t="n">
        <v>1</v>
      </c>
      <c r="H55" s="13" t="n">
        <v>12</v>
      </c>
    </row>
    <row collapsed="false" customFormat="false" customHeight="false" hidden="false" ht="15" outlineLevel="0" r="56">
      <c r="B56" s="14" t="s">
        <v>12</v>
      </c>
      <c r="C56" s="15" t="n">
        <f aca="false">+SUM(C54:C55)</f>
        <v>6525</v>
      </c>
      <c r="D56" s="15" t="n">
        <f aca="false">+SUM(D54:D55)</f>
        <v>1152</v>
      </c>
      <c r="E56" s="15" t="n">
        <f aca="false">+SUM(E54:E55)</f>
        <v>972</v>
      </c>
      <c r="F56" s="17" t="n">
        <f aca="false">+C56+D56-E56</f>
        <v>6705</v>
      </c>
      <c r="G56" s="15" t="n">
        <f aca="false">+SUM(G54:G55)</f>
        <v>8</v>
      </c>
      <c r="H56" s="15" t="n">
        <f aca="false">+AVERAGE(H54:H55)</f>
        <v>12</v>
      </c>
    </row>
    <row collapsed="false" customFormat="false" customHeight="false" hidden="false" ht="15" outlineLevel="0" r="57">
      <c r="D57" s="0" t="n">
        <v>1152</v>
      </c>
      <c r="E57" s="0" t="n">
        <v>972</v>
      </c>
    </row>
    <row collapsed="false" customFormat="false" customHeight="true" hidden="false" ht="15" outlineLevel="0" r="58">
      <c r="A58" s="1" t="n">
        <v>8</v>
      </c>
      <c r="B58" s="26" t="s">
        <v>48</v>
      </c>
      <c r="C58" s="26"/>
      <c r="D58" s="26"/>
      <c r="E58" s="26"/>
      <c r="F58" s="26"/>
      <c r="G58" s="26"/>
      <c r="H58" s="26"/>
    </row>
    <row collapsed="false" customFormat="false" customHeight="true" hidden="false" ht="21" outlineLevel="0" r="59">
      <c r="B59" s="4" t="s">
        <v>1</v>
      </c>
      <c r="C59" s="5" t="s">
        <v>2</v>
      </c>
      <c r="D59" s="5" t="s">
        <v>3</v>
      </c>
      <c r="E59" s="5" t="s">
        <v>4</v>
      </c>
      <c r="F59" s="5" t="s">
        <v>5</v>
      </c>
      <c r="G59" s="5" t="s">
        <v>6</v>
      </c>
      <c r="H59" s="5" t="s">
        <v>7</v>
      </c>
      <c r="J59" s="19" t="s">
        <v>15</v>
      </c>
    </row>
    <row collapsed="false" customFormat="false" customHeight="false" hidden="false" ht="15.75" outlineLevel="0" r="60">
      <c r="B60" s="53" t="s">
        <v>49</v>
      </c>
      <c r="C60" s="13" t="n">
        <v>680</v>
      </c>
      <c r="D60" s="36" t="n">
        <f aca="false">D$64/G$63*G60</f>
        <v>288</v>
      </c>
      <c r="E60" s="10" t="n">
        <f aca="false">+C60*E$64/C$63</f>
        <v>100.34909552523</v>
      </c>
      <c r="F60" s="10" t="n">
        <f aca="false">+C60+D60-E60</f>
        <v>867.65090447477</v>
      </c>
      <c r="G60" s="13" t="n">
        <v>2</v>
      </c>
      <c r="H60" s="13" t="n">
        <v>12</v>
      </c>
    </row>
    <row collapsed="false" customFormat="false" customHeight="false" hidden="false" ht="15" outlineLevel="0" r="61">
      <c r="B61" s="53" t="s">
        <v>50</v>
      </c>
      <c r="C61" s="13" t="n">
        <v>1964</v>
      </c>
      <c r="D61" s="36" t="n">
        <v>180</v>
      </c>
      <c r="E61" s="10" t="n">
        <f aca="false">+C61*E$64/C$63</f>
        <v>289.831799428753</v>
      </c>
      <c r="F61" s="10" t="n">
        <f aca="false">+C61+D61-E61</f>
        <v>1854.16820057125</v>
      </c>
      <c r="G61" s="13" t="n">
        <v>1</v>
      </c>
      <c r="H61" s="13" t="n">
        <v>15</v>
      </c>
    </row>
    <row collapsed="false" customFormat="false" customHeight="false" hidden="false" ht="15" outlineLevel="0" r="62">
      <c r="B62" s="53" t="s">
        <v>51</v>
      </c>
      <c r="C62" s="13" t="n">
        <v>507</v>
      </c>
      <c r="D62" s="36" t="n">
        <f aca="false">288-36</f>
        <v>252</v>
      </c>
      <c r="E62" s="10" t="n">
        <f aca="false">+C62*E$64/C$63</f>
        <v>74.8191050460171</v>
      </c>
      <c r="F62" s="10" t="n">
        <f aca="false">+C62+D62-E62</f>
        <v>684.180894953983</v>
      </c>
      <c r="G62" s="13" t="n">
        <v>2</v>
      </c>
      <c r="H62" s="13" t="n">
        <v>11</v>
      </c>
    </row>
    <row collapsed="false" customFormat="false" customHeight="false" hidden="false" ht="15" outlineLevel="0" r="63">
      <c r="B63" s="14" t="s">
        <v>12</v>
      </c>
      <c r="C63" s="15" t="n">
        <f aca="false">+SUM(C60:C62)</f>
        <v>3151</v>
      </c>
      <c r="D63" s="15" t="n">
        <f aca="false">+SUM(D60:D62)</f>
        <v>720</v>
      </c>
      <c r="E63" s="15" t="n">
        <f aca="false">+SUM(E60:E62)</f>
        <v>465</v>
      </c>
      <c r="F63" s="17" t="n">
        <f aca="false">+C63+D63-E63</f>
        <v>3406</v>
      </c>
      <c r="G63" s="15" t="n">
        <f aca="false">+SUM(G60:G62)</f>
        <v>5</v>
      </c>
      <c r="H63" s="15" t="n">
        <f aca="false">+AVERAGE(H60:H62)</f>
        <v>12.6666666666667</v>
      </c>
    </row>
    <row collapsed="false" customFormat="false" customHeight="false" hidden="false" ht="15" outlineLevel="0" r="64">
      <c r="D64" s="0" t="n">
        <v>720</v>
      </c>
      <c r="E64" s="0" t="n">
        <v>465</v>
      </c>
    </row>
    <row collapsed="false" customFormat="false" customHeight="true" hidden="false" ht="15" outlineLevel="0" r="66">
      <c r="A66" s="1" t="n">
        <v>10</v>
      </c>
      <c r="B66" s="26" t="s">
        <v>52</v>
      </c>
      <c r="C66" s="26"/>
      <c r="D66" s="26"/>
      <c r="E66" s="26"/>
      <c r="F66" s="26"/>
      <c r="G66" s="26"/>
      <c r="H66" s="26"/>
      <c r="J66" s="19" t="s">
        <v>15</v>
      </c>
    </row>
    <row collapsed="false" customFormat="false" customHeight="false" hidden="false" ht="15.75" outlineLevel="0" r="67">
      <c r="B67" s="4" t="s">
        <v>1</v>
      </c>
      <c r="C67" s="5" t="s">
        <v>2</v>
      </c>
      <c r="D67" s="5" t="s">
        <v>3</v>
      </c>
      <c r="E67" s="5" t="s">
        <v>4</v>
      </c>
      <c r="F67" s="5" t="s">
        <v>5</v>
      </c>
      <c r="G67" s="5" t="s">
        <v>6</v>
      </c>
      <c r="H67" s="5" t="s">
        <v>7</v>
      </c>
    </row>
    <row collapsed="false" customFormat="false" customHeight="true" hidden="false" ht="15.75" outlineLevel="0" r="68">
      <c r="B68" s="54" t="s">
        <v>53</v>
      </c>
      <c r="C68" s="13" t="n">
        <f aca="false">540+8</f>
        <v>548</v>
      </c>
      <c r="D68" s="36" t="n">
        <f aca="false">D$71/G$70*G68</f>
        <v>432</v>
      </c>
      <c r="E68" s="10" t="n">
        <f aca="false">+C68*E$71/C$70</f>
        <v>98.0121267427123</v>
      </c>
      <c r="F68" s="10" t="n">
        <f aca="false">+C68+D68-E68</f>
        <v>881.987873257288</v>
      </c>
      <c r="G68" s="13" t="n">
        <v>3</v>
      </c>
      <c r="H68" s="13" t="n">
        <v>12</v>
      </c>
    </row>
    <row collapsed="false" customFormat="false" customHeight="false" hidden="false" ht="15" outlineLevel="0" r="69">
      <c r="B69" s="54" t="s">
        <v>54</v>
      </c>
      <c r="C69" s="13" t="n">
        <v>1030</v>
      </c>
      <c r="D69" s="36" t="n">
        <f aca="false">D$71/G$70*G69</f>
        <v>432</v>
      </c>
      <c r="E69" s="10" t="n">
        <f aca="false">+C69*E$71/C$70</f>
        <v>184.219873257288</v>
      </c>
      <c r="F69" s="10" t="n">
        <f aca="false">+C69+D69-E69</f>
        <v>1277.78012674271</v>
      </c>
      <c r="G69" s="13" t="n">
        <v>3</v>
      </c>
      <c r="H69" s="13" t="n">
        <v>12</v>
      </c>
    </row>
    <row collapsed="false" customFormat="false" customHeight="false" hidden="false" ht="15" outlineLevel="0" r="70">
      <c r="B70" s="14" t="s">
        <v>55</v>
      </c>
      <c r="C70" s="15" t="n">
        <f aca="false">+SUM(C68:C69)</f>
        <v>1578</v>
      </c>
      <c r="D70" s="15" t="n">
        <f aca="false">+SUM(D68:D69)</f>
        <v>864</v>
      </c>
      <c r="E70" s="15" t="n">
        <f aca="false">+SUM(E68:E69)</f>
        <v>282.232</v>
      </c>
      <c r="F70" s="17" t="n">
        <f aca="false">+C70+D70-E70</f>
        <v>2159.768</v>
      </c>
      <c r="G70" s="15" t="n">
        <f aca="false">+SUM(G68:G69)</f>
        <v>6</v>
      </c>
      <c r="H70" s="15" t="n">
        <f aca="false">+AVERAGE(H68:H69)</f>
        <v>12</v>
      </c>
    </row>
    <row collapsed="false" customFormat="false" customHeight="false" hidden="false" ht="15" outlineLevel="0" r="71">
      <c r="D71" s="34" t="n">
        <f aca="false">6*12*12</f>
        <v>864</v>
      </c>
      <c r="E71" s="20" t="n">
        <f aca="false">+C70*0.012*12+55</f>
        <v>282.232</v>
      </c>
      <c r="F71" s="22"/>
    </row>
    <row collapsed="false" customFormat="false" customHeight="true" hidden="false" ht="15" outlineLevel="0" r="72">
      <c r="B72" s="26" t="s">
        <v>56</v>
      </c>
      <c r="C72" s="26"/>
      <c r="D72" s="26"/>
      <c r="E72" s="26"/>
      <c r="F72" s="26"/>
      <c r="G72" s="26"/>
      <c r="H72" s="26"/>
    </row>
    <row collapsed="false" customFormat="false" customHeight="false" hidden="false" ht="15.75" outlineLevel="0" r="73">
      <c r="A73" s="1" t="n">
        <v>11</v>
      </c>
      <c r="B73" s="4" t="s">
        <v>1</v>
      </c>
      <c r="C73" s="5" t="s">
        <v>2</v>
      </c>
      <c r="D73" s="5" t="s">
        <v>3</v>
      </c>
      <c r="E73" s="5" t="s">
        <v>4</v>
      </c>
      <c r="F73" s="5" t="s">
        <v>5</v>
      </c>
      <c r="G73" s="5" t="s">
        <v>6</v>
      </c>
      <c r="H73" s="5" t="s">
        <v>7</v>
      </c>
    </row>
    <row collapsed="false" customFormat="false" customHeight="false" hidden="false" ht="15.75" outlineLevel="0" r="74">
      <c r="B74" s="39" t="s">
        <v>57</v>
      </c>
      <c r="C74" s="13" t="n">
        <v>1028</v>
      </c>
      <c r="D74" s="36" t="n">
        <f aca="false">D$82/G$81*G74</f>
        <v>144</v>
      </c>
      <c r="E74" s="10" t="n">
        <f aca="false">+C74*E$82/C$81</f>
        <v>126.412019270025</v>
      </c>
      <c r="F74" s="10" t="n">
        <f aca="false">+C74+D74-E74</f>
        <v>1045.58798072997</v>
      </c>
      <c r="G74" s="13" t="n">
        <v>1</v>
      </c>
      <c r="H74" s="13" t="n">
        <v>12</v>
      </c>
    </row>
    <row collapsed="false" customFormat="false" customHeight="false" hidden="false" ht="15" outlineLevel="0" r="75">
      <c r="B75" s="39" t="s">
        <v>58</v>
      </c>
      <c r="C75" s="13" t="n">
        <v>2496</v>
      </c>
      <c r="D75" s="36" t="n">
        <f aca="false">D$82/G$81*G75</f>
        <v>288</v>
      </c>
      <c r="E75" s="10" t="n">
        <f aca="false">+C75*E$82/C$81</f>
        <v>306.930350289867</v>
      </c>
      <c r="F75" s="10" t="n">
        <f aca="false">+C75+D75-E75</f>
        <v>2477.06964971013</v>
      </c>
      <c r="G75" s="13" t="n">
        <v>2</v>
      </c>
      <c r="H75" s="13" t="n">
        <v>12</v>
      </c>
      <c r="J75" s="0" t="s">
        <v>59</v>
      </c>
    </row>
    <row collapsed="false" customFormat="false" customHeight="false" hidden="false" ht="15" outlineLevel="0" r="76">
      <c r="B76" s="39" t="s">
        <v>60</v>
      </c>
      <c r="C76" s="13" t="n">
        <f aca="false">4030+2414</f>
        <v>6444</v>
      </c>
      <c r="D76" s="36" t="n">
        <f aca="false">D$82/G$81*G76</f>
        <v>720</v>
      </c>
      <c r="E76" s="10" t="n">
        <f aca="false">+C76*E$82/C$81</f>
        <v>792.411529354128</v>
      </c>
      <c r="F76" s="10" t="n">
        <f aca="false">+C76+D76-E76</f>
        <v>6371.58847064587</v>
      </c>
      <c r="G76" s="13" t="n">
        <v>5</v>
      </c>
      <c r="H76" s="13" t="n">
        <v>12</v>
      </c>
    </row>
    <row collapsed="false" customFormat="false" customHeight="false" hidden="false" ht="15" outlineLevel="0" r="77">
      <c r="B77" s="39" t="s">
        <v>61</v>
      </c>
      <c r="C77" s="13" t="n">
        <v>1049</v>
      </c>
      <c r="D77" s="36" t="n">
        <f aca="false">D$82/G$81*G77</f>
        <v>144</v>
      </c>
      <c r="E77" s="10" t="n">
        <f aca="false">+C77*E$82/C$81</f>
        <v>128.994365967176</v>
      </c>
      <c r="F77" s="10" t="n">
        <f aca="false">+C77+D77-E77</f>
        <v>1064.00563403282</v>
      </c>
      <c r="G77" s="13" t="n">
        <v>1</v>
      </c>
      <c r="H77" s="13" t="n">
        <v>12</v>
      </c>
    </row>
    <row collapsed="false" customFormat="false" customHeight="false" hidden="false" ht="15" outlineLevel="0" r="78">
      <c r="B78" s="39" t="s">
        <v>62</v>
      </c>
      <c r="C78" s="13" t="n">
        <v>471</v>
      </c>
      <c r="D78" s="36" t="n">
        <f aca="false">D$82/G$81*G78</f>
        <v>144</v>
      </c>
      <c r="E78" s="10" t="n">
        <f aca="false">+C78*E$82/C$81</f>
        <v>57.9183473503715</v>
      </c>
      <c r="F78" s="10" t="n">
        <f aca="false">+C78+D78-E78</f>
        <v>557.081652649628</v>
      </c>
      <c r="G78" s="13" t="n">
        <v>1</v>
      </c>
      <c r="H78" s="13" t="n">
        <v>12</v>
      </c>
    </row>
    <row collapsed="false" customFormat="false" customHeight="false" hidden="false" ht="15" outlineLevel="0" r="79">
      <c r="B79" s="39" t="s">
        <v>63</v>
      </c>
      <c r="C79" s="13" t="n">
        <v>358</v>
      </c>
      <c r="D79" s="36" t="n">
        <f aca="false">D$82/G$81*G79</f>
        <v>0</v>
      </c>
      <c r="E79" s="10" t="n">
        <f aca="false">+C79*E$82/C$81</f>
        <v>44.022862741896</v>
      </c>
      <c r="F79" s="10" t="n">
        <f aca="false">+C79+D79-E79</f>
        <v>313.977137258104</v>
      </c>
      <c r="G79" s="13"/>
      <c r="H79" s="13"/>
    </row>
    <row collapsed="false" customFormat="false" customHeight="false" hidden="false" ht="15" outlineLevel="0" r="80">
      <c r="B80" s="48" t="s">
        <v>41</v>
      </c>
      <c r="C80" s="55" t="n">
        <v>401</v>
      </c>
      <c r="D80" s="36" t="n">
        <v>66</v>
      </c>
      <c r="E80" s="10" t="n">
        <f aca="false">+C80*E$82/C$81</f>
        <v>49.3105250265371</v>
      </c>
      <c r="F80" s="10" t="n">
        <f aca="false">+C80+D80-E80</f>
        <v>417.689474973463</v>
      </c>
      <c r="G80" s="50"/>
      <c r="H80" s="56"/>
    </row>
    <row collapsed="false" customFormat="false" customHeight="false" hidden="false" ht="15" outlineLevel="0" r="81">
      <c r="B81" s="14" t="s">
        <v>55</v>
      </c>
      <c r="C81" s="15" t="n">
        <f aca="false">+SUM(C74:C80)</f>
        <v>12247</v>
      </c>
      <c r="D81" s="15" t="n">
        <f aca="false">+SUM(D74:D80)</f>
        <v>1506</v>
      </c>
      <c r="E81" s="15" t="n">
        <f aca="false">+SUM(E74:E80)</f>
        <v>1506</v>
      </c>
      <c r="F81" s="17" t="n">
        <f aca="false">+C81+D81-E81</f>
        <v>12247</v>
      </c>
      <c r="G81" s="15" t="n">
        <f aca="false">+SUM(G74:G80)</f>
        <v>10</v>
      </c>
      <c r="H81" s="15" t="n">
        <f aca="false">+AVERAGE(H74:H80)</f>
        <v>12</v>
      </c>
    </row>
    <row collapsed="false" customFormat="false" customHeight="false" hidden="false" ht="15" outlineLevel="0" r="82">
      <c r="D82" s="51" t="n">
        <v>1440</v>
      </c>
      <c r="E82" s="0" t="n">
        <v>1506</v>
      </c>
    </row>
    <row collapsed="false" customFormat="false" customHeight="true" hidden="false" ht="15" outlineLevel="0" r="83">
      <c r="B83" s="26" t="s">
        <v>64</v>
      </c>
      <c r="C83" s="26"/>
      <c r="D83" s="26"/>
      <c r="E83" s="26"/>
      <c r="F83" s="26"/>
      <c r="G83" s="26"/>
      <c r="H83" s="26"/>
    </row>
    <row collapsed="false" customFormat="false" customHeight="false" hidden="false" ht="15.75" outlineLevel="0" r="84">
      <c r="A84" s="1" t="n">
        <v>12</v>
      </c>
      <c r="B84" s="4" t="s">
        <v>1</v>
      </c>
      <c r="C84" s="5" t="s">
        <v>2</v>
      </c>
      <c r="D84" s="5" t="s">
        <v>3</v>
      </c>
      <c r="E84" s="5" t="s">
        <v>4</v>
      </c>
      <c r="F84" s="5" t="s">
        <v>5</v>
      </c>
      <c r="G84" s="5" t="s">
        <v>6</v>
      </c>
      <c r="H84" s="5" t="s">
        <v>7</v>
      </c>
    </row>
    <row collapsed="false" customFormat="false" customHeight="false" hidden="false" ht="15.75" outlineLevel="0" r="85">
      <c r="B85" s="57" t="s">
        <v>65</v>
      </c>
      <c r="C85" s="13" t="n">
        <v>1426</v>
      </c>
      <c r="D85" s="36" t="n">
        <f aca="false">D$90/G$89*G85</f>
        <v>576</v>
      </c>
      <c r="E85" s="10" t="n">
        <f aca="false">+C85*E$90/C$89</f>
        <v>212.566083283042</v>
      </c>
      <c r="F85" s="10" t="n">
        <f aca="false">+C85+D85-E85</f>
        <v>1789.43391671696</v>
      </c>
      <c r="G85" s="13" t="n">
        <v>4</v>
      </c>
      <c r="H85" s="13" t="n">
        <v>12</v>
      </c>
    </row>
    <row collapsed="false" customFormat="false" customHeight="false" hidden="false" ht="15" outlineLevel="0" r="86">
      <c r="B86" s="57" t="s">
        <v>66</v>
      </c>
      <c r="C86" s="13" t="n">
        <f aca="false">530+158</f>
        <v>688</v>
      </c>
      <c r="D86" s="36" t="n">
        <f aca="false">D$90/G$89*G86</f>
        <v>288</v>
      </c>
      <c r="E86" s="10" t="n">
        <f aca="false">+C86*E$90/C$89</f>
        <v>102.556427278214</v>
      </c>
      <c r="F86" s="10" t="n">
        <f aca="false">+C86+D86-E86</f>
        <v>873.443572721786</v>
      </c>
      <c r="G86" s="13" t="n">
        <v>2</v>
      </c>
      <c r="H86" s="13" t="n">
        <v>12</v>
      </c>
    </row>
    <row collapsed="false" customFormat="false" customHeight="false" hidden="false" ht="15" outlineLevel="0" r="87">
      <c r="B87" s="57" t="s">
        <v>67</v>
      </c>
      <c r="C87" s="13" t="n">
        <v>439</v>
      </c>
      <c r="D87" s="36" t="n">
        <f aca="false">D$90/G$89*G87</f>
        <v>288</v>
      </c>
      <c r="E87" s="10" t="n">
        <f aca="false">+C87*E$90/C$89</f>
        <v>65.4393482196741</v>
      </c>
      <c r="F87" s="10" t="n">
        <f aca="false">+C87+D87-E87</f>
        <v>661.560651780326</v>
      </c>
      <c r="G87" s="13" t="n">
        <v>2</v>
      </c>
      <c r="H87" s="13" t="n">
        <v>12</v>
      </c>
    </row>
    <row collapsed="false" customFormat="false" customHeight="false" hidden="false" ht="15" outlineLevel="0" r="88">
      <c r="B88" s="57" t="s">
        <v>68</v>
      </c>
      <c r="C88" s="13" t="n">
        <v>4075</v>
      </c>
      <c r="D88" s="36" t="n">
        <f aca="false">D$90/G$89*G88</f>
        <v>288</v>
      </c>
      <c r="E88" s="10" t="n">
        <f aca="false">+C88*E$90/C$89</f>
        <v>607.438141219071</v>
      </c>
      <c r="F88" s="10" t="n">
        <f aca="false">+C88+D88-E88</f>
        <v>3755.56185878093</v>
      </c>
      <c r="G88" s="13" t="n">
        <v>2</v>
      </c>
      <c r="H88" s="13" t="n">
        <v>12</v>
      </c>
    </row>
    <row collapsed="false" customFormat="false" customHeight="false" hidden="false" ht="15" outlineLevel="0" r="89">
      <c r="B89" s="14" t="s">
        <v>55</v>
      </c>
      <c r="C89" s="15" t="n">
        <f aca="false">+SUM(C85:C88)</f>
        <v>6628</v>
      </c>
      <c r="D89" s="15" t="n">
        <f aca="false">+SUM(D85:D88)</f>
        <v>1440</v>
      </c>
      <c r="E89" s="15" t="n">
        <f aca="false">+SUM(E85:E88)</f>
        <v>988</v>
      </c>
      <c r="F89" s="17" t="n">
        <f aca="false">+C89+D89-E89</f>
        <v>7080</v>
      </c>
      <c r="G89" s="15" t="n">
        <f aca="false">+SUM(G85:G88)</f>
        <v>10</v>
      </c>
      <c r="H89" s="15" t="n">
        <f aca="false">+AVERAGE(H85:H88)</f>
        <v>12</v>
      </c>
    </row>
    <row collapsed="false" customFormat="false" customHeight="false" hidden="false" ht="15" outlineLevel="0" r="90">
      <c r="D90" s="0" t="n">
        <v>1440</v>
      </c>
      <c r="E90" s="0" t="n">
        <v>988</v>
      </c>
    </row>
    <row collapsed="false" customFormat="false" customHeight="true" hidden="false" ht="15" outlineLevel="0" r="91">
      <c r="B91" s="26" t="s">
        <v>69</v>
      </c>
      <c r="C91" s="26"/>
      <c r="D91" s="26"/>
      <c r="E91" s="26"/>
      <c r="F91" s="26"/>
      <c r="G91" s="26"/>
      <c r="H91" s="26"/>
    </row>
    <row collapsed="false" customFormat="false" customHeight="false" hidden="false" ht="15.75" outlineLevel="0" r="92">
      <c r="A92" s="1" t="n">
        <v>13</v>
      </c>
      <c r="B92" s="4" t="s">
        <v>1</v>
      </c>
      <c r="C92" s="5" t="s">
        <v>2</v>
      </c>
      <c r="D92" s="5" t="s">
        <v>3</v>
      </c>
      <c r="E92" s="5" t="s">
        <v>4</v>
      </c>
      <c r="F92" s="5" t="s">
        <v>5</v>
      </c>
      <c r="G92" s="5" t="s">
        <v>6</v>
      </c>
      <c r="H92" s="5" t="s">
        <v>7</v>
      </c>
    </row>
    <row collapsed="false" customFormat="false" customHeight="false" hidden="false" ht="15.75" outlineLevel="0" r="93">
      <c r="B93" s="58" t="s">
        <v>70</v>
      </c>
      <c r="C93" s="13" t="n">
        <v>4779</v>
      </c>
      <c r="D93" s="36" t="n">
        <f aca="false">D$98/G$97*G93</f>
        <v>720</v>
      </c>
      <c r="E93" s="10" t="n">
        <f aca="false">+C93*E$98/C$97</f>
        <v>528.866398794576</v>
      </c>
      <c r="F93" s="10" t="n">
        <f aca="false">+C93+D93-E93</f>
        <v>4970.13360120543</v>
      </c>
      <c r="G93" s="13" t="n">
        <v>4</v>
      </c>
      <c r="H93" s="13" t="n">
        <v>15</v>
      </c>
    </row>
    <row collapsed="false" customFormat="false" customHeight="false" hidden="false" ht="15" outlineLevel="0" r="94">
      <c r="B94" s="58" t="s">
        <v>71</v>
      </c>
      <c r="C94" s="13" t="n">
        <v>466</v>
      </c>
      <c r="D94" s="36" t="n">
        <f aca="false">D$90/G$89*G94</f>
        <v>0</v>
      </c>
      <c r="E94" s="10" t="n">
        <f aca="false">+C94*E$98/C$97</f>
        <v>51.5697304537084</v>
      </c>
      <c r="F94" s="10" t="n">
        <f aca="false">+C94+D94-E94</f>
        <v>414.430269546292</v>
      </c>
      <c r="G94" s="13"/>
      <c r="H94" s="13"/>
    </row>
    <row collapsed="false" customFormat="false" customHeight="false" hidden="false" ht="15" outlineLevel="0" r="95">
      <c r="B95" s="58" t="s">
        <v>72</v>
      </c>
      <c r="C95" s="13" t="n">
        <v>507</v>
      </c>
      <c r="D95" s="36" t="n">
        <f aca="false">D$90/G$89*G95</f>
        <v>0</v>
      </c>
      <c r="E95" s="10" t="n">
        <f aca="false">+C95*E$98/C$97</f>
        <v>56.1069814163737</v>
      </c>
      <c r="F95" s="10" t="n">
        <f aca="false">+C95+D95-E95</f>
        <v>450.893018583626</v>
      </c>
      <c r="G95" s="13"/>
      <c r="H95" s="13"/>
    </row>
    <row collapsed="false" customFormat="false" customHeight="false" hidden="false" ht="15" outlineLevel="0" r="96">
      <c r="B96" s="58" t="s">
        <v>41</v>
      </c>
      <c r="C96" s="13" t="n">
        <v>221</v>
      </c>
      <c r="D96" s="36" t="n">
        <f aca="false">D$90/G$89*G96</f>
        <v>0</v>
      </c>
      <c r="E96" s="10" t="n">
        <f aca="false">+C96*E$98/C$97</f>
        <v>24.4568893353424</v>
      </c>
      <c r="F96" s="10" t="n">
        <f aca="false">+C96+D96-E96</f>
        <v>196.543110664658</v>
      </c>
      <c r="G96" s="13"/>
      <c r="H96" s="13"/>
    </row>
    <row collapsed="false" customFormat="false" customHeight="false" hidden="false" ht="15" outlineLevel="0" r="97">
      <c r="B97" s="14" t="s">
        <v>55</v>
      </c>
      <c r="C97" s="15" t="n">
        <f aca="false">+SUM(C93:C96)</f>
        <v>5973</v>
      </c>
      <c r="D97" s="15" t="n">
        <f aca="false">+SUM(D93:D96)</f>
        <v>720</v>
      </c>
      <c r="E97" s="15" t="n">
        <f aca="false">+SUM(E93:E96)</f>
        <v>661</v>
      </c>
      <c r="F97" s="17" t="n">
        <f aca="false">+C97+D97-E97</f>
        <v>6032</v>
      </c>
      <c r="G97" s="15" t="n">
        <f aca="false">+SUM(G93:G96)</f>
        <v>4</v>
      </c>
      <c r="H97" s="15" t="n">
        <f aca="false">+AVERAGE(H93:H96)</f>
        <v>15</v>
      </c>
    </row>
    <row collapsed="false" customFormat="false" customHeight="false" hidden="false" ht="15" outlineLevel="0" r="98">
      <c r="D98" s="0" t="n">
        <v>720</v>
      </c>
      <c r="E98" s="0" t="n">
        <v>661</v>
      </c>
      <c r="G98" s="59"/>
    </row>
    <row collapsed="false" customFormat="false" customHeight="true" hidden="false" ht="15" outlineLevel="0" r="99">
      <c r="B99" s="26" t="s">
        <v>73</v>
      </c>
      <c r="C99" s="26"/>
      <c r="D99" s="26"/>
      <c r="E99" s="26"/>
      <c r="F99" s="26"/>
      <c r="G99" s="26"/>
      <c r="H99" s="26"/>
    </row>
    <row collapsed="false" customFormat="false" customHeight="false" hidden="false" ht="15.75" outlineLevel="0" r="100">
      <c r="A100" s="1" t="n">
        <v>14</v>
      </c>
      <c r="B100" s="4" t="s">
        <v>1</v>
      </c>
      <c r="C100" s="5" t="s">
        <v>2</v>
      </c>
      <c r="D100" s="5" t="s">
        <v>3</v>
      </c>
      <c r="E100" s="5" t="s">
        <v>4</v>
      </c>
      <c r="F100" s="5" t="s">
        <v>5</v>
      </c>
      <c r="G100" s="5" t="s">
        <v>6</v>
      </c>
      <c r="H100" s="5" t="s">
        <v>7</v>
      </c>
    </row>
    <row collapsed="false" customFormat="false" customHeight="false" hidden="false" ht="15.75" outlineLevel="0" r="101">
      <c r="B101" s="58" t="s">
        <v>74</v>
      </c>
      <c r="C101" s="60" t="n">
        <v>20221</v>
      </c>
      <c r="D101" s="36" t="n">
        <f aca="false">D$106/G$105*G101</f>
        <v>2520</v>
      </c>
      <c r="E101" s="10" t="n">
        <f aca="false">+C101*E$106/C$105</f>
        <v>2260.25844444444</v>
      </c>
      <c r="F101" s="10" t="n">
        <f aca="false">+C101+D101-E101</f>
        <v>20480.7415555556</v>
      </c>
      <c r="G101" s="13" t="n">
        <v>14</v>
      </c>
      <c r="H101" s="13" t="n">
        <v>15</v>
      </c>
    </row>
    <row collapsed="false" customFormat="false" customHeight="false" hidden="false" ht="15" outlineLevel="0" r="102">
      <c r="B102" s="58" t="s">
        <v>75</v>
      </c>
      <c r="C102" s="60" t="n">
        <v>3755</v>
      </c>
      <c r="D102" s="36" t="n">
        <f aca="false">D$106/G$105*G102</f>
        <v>180</v>
      </c>
      <c r="E102" s="10" t="n">
        <f aca="false">+C102*E$106/C$105</f>
        <v>419.725555555556</v>
      </c>
      <c r="F102" s="10" t="n">
        <f aca="false">+C102+D102-E102</f>
        <v>3515.27444444444</v>
      </c>
      <c r="G102" s="13" t="n">
        <v>1</v>
      </c>
      <c r="H102" s="13" t="n">
        <v>15</v>
      </c>
    </row>
    <row collapsed="false" customFormat="false" customHeight="false" hidden="false" ht="15" outlineLevel="0" r="103">
      <c r="B103" s="58" t="s">
        <v>76</v>
      </c>
      <c r="C103" s="60" t="n">
        <v>1747</v>
      </c>
      <c r="D103" s="36" t="n">
        <f aca="false">D$106/G$105*G103</f>
        <v>360</v>
      </c>
      <c r="E103" s="10" t="n">
        <f aca="false">+C103*E$106/C$105</f>
        <v>195.275777777778</v>
      </c>
      <c r="F103" s="10" t="n">
        <f aca="false">+C103+D103-E103</f>
        <v>1911.72422222222</v>
      </c>
      <c r="G103" s="13" t="n">
        <v>2</v>
      </c>
      <c r="H103" s="13" t="n">
        <v>15</v>
      </c>
    </row>
    <row collapsed="false" customFormat="false" customHeight="false" hidden="false" ht="15" outlineLevel="0" r="104">
      <c r="B104" s="58" t="s">
        <v>41</v>
      </c>
      <c r="C104" s="60" t="n">
        <f aca="false">27000-C101-C102-C103</f>
        <v>1277</v>
      </c>
      <c r="D104" s="36" t="n">
        <f aca="false">D$106/G$105*G104</f>
        <v>0</v>
      </c>
      <c r="E104" s="10" t="n">
        <f aca="false">+C104*E$106/C$105</f>
        <v>142.740222222222</v>
      </c>
      <c r="F104" s="10" t="n">
        <f aca="false">+C104+D104-E104</f>
        <v>1134.25977777778</v>
      </c>
      <c r="G104" s="13"/>
      <c r="H104" s="13"/>
    </row>
    <row collapsed="false" customFormat="false" customHeight="false" hidden="false" ht="15" outlineLevel="0" r="105">
      <c r="B105" s="14" t="s">
        <v>55</v>
      </c>
      <c r="C105" s="15" t="n">
        <f aca="false">+SUM(C101:C104)</f>
        <v>27000</v>
      </c>
      <c r="D105" s="15" t="n">
        <f aca="false">+SUM(D101:D104)</f>
        <v>3060</v>
      </c>
      <c r="E105" s="15" t="n">
        <f aca="false">+SUM(E101:E104)</f>
        <v>3018</v>
      </c>
      <c r="F105" s="17" t="n">
        <f aca="false">+C105+D105-E105</f>
        <v>27042</v>
      </c>
      <c r="G105" s="15" t="n">
        <f aca="false">+SUM(G101:G104)</f>
        <v>17</v>
      </c>
      <c r="H105" s="15" t="n">
        <f aca="false">+AVERAGE(H101:H104)</f>
        <v>15</v>
      </c>
    </row>
    <row collapsed="false" customFormat="false" customHeight="false" hidden="false" ht="15" outlineLevel="0" r="106">
      <c r="D106" s="0" t="n">
        <v>3060</v>
      </c>
      <c r="E106" s="0" t="n">
        <v>3018</v>
      </c>
    </row>
    <row collapsed="false" customFormat="false" customHeight="true" hidden="false" ht="15" outlineLevel="0" r="107">
      <c r="B107" s="26" t="s">
        <v>77</v>
      </c>
      <c r="C107" s="26"/>
      <c r="D107" s="26"/>
      <c r="E107" s="26"/>
      <c r="F107" s="26"/>
      <c r="G107" s="26"/>
      <c r="H107" s="26"/>
    </row>
    <row collapsed="false" customFormat="false" customHeight="false" hidden="false" ht="15.75" outlineLevel="0" r="108">
      <c r="A108" s="1" t="n">
        <v>9</v>
      </c>
      <c r="B108" s="4" t="s">
        <v>1</v>
      </c>
      <c r="C108" s="5" t="s">
        <v>2</v>
      </c>
      <c r="D108" s="5" t="s">
        <v>3</v>
      </c>
      <c r="E108" s="5" t="s">
        <v>4</v>
      </c>
      <c r="F108" s="5" t="s">
        <v>5</v>
      </c>
      <c r="G108" s="5" t="s">
        <v>6</v>
      </c>
      <c r="H108" s="5" t="s">
        <v>7</v>
      </c>
    </row>
    <row collapsed="false" customFormat="false" customHeight="false" hidden="false" ht="15.75" outlineLevel="0" r="109">
      <c r="B109" s="61" t="s">
        <v>78</v>
      </c>
      <c r="C109" s="60" t="n">
        <v>4636</v>
      </c>
      <c r="D109" s="36" t="n">
        <f aca="false">D$111/G$110*G109</f>
        <v>1440</v>
      </c>
      <c r="E109" s="10" t="n">
        <f aca="false">+C109*E$111/C$110</f>
        <v>691</v>
      </c>
      <c r="F109" s="10" t="n">
        <f aca="false">+C109+D109-E109</f>
        <v>5385</v>
      </c>
      <c r="G109" s="13" t="n">
        <v>10</v>
      </c>
      <c r="H109" s="62" t="n">
        <v>12</v>
      </c>
    </row>
    <row collapsed="false" customFormat="false" customHeight="false" hidden="false" ht="15" outlineLevel="0" r="110">
      <c r="B110" s="14" t="s">
        <v>55</v>
      </c>
      <c r="C110" s="15" t="n">
        <f aca="false">+SUM(C107:C109)</f>
        <v>4636</v>
      </c>
      <c r="D110" s="15" t="n">
        <f aca="false">+SUM(D107:D109)</f>
        <v>1440</v>
      </c>
      <c r="E110" s="15" t="n">
        <f aca="false">+SUM(E107:E109)</f>
        <v>691</v>
      </c>
      <c r="F110" s="17" t="n">
        <f aca="false">+C110+D110-E110</f>
        <v>5385</v>
      </c>
      <c r="G110" s="15" t="n">
        <f aca="false">+SUM(G109)</f>
        <v>10</v>
      </c>
      <c r="H110" s="15" t="n">
        <f aca="false">+AVERAGE(H109)</f>
        <v>12</v>
      </c>
    </row>
    <row collapsed="false" customFormat="false" customHeight="false" hidden="false" ht="15" outlineLevel="0" r="111">
      <c r="D111" s="0" t="n">
        <v>1440</v>
      </c>
      <c r="E111" s="0" t="n">
        <v>691</v>
      </c>
    </row>
    <row collapsed="false" customFormat="false" customHeight="true" hidden="false" ht="15" outlineLevel="0" r="112">
      <c r="B112" s="26" t="s">
        <v>79</v>
      </c>
      <c r="C112" s="26"/>
      <c r="D112" s="26"/>
      <c r="E112" s="26"/>
      <c r="F112" s="26"/>
      <c r="G112" s="26"/>
      <c r="H112" s="26"/>
    </row>
    <row collapsed="false" customFormat="false" customHeight="false" hidden="false" ht="15.75" outlineLevel="0" r="113">
      <c r="B113" s="4" t="s">
        <v>1</v>
      </c>
      <c r="C113" s="5" t="s">
        <v>2</v>
      </c>
      <c r="D113" s="5" t="s">
        <v>3</v>
      </c>
      <c r="E113" s="5" t="s">
        <v>4</v>
      </c>
      <c r="F113" s="5" t="s">
        <v>5</v>
      </c>
      <c r="G113" s="5" t="s">
        <v>6</v>
      </c>
      <c r="H113" s="5" t="s">
        <v>7</v>
      </c>
      <c r="K113" s="19" t="s">
        <v>15</v>
      </c>
    </row>
    <row collapsed="false" customFormat="false" customHeight="false" hidden="false" ht="15.75" outlineLevel="0" r="114">
      <c r="B114" s="54" t="s">
        <v>80</v>
      </c>
      <c r="C114" s="49" t="n">
        <v>2567</v>
      </c>
      <c r="D114" s="36" t="n">
        <v>180</v>
      </c>
      <c r="E114" s="10" t="n">
        <f aca="false">+C114*E$120/C$119</f>
        <v>308.04</v>
      </c>
      <c r="F114" s="10" t="n">
        <f aca="false">+C114+D114-E114</f>
        <v>2438.96</v>
      </c>
      <c r="G114" s="50" t="n">
        <v>1</v>
      </c>
      <c r="H114" s="50" t="n">
        <v>15</v>
      </c>
    </row>
    <row collapsed="false" customFormat="false" customHeight="false" hidden="false" ht="15" outlineLevel="0" r="115">
      <c r="B115" s="54" t="s">
        <v>81</v>
      </c>
      <c r="C115" s="13" t="n">
        <f aca="false">6055-680</f>
        <v>5375</v>
      </c>
      <c r="D115" s="36" t="n">
        <v>720</v>
      </c>
      <c r="E115" s="10" t="n">
        <f aca="false">+C115*E$120/C$119</f>
        <v>645</v>
      </c>
      <c r="F115" s="10" t="n">
        <f aca="false">+C115+D115-E115</f>
        <v>5450</v>
      </c>
      <c r="G115" s="13" t="n">
        <v>4</v>
      </c>
      <c r="H115" s="13" t="n">
        <v>15</v>
      </c>
    </row>
    <row collapsed="false" customFormat="false" customHeight="false" hidden="false" ht="15" outlineLevel="0" r="116">
      <c r="B116" s="54" t="s">
        <v>82</v>
      </c>
      <c r="C116" s="13" t="n">
        <v>849</v>
      </c>
      <c r="D116" s="63" t="n">
        <f aca="false">D$120/G$119*G116</f>
        <v>0</v>
      </c>
      <c r="E116" s="10" t="n">
        <f aca="false">+C116*E$120/C$119</f>
        <v>101.88</v>
      </c>
      <c r="F116" s="10" t="n">
        <f aca="false">+C116+D116-E116</f>
        <v>747.12</v>
      </c>
      <c r="G116" s="13" t="n">
        <v>0</v>
      </c>
      <c r="H116" s="13" t="s">
        <v>83</v>
      </c>
    </row>
    <row collapsed="false" customFormat="false" customHeight="false" hidden="false" ht="15" outlineLevel="0" r="117">
      <c r="B117" s="54" t="s">
        <v>84</v>
      </c>
      <c r="C117" s="13" t="n">
        <v>680</v>
      </c>
      <c r="D117" s="36" t="n">
        <v>180</v>
      </c>
      <c r="E117" s="10" t="n">
        <f aca="false">+C117*E$120/C$119</f>
        <v>81.6</v>
      </c>
      <c r="F117" s="10" t="n">
        <f aca="false">+C117+D117-E117</f>
        <v>778.4</v>
      </c>
      <c r="G117" s="13" t="n">
        <v>1</v>
      </c>
      <c r="H117" s="13" t="n">
        <v>15</v>
      </c>
    </row>
    <row collapsed="false" customFormat="false" customHeight="false" hidden="false" ht="15" outlineLevel="0" r="118">
      <c r="B118" s="54" t="s">
        <v>85</v>
      </c>
      <c r="C118" s="13"/>
      <c r="D118" s="36" t="n">
        <f aca="false">+E119-1080</f>
        <v>56.52</v>
      </c>
      <c r="E118" s="10"/>
      <c r="F118" s="10"/>
      <c r="G118" s="13"/>
      <c r="H118" s="13"/>
    </row>
    <row collapsed="false" customFormat="false" customHeight="false" hidden="false" ht="15" outlineLevel="0" r="119">
      <c r="B119" s="14" t="s">
        <v>55</v>
      </c>
      <c r="C119" s="15" t="n">
        <f aca="false">+SUM(C114:C117)</f>
        <v>9471</v>
      </c>
      <c r="D119" s="15" t="n">
        <f aca="false">+SUM(D114:D118)</f>
        <v>1136.52</v>
      </c>
      <c r="E119" s="15" t="n">
        <f aca="false">+SUM(E114:E117)</f>
        <v>1136.52</v>
      </c>
      <c r="F119" s="17" t="n">
        <f aca="false">+C119+D119-E119</f>
        <v>9471</v>
      </c>
      <c r="G119" s="15" t="n">
        <f aca="false">+SUM(G114:G117)</f>
        <v>6</v>
      </c>
      <c r="H119" s="15" t="n">
        <f aca="false">+AVERAGE(H114:H117)</f>
        <v>15</v>
      </c>
      <c r="K119" s="6" t="n">
        <f aca="false">+G119+G26+G70</f>
        <v>20</v>
      </c>
    </row>
    <row collapsed="false" customFormat="false" customHeight="false" hidden="false" ht="15" outlineLevel="0" r="120">
      <c r="D120" s="51" t="n">
        <v>1080</v>
      </c>
      <c r="E120" s="20" t="n">
        <f aca="false">+C119*0.01*12</f>
        <v>1136.52</v>
      </c>
      <c r="F120" s="20"/>
    </row>
    <row collapsed="false" customFormat="false" customHeight="false" hidden="false" ht="15.75" outlineLevel="0" r="121">
      <c r="B121" s="64" t="s">
        <v>86</v>
      </c>
      <c r="C121" s="65" t="n">
        <f aca="false">+C119+C110+C105+C97+C89+C81+C70+C63+C56+C50+C44+C35+C26+C18+C7</f>
        <v>123353</v>
      </c>
      <c r="D121" s="65" t="n">
        <f aca="false">+D119+D110+D105+D97+D89+D81+D70+D63+D56+D50+D44+D35+D26+D18+D7</f>
        <v>19903.52</v>
      </c>
      <c r="E121" s="65" t="n">
        <f aca="false">+E119+E110+E105+E97+E89+E81+E70+E63+E56+E50+E44+E35+E26+E18+E7</f>
        <v>15976.9200654248</v>
      </c>
      <c r="F121" s="65" t="n">
        <f aca="false">+F119+F110+F105+F97+F89+F81+F70+F63+F56+F50+F44+F35+F26+F18+F7</f>
        <v>127279.599934575</v>
      </c>
      <c r="G121" s="65" t="n">
        <f aca="false">+G119+G110+G105+G97+G89+G81+G70+G63+G56+G50+G44+G35+G26+G18+G7</f>
        <v>125</v>
      </c>
      <c r="H121" s="65" t="n">
        <f aca="false">+AVERAGE(H119+H110+H105+H97+H89+H81+H70+H63+H56+H50+H44+H35+H26+H18+H7)</f>
        <v>196.916666666667</v>
      </c>
    </row>
    <row collapsed="false" customFormat="false" customHeight="false" hidden="false" ht="15.75" outlineLevel="0" r="122">
      <c r="D122" s="34" t="n">
        <f aca="false">+D120+D111+D106+D98+D90+D82+D71+D64+D57+D51+D45+D36+D27+D19+D8</f>
        <v>19404</v>
      </c>
      <c r="E122" s="20" t="n">
        <f aca="false">+E120+E111+E106+E98+E90+E82+E71+E64+E57+E51+E45+E36+E27+E19+E8</f>
        <v>15976.864</v>
      </c>
      <c r="F122" s="6" t="n">
        <f aca="false">+F121-C121</f>
        <v>3926.59993457519</v>
      </c>
    </row>
    <row collapsed="false" customFormat="false" customHeight="false" hidden="false" ht="15" outlineLevel="0" r="123">
      <c r="E123" s="0" t="n">
        <v>15977</v>
      </c>
      <c r="F123" s="66" t="n">
        <f aca="false">+F122/C121</f>
        <v>0.0318322208181008</v>
      </c>
    </row>
    <row collapsed="false" customFormat="false" customHeight="false" hidden="false" ht="15" outlineLevel="0" r="124">
      <c r="E124" s="20" t="n">
        <f aca="false">+E123-E122</f>
        <v>0.135999999998603</v>
      </c>
    </row>
  </sheetData>
  <mergeCells count="13">
    <mergeCell ref="B20:H20"/>
    <mergeCell ref="B28:H28"/>
    <mergeCell ref="B37:H37"/>
    <mergeCell ref="B46:H46"/>
    <mergeCell ref="B52:H52"/>
    <mergeCell ref="B58:H58"/>
    <mergeCell ref="B66:H66"/>
    <mergeCell ref="B72:H72"/>
    <mergeCell ref="B83:H83"/>
    <mergeCell ref="B91:H91"/>
    <mergeCell ref="B99:H99"/>
    <mergeCell ref="B107:H107"/>
    <mergeCell ref="B112:H112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05"/>
  <sheetViews>
    <sheetView colorId="64" defaultGridColor="true" rightToLeft="false" showFormulas="false" showGridLines="false" showOutlineSymbols="true" showRowColHeaders="true" showZeros="true" tabSelected="false" topLeftCell="A70" view="normal" windowProtection="false" workbookViewId="0" zoomScale="100" zoomScaleNormal="100" zoomScalePageLayoutView="100">
      <selection activeCell="C17" activeCellId="0" pane="topLeft" sqref="C17"/>
    </sheetView>
  </sheetViews>
  <sheetFormatPr defaultRowHeight="15"/>
  <cols>
    <col collapsed="false" hidden="false" max="1" min="1" style="0" width="45.5714285714286"/>
    <col collapsed="false" hidden="false" max="2" min="2" style="0" width="27.1428571428571"/>
    <col collapsed="false" hidden="false" max="1025" min="3" style="0" width="10.7295918367347"/>
  </cols>
  <sheetData>
    <row collapsed="false" customFormat="false" customHeight="false" hidden="false" ht="15" outlineLevel="0" r="1">
      <c r="A1" s="67" t="s">
        <v>87</v>
      </c>
      <c r="B1" s="68" t="s">
        <v>88</v>
      </c>
    </row>
    <row collapsed="false" customFormat="false" customHeight="false" hidden="false" ht="15" outlineLevel="0" r="3">
      <c r="A3" s="69" t="s">
        <v>89</v>
      </c>
      <c r="B3" s="70" t="s">
        <v>90</v>
      </c>
      <c r="C3" s="71"/>
    </row>
    <row collapsed="false" customFormat="false" customHeight="false" hidden="false" ht="15" outlineLevel="0" r="4">
      <c r="A4" s="72" t="s">
        <v>91</v>
      </c>
      <c r="B4" s="73"/>
      <c r="C4" s="74" t="n">
        <v>0</v>
      </c>
    </row>
    <row collapsed="false" customFormat="false" customHeight="false" hidden="false" ht="15" outlineLevel="0" r="5">
      <c r="A5" s="75"/>
      <c r="B5" s="76" t="s">
        <v>92</v>
      </c>
      <c r="C5" s="77" t="n">
        <v>0</v>
      </c>
    </row>
    <row collapsed="false" customFormat="false" customHeight="false" hidden="false" ht="15" outlineLevel="0" r="6">
      <c r="A6" s="75" t="s">
        <v>93</v>
      </c>
      <c r="B6" s="76"/>
      <c r="C6" s="74" t="n">
        <v>51</v>
      </c>
    </row>
    <row collapsed="false" customFormat="false" customHeight="false" hidden="false" ht="15" outlineLevel="0" r="7">
      <c r="A7" s="75"/>
      <c r="B7" s="76" t="n">
        <v>650510</v>
      </c>
      <c r="C7" s="77" t="n">
        <v>51</v>
      </c>
    </row>
    <row collapsed="false" customFormat="false" customHeight="false" hidden="false" ht="15" outlineLevel="0" r="8">
      <c r="A8" s="75" t="s">
        <v>94</v>
      </c>
      <c r="B8" s="76"/>
      <c r="C8" s="74" t="n">
        <v>0</v>
      </c>
    </row>
    <row collapsed="false" customFormat="false" customHeight="false" hidden="false" ht="15" outlineLevel="0" r="9">
      <c r="A9" s="75"/>
      <c r="B9" s="76" t="s">
        <v>92</v>
      </c>
      <c r="C9" s="77" t="n">
        <v>0</v>
      </c>
    </row>
    <row collapsed="false" customFormat="false" customHeight="false" hidden="false" ht="15" outlineLevel="0" r="10">
      <c r="A10" s="75" t="s">
        <v>95</v>
      </c>
      <c r="B10" s="76"/>
      <c r="C10" s="74" t="n">
        <v>1</v>
      </c>
    </row>
    <row collapsed="false" customFormat="false" customHeight="false" hidden="false" ht="15" outlineLevel="0" r="11">
      <c r="A11" s="75"/>
      <c r="B11" s="76" t="n">
        <v>650510</v>
      </c>
      <c r="C11" s="77" t="n">
        <v>1</v>
      </c>
    </row>
    <row collapsed="false" customFormat="false" customHeight="false" hidden="false" ht="15" outlineLevel="0" r="12">
      <c r="A12" s="75" t="s">
        <v>96</v>
      </c>
      <c r="B12" s="76"/>
      <c r="C12" s="74" t="n">
        <v>0</v>
      </c>
    </row>
    <row collapsed="false" customFormat="false" customHeight="false" hidden="false" ht="15" outlineLevel="0" r="13">
      <c r="A13" s="75"/>
      <c r="B13" s="76" t="s">
        <v>92</v>
      </c>
      <c r="C13" s="77" t="n">
        <v>0</v>
      </c>
    </row>
    <row collapsed="false" customFormat="false" customHeight="false" hidden="false" ht="15" outlineLevel="0" r="14">
      <c r="A14" s="75" t="s">
        <v>97</v>
      </c>
      <c r="B14" s="76"/>
      <c r="C14" s="74" t="n">
        <v>0</v>
      </c>
    </row>
    <row collapsed="false" customFormat="false" customHeight="false" hidden="false" ht="15" outlineLevel="0" r="15">
      <c r="A15" s="75"/>
      <c r="B15" s="76" t="s">
        <v>92</v>
      </c>
      <c r="C15" s="77" t="n">
        <v>0</v>
      </c>
    </row>
    <row collapsed="false" customFormat="false" customHeight="false" hidden="false" ht="15" outlineLevel="0" r="16">
      <c r="A16" s="75" t="s">
        <v>98</v>
      </c>
      <c r="B16" s="76"/>
      <c r="C16" s="74" t="n">
        <v>163</v>
      </c>
    </row>
    <row collapsed="false" customFormat="false" customHeight="false" hidden="false" ht="15" outlineLevel="0" r="17">
      <c r="A17" s="75"/>
      <c r="B17" s="76" t="n">
        <v>650753</v>
      </c>
      <c r="C17" s="78" t="n">
        <v>163</v>
      </c>
    </row>
    <row collapsed="false" customFormat="false" customHeight="false" hidden="false" ht="15" outlineLevel="0" r="18">
      <c r="A18" s="75"/>
      <c r="B18" s="76" t="s">
        <v>92</v>
      </c>
      <c r="C18" s="77" t="n">
        <v>0</v>
      </c>
    </row>
    <row collapsed="false" customFormat="false" customHeight="false" hidden="false" ht="15" outlineLevel="0" r="19">
      <c r="A19" s="75" t="s">
        <v>99</v>
      </c>
      <c r="B19" s="76"/>
      <c r="C19" s="74" t="n">
        <v>0</v>
      </c>
    </row>
    <row collapsed="false" customFormat="false" customHeight="false" hidden="false" ht="15" outlineLevel="0" r="20">
      <c r="A20" s="75"/>
      <c r="B20" s="76" t="s">
        <v>92</v>
      </c>
      <c r="C20" s="77" t="n">
        <v>0</v>
      </c>
    </row>
    <row collapsed="false" customFormat="false" customHeight="false" hidden="false" ht="15" outlineLevel="0" r="21">
      <c r="A21" s="75" t="s">
        <v>100</v>
      </c>
      <c r="B21" s="76"/>
      <c r="C21" s="74" t="n">
        <v>0</v>
      </c>
    </row>
    <row collapsed="false" customFormat="false" customHeight="false" hidden="false" ht="15" outlineLevel="0" r="22">
      <c r="A22" s="75"/>
      <c r="B22" s="76" t="s">
        <v>92</v>
      </c>
      <c r="C22" s="77" t="n">
        <v>0</v>
      </c>
    </row>
    <row collapsed="false" customFormat="false" customHeight="false" hidden="false" ht="15" outlineLevel="0" r="23">
      <c r="A23" s="75" t="s">
        <v>101</v>
      </c>
      <c r="B23" s="76"/>
      <c r="C23" s="74" t="n">
        <v>510</v>
      </c>
    </row>
    <row collapsed="false" customFormat="false" customHeight="false" hidden="false" ht="15" outlineLevel="0" r="24">
      <c r="A24" s="75"/>
      <c r="B24" s="76" t="n">
        <v>650510</v>
      </c>
      <c r="C24" s="78" t="n">
        <v>510</v>
      </c>
    </row>
    <row collapsed="false" customFormat="false" customHeight="false" hidden="false" ht="15" outlineLevel="0" r="25">
      <c r="A25" s="75"/>
      <c r="B25" s="76" t="s">
        <v>92</v>
      </c>
      <c r="C25" s="77" t="n">
        <v>0</v>
      </c>
    </row>
    <row collapsed="false" customFormat="false" customHeight="false" hidden="false" ht="15" outlineLevel="0" r="26">
      <c r="A26" s="75" t="s">
        <v>102</v>
      </c>
      <c r="B26" s="76"/>
      <c r="C26" s="74" t="n">
        <v>0</v>
      </c>
    </row>
    <row collapsed="false" customFormat="false" customHeight="false" hidden="false" ht="15" outlineLevel="0" r="27">
      <c r="A27" s="75"/>
      <c r="B27" s="76" t="n">
        <v>650510</v>
      </c>
      <c r="C27" s="77" t="n">
        <v>0</v>
      </c>
    </row>
    <row collapsed="false" customFormat="false" customHeight="false" hidden="false" ht="15" outlineLevel="0" r="28">
      <c r="A28" s="75" t="s">
        <v>103</v>
      </c>
      <c r="B28" s="76"/>
      <c r="C28" s="74" t="n">
        <v>0</v>
      </c>
    </row>
    <row collapsed="false" customFormat="false" customHeight="false" hidden="false" ht="15" outlineLevel="0" r="29">
      <c r="A29" s="75"/>
      <c r="B29" s="76" t="s">
        <v>92</v>
      </c>
      <c r="C29" s="77" t="n">
        <v>0</v>
      </c>
    </row>
    <row collapsed="false" customFormat="false" customHeight="false" hidden="false" ht="15" outlineLevel="0" r="30">
      <c r="A30" s="75" t="s">
        <v>104</v>
      </c>
      <c r="B30" s="76"/>
      <c r="C30" s="74" t="n">
        <v>0</v>
      </c>
    </row>
    <row collapsed="false" customFormat="false" customHeight="false" hidden="false" ht="15" outlineLevel="0" r="31">
      <c r="A31" s="75"/>
      <c r="B31" s="76" t="s">
        <v>92</v>
      </c>
      <c r="C31" s="77" t="n">
        <v>0</v>
      </c>
    </row>
    <row collapsed="false" customFormat="false" customHeight="false" hidden="false" ht="15" outlineLevel="0" r="32">
      <c r="A32" s="75" t="s">
        <v>105</v>
      </c>
      <c r="B32" s="76"/>
      <c r="C32" s="74" t="n">
        <v>1369</v>
      </c>
    </row>
    <row collapsed="false" customFormat="false" customHeight="false" hidden="false" ht="15" outlineLevel="0" r="33">
      <c r="A33" s="75"/>
      <c r="B33" s="76" t="n">
        <v>650044</v>
      </c>
      <c r="C33" s="78" t="n">
        <v>1369</v>
      </c>
    </row>
    <row collapsed="false" customFormat="false" customHeight="false" hidden="false" ht="15" outlineLevel="0" r="34">
      <c r="A34" s="75"/>
      <c r="B34" s="76" t="s">
        <v>92</v>
      </c>
      <c r="C34" s="77" t="n">
        <v>0</v>
      </c>
    </row>
    <row collapsed="false" customFormat="false" customHeight="false" hidden="false" ht="15" outlineLevel="0" r="35">
      <c r="A35" s="75" t="s">
        <v>106</v>
      </c>
      <c r="B35" s="76"/>
      <c r="C35" s="74" t="n">
        <v>0</v>
      </c>
    </row>
    <row collapsed="false" customFormat="false" customHeight="false" hidden="false" ht="15" outlineLevel="0" r="36">
      <c r="A36" s="75"/>
      <c r="B36" s="76" t="s">
        <v>92</v>
      </c>
      <c r="C36" s="77" t="n">
        <v>0</v>
      </c>
    </row>
    <row collapsed="false" customFormat="false" customHeight="false" hidden="false" ht="15" outlineLevel="0" r="37">
      <c r="A37" s="75" t="s">
        <v>107</v>
      </c>
      <c r="B37" s="76"/>
      <c r="C37" s="74" t="n">
        <v>0</v>
      </c>
    </row>
    <row collapsed="false" customFormat="false" customHeight="false" hidden="false" ht="15" outlineLevel="0" r="38">
      <c r="A38" s="75"/>
      <c r="B38" s="76" t="s">
        <v>92</v>
      </c>
      <c r="C38" s="77" t="n">
        <v>0</v>
      </c>
    </row>
    <row collapsed="false" customFormat="false" customHeight="false" hidden="false" ht="15" outlineLevel="0" r="39">
      <c r="A39" s="75" t="s">
        <v>108</v>
      </c>
      <c r="B39" s="76"/>
      <c r="C39" s="74" t="n">
        <v>0</v>
      </c>
    </row>
    <row collapsed="false" customFormat="false" customHeight="false" hidden="false" ht="15" outlineLevel="0" r="40">
      <c r="A40" s="75"/>
      <c r="B40" s="76" t="n">
        <v>650597</v>
      </c>
      <c r="C40" s="77" t="n">
        <v>0</v>
      </c>
    </row>
    <row collapsed="false" customFormat="false" customHeight="false" hidden="false" ht="15" outlineLevel="0" r="41">
      <c r="A41" s="75" t="s">
        <v>109</v>
      </c>
      <c r="B41" s="76"/>
      <c r="C41" s="74" t="n">
        <v>331</v>
      </c>
    </row>
    <row collapsed="false" customFormat="false" customHeight="false" hidden="false" ht="15" outlineLevel="0" r="42">
      <c r="A42" s="75"/>
      <c r="B42" s="76" t="n">
        <v>650720</v>
      </c>
      <c r="C42" s="77" t="n">
        <v>331</v>
      </c>
    </row>
    <row collapsed="false" customFormat="false" customHeight="false" hidden="false" ht="15" outlineLevel="0" r="43">
      <c r="A43" s="75" t="s">
        <v>110</v>
      </c>
      <c r="B43" s="76"/>
      <c r="C43" s="74" t="n">
        <v>424</v>
      </c>
    </row>
    <row collapsed="false" customFormat="false" customHeight="false" hidden="false" ht="15" outlineLevel="0" r="44">
      <c r="A44" s="75"/>
      <c r="B44" s="76" t="n">
        <v>650886</v>
      </c>
      <c r="C44" s="78" t="n">
        <v>424</v>
      </c>
    </row>
    <row collapsed="false" customFormat="false" customHeight="false" hidden="false" ht="15" outlineLevel="0" r="45">
      <c r="A45" s="75"/>
      <c r="B45" s="76" t="s">
        <v>92</v>
      </c>
      <c r="C45" s="77" t="n">
        <v>0</v>
      </c>
    </row>
    <row collapsed="false" customFormat="false" customHeight="false" hidden="false" ht="15" outlineLevel="0" r="46">
      <c r="A46" s="75" t="s">
        <v>111</v>
      </c>
      <c r="B46" s="76"/>
      <c r="C46" s="74" t="n">
        <v>0</v>
      </c>
    </row>
    <row collapsed="false" customFormat="false" customHeight="false" hidden="false" ht="15" outlineLevel="0" r="47">
      <c r="A47" s="75"/>
      <c r="B47" s="76" t="s">
        <v>92</v>
      </c>
      <c r="C47" s="77" t="n">
        <v>0</v>
      </c>
    </row>
    <row collapsed="false" customFormat="false" customHeight="false" hidden="false" ht="15" outlineLevel="0" r="48">
      <c r="A48" s="75" t="s">
        <v>112</v>
      </c>
      <c r="B48" s="76"/>
      <c r="C48" s="74" t="n">
        <v>0</v>
      </c>
    </row>
    <row collapsed="false" customFormat="false" customHeight="false" hidden="false" ht="15" outlineLevel="0" r="49">
      <c r="A49" s="75"/>
      <c r="B49" s="76" t="s">
        <v>92</v>
      </c>
      <c r="C49" s="77" t="n">
        <v>0</v>
      </c>
    </row>
    <row collapsed="false" customFormat="false" customHeight="false" hidden="false" ht="15" outlineLevel="0" r="50">
      <c r="A50" s="75" t="s">
        <v>113</v>
      </c>
      <c r="B50" s="76"/>
      <c r="C50" s="74" t="n">
        <v>0</v>
      </c>
    </row>
    <row collapsed="false" customFormat="false" customHeight="false" hidden="false" ht="15" outlineLevel="0" r="51">
      <c r="A51" s="75"/>
      <c r="B51" s="76" t="s">
        <v>92</v>
      </c>
      <c r="C51" s="77" t="n">
        <v>0</v>
      </c>
    </row>
    <row collapsed="false" customFormat="false" customHeight="false" hidden="false" ht="15" outlineLevel="0" r="52">
      <c r="A52" s="75" t="s">
        <v>114</v>
      </c>
      <c r="B52" s="76"/>
      <c r="C52" s="74" t="n">
        <v>507</v>
      </c>
    </row>
    <row collapsed="false" customFormat="false" customHeight="false" hidden="false" ht="15" outlineLevel="0" r="53">
      <c r="A53" s="75"/>
      <c r="B53" s="76" t="n">
        <v>650886</v>
      </c>
      <c r="C53" s="78" t="n">
        <v>507</v>
      </c>
    </row>
    <row collapsed="false" customFormat="false" customHeight="false" hidden="false" ht="15" outlineLevel="0" r="54">
      <c r="A54" s="75"/>
      <c r="B54" s="76" t="s">
        <v>92</v>
      </c>
      <c r="C54" s="77" t="n">
        <v>0</v>
      </c>
    </row>
    <row collapsed="false" customFormat="false" customHeight="false" hidden="false" ht="15" outlineLevel="0" r="55">
      <c r="A55" s="75" t="s">
        <v>115</v>
      </c>
      <c r="B55" s="76"/>
      <c r="C55" s="74" t="n">
        <v>0</v>
      </c>
    </row>
    <row collapsed="false" customFormat="false" customHeight="false" hidden="false" ht="15" outlineLevel="0" r="56">
      <c r="A56" s="75"/>
      <c r="B56" s="76" t="s">
        <v>92</v>
      </c>
      <c r="C56" s="77" t="n">
        <v>0</v>
      </c>
    </row>
    <row collapsed="false" customFormat="false" customHeight="false" hidden="false" ht="15" outlineLevel="0" r="57">
      <c r="A57" s="75" t="s">
        <v>116</v>
      </c>
      <c r="B57" s="76"/>
      <c r="C57" s="74" t="n">
        <v>2797</v>
      </c>
    </row>
    <row collapsed="false" customFormat="false" customHeight="false" hidden="false" ht="15" outlineLevel="0" r="58">
      <c r="A58" s="75"/>
      <c r="B58" s="76" t="n">
        <v>650071</v>
      </c>
      <c r="C58" s="78" t="n">
        <v>2637</v>
      </c>
    </row>
    <row collapsed="false" customFormat="false" customHeight="false" hidden="false" ht="15" outlineLevel="0" r="59">
      <c r="A59" s="75"/>
      <c r="B59" s="76" t="n">
        <v>650300</v>
      </c>
      <c r="C59" s="78" t="n">
        <v>0</v>
      </c>
    </row>
    <row collapsed="false" customFormat="false" customHeight="false" hidden="false" ht="15" outlineLevel="0" r="60">
      <c r="A60" s="75"/>
      <c r="B60" s="76" t="n">
        <v>650832</v>
      </c>
      <c r="C60" s="78" t="n">
        <v>104</v>
      </c>
    </row>
    <row collapsed="false" customFormat="false" customHeight="false" hidden="false" ht="15" outlineLevel="0" r="61">
      <c r="A61" s="75"/>
      <c r="B61" s="76" t="n">
        <v>650873</v>
      </c>
      <c r="C61" s="78" t="n">
        <v>56</v>
      </c>
    </row>
    <row collapsed="false" customFormat="false" customHeight="false" hidden="false" ht="15" outlineLevel="0" r="62">
      <c r="A62" s="75"/>
      <c r="B62" s="76" t="s">
        <v>92</v>
      </c>
      <c r="C62" s="77" t="n">
        <v>0</v>
      </c>
    </row>
    <row collapsed="false" customFormat="false" customHeight="false" hidden="false" ht="15" outlineLevel="0" r="63">
      <c r="A63" s="75" t="s">
        <v>117</v>
      </c>
      <c r="B63" s="76"/>
      <c r="C63" s="74" t="n">
        <v>0</v>
      </c>
    </row>
    <row collapsed="false" customFormat="false" customHeight="false" hidden="false" ht="15" outlineLevel="0" r="64">
      <c r="A64" s="75"/>
      <c r="B64" s="76" t="s">
        <v>92</v>
      </c>
      <c r="C64" s="77" t="n">
        <v>0</v>
      </c>
    </row>
    <row collapsed="false" customFormat="false" customHeight="false" hidden="false" ht="15" outlineLevel="0" r="65">
      <c r="A65" s="75" t="s">
        <v>118</v>
      </c>
      <c r="B65" s="76"/>
      <c r="C65" s="74" t="n">
        <v>73</v>
      </c>
    </row>
    <row collapsed="false" customFormat="false" customHeight="false" hidden="false" ht="15" outlineLevel="0" r="66">
      <c r="A66" s="75"/>
      <c r="B66" s="76" t="n">
        <v>650887</v>
      </c>
      <c r="C66" s="78" t="n">
        <v>73</v>
      </c>
    </row>
    <row collapsed="false" customFormat="false" customHeight="false" hidden="false" ht="15" outlineLevel="0" r="67">
      <c r="A67" s="75"/>
      <c r="B67" s="76" t="s">
        <v>92</v>
      </c>
      <c r="C67" s="77" t="n">
        <v>0</v>
      </c>
    </row>
    <row collapsed="false" customFormat="false" customHeight="false" hidden="false" ht="15" outlineLevel="0" r="68">
      <c r="A68" s="75" t="s">
        <v>119</v>
      </c>
      <c r="B68" s="76"/>
      <c r="C68" s="74" t="n">
        <v>500</v>
      </c>
    </row>
    <row collapsed="false" customFormat="false" customHeight="false" hidden="false" ht="15" outlineLevel="0" r="69">
      <c r="A69" s="75"/>
      <c r="B69" s="76" t="n">
        <v>650730</v>
      </c>
      <c r="C69" s="77" t="n">
        <v>500</v>
      </c>
    </row>
    <row collapsed="false" customFormat="false" customHeight="false" hidden="false" ht="15" outlineLevel="0" r="70">
      <c r="A70" s="75" t="s">
        <v>120</v>
      </c>
      <c r="B70" s="76"/>
      <c r="C70" s="74" t="n">
        <v>0</v>
      </c>
    </row>
    <row collapsed="false" customFormat="false" customHeight="false" hidden="false" ht="15" outlineLevel="0" r="71">
      <c r="A71" s="75"/>
      <c r="B71" s="76" t="s">
        <v>92</v>
      </c>
      <c r="C71" s="77" t="n">
        <v>0</v>
      </c>
    </row>
    <row collapsed="false" customFormat="false" customHeight="false" hidden="false" ht="15" outlineLevel="0" r="72">
      <c r="A72" s="75" t="s">
        <v>121</v>
      </c>
      <c r="B72" s="76"/>
      <c r="C72" s="74" t="n">
        <v>1273</v>
      </c>
    </row>
    <row collapsed="false" customFormat="false" customHeight="false" hidden="false" ht="15" outlineLevel="0" r="73">
      <c r="A73" s="75"/>
      <c r="B73" s="76" t="n">
        <v>650044</v>
      </c>
      <c r="C73" s="77" t="n">
        <v>1273</v>
      </c>
    </row>
    <row collapsed="false" customFormat="false" customHeight="false" hidden="false" ht="15" outlineLevel="0" r="74">
      <c r="A74" s="75" t="s">
        <v>122</v>
      </c>
      <c r="B74" s="76"/>
      <c r="C74" s="74" t="n">
        <v>0</v>
      </c>
    </row>
    <row collapsed="false" customFormat="false" customHeight="false" hidden="false" ht="15" outlineLevel="0" r="75">
      <c r="A75" s="75"/>
      <c r="B75" s="76" t="s">
        <v>92</v>
      </c>
      <c r="C75" s="77" t="n">
        <v>0</v>
      </c>
    </row>
    <row collapsed="false" customFormat="false" customHeight="false" hidden="false" ht="15" outlineLevel="0" r="76">
      <c r="A76" s="75" t="s">
        <v>123</v>
      </c>
      <c r="B76" s="76"/>
      <c r="C76" s="74" t="n">
        <v>0</v>
      </c>
    </row>
    <row collapsed="false" customFormat="false" customHeight="false" hidden="false" ht="15" outlineLevel="0" r="77">
      <c r="A77" s="75"/>
      <c r="B77" s="76" t="s">
        <v>92</v>
      </c>
      <c r="C77" s="77" t="n">
        <v>0</v>
      </c>
    </row>
    <row collapsed="false" customFormat="false" customHeight="false" hidden="false" ht="15" outlineLevel="0" r="78">
      <c r="A78" s="75" t="s">
        <v>124</v>
      </c>
      <c r="B78" s="76"/>
      <c r="C78" s="74" t="n">
        <v>6723</v>
      </c>
    </row>
    <row collapsed="false" customFormat="false" customHeight="false" hidden="false" ht="15" outlineLevel="0" r="79">
      <c r="A79" s="75"/>
      <c r="B79" s="76" t="n">
        <v>650676</v>
      </c>
      <c r="C79" s="77" t="n">
        <v>6723</v>
      </c>
    </row>
    <row collapsed="false" customFormat="false" customHeight="false" hidden="false" ht="15" outlineLevel="0" r="80">
      <c r="A80" s="75" t="s">
        <v>125</v>
      </c>
      <c r="B80" s="76"/>
      <c r="C80" s="74" t="n">
        <v>220</v>
      </c>
    </row>
    <row collapsed="false" customFormat="false" customHeight="false" hidden="false" ht="15" outlineLevel="0" r="81">
      <c r="A81" s="75"/>
      <c r="B81" s="76" t="n">
        <v>650643</v>
      </c>
      <c r="C81" s="78" t="n">
        <v>220</v>
      </c>
    </row>
    <row collapsed="false" customFormat="false" customHeight="false" hidden="false" ht="15" outlineLevel="0" r="82">
      <c r="A82" s="75"/>
      <c r="B82" s="76" t="s">
        <v>92</v>
      </c>
      <c r="C82" s="77" t="n">
        <v>0</v>
      </c>
    </row>
    <row collapsed="false" customFormat="false" customHeight="false" hidden="false" ht="15" outlineLevel="0" r="83">
      <c r="A83" s="75" t="s">
        <v>126</v>
      </c>
      <c r="B83" s="76"/>
      <c r="C83" s="74" t="n">
        <v>1291</v>
      </c>
    </row>
    <row collapsed="false" customFormat="false" customHeight="false" hidden="false" ht="15" outlineLevel="0" r="84">
      <c r="A84" s="75"/>
      <c r="B84" s="76" t="n">
        <v>650806</v>
      </c>
      <c r="C84" s="77" t="n">
        <v>1291</v>
      </c>
    </row>
    <row collapsed="false" customFormat="false" customHeight="false" hidden="false" ht="15" outlineLevel="0" r="85">
      <c r="A85" s="75" t="s">
        <v>127</v>
      </c>
      <c r="B85" s="76"/>
      <c r="C85" s="74" t="n">
        <v>0</v>
      </c>
    </row>
    <row collapsed="false" customFormat="false" customHeight="false" hidden="false" ht="15" outlineLevel="0" r="86">
      <c r="A86" s="75"/>
      <c r="B86" s="76" t="s">
        <v>92</v>
      </c>
      <c r="C86" s="77" t="n">
        <v>0</v>
      </c>
    </row>
    <row collapsed="false" customFormat="false" customHeight="false" hidden="false" ht="15" outlineLevel="0" r="87">
      <c r="A87" s="75" t="s">
        <v>128</v>
      </c>
      <c r="B87" s="76"/>
      <c r="C87" s="74" t="n">
        <v>1425</v>
      </c>
    </row>
    <row collapsed="false" customFormat="false" customHeight="false" hidden="false" ht="15" outlineLevel="0" r="88">
      <c r="A88" s="75"/>
      <c r="B88" s="76" t="n">
        <v>650474</v>
      </c>
      <c r="C88" s="78" t="n">
        <v>1425</v>
      </c>
    </row>
    <row collapsed="false" customFormat="false" customHeight="false" hidden="false" ht="15" outlineLevel="0" r="89">
      <c r="A89" s="75"/>
      <c r="B89" s="76" t="s">
        <v>92</v>
      </c>
      <c r="C89" s="77" t="n">
        <v>0</v>
      </c>
    </row>
    <row collapsed="false" customFormat="false" customHeight="false" hidden="false" ht="15" outlineLevel="0" r="90">
      <c r="A90" s="75" t="s">
        <v>129</v>
      </c>
      <c r="B90" s="76"/>
      <c r="C90" s="74" t="n">
        <v>16</v>
      </c>
    </row>
    <row collapsed="false" customFormat="false" customHeight="false" hidden="false" ht="15" outlineLevel="0" r="91">
      <c r="A91" s="75"/>
      <c r="B91" s="76" t="n">
        <v>650676</v>
      </c>
      <c r="C91" s="78" t="n">
        <v>16</v>
      </c>
    </row>
    <row collapsed="false" customFormat="false" customHeight="false" hidden="false" ht="15" outlineLevel="0" r="92">
      <c r="A92" s="75"/>
      <c r="B92" s="76" t="s">
        <v>92</v>
      </c>
      <c r="C92" s="77" t="n">
        <v>0</v>
      </c>
    </row>
    <row collapsed="false" customFormat="false" customHeight="false" hidden="false" ht="15" outlineLevel="0" r="93">
      <c r="A93" s="75" t="s">
        <v>130</v>
      </c>
      <c r="B93" s="76"/>
      <c r="C93" s="74" t="n">
        <v>136</v>
      </c>
    </row>
    <row collapsed="false" customFormat="false" customHeight="false" hidden="false" ht="15" outlineLevel="0" r="94">
      <c r="A94" s="75"/>
      <c r="B94" s="76" t="n">
        <v>650886</v>
      </c>
      <c r="C94" s="78" t="n">
        <v>136</v>
      </c>
    </row>
    <row collapsed="false" customFormat="false" customHeight="false" hidden="false" ht="15" outlineLevel="0" r="95">
      <c r="A95" s="75"/>
      <c r="B95" s="76" t="s">
        <v>92</v>
      </c>
      <c r="C95" s="77" t="n">
        <v>0</v>
      </c>
    </row>
    <row collapsed="false" customFormat="false" customHeight="false" hidden="false" ht="15" outlineLevel="0" r="96">
      <c r="A96" s="75" t="s">
        <v>131</v>
      </c>
      <c r="B96" s="76"/>
      <c r="C96" s="74" t="n">
        <v>4</v>
      </c>
    </row>
    <row collapsed="false" customFormat="false" customHeight="false" hidden="false" ht="15" outlineLevel="0" r="97">
      <c r="A97" s="75"/>
      <c r="B97" s="76" t="n">
        <v>650676</v>
      </c>
      <c r="C97" s="77" t="n">
        <v>4</v>
      </c>
    </row>
    <row collapsed="false" customFormat="false" customHeight="false" hidden="false" ht="15" outlineLevel="0" r="98">
      <c r="A98" s="75" t="s">
        <v>132</v>
      </c>
      <c r="B98" s="76"/>
      <c r="C98" s="74" t="n">
        <v>18</v>
      </c>
    </row>
    <row collapsed="false" customFormat="false" customHeight="false" hidden="false" ht="15" outlineLevel="0" r="99">
      <c r="A99" s="75"/>
      <c r="B99" s="76" t="n">
        <v>650048</v>
      </c>
      <c r="C99" s="78" t="n">
        <v>18</v>
      </c>
    </row>
    <row collapsed="false" customFormat="false" customHeight="false" hidden="false" ht="15" outlineLevel="0" r="100">
      <c r="A100" s="75"/>
      <c r="B100" s="76" t="s">
        <v>92</v>
      </c>
      <c r="C100" s="77" t="n">
        <v>0</v>
      </c>
    </row>
    <row collapsed="false" customFormat="false" customHeight="false" hidden="false" ht="15" outlineLevel="0" r="101">
      <c r="A101" s="75" t="s">
        <v>133</v>
      </c>
      <c r="B101" s="76"/>
      <c r="C101" s="74" t="n">
        <v>872</v>
      </c>
    </row>
    <row collapsed="false" customFormat="false" customHeight="false" hidden="false" ht="15" outlineLevel="0" r="102">
      <c r="A102" s="75"/>
      <c r="B102" s="76" t="n">
        <v>650676</v>
      </c>
      <c r="C102" s="77" t="n">
        <v>872</v>
      </c>
    </row>
    <row collapsed="false" customFormat="false" customHeight="false" hidden="false" ht="15" outlineLevel="0" r="103">
      <c r="A103" s="75" t="s">
        <v>134</v>
      </c>
      <c r="B103" s="76"/>
      <c r="C103" s="74" t="n">
        <v>0</v>
      </c>
    </row>
    <row collapsed="false" customFormat="false" customHeight="false" hidden="false" ht="15" outlineLevel="0" r="104">
      <c r="A104" s="75"/>
      <c r="B104" s="76" t="s">
        <v>92</v>
      </c>
      <c r="C104" s="77" t="n">
        <v>0</v>
      </c>
    </row>
    <row collapsed="false" customFormat="false" customHeight="false" hidden="false" ht="15" outlineLevel="0" r="105">
      <c r="A105" s="75" t="s">
        <v>135</v>
      </c>
      <c r="B105" s="76"/>
      <c r="C105" s="74" t="n">
        <v>827</v>
      </c>
    </row>
    <row collapsed="false" customFormat="false" customHeight="false" hidden="false" ht="15" outlineLevel="0" r="106">
      <c r="A106" s="75"/>
      <c r="B106" s="76" t="n">
        <v>650044</v>
      </c>
      <c r="C106" s="77" t="n">
        <v>827</v>
      </c>
    </row>
    <row collapsed="false" customFormat="false" customHeight="false" hidden="false" ht="15" outlineLevel="0" r="107">
      <c r="A107" s="75" t="s">
        <v>136</v>
      </c>
      <c r="B107" s="76"/>
      <c r="C107" s="74" t="n">
        <v>159</v>
      </c>
    </row>
    <row collapsed="false" customFormat="false" customHeight="false" hidden="false" ht="15" outlineLevel="0" r="108">
      <c r="A108" s="75"/>
      <c r="B108" s="76" t="n">
        <v>650044</v>
      </c>
      <c r="C108" s="77" t="n">
        <v>159</v>
      </c>
    </row>
    <row collapsed="false" customFormat="false" customHeight="false" hidden="false" ht="15" outlineLevel="0" r="109">
      <c r="A109" s="75" t="s">
        <v>137</v>
      </c>
      <c r="B109" s="76"/>
      <c r="C109" s="74" t="n">
        <v>0</v>
      </c>
    </row>
    <row collapsed="false" customFormat="false" customHeight="false" hidden="false" ht="15" outlineLevel="0" r="110">
      <c r="A110" s="75"/>
      <c r="B110" s="76" t="s">
        <v>92</v>
      </c>
      <c r="C110" s="77" t="n">
        <v>0</v>
      </c>
    </row>
    <row collapsed="false" customFormat="false" customHeight="false" hidden="false" ht="15" outlineLevel="0" r="111">
      <c r="A111" s="75" t="s">
        <v>138</v>
      </c>
      <c r="B111" s="76"/>
      <c r="C111" s="74" t="n">
        <v>304</v>
      </c>
    </row>
    <row collapsed="false" customFormat="false" customHeight="false" hidden="false" ht="15" outlineLevel="0" r="112">
      <c r="A112" s="75"/>
      <c r="B112" s="76" t="n">
        <v>650643</v>
      </c>
      <c r="C112" s="78" t="n">
        <v>237</v>
      </c>
    </row>
    <row collapsed="false" customFormat="false" customHeight="false" hidden="false" ht="15" outlineLevel="0" r="113">
      <c r="A113" s="75"/>
      <c r="B113" s="76" t="n">
        <v>650676</v>
      </c>
      <c r="C113" s="77" t="n">
        <v>67</v>
      </c>
    </row>
    <row collapsed="false" customFormat="false" customHeight="false" hidden="false" ht="15" outlineLevel="0" r="114">
      <c r="A114" s="75" t="s">
        <v>139</v>
      </c>
      <c r="B114" s="76"/>
      <c r="C114" s="74" t="n">
        <v>0</v>
      </c>
    </row>
    <row collapsed="false" customFormat="false" customHeight="false" hidden="false" ht="15" outlineLevel="0" r="115">
      <c r="A115" s="75"/>
      <c r="B115" s="76" t="s">
        <v>92</v>
      </c>
      <c r="C115" s="77" t="n">
        <v>0</v>
      </c>
    </row>
    <row collapsed="false" customFormat="false" customHeight="false" hidden="false" ht="15" outlineLevel="0" r="116">
      <c r="A116" s="75" t="s">
        <v>140</v>
      </c>
      <c r="B116" s="76"/>
      <c r="C116" s="74" t="n">
        <v>364</v>
      </c>
    </row>
    <row collapsed="false" customFormat="false" customHeight="false" hidden="false" ht="15" outlineLevel="0" r="117">
      <c r="A117" s="75"/>
      <c r="B117" s="76" t="n">
        <v>650887</v>
      </c>
      <c r="C117" s="77" t="n">
        <v>364</v>
      </c>
    </row>
    <row collapsed="false" customFormat="false" customHeight="false" hidden="false" ht="15" outlineLevel="0" r="118">
      <c r="A118" s="75" t="s">
        <v>141</v>
      </c>
      <c r="B118" s="76"/>
      <c r="C118" s="74" t="n">
        <v>0</v>
      </c>
    </row>
    <row collapsed="false" customFormat="false" customHeight="false" hidden="false" ht="15" outlineLevel="0" r="119">
      <c r="A119" s="75"/>
      <c r="B119" s="76" t="s">
        <v>92</v>
      </c>
      <c r="C119" s="77" t="n">
        <v>0</v>
      </c>
    </row>
    <row collapsed="false" customFormat="false" customHeight="false" hidden="false" ht="15" outlineLevel="0" r="120">
      <c r="A120" s="75" t="s">
        <v>142</v>
      </c>
      <c r="B120" s="76"/>
      <c r="C120" s="74" t="n">
        <v>53</v>
      </c>
    </row>
    <row collapsed="false" customFormat="false" customHeight="false" hidden="false" ht="15" outlineLevel="0" r="121">
      <c r="A121" s="75"/>
      <c r="B121" s="76" t="n">
        <v>650757</v>
      </c>
      <c r="C121" s="77" t="n">
        <v>53</v>
      </c>
    </row>
    <row collapsed="false" customFormat="false" customHeight="false" hidden="false" ht="15" outlineLevel="0" r="122">
      <c r="A122" s="75" t="s">
        <v>143</v>
      </c>
      <c r="B122" s="76"/>
      <c r="C122" s="74" t="n">
        <v>16</v>
      </c>
    </row>
    <row collapsed="false" customFormat="false" customHeight="false" hidden="false" ht="15" outlineLevel="0" r="123">
      <c r="A123" s="75"/>
      <c r="B123" s="76" t="n">
        <v>650887</v>
      </c>
      <c r="C123" s="77" t="n">
        <v>16</v>
      </c>
    </row>
    <row collapsed="false" customFormat="false" customHeight="false" hidden="false" ht="15" outlineLevel="0" r="124">
      <c r="A124" s="75" t="s">
        <v>144</v>
      </c>
      <c r="B124" s="76"/>
      <c r="C124" s="74" t="n">
        <v>0</v>
      </c>
    </row>
    <row collapsed="false" customFormat="false" customHeight="false" hidden="false" ht="15" outlineLevel="0" r="125">
      <c r="A125" s="75"/>
      <c r="B125" s="76" t="n">
        <v>650676</v>
      </c>
      <c r="C125" s="78" t="n">
        <v>0</v>
      </c>
    </row>
    <row collapsed="false" customFormat="false" customHeight="false" hidden="false" ht="15" outlineLevel="0" r="126">
      <c r="A126" s="75"/>
      <c r="B126" s="76" t="n">
        <v>650705</v>
      </c>
      <c r="C126" s="77" t="n">
        <v>0</v>
      </c>
    </row>
    <row collapsed="false" customFormat="false" customHeight="false" hidden="false" ht="15" outlineLevel="0" r="127">
      <c r="A127" s="75" t="s">
        <v>145</v>
      </c>
      <c r="B127" s="76"/>
      <c r="C127" s="74" t="n">
        <v>673</v>
      </c>
    </row>
    <row collapsed="false" customFormat="false" customHeight="false" hidden="false" ht="15" outlineLevel="0" r="128">
      <c r="A128" s="75"/>
      <c r="B128" s="76" t="n">
        <v>650676</v>
      </c>
      <c r="C128" s="77" t="n">
        <v>673</v>
      </c>
    </row>
    <row collapsed="false" customFormat="false" customHeight="false" hidden="false" ht="15" outlineLevel="0" r="129">
      <c r="A129" s="75" t="s">
        <v>146</v>
      </c>
      <c r="B129" s="76"/>
      <c r="C129" s="74" t="n">
        <v>30</v>
      </c>
    </row>
    <row collapsed="false" customFormat="false" customHeight="false" hidden="false" ht="15" outlineLevel="0" r="130">
      <c r="A130" s="75"/>
      <c r="B130" s="76" t="n">
        <v>650330</v>
      </c>
      <c r="C130" s="77" t="n">
        <v>30</v>
      </c>
    </row>
    <row collapsed="false" customFormat="false" customHeight="false" hidden="false" ht="15" outlineLevel="0" r="131">
      <c r="A131" s="75" t="s">
        <v>147</v>
      </c>
      <c r="B131" s="76"/>
      <c r="C131" s="74" t="n">
        <v>0</v>
      </c>
    </row>
    <row collapsed="false" customFormat="false" customHeight="false" hidden="false" ht="15" outlineLevel="0" r="132">
      <c r="A132" s="75"/>
      <c r="B132" s="76" t="s">
        <v>92</v>
      </c>
      <c r="C132" s="77" t="n">
        <v>0</v>
      </c>
    </row>
    <row collapsed="false" customFormat="false" customHeight="false" hidden="false" ht="15" outlineLevel="0" r="133">
      <c r="A133" s="75" t="s">
        <v>148</v>
      </c>
      <c r="B133" s="76"/>
      <c r="C133" s="74" t="n">
        <v>245</v>
      </c>
    </row>
    <row collapsed="false" customFormat="false" customHeight="false" hidden="false" ht="15" outlineLevel="0" r="134">
      <c r="A134" s="75"/>
      <c r="B134" s="76" t="n">
        <v>650848</v>
      </c>
      <c r="C134" s="77" t="n">
        <v>245</v>
      </c>
    </row>
    <row collapsed="false" customFormat="false" customHeight="false" hidden="false" ht="15" outlineLevel="0" r="135">
      <c r="A135" s="75" t="s">
        <v>149</v>
      </c>
      <c r="B135" s="76"/>
      <c r="C135" s="74" t="n">
        <v>1347</v>
      </c>
    </row>
    <row collapsed="false" customFormat="false" customHeight="false" hidden="false" ht="15" outlineLevel="0" r="136">
      <c r="A136" s="75"/>
      <c r="B136" s="76" t="n">
        <v>650757</v>
      </c>
      <c r="C136" s="78" t="n">
        <v>1347</v>
      </c>
    </row>
    <row collapsed="false" customFormat="false" customHeight="false" hidden="false" ht="15" outlineLevel="0" r="137">
      <c r="A137" s="75"/>
      <c r="B137" s="76" t="s">
        <v>92</v>
      </c>
      <c r="C137" s="77" t="n">
        <v>0</v>
      </c>
    </row>
    <row collapsed="false" customFormat="false" customHeight="false" hidden="false" ht="15" outlineLevel="0" r="138">
      <c r="A138" s="75" t="s">
        <v>150</v>
      </c>
      <c r="B138" s="76"/>
      <c r="C138" s="74" t="n">
        <v>115</v>
      </c>
    </row>
    <row collapsed="false" customFormat="false" customHeight="false" hidden="false" ht="15" outlineLevel="0" r="139">
      <c r="A139" s="75"/>
      <c r="B139" s="76" t="n">
        <v>650044</v>
      </c>
      <c r="C139" s="77" t="n">
        <v>115</v>
      </c>
    </row>
    <row collapsed="false" customFormat="false" customHeight="false" hidden="false" ht="15" outlineLevel="0" r="140">
      <c r="A140" s="75" t="s">
        <v>151</v>
      </c>
      <c r="B140" s="76"/>
      <c r="C140" s="74" t="n">
        <v>1619</v>
      </c>
    </row>
    <row collapsed="false" customFormat="false" customHeight="false" hidden="false" ht="15" outlineLevel="0" r="141">
      <c r="A141" s="75"/>
      <c r="B141" s="76" t="n">
        <v>650757</v>
      </c>
      <c r="C141" s="77" t="n">
        <v>1619</v>
      </c>
    </row>
    <row collapsed="false" customFormat="false" customHeight="false" hidden="false" ht="15" outlineLevel="0" r="142">
      <c r="A142" s="75" t="s">
        <v>152</v>
      </c>
      <c r="B142" s="76"/>
      <c r="C142" s="74" t="n">
        <v>38</v>
      </c>
    </row>
    <row collapsed="false" customFormat="false" customHeight="false" hidden="false" ht="15" outlineLevel="0" r="143">
      <c r="A143" s="75"/>
      <c r="B143" s="76" t="n">
        <v>650330</v>
      </c>
      <c r="C143" s="77" t="n">
        <v>38</v>
      </c>
    </row>
    <row collapsed="false" customFormat="false" customHeight="false" hidden="false" ht="15" outlineLevel="0" r="144">
      <c r="A144" s="75" t="s">
        <v>153</v>
      </c>
      <c r="B144" s="76"/>
      <c r="C144" s="74" t="n">
        <v>100</v>
      </c>
    </row>
    <row collapsed="false" customFormat="false" customHeight="false" hidden="false" ht="15" outlineLevel="0" r="145">
      <c r="A145" s="75"/>
      <c r="B145" s="76" t="n">
        <v>650757</v>
      </c>
      <c r="C145" s="77" t="n">
        <v>100</v>
      </c>
    </row>
    <row collapsed="false" customFormat="false" customHeight="false" hidden="false" ht="15" outlineLevel="0" r="146">
      <c r="A146" s="75" t="s">
        <v>154</v>
      </c>
      <c r="B146" s="76"/>
      <c r="C146" s="74" t="n">
        <v>125</v>
      </c>
    </row>
    <row collapsed="false" customFormat="false" customHeight="false" hidden="false" ht="15" outlineLevel="0" r="147">
      <c r="A147" s="75"/>
      <c r="B147" s="76" t="n">
        <v>650070</v>
      </c>
      <c r="C147" s="77" t="n">
        <v>125</v>
      </c>
    </row>
    <row collapsed="false" customFormat="false" customHeight="false" hidden="false" ht="15" outlineLevel="0" r="148">
      <c r="A148" s="75" t="s">
        <v>155</v>
      </c>
      <c r="B148" s="76"/>
      <c r="C148" s="74" t="n">
        <v>23</v>
      </c>
    </row>
    <row collapsed="false" customFormat="false" customHeight="false" hidden="false" ht="15" outlineLevel="0" r="149">
      <c r="A149" s="75"/>
      <c r="B149" s="76" t="n">
        <v>650070</v>
      </c>
      <c r="C149" s="78" t="n">
        <v>15</v>
      </c>
    </row>
    <row collapsed="false" customFormat="false" customHeight="false" hidden="false" ht="15" outlineLevel="0" r="150">
      <c r="A150" s="75"/>
      <c r="B150" s="76" t="n">
        <v>650330</v>
      </c>
      <c r="C150" s="77" t="n">
        <v>8</v>
      </c>
    </row>
    <row collapsed="false" customFormat="false" customHeight="false" hidden="false" ht="15" outlineLevel="0" r="151">
      <c r="A151" s="75" t="s">
        <v>156</v>
      </c>
      <c r="B151" s="76"/>
      <c r="C151" s="74" t="n">
        <v>0</v>
      </c>
    </row>
    <row collapsed="false" customFormat="false" customHeight="false" hidden="false" ht="15" outlineLevel="0" r="152">
      <c r="A152" s="75"/>
      <c r="B152" s="76" t="n">
        <v>650330</v>
      </c>
      <c r="C152" s="77" t="n">
        <v>0</v>
      </c>
    </row>
    <row collapsed="false" customFormat="false" customHeight="false" hidden="false" ht="15" outlineLevel="0" r="153">
      <c r="A153" s="75" t="s">
        <v>157</v>
      </c>
      <c r="B153" s="76"/>
      <c r="C153" s="74" t="n">
        <v>38</v>
      </c>
    </row>
    <row collapsed="false" customFormat="false" customHeight="false" hidden="false" ht="15" outlineLevel="0" r="154">
      <c r="A154" s="75"/>
      <c r="B154" s="76" t="n">
        <v>650681</v>
      </c>
      <c r="C154" s="78" t="n">
        <v>0</v>
      </c>
    </row>
    <row collapsed="false" customFormat="false" customHeight="false" hidden="false" ht="15" outlineLevel="0" r="155">
      <c r="A155" s="75"/>
      <c r="B155" s="76" t="n">
        <v>650743</v>
      </c>
      <c r="C155" s="77" t="n">
        <v>38</v>
      </c>
    </row>
    <row collapsed="false" customFormat="false" customHeight="false" hidden="false" ht="15" outlineLevel="0" r="156">
      <c r="A156" s="75" t="s">
        <v>158</v>
      </c>
      <c r="B156" s="76"/>
      <c r="C156" s="74" t="n">
        <v>47</v>
      </c>
    </row>
    <row collapsed="false" customFormat="false" customHeight="false" hidden="false" ht="15" outlineLevel="0" r="157">
      <c r="A157" s="75"/>
      <c r="B157" s="76" t="n">
        <v>650048</v>
      </c>
      <c r="C157" s="78" t="n">
        <v>47</v>
      </c>
    </row>
    <row collapsed="false" customFormat="false" customHeight="false" hidden="false" ht="15" outlineLevel="0" r="158">
      <c r="A158" s="75"/>
      <c r="B158" s="76" t="s">
        <v>92</v>
      </c>
      <c r="C158" s="77" t="n">
        <v>0</v>
      </c>
    </row>
    <row collapsed="false" customFormat="false" customHeight="false" hidden="false" ht="15" outlineLevel="0" r="159">
      <c r="A159" s="75" t="s">
        <v>159</v>
      </c>
      <c r="B159" s="76"/>
      <c r="C159" s="74" t="n">
        <v>29</v>
      </c>
    </row>
    <row collapsed="false" customFormat="false" customHeight="false" hidden="false" ht="15" outlineLevel="0" r="160">
      <c r="A160" s="75"/>
      <c r="B160" s="76" t="n">
        <v>650330</v>
      </c>
      <c r="C160" s="77" t="n">
        <v>29</v>
      </c>
    </row>
    <row collapsed="false" customFormat="false" customHeight="false" hidden="false" ht="15" outlineLevel="0" r="161">
      <c r="A161" s="75" t="s">
        <v>160</v>
      </c>
      <c r="B161" s="76"/>
      <c r="C161" s="74" t="n">
        <v>0</v>
      </c>
    </row>
    <row collapsed="false" customFormat="false" customHeight="false" hidden="false" ht="15" outlineLevel="0" r="162">
      <c r="A162" s="75"/>
      <c r="B162" s="76" t="n">
        <v>650330</v>
      </c>
      <c r="C162" s="77" t="n">
        <v>0</v>
      </c>
    </row>
    <row collapsed="false" customFormat="false" customHeight="false" hidden="false" ht="15" outlineLevel="0" r="163">
      <c r="A163" s="75" t="s">
        <v>161</v>
      </c>
      <c r="B163" s="76"/>
      <c r="C163" s="74" t="n">
        <v>0</v>
      </c>
    </row>
    <row collapsed="false" customFormat="false" customHeight="false" hidden="false" ht="15" outlineLevel="0" r="164">
      <c r="A164" s="75"/>
      <c r="B164" s="76" t="s">
        <v>92</v>
      </c>
      <c r="C164" s="77" t="n">
        <v>0</v>
      </c>
    </row>
    <row collapsed="false" customFormat="false" customHeight="false" hidden="false" ht="15" outlineLevel="0" r="165">
      <c r="A165" s="75" t="s">
        <v>162</v>
      </c>
      <c r="B165" s="76"/>
      <c r="C165" s="74" t="n">
        <v>509</v>
      </c>
    </row>
    <row collapsed="false" customFormat="false" customHeight="false" hidden="false" ht="15" outlineLevel="0" r="166">
      <c r="A166" s="75"/>
      <c r="B166" s="76" t="n">
        <v>650757</v>
      </c>
      <c r="C166" s="78" t="n">
        <v>509</v>
      </c>
    </row>
    <row collapsed="false" customFormat="false" customHeight="false" hidden="false" ht="15" outlineLevel="0" r="167">
      <c r="A167" s="75"/>
      <c r="B167" s="76" t="s">
        <v>92</v>
      </c>
      <c r="C167" s="77" t="n">
        <v>0</v>
      </c>
    </row>
    <row collapsed="false" customFormat="false" customHeight="false" hidden="false" ht="15" outlineLevel="0" r="168">
      <c r="A168" s="75" t="s">
        <v>163</v>
      </c>
      <c r="B168" s="76"/>
      <c r="C168" s="74" t="n">
        <v>0</v>
      </c>
    </row>
    <row collapsed="false" customFormat="false" customHeight="false" hidden="false" ht="15" outlineLevel="0" r="169">
      <c r="A169" s="75"/>
      <c r="B169" s="76" t="s">
        <v>92</v>
      </c>
      <c r="C169" s="77" t="n">
        <v>0</v>
      </c>
    </row>
    <row collapsed="false" customFormat="false" customHeight="false" hidden="false" ht="15" outlineLevel="0" r="170">
      <c r="A170" s="75" t="s">
        <v>164</v>
      </c>
      <c r="B170" s="76"/>
      <c r="C170" s="74" t="n">
        <v>27</v>
      </c>
    </row>
    <row collapsed="false" customFormat="false" customHeight="false" hidden="false" ht="15" outlineLevel="0" r="171">
      <c r="A171" s="75"/>
      <c r="B171" s="76" t="n">
        <v>650743</v>
      </c>
      <c r="C171" s="77" t="n">
        <v>27</v>
      </c>
    </row>
    <row collapsed="false" customFormat="false" customHeight="false" hidden="false" ht="15" outlineLevel="0" r="172">
      <c r="A172" s="75" t="s">
        <v>165</v>
      </c>
      <c r="B172" s="76"/>
      <c r="C172" s="74" t="n">
        <v>0</v>
      </c>
    </row>
    <row collapsed="false" customFormat="false" customHeight="false" hidden="false" ht="15" outlineLevel="0" r="173">
      <c r="A173" s="75"/>
      <c r="B173" s="76" t="s">
        <v>92</v>
      </c>
      <c r="C173" s="77" t="n">
        <v>0</v>
      </c>
    </row>
    <row collapsed="false" customFormat="false" customHeight="false" hidden="false" ht="15" outlineLevel="0" r="174">
      <c r="A174" s="75" t="s">
        <v>166</v>
      </c>
      <c r="B174" s="76"/>
      <c r="C174" s="74" t="n">
        <v>1021</v>
      </c>
    </row>
    <row collapsed="false" customFormat="false" customHeight="false" hidden="false" ht="15" outlineLevel="0" r="175">
      <c r="A175" s="75"/>
      <c r="B175" s="76" t="n">
        <v>650743</v>
      </c>
      <c r="C175" s="77" t="n">
        <v>1021</v>
      </c>
    </row>
    <row collapsed="false" customFormat="false" customHeight="false" hidden="false" ht="15" outlineLevel="0" r="176">
      <c r="A176" s="75" t="s">
        <v>167</v>
      </c>
      <c r="B176" s="76"/>
      <c r="C176" s="74" t="n">
        <v>641</v>
      </c>
    </row>
    <row collapsed="false" customFormat="false" customHeight="false" hidden="false" ht="15" outlineLevel="0" r="177">
      <c r="A177" s="75"/>
      <c r="B177" s="76" t="n">
        <v>650330</v>
      </c>
      <c r="C177" s="77" t="n">
        <v>641</v>
      </c>
    </row>
    <row collapsed="false" customFormat="false" customHeight="false" hidden="false" ht="15" outlineLevel="0" r="178">
      <c r="A178" s="75" t="s">
        <v>168</v>
      </c>
      <c r="B178" s="76"/>
      <c r="C178" s="74" t="n">
        <v>0</v>
      </c>
    </row>
    <row collapsed="false" customFormat="false" customHeight="false" hidden="false" ht="15" outlineLevel="0" r="179">
      <c r="A179" s="75"/>
      <c r="B179" s="76" t="n">
        <v>650330</v>
      </c>
      <c r="C179" s="77" t="n">
        <v>0</v>
      </c>
    </row>
    <row collapsed="false" customFormat="false" customHeight="false" hidden="false" ht="15" outlineLevel="0" r="180">
      <c r="A180" s="75" t="s">
        <v>169</v>
      </c>
      <c r="B180" s="76"/>
      <c r="C180" s="74" t="n">
        <v>73</v>
      </c>
    </row>
    <row collapsed="false" customFormat="false" customHeight="false" hidden="false" ht="15" outlineLevel="0" r="181">
      <c r="A181" s="75"/>
      <c r="B181" s="76" t="n">
        <v>650848</v>
      </c>
      <c r="C181" s="77" t="n">
        <v>73</v>
      </c>
    </row>
    <row collapsed="false" customFormat="false" customHeight="false" hidden="false" ht="15" outlineLevel="0" r="182">
      <c r="A182" s="75" t="s">
        <v>170</v>
      </c>
      <c r="B182" s="76"/>
      <c r="C182" s="74" t="n">
        <v>0</v>
      </c>
    </row>
    <row collapsed="false" customFormat="false" customHeight="false" hidden="false" ht="15" outlineLevel="0" r="183">
      <c r="A183" s="75"/>
      <c r="B183" s="76" t="s">
        <v>92</v>
      </c>
      <c r="C183" s="77" t="n">
        <v>0</v>
      </c>
    </row>
    <row collapsed="false" customFormat="false" customHeight="false" hidden="false" ht="15" outlineLevel="0" r="184">
      <c r="A184" s="75" t="s">
        <v>171</v>
      </c>
      <c r="B184" s="76"/>
      <c r="C184" s="74" t="n">
        <v>195</v>
      </c>
    </row>
    <row collapsed="false" customFormat="false" customHeight="false" hidden="false" ht="15" outlineLevel="0" r="185">
      <c r="A185" s="75"/>
      <c r="B185" s="76" t="n">
        <v>650330</v>
      </c>
      <c r="C185" s="77" t="n">
        <v>195</v>
      </c>
    </row>
    <row collapsed="false" customFormat="false" customHeight="false" hidden="false" ht="15" outlineLevel="0" r="186">
      <c r="A186" s="75" t="s">
        <v>172</v>
      </c>
      <c r="B186" s="76"/>
      <c r="C186" s="74" t="n">
        <v>2</v>
      </c>
    </row>
    <row collapsed="false" customFormat="false" customHeight="false" hidden="false" ht="15" outlineLevel="0" r="187">
      <c r="A187" s="75"/>
      <c r="B187" s="76" t="n">
        <v>650744</v>
      </c>
      <c r="C187" s="77" t="n">
        <v>2</v>
      </c>
    </row>
    <row collapsed="false" customFormat="false" customHeight="false" hidden="false" ht="15" outlineLevel="0" r="188">
      <c r="A188" s="75" t="s">
        <v>173</v>
      </c>
      <c r="B188" s="76"/>
      <c r="C188" s="74" t="n">
        <v>95</v>
      </c>
    </row>
    <row collapsed="false" customFormat="false" customHeight="false" hidden="false" ht="15" outlineLevel="0" r="189">
      <c r="A189" s="75"/>
      <c r="B189" s="76" t="n">
        <v>650848</v>
      </c>
      <c r="C189" s="77" t="n">
        <v>95</v>
      </c>
    </row>
    <row collapsed="false" customFormat="false" customHeight="false" hidden="false" ht="15" outlineLevel="0" r="190">
      <c r="A190" s="75" t="s">
        <v>174</v>
      </c>
      <c r="B190" s="76"/>
      <c r="C190" s="74" t="n">
        <v>0</v>
      </c>
    </row>
    <row collapsed="false" customFormat="false" customHeight="false" hidden="false" ht="15" outlineLevel="0" r="191">
      <c r="A191" s="75"/>
      <c r="B191" s="76" t="s">
        <v>92</v>
      </c>
      <c r="C191" s="77" t="n">
        <v>0</v>
      </c>
    </row>
    <row collapsed="false" customFormat="false" customHeight="false" hidden="false" ht="15" outlineLevel="0" r="192">
      <c r="A192" s="75" t="s">
        <v>175</v>
      </c>
      <c r="B192" s="76"/>
      <c r="C192" s="74" t="n">
        <v>522</v>
      </c>
    </row>
    <row collapsed="false" customFormat="false" customHeight="false" hidden="false" ht="15" outlineLevel="0" r="193">
      <c r="A193" s="75"/>
      <c r="B193" s="76" t="n">
        <v>650330</v>
      </c>
      <c r="C193" s="78" t="n">
        <v>522</v>
      </c>
    </row>
    <row collapsed="false" customFormat="false" customHeight="false" hidden="false" ht="15" outlineLevel="0" r="194">
      <c r="A194" s="75"/>
      <c r="B194" s="76" t="n">
        <v>650916</v>
      </c>
      <c r="C194" s="77" t="n">
        <v>0</v>
      </c>
    </row>
    <row collapsed="false" customFormat="false" customHeight="false" hidden="false" ht="15" outlineLevel="0" r="195">
      <c r="A195" s="75" t="s">
        <v>176</v>
      </c>
      <c r="B195" s="76"/>
      <c r="C195" s="74" t="n">
        <v>2343</v>
      </c>
    </row>
    <row collapsed="false" customFormat="false" customHeight="false" hidden="false" ht="15" outlineLevel="0" r="196">
      <c r="A196" s="75"/>
      <c r="B196" s="76" t="n">
        <v>650743</v>
      </c>
      <c r="C196" s="77" t="n">
        <v>2343</v>
      </c>
    </row>
    <row collapsed="false" customFormat="false" customHeight="false" hidden="false" ht="15" outlineLevel="0" r="197">
      <c r="A197" s="75" t="s">
        <v>177</v>
      </c>
      <c r="B197" s="76"/>
      <c r="C197" s="74" t="n">
        <v>214</v>
      </c>
    </row>
    <row collapsed="false" customFormat="false" customHeight="false" hidden="false" ht="15" outlineLevel="0" r="198">
      <c r="A198" s="75"/>
      <c r="B198" s="76" t="n">
        <v>650757</v>
      </c>
      <c r="C198" s="78" t="n">
        <v>214</v>
      </c>
    </row>
    <row collapsed="false" customFormat="false" customHeight="false" hidden="false" ht="15" outlineLevel="0" r="199">
      <c r="A199" s="75"/>
      <c r="B199" s="76" t="s">
        <v>92</v>
      </c>
      <c r="C199" s="77" t="n">
        <v>0</v>
      </c>
    </row>
    <row collapsed="false" customFormat="false" customHeight="false" hidden="false" ht="15" outlineLevel="0" r="200">
      <c r="A200" s="75" t="s">
        <v>178</v>
      </c>
      <c r="B200" s="76"/>
      <c r="C200" s="74" t="n">
        <v>1559</v>
      </c>
    </row>
    <row collapsed="false" customFormat="false" customHeight="false" hidden="false" ht="15" outlineLevel="0" r="201">
      <c r="A201" s="75"/>
      <c r="B201" s="76" t="n">
        <v>650070</v>
      </c>
      <c r="C201" s="78" t="n">
        <v>1559</v>
      </c>
    </row>
    <row collapsed="false" customFormat="false" customHeight="false" hidden="false" ht="15" outlineLevel="0" r="202">
      <c r="A202" s="75"/>
      <c r="B202" s="76" t="s">
        <v>92</v>
      </c>
      <c r="C202" s="77" t="n">
        <v>0</v>
      </c>
    </row>
    <row collapsed="false" customFormat="false" customHeight="false" hidden="false" ht="15" outlineLevel="0" r="203">
      <c r="A203" s="75" t="s">
        <v>179</v>
      </c>
      <c r="B203" s="76"/>
      <c r="C203" s="74" t="n">
        <v>908</v>
      </c>
    </row>
    <row collapsed="false" customFormat="false" customHeight="false" hidden="false" ht="15" outlineLevel="0" r="204">
      <c r="A204" s="75"/>
      <c r="B204" s="76" t="n">
        <v>650048</v>
      </c>
      <c r="C204" s="78" t="n">
        <v>900</v>
      </c>
    </row>
    <row collapsed="false" customFormat="false" customHeight="false" hidden="false" ht="15" outlineLevel="0" r="205">
      <c r="A205" s="75"/>
      <c r="B205" s="76" t="n">
        <v>650330</v>
      </c>
      <c r="C205" s="77" t="n">
        <v>8</v>
      </c>
    </row>
    <row collapsed="false" customFormat="false" customHeight="false" hidden="false" ht="15" outlineLevel="0" r="206">
      <c r="A206" s="75" t="s">
        <v>180</v>
      </c>
      <c r="B206" s="76"/>
      <c r="C206" s="74" t="n">
        <v>2556</v>
      </c>
    </row>
    <row collapsed="false" customFormat="false" customHeight="false" hidden="false" ht="15" outlineLevel="0" r="207">
      <c r="A207" s="75"/>
      <c r="B207" s="76" t="n">
        <v>650848</v>
      </c>
      <c r="C207" s="77" t="n">
        <v>2556</v>
      </c>
    </row>
    <row collapsed="false" customFormat="false" customHeight="false" hidden="false" ht="15" outlineLevel="0" r="208">
      <c r="A208" s="75" t="s">
        <v>181</v>
      </c>
      <c r="B208" s="76"/>
      <c r="C208" s="74" t="n">
        <v>0</v>
      </c>
    </row>
    <row collapsed="false" customFormat="false" customHeight="false" hidden="false" ht="15" outlineLevel="0" r="209">
      <c r="A209" s="75"/>
      <c r="B209" s="76" t="s">
        <v>92</v>
      </c>
      <c r="C209" s="77" t="n">
        <v>0</v>
      </c>
    </row>
    <row collapsed="false" customFormat="false" customHeight="false" hidden="false" ht="15" outlineLevel="0" r="210">
      <c r="A210" s="75" t="s">
        <v>182</v>
      </c>
      <c r="B210" s="76"/>
      <c r="C210" s="74" t="n">
        <v>442</v>
      </c>
    </row>
    <row collapsed="false" customFormat="false" customHeight="false" hidden="false" ht="15" outlineLevel="0" r="211">
      <c r="A211" s="75"/>
      <c r="B211" s="76" t="n">
        <v>650330</v>
      </c>
      <c r="C211" s="77" t="n">
        <v>442</v>
      </c>
    </row>
    <row collapsed="false" customFormat="false" customHeight="false" hidden="false" ht="15" outlineLevel="0" r="212">
      <c r="A212" s="75" t="s">
        <v>183</v>
      </c>
      <c r="B212" s="76"/>
      <c r="C212" s="74" t="n">
        <v>48</v>
      </c>
    </row>
    <row collapsed="false" customFormat="false" customHeight="false" hidden="false" ht="15" outlineLevel="0" r="213">
      <c r="A213" s="75"/>
      <c r="B213" s="76" t="n">
        <v>650070</v>
      </c>
      <c r="C213" s="78" t="n">
        <v>48</v>
      </c>
    </row>
    <row collapsed="false" customFormat="false" customHeight="false" hidden="false" ht="15" outlineLevel="0" r="214">
      <c r="A214" s="75"/>
      <c r="B214" s="76" t="s">
        <v>92</v>
      </c>
      <c r="C214" s="77" t="n">
        <v>0</v>
      </c>
    </row>
    <row collapsed="false" customFormat="false" customHeight="false" hidden="false" ht="15" outlineLevel="0" r="215">
      <c r="A215" s="75" t="s">
        <v>184</v>
      </c>
      <c r="B215" s="76"/>
      <c r="C215" s="74" t="n">
        <v>56</v>
      </c>
    </row>
    <row collapsed="false" customFormat="false" customHeight="false" hidden="false" ht="15" outlineLevel="0" r="216">
      <c r="A216" s="75"/>
      <c r="B216" s="76" t="n">
        <v>650743</v>
      </c>
      <c r="C216" s="77" t="n">
        <v>56</v>
      </c>
    </row>
    <row collapsed="false" customFormat="false" customHeight="false" hidden="false" ht="15" outlineLevel="0" r="217">
      <c r="A217" s="75" t="s">
        <v>185</v>
      </c>
      <c r="B217" s="76"/>
      <c r="C217" s="74" t="n">
        <v>154</v>
      </c>
    </row>
    <row collapsed="false" customFormat="false" customHeight="false" hidden="false" ht="15" outlineLevel="0" r="218">
      <c r="A218" s="75"/>
      <c r="B218" s="76" t="n">
        <v>650070</v>
      </c>
      <c r="C218" s="78" t="n">
        <v>25</v>
      </c>
    </row>
    <row collapsed="false" customFormat="false" customHeight="false" hidden="false" ht="15" outlineLevel="0" r="219">
      <c r="A219" s="75"/>
      <c r="B219" s="76" t="n">
        <v>650757</v>
      </c>
      <c r="C219" s="78" t="n">
        <v>129</v>
      </c>
    </row>
    <row collapsed="false" customFormat="false" customHeight="false" hidden="false" ht="15" outlineLevel="0" r="220">
      <c r="A220" s="75"/>
      <c r="B220" s="76" t="s">
        <v>92</v>
      </c>
      <c r="C220" s="77" t="n">
        <v>0</v>
      </c>
    </row>
    <row collapsed="false" customFormat="false" customHeight="false" hidden="false" ht="15" outlineLevel="0" r="221">
      <c r="A221" s="75" t="s">
        <v>186</v>
      </c>
      <c r="B221" s="76"/>
      <c r="C221" s="74" t="n">
        <v>0</v>
      </c>
    </row>
    <row collapsed="false" customFormat="false" customHeight="false" hidden="false" ht="15" outlineLevel="0" r="222">
      <c r="A222" s="75"/>
      <c r="B222" s="76" t="s">
        <v>92</v>
      </c>
      <c r="C222" s="77" t="n">
        <v>0</v>
      </c>
    </row>
    <row collapsed="false" customFormat="false" customHeight="false" hidden="false" ht="15" outlineLevel="0" r="223">
      <c r="A223" s="75" t="s">
        <v>187</v>
      </c>
      <c r="B223" s="76"/>
      <c r="C223" s="74" t="n">
        <v>391</v>
      </c>
    </row>
    <row collapsed="false" customFormat="false" customHeight="false" hidden="false" ht="15" outlineLevel="0" r="224">
      <c r="A224" s="75"/>
      <c r="B224" s="76" t="n">
        <v>650070</v>
      </c>
      <c r="C224" s="78" t="n">
        <v>256</v>
      </c>
    </row>
    <row collapsed="false" customFormat="false" customHeight="false" hidden="false" ht="15" outlineLevel="0" r="225">
      <c r="A225" s="75"/>
      <c r="B225" s="76" t="n">
        <v>650330</v>
      </c>
      <c r="C225" s="78" t="n">
        <v>135</v>
      </c>
    </row>
    <row collapsed="false" customFormat="false" customHeight="false" hidden="false" ht="15" outlineLevel="0" r="226">
      <c r="A226" s="75"/>
      <c r="B226" s="76" t="s">
        <v>92</v>
      </c>
      <c r="C226" s="77" t="n">
        <v>0</v>
      </c>
    </row>
    <row collapsed="false" customFormat="false" customHeight="false" hidden="false" ht="15" outlineLevel="0" r="227">
      <c r="A227" s="75" t="s">
        <v>188</v>
      </c>
      <c r="B227" s="76"/>
      <c r="C227" s="74" t="n">
        <v>2463</v>
      </c>
    </row>
    <row collapsed="false" customFormat="false" customHeight="false" hidden="false" ht="15" outlineLevel="0" r="228">
      <c r="A228" s="75"/>
      <c r="B228" s="76" t="n">
        <v>650863</v>
      </c>
      <c r="C228" s="77" t="n">
        <v>2463</v>
      </c>
    </row>
    <row collapsed="false" customFormat="false" customHeight="false" hidden="false" ht="15" outlineLevel="0" r="229">
      <c r="A229" s="75" t="s">
        <v>189</v>
      </c>
      <c r="B229" s="76"/>
      <c r="C229" s="74" t="n">
        <v>651</v>
      </c>
    </row>
    <row collapsed="false" customFormat="false" customHeight="false" hidden="false" ht="15" outlineLevel="0" r="230">
      <c r="A230" s="75"/>
      <c r="B230" s="76" t="n">
        <v>650330</v>
      </c>
      <c r="C230" s="78" t="n">
        <v>0</v>
      </c>
    </row>
    <row collapsed="false" customFormat="false" customHeight="false" hidden="false" ht="15" outlineLevel="0" r="231">
      <c r="A231" s="75"/>
      <c r="B231" s="76" t="n">
        <v>650744</v>
      </c>
      <c r="C231" s="77" t="n">
        <v>651</v>
      </c>
    </row>
    <row collapsed="false" customFormat="false" customHeight="false" hidden="false" ht="15" outlineLevel="0" r="232">
      <c r="A232" s="75" t="s">
        <v>190</v>
      </c>
      <c r="B232" s="76"/>
      <c r="C232" s="74" t="n">
        <v>11</v>
      </c>
    </row>
    <row collapsed="false" customFormat="false" customHeight="false" hidden="false" ht="15" outlineLevel="0" r="233">
      <c r="A233" s="75"/>
      <c r="B233" s="76" t="n">
        <v>650757</v>
      </c>
      <c r="C233" s="77" t="n">
        <v>11</v>
      </c>
    </row>
    <row collapsed="false" customFormat="false" customHeight="false" hidden="false" ht="15" outlineLevel="0" r="234">
      <c r="A234" s="75" t="s">
        <v>191</v>
      </c>
      <c r="B234" s="76"/>
      <c r="C234" s="74" t="n">
        <v>129</v>
      </c>
    </row>
    <row collapsed="false" customFormat="false" customHeight="false" hidden="false" ht="15" outlineLevel="0" r="235">
      <c r="A235" s="75"/>
      <c r="B235" s="76" t="n">
        <v>650188</v>
      </c>
      <c r="C235" s="78" t="n">
        <v>62</v>
      </c>
    </row>
    <row collapsed="false" customFormat="false" customHeight="false" hidden="false" ht="15" outlineLevel="0" r="236">
      <c r="A236" s="75"/>
      <c r="B236" s="76" t="n">
        <v>650400</v>
      </c>
      <c r="C236" s="77" t="n">
        <v>67</v>
      </c>
    </row>
    <row collapsed="false" customFormat="false" customHeight="false" hidden="false" ht="15" outlineLevel="0" r="237">
      <c r="A237" s="75" t="s">
        <v>192</v>
      </c>
      <c r="B237" s="76"/>
      <c r="C237" s="74" t="n">
        <v>81</v>
      </c>
    </row>
    <row collapsed="false" customFormat="false" customHeight="false" hidden="false" ht="15" outlineLevel="0" r="238">
      <c r="A238" s="75"/>
      <c r="B238" s="76" t="n">
        <v>650744</v>
      </c>
      <c r="C238" s="77" t="n">
        <v>81</v>
      </c>
    </row>
    <row collapsed="false" customFormat="false" customHeight="false" hidden="false" ht="15" outlineLevel="0" r="239">
      <c r="A239" s="75" t="s">
        <v>193</v>
      </c>
      <c r="B239" s="76"/>
      <c r="C239" s="74" t="n">
        <v>12</v>
      </c>
    </row>
    <row collapsed="false" customFormat="false" customHeight="false" hidden="false" ht="15" outlineLevel="0" r="240">
      <c r="A240" s="75"/>
      <c r="B240" s="76" t="n">
        <v>650400</v>
      </c>
      <c r="C240" s="77" t="n">
        <v>12</v>
      </c>
    </row>
    <row collapsed="false" customFormat="false" customHeight="false" hidden="false" ht="15" outlineLevel="0" r="241">
      <c r="A241" s="75" t="s">
        <v>194</v>
      </c>
      <c r="B241" s="76"/>
      <c r="C241" s="74" t="n">
        <v>542</v>
      </c>
    </row>
    <row collapsed="false" customFormat="false" customHeight="false" hidden="false" ht="15" outlineLevel="0" r="242">
      <c r="A242" s="75"/>
      <c r="B242" s="76" t="n">
        <v>650848</v>
      </c>
      <c r="C242" s="78" t="n">
        <v>542</v>
      </c>
    </row>
    <row collapsed="false" customFormat="false" customHeight="false" hidden="false" ht="15" outlineLevel="0" r="243">
      <c r="A243" s="75"/>
      <c r="B243" s="76" t="s">
        <v>92</v>
      </c>
      <c r="C243" s="77" t="n">
        <v>0</v>
      </c>
    </row>
    <row collapsed="false" customFormat="false" customHeight="false" hidden="false" ht="15" outlineLevel="0" r="244">
      <c r="A244" s="75" t="s">
        <v>195</v>
      </c>
      <c r="B244" s="76"/>
      <c r="C244" s="74" t="n">
        <v>1818</v>
      </c>
    </row>
    <row collapsed="false" customFormat="false" customHeight="false" hidden="false" ht="15" outlineLevel="0" r="245">
      <c r="A245" s="75"/>
      <c r="B245" s="76" t="n">
        <v>650330</v>
      </c>
      <c r="C245" s="77" t="n">
        <v>1818</v>
      </c>
    </row>
    <row collapsed="false" customFormat="false" customHeight="false" hidden="false" ht="15" outlineLevel="0" r="246">
      <c r="A246" s="75" t="s">
        <v>196</v>
      </c>
      <c r="B246" s="76"/>
      <c r="C246" s="74" t="n">
        <v>23</v>
      </c>
    </row>
    <row collapsed="false" customFormat="false" customHeight="false" hidden="false" ht="15" outlineLevel="0" r="247">
      <c r="A247" s="75"/>
      <c r="B247" s="76" t="n">
        <v>650757</v>
      </c>
      <c r="C247" s="77" t="n">
        <v>23</v>
      </c>
    </row>
    <row collapsed="false" customFormat="false" customHeight="false" hidden="false" ht="15" outlineLevel="0" r="248">
      <c r="A248" s="75" t="s">
        <v>197</v>
      </c>
      <c r="B248" s="76"/>
      <c r="C248" s="74" t="n">
        <v>78</v>
      </c>
    </row>
    <row collapsed="false" customFormat="false" customHeight="false" hidden="false" ht="15" outlineLevel="0" r="249">
      <c r="A249" s="75"/>
      <c r="B249" s="76" t="n">
        <v>650330</v>
      </c>
      <c r="C249" s="77" t="n">
        <v>78</v>
      </c>
    </row>
    <row collapsed="false" customFormat="false" customHeight="false" hidden="false" ht="15" outlineLevel="0" r="250">
      <c r="A250" s="75" t="s">
        <v>198</v>
      </c>
      <c r="B250" s="76"/>
      <c r="C250" s="74" t="n">
        <v>389</v>
      </c>
    </row>
    <row collapsed="false" customFormat="false" customHeight="false" hidden="false" ht="15" outlineLevel="0" r="251">
      <c r="A251" s="75"/>
      <c r="B251" s="76" t="n">
        <v>650070</v>
      </c>
      <c r="C251" s="78" t="n">
        <v>168</v>
      </c>
    </row>
    <row collapsed="false" customFormat="false" customHeight="false" hidden="false" ht="15" outlineLevel="0" r="252">
      <c r="A252" s="75"/>
      <c r="B252" s="76" t="n">
        <v>650400</v>
      </c>
      <c r="C252" s="78" t="n">
        <v>221</v>
      </c>
    </row>
    <row collapsed="false" customFormat="false" customHeight="false" hidden="false" ht="15" outlineLevel="0" r="253">
      <c r="A253" s="75"/>
      <c r="B253" s="76" t="s">
        <v>92</v>
      </c>
      <c r="C253" s="77" t="n">
        <v>0</v>
      </c>
    </row>
    <row collapsed="false" customFormat="false" customHeight="false" hidden="false" ht="15" outlineLevel="0" r="254">
      <c r="A254" s="75" t="s">
        <v>199</v>
      </c>
      <c r="B254" s="76"/>
      <c r="C254" s="74" t="n">
        <v>350</v>
      </c>
    </row>
    <row collapsed="false" customFormat="false" customHeight="false" hidden="false" ht="15" outlineLevel="0" r="255">
      <c r="A255" s="75"/>
      <c r="B255" s="76" t="n">
        <v>650848</v>
      </c>
      <c r="C255" s="77" t="n">
        <v>350</v>
      </c>
    </row>
    <row collapsed="false" customFormat="false" customHeight="false" hidden="false" ht="15" outlineLevel="0" r="256">
      <c r="A256" s="75" t="s">
        <v>200</v>
      </c>
      <c r="B256" s="76"/>
      <c r="C256" s="74" t="n">
        <v>0</v>
      </c>
    </row>
    <row collapsed="false" customFormat="false" customHeight="false" hidden="false" ht="15" outlineLevel="0" r="257">
      <c r="A257" s="75"/>
      <c r="B257" s="76" t="n">
        <v>650330</v>
      </c>
      <c r="C257" s="77" t="n">
        <v>0</v>
      </c>
    </row>
    <row collapsed="false" customFormat="false" customHeight="false" hidden="false" ht="15" outlineLevel="0" r="258">
      <c r="A258" s="75" t="s">
        <v>201</v>
      </c>
      <c r="B258" s="76"/>
      <c r="C258" s="74" t="n">
        <v>18845</v>
      </c>
    </row>
    <row collapsed="false" customFormat="false" customHeight="false" hidden="false" ht="15" outlineLevel="0" r="259">
      <c r="A259" s="75"/>
      <c r="B259" s="76" t="n">
        <v>650098</v>
      </c>
      <c r="C259" s="78" t="n">
        <v>18629</v>
      </c>
    </row>
    <row collapsed="false" customFormat="false" customHeight="false" hidden="false" ht="15" outlineLevel="0" r="260">
      <c r="A260" s="75"/>
      <c r="B260" s="76" t="n">
        <v>650400</v>
      </c>
      <c r="C260" s="78" t="n">
        <v>215</v>
      </c>
    </row>
    <row collapsed="false" customFormat="false" customHeight="false" hidden="false" ht="15" outlineLevel="0" r="261">
      <c r="A261" s="75"/>
      <c r="B261" s="76" t="s">
        <v>92</v>
      </c>
      <c r="C261" s="77" t="n">
        <v>1</v>
      </c>
    </row>
    <row collapsed="false" customFormat="false" customHeight="false" hidden="false" ht="15" outlineLevel="0" r="262">
      <c r="A262" s="75" t="s">
        <v>202</v>
      </c>
      <c r="B262" s="76"/>
      <c r="C262" s="74" t="n">
        <v>624</v>
      </c>
    </row>
    <row collapsed="false" customFormat="false" customHeight="false" hidden="false" ht="15" outlineLevel="0" r="263">
      <c r="A263" s="75"/>
      <c r="B263" s="76" t="n">
        <v>650188</v>
      </c>
      <c r="C263" s="78" t="n">
        <v>448</v>
      </c>
    </row>
    <row collapsed="false" customFormat="false" customHeight="false" hidden="false" ht="15" outlineLevel="0" r="264">
      <c r="A264" s="75"/>
      <c r="B264" s="76" t="n">
        <v>650400</v>
      </c>
      <c r="C264" s="78" t="n">
        <v>104</v>
      </c>
    </row>
    <row collapsed="false" customFormat="false" customHeight="false" hidden="false" ht="15" outlineLevel="0" r="265">
      <c r="A265" s="75"/>
      <c r="B265" s="76" t="n">
        <v>650846</v>
      </c>
      <c r="C265" s="77" t="n">
        <v>72</v>
      </c>
    </row>
    <row collapsed="false" customFormat="false" customHeight="false" hidden="false" ht="15" outlineLevel="0" r="266">
      <c r="A266" s="75" t="s">
        <v>203</v>
      </c>
      <c r="B266" s="76"/>
      <c r="C266" s="74" t="n">
        <v>98</v>
      </c>
    </row>
    <row collapsed="false" customFormat="false" customHeight="false" hidden="false" ht="15" outlineLevel="0" r="267">
      <c r="A267" s="75"/>
      <c r="B267" s="76" t="n">
        <v>650400</v>
      </c>
      <c r="C267" s="77" t="n">
        <v>98</v>
      </c>
    </row>
    <row collapsed="false" customFormat="false" customHeight="false" hidden="false" ht="15" outlineLevel="0" r="268">
      <c r="A268" s="75" t="s">
        <v>204</v>
      </c>
      <c r="B268" s="76"/>
      <c r="C268" s="74" t="n">
        <v>24</v>
      </c>
    </row>
    <row collapsed="false" customFormat="false" customHeight="false" hidden="false" ht="15" outlineLevel="0" r="269">
      <c r="A269" s="75"/>
      <c r="B269" s="76" t="n">
        <v>650474</v>
      </c>
      <c r="C269" s="78" t="n">
        <v>24</v>
      </c>
    </row>
    <row collapsed="false" customFormat="false" customHeight="false" hidden="false" ht="15" outlineLevel="0" r="270">
      <c r="A270" s="75"/>
      <c r="B270" s="76" t="s">
        <v>92</v>
      </c>
      <c r="C270" s="77" t="n">
        <v>0</v>
      </c>
    </row>
    <row collapsed="false" customFormat="false" customHeight="false" hidden="false" ht="15" outlineLevel="0" r="271">
      <c r="A271" s="75" t="s">
        <v>205</v>
      </c>
      <c r="B271" s="76"/>
      <c r="C271" s="74" t="n">
        <v>739</v>
      </c>
    </row>
    <row collapsed="false" customFormat="false" customHeight="false" hidden="false" ht="15" outlineLevel="0" r="272">
      <c r="A272" s="75"/>
      <c r="B272" s="76" t="n">
        <v>650846</v>
      </c>
      <c r="C272" s="77" t="n">
        <v>739</v>
      </c>
    </row>
    <row collapsed="false" customFormat="false" customHeight="false" hidden="false" ht="15" outlineLevel="0" r="273">
      <c r="A273" s="75" t="s">
        <v>206</v>
      </c>
      <c r="B273" s="76"/>
      <c r="C273" s="74" t="n">
        <v>23</v>
      </c>
    </row>
    <row collapsed="false" customFormat="false" customHeight="false" hidden="false" ht="15" outlineLevel="0" r="274">
      <c r="A274" s="75"/>
      <c r="B274" s="76" t="n">
        <v>650188</v>
      </c>
      <c r="C274" s="77" t="n">
        <v>23</v>
      </c>
    </row>
    <row collapsed="false" customFormat="false" customHeight="false" hidden="false" ht="15" outlineLevel="0" r="275">
      <c r="A275" s="75" t="s">
        <v>207</v>
      </c>
      <c r="B275" s="76"/>
      <c r="C275" s="74" t="n">
        <v>132</v>
      </c>
    </row>
    <row collapsed="false" customFormat="false" customHeight="false" hidden="false" ht="15" outlineLevel="0" r="276">
      <c r="A276" s="75"/>
      <c r="B276" s="76" t="n">
        <v>650400</v>
      </c>
      <c r="C276" s="78" t="n">
        <v>132</v>
      </c>
    </row>
    <row collapsed="false" customFormat="false" customHeight="false" hidden="false" ht="15" outlineLevel="0" r="277">
      <c r="A277" s="75"/>
      <c r="B277" s="76" t="s">
        <v>92</v>
      </c>
      <c r="C277" s="77" t="n">
        <v>0</v>
      </c>
    </row>
    <row collapsed="false" customFormat="false" customHeight="false" hidden="false" ht="15" outlineLevel="0" r="278">
      <c r="A278" s="75" t="s">
        <v>208</v>
      </c>
      <c r="B278" s="76"/>
      <c r="C278" s="74" t="n">
        <v>197</v>
      </c>
    </row>
    <row collapsed="false" customFormat="false" customHeight="false" hidden="false" ht="15" outlineLevel="0" r="279">
      <c r="A279" s="75"/>
      <c r="B279" s="76" t="n">
        <v>650400</v>
      </c>
      <c r="C279" s="78" t="n">
        <v>165</v>
      </c>
    </row>
    <row collapsed="false" customFormat="false" customHeight="false" hidden="false" ht="15" outlineLevel="0" r="280">
      <c r="A280" s="75"/>
      <c r="B280" s="76" t="n">
        <v>650846</v>
      </c>
      <c r="C280" s="78" t="n">
        <v>32</v>
      </c>
    </row>
    <row collapsed="false" customFormat="false" customHeight="false" hidden="false" ht="15" outlineLevel="0" r="281">
      <c r="A281" s="75"/>
      <c r="B281" s="76" t="s">
        <v>92</v>
      </c>
      <c r="C281" s="77" t="n">
        <v>0</v>
      </c>
    </row>
    <row collapsed="false" customFormat="false" customHeight="false" hidden="false" ht="15" outlineLevel="0" r="282">
      <c r="A282" s="75" t="s">
        <v>209</v>
      </c>
      <c r="B282" s="76"/>
      <c r="C282" s="74" t="n">
        <v>156</v>
      </c>
    </row>
    <row collapsed="false" customFormat="false" customHeight="false" hidden="false" ht="15" outlineLevel="0" r="283">
      <c r="A283" s="75"/>
      <c r="B283" s="76" t="n">
        <v>650070</v>
      </c>
      <c r="C283" s="78" t="n">
        <v>40</v>
      </c>
    </row>
    <row collapsed="false" customFormat="false" customHeight="false" hidden="false" ht="15" outlineLevel="0" r="284">
      <c r="A284" s="75"/>
      <c r="B284" s="76" t="n">
        <v>650400</v>
      </c>
      <c r="C284" s="78" t="n">
        <v>116</v>
      </c>
    </row>
    <row collapsed="false" customFormat="false" customHeight="false" hidden="false" ht="15" outlineLevel="0" r="285">
      <c r="A285" s="75"/>
      <c r="B285" s="76" t="s">
        <v>92</v>
      </c>
      <c r="C285" s="77" t="n">
        <v>0</v>
      </c>
    </row>
    <row collapsed="false" customFormat="false" customHeight="false" hidden="false" ht="15" outlineLevel="0" r="286">
      <c r="A286" s="75" t="s">
        <v>210</v>
      </c>
      <c r="B286" s="76"/>
      <c r="C286" s="74" t="n">
        <v>484</v>
      </c>
    </row>
    <row collapsed="false" customFormat="false" customHeight="false" hidden="false" ht="15" outlineLevel="0" r="287">
      <c r="A287" s="75"/>
      <c r="B287" s="76" t="n">
        <v>650330</v>
      </c>
      <c r="C287" s="78" t="n">
        <v>363</v>
      </c>
    </row>
    <row collapsed="false" customFormat="false" customHeight="false" hidden="false" ht="15" outlineLevel="0" r="288">
      <c r="A288" s="75"/>
      <c r="B288" s="76" t="n">
        <v>650846</v>
      </c>
      <c r="C288" s="78" t="n">
        <v>121</v>
      </c>
    </row>
    <row collapsed="false" customFormat="false" customHeight="false" hidden="false" ht="15" outlineLevel="0" r="289">
      <c r="A289" s="75"/>
      <c r="B289" s="76" t="s">
        <v>92</v>
      </c>
      <c r="C289" s="77" t="n">
        <v>0</v>
      </c>
    </row>
    <row collapsed="false" customFormat="false" customHeight="false" hidden="false" ht="15" outlineLevel="0" r="290">
      <c r="A290" s="75" t="s">
        <v>211</v>
      </c>
      <c r="B290" s="76"/>
      <c r="C290" s="74" t="n">
        <v>699</v>
      </c>
    </row>
    <row collapsed="false" customFormat="false" customHeight="false" hidden="false" ht="15" outlineLevel="0" r="291">
      <c r="A291" s="75"/>
      <c r="B291" s="76" t="n">
        <v>650330</v>
      </c>
      <c r="C291" s="77" t="n">
        <v>699</v>
      </c>
    </row>
    <row collapsed="false" customFormat="false" customHeight="false" hidden="false" ht="15" outlineLevel="0" r="292">
      <c r="A292" s="75" t="s">
        <v>212</v>
      </c>
      <c r="B292" s="76"/>
      <c r="C292" s="74" t="n">
        <v>77</v>
      </c>
    </row>
    <row collapsed="false" customFormat="false" customHeight="false" hidden="false" ht="15" outlineLevel="0" r="293">
      <c r="A293" s="75"/>
      <c r="B293" s="76" t="n">
        <v>650400</v>
      </c>
      <c r="C293" s="78" t="n">
        <v>0</v>
      </c>
    </row>
    <row collapsed="false" customFormat="false" customHeight="false" hidden="false" ht="15" outlineLevel="0" r="294">
      <c r="A294" s="75"/>
      <c r="B294" s="76" t="n">
        <v>650846</v>
      </c>
      <c r="C294" s="78" t="n">
        <v>52</v>
      </c>
    </row>
    <row collapsed="false" customFormat="false" customHeight="false" hidden="false" ht="15" outlineLevel="0" r="295">
      <c r="A295" s="75"/>
      <c r="B295" s="76" t="s">
        <v>92</v>
      </c>
      <c r="C295" s="77" t="n">
        <v>25</v>
      </c>
    </row>
    <row collapsed="false" customFormat="false" customHeight="false" hidden="false" ht="15" outlineLevel="0" r="296">
      <c r="A296" s="75" t="s">
        <v>213</v>
      </c>
      <c r="B296" s="76"/>
      <c r="C296" s="74" t="n">
        <v>228</v>
      </c>
    </row>
    <row collapsed="false" customFormat="false" customHeight="false" hidden="false" ht="15" outlineLevel="0" r="297">
      <c r="A297" s="75"/>
      <c r="B297" s="76" t="n">
        <v>650773</v>
      </c>
      <c r="C297" s="78" t="n">
        <v>228</v>
      </c>
    </row>
    <row collapsed="false" customFormat="false" customHeight="false" hidden="false" ht="15" outlineLevel="0" r="298">
      <c r="A298" s="75"/>
      <c r="B298" s="76" t="s">
        <v>92</v>
      </c>
      <c r="C298" s="77" t="n">
        <v>0</v>
      </c>
    </row>
    <row collapsed="false" customFormat="false" customHeight="false" hidden="false" ht="15" outlineLevel="0" r="299">
      <c r="A299" s="75" t="s">
        <v>214</v>
      </c>
      <c r="B299" s="76"/>
      <c r="C299" s="74" t="n">
        <v>32</v>
      </c>
    </row>
    <row collapsed="false" customFormat="false" customHeight="false" hidden="false" ht="15" outlineLevel="0" r="300">
      <c r="A300" s="75"/>
      <c r="B300" s="76" t="n">
        <v>650330</v>
      </c>
      <c r="C300" s="78" t="n">
        <v>28</v>
      </c>
    </row>
    <row collapsed="false" customFormat="false" customHeight="false" hidden="false" ht="15" outlineLevel="0" r="301">
      <c r="A301" s="75"/>
      <c r="B301" s="76" t="n">
        <v>650846</v>
      </c>
      <c r="C301" s="78" t="n">
        <v>4</v>
      </c>
    </row>
    <row collapsed="false" customFormat="false" customHeight="false" hidden="false" ht="15" outlineLevel="0" r="302">
      <c r="A302" s="75"/>
      <c r="B302" s="76" t="s">
        <v>92</v>
      </c>
      <c r="C302" s="77" t="n">
        <v>0</v>
      </c>
    </row>
    <row collapsed="false" customFormat="false" customHeight="false" hidden="false" ht="15" outlineLevel="0" r="303">
      <c r="A303" s="75" t="s">
        <v>215</v>
      </c>
      <c r="B303" s="76"/>
      <c r="C303" s="74" t="n">
        <v>142</v>
      </c>
    </row>
    <row collapsed="false" customFormat="false" customHeight="false" hidden="false" ht="15" outlineLevel="0" r="304">
      <c r="A304" s="75"/>
      <c r="B304" s="76" t="n">
        <v>650400</v>
      </c>
      <c r="C304" s="78" t="n">
        <v>0</v>
      </c>
    </row>
    <row collapsed="false" customFormat="false" customHeight="false" hidden="false" ht="15" outlineLevel="0" r="305">
      <c r="A305" s="75"/>
      <c r="B305" s="76" t="n">
        <v>650846</v>
      </c>
      <c r="C305" s="77" t="n">
        <v>142</v>
      </c>
    </row>
    <row collapsed="false" customFormat="false" customHeight="false" hidden="false" ht="15" outlineLevel="0" r="306">
      <c r="A306" s="75" t="s">
        <v>216</v>
      </c>
      <c r="B306" s="76"/>
      <c r="C306" s="74" t="n">
        <v>924</v>
      </c>
    </row>
    <row collapsed="false" customFormat="false" customHeight="false" hidden="false" ht="15" outlineLevel="0" r="307">
      <c r="A307" s="75"/>
      <c r="B307" s="76" t="n">
        <v>650330</v>
      </c>
      <c r="C307" s="78" t="n">
        <v>0</v>
      </c>
    </row>
    <row collapsed="false" customFormat="false" customHeight="false" hidden="false" ht="15" outlineLevel="0" r="308">
      <c r="A308" s="75"/>
      <c r="B308" s="76" t="n">
        <v>650744</v>
      </c>
      <c r="C308" s="77" t="n">
        <v>924</v>
      </c>
    </row>
    <row collapsed="false" customFormat="false" customHeight="false" hidden="false" ht="15" outlineLevel="0" r="309">
      <c r="A309" s="75" t="s">
        <v>217</v>
      </c>
      <c r="B309" s="76"/>
      <c r="C309" s="74" t="n">
        <v>30</v>
      </c>
    </row>
    <row collapsed="false" customFormat="false" customHeight="false" hidden="false" ht="15" outlineLevel="0" r="310">
      <c r="A310" s="75"/>
      <c r="B310" s="76" t="n">
        <v>650188</v>
      </c>
      <c r="C310" s="77" t="n">
        <v>30</v>
      </c>
    </row>
    <row collapsed="false" customFormat="false" customHeight="false" hidden="false" ht="15" outlineLevel="0" r="311">
      <c r="A311" s="75" t="s">
        <v>218</v>
      </c>
      <c r="B311" s="76"/>
      <c r="C311" s="74" t="n">
        <v>95</v>
      </c>
    </row>
    <row collapsed="false" customFormat="false" customHeight="false" hidden="false" ht="15" outlineLevel="0" r="312">
      <c r="A312" s="75"/>
      <c r="B312" s="76" t="n">
        <v>650744</v>
      </c>
      <c r="C312" s="77" t="n">
        <v>95</v>
      </c>
    </row>
    <row collapsed="false" customFormat="false" customHeight="false" hidden="false" ht="15" outlineLevel="0" r="313">
      <c r="A313" s="75" t="s">
        <v>219</v>
      </c>
      <c r="B313" s="76"/>
      <c r="C313" s="74" t="n">
        <v>0</v>
      </c>
    </row>
    <row collapsed="false" customFormat="false" customHeight="false" hidden="false" ht="15" outlineLevel="0" r="314">
      <c r="A314" s="75"/>
      <c r="B314" s="76" t="n">
        <v>650070</v>
      </c>
      <c r="C314" s="77" t="n">
        <v>0</v>
      </c>
    </row>
    <row collapsed="false" customFormat="false" customHeight="false" hidden="false" ht="15" outlineLevel="0" r="315">
      <c r="A315" s="75" t="s">
        <v>220</v>
      </c>
      <c r="B315" s="76"/>
      <c r="C315" s="74" t="n">
        <v>112</v>
      </c>
    </row>
    <row collapsed="false" customFormat="false" customHeight="false" hidden="false" ht="15" outlineLevel="0" r="316">
      <c r="A316" s="75"/>
      <c r="B316" s="76" t="n">
        <v>650773</v>
      </c>
      <c r="C316" s="77" t="n">
        <v>112</v>
      </c>
    </row>
    <row collapsed="false" customFormat="false" customHeight="false" hidden="false" ht="15" outlineLevel="0" r="317">
      <c r="A317" s="75" t="s">
        <v>221</v>
      </c>
      <c r="B317" s="76"/>
      <c r="C317" s="74" t="n">
        <v>225</v>
      </c>
    </row>
    <row collapsed="false" customFormat="false" customHeight="false" hidden="false" ht="15" outlineLevel="0" r="318">
      <c r="A318" s="75"/>
      <c r="B318" s="76" t="n">
        <v>650744</v>
      </c>
      <c r="C318" s="77" t="n">
        <v>225</v>
      </c>
    </row>
    <row collapsed="false" customFormat="false" customHeight="false" hidden="false" ht="15" outlineLevel="0" r="319">
      <c r="A319" s="75" t="s">
        <v>222</v>
      </c>
      <c r="B319" s="76"/>
      <c r="C319" s="74" t="n">
        <v>89</v>
      </c>
    </row>
    <row collapsed="false" customFormat="false" customHeight="false" hidden="false" ht="15" outlineLevel="0" r="320">
      <c r="A320" s="75"/>
      <c r="B320" s="76" t="n">
        <v>650846</v>
      </c>
      <c r="C320" s="77" t="n">
        <v>89</v>
      </c>
    </row>
    <row collapsed="false" customFormat="false" customHeight="false" hidden="false" ht="15" outlineLevel="0" r="321">
      <c r="A321" s="75" t="s">
        <v>223</v>
      </c>
      <c r="B321" s="76"/>
      <c r="C321" s="74" t="n">
        <v>102</v>
      </c>
    </row>
    <row collapsed="false" customFormat="false" customHeight="false" hidden="false" ht="15" outlineLevel="0" r="322">
      <c r="A322" s="75"/>
      <c r="B322" s="76" t="n">
        <v>650846</v>
      </c>
      <c r="C322" s="77" t="n">
        <v>102</v>
      </c>
    </row>
    <row collapsed="false" customFormat="false" customHeight="false" hidden="false" ht="15" outlineLevel="0" r="323">
      <c r="A323" s="75" t="s">
        <v>224</v>
      </c>
      <c r="B323" s="76"/>
      <c r="C323" s="74" t="n">
        <v>96</v>
      </c>
    </row>
    <row collapsed="false" customFormat="false" customHeight="false" hidden="false" ht="15" outlineLevel="0" r="324">
      <c r="A324" s="75"/>
      <c r="B324" s="76" t="n">
        <v>650188</v>
      </c>
      <c r="C324" s="78" t="n">
        <v>21</v>
      </c>
    </row>
    <row collapsed="false" customFormat="false" customHeight="false" hidden="false" ht="15" outlineLevel="0" r="325">
      <c r="A325" s="75"/>
      <c r="B325" s="76" t="n">
        <v>650400</v>
      </c>
      <c r="C325" s="77" t="n">
        <v>75</v>
      </c>
    </row>
    <row collapsed="false" customFormat="false" customHeight="false" hidden="false" ht="15" outlineLevel="0" r="326">
      <c r="A326" s="75" t="s">
        <v>225</v>
      </c>
      <c r="B326" s="76"/>
      <c r="C326" s="74" t="n">
        <v>290</v>
      </c>
    </row>
    <row collapsed="false" customFormat="false" customHeight="false" hidden="false" ht="15" outlineLevel="0" r="327">
      <c r="A327" s="75"/>
      <c r="B327" s="76" t="n">
        <v>650044</v>
      </c>
      <c r="C327" s="78" t="n">
        <v>45</v>
      </c>
    </row>
    <row collapsed="false" customFormat="false" customHeight="false" hidden="false" ht="15" outlineLevel="0" r="328">
      <c r="A328" s="75"/>
      <c r="B328" s="76" t="n">
        <v>650048</v>
      </c>
      <c r="C328" s="78" t="n">
        <v>1</v>
      </c>
    </row>
    <row collapsed="false" customFormat="false" customHeight="false" hidden="false" ht="15" outlineLevel="0" r="329">
      <c r="A329" s="75"/>
      <c r="B329" s="76" t="n">
        <v>650188</v>
      </c>
      <c r="C329" s="77" t="n">
        <v>244</v>
      </c>
    </row>
    <row collapsed="false" customFormat="false" customHeight="false" hidden="false" ht="15" outlineLevel="0" r="330">
      <c r="A330" s="75" t="s">
        <v>226</v>
      </c>
      <c r="B330" s="76"/>
      <c r="C330" s="74" t="n">
        <v>501</v>
      </c>
    </row>
    <row collapsed="false" customFormat="false" customHeight="false" hidden="false" ht="15" outlineLevel="0" r="331">
      <c r="A331" s="75"/>
      <c r="B331" s="76" t="n">
        <v>650330</v>
      </c>
      <c r="C331" s="77" t="n">
        <v>501</v>
      </c>
    </row>
    <row collapsed="false" customFormat="false" customHeight="false" hidden="false" ht="15" outlineLevel="0" r="332">
      <c r="A332" s="75" t="s">
        <v>227</v>
      </c>
      <c r="B332" s="76"/>
      <c r="C332" s="74" t="n">
        <v>457</v>
      </c>
    </row>
    <row collapsed="false" customFormat="false" customHeight="false" hidden="false" ht="15" outlineLevel="0" r="333">
      <c r="A333" s="75"/>
      <c r="B333" s="76" t="n">
        <v>650744</v>
      </c>
      <c r="C333" s="77" t="n">
        <v>457</v>
      </c>
    </row>
    <row collapsed="false" customFormat="false" customHeight="false" hidden="false" ht="15" outlineLevel="0" r="334">
      <c r="A334" s="75" t="s">
        <v>228</v>
      </c>
      <c r="B334" s="76"/>
      <c r="C334" s="74" t="n">
        <v>393</v>
      </c>
    </row>
    <row collapsed="false" customFormat="false" customHeight="false" hidden="false" ht="15" outlineLevel="0" r="335">
      <c r="A335" s="75"/>
      <c r="B335" s="76" t="n">
        <v>650497</v>
      </c>
      <c r="C335" s="78" t="n">
        <v>393</v>
      </c>
    </row>
    <row collapsed="false" customFormat="false" customHeight="false" hidden="false" ht="15" outlineLevel="0" r="336">
      <c r="A336" s="75"/>
      <c r="B336" s="76" t="s">
        <v>92</v>
      </c>
      <c r="C336" s="77" t="n">
        <v>0</v>
      </c>
    </row>
    <row collapsed="false" customFormat="false" customHeight="false" hidden="false" ht="15" outlineLevel="0" r="337">
      <c r="A337" s="75" t="s">
        <v>229</v>
      </c>
      <c r="B337" s="76"/>
      <c r="C337" s="74" t="n">
        <v>173</v>
      </c>
    </row>
    <row collapsed="false" customFormat="false" customHeight="false" hidden="false" ht="15" outlineLevel="0" r="338">
      <c r="A338" s="75"/>
      <c r="B338" s="76" t="n">
        <v>650773</v>
      </c>
      <c r="C338" s="77" t="n">
        <v>173</v>
      </c>
    </row>
    <row collapsed="false" customFormat="false" customHeight="false" hidden="false" ht="15" outlineLevel="0" r="339">
      <c r="A339" s="75" t="s">
        <v>230</v>
      </c>
      <c r="B339" s="76"/>
      <c r="C339" s="74" t="n">
        <v>665</v>
      </c>
    </row>
    <row collapsed="false" customFormat="false" customHeight="false" hidden="false" ht="15" outlineLevel="0" r="340">
      <c r="A340" s="75"/>
      <c r="B340" s="76" t="n">
        <v>650773</v>
      </c>
      <c r="C340" s="77" t="n">
        <v>665</v>
      </c>
    </row>
    <row collapsed="false" customFormat="false" customHeight="false" hidden="false" ht="15" outlineLevel="0" r="341">
      <c r="A341" s="75" t="s">
        <v>231</v>
      </c>
      <c r="B341" s="76"/>
      <c r="C341" s="74" t="n">
        <v>648</v>
      </c>
    </row>
    <row collapsed="false" customFormat="false" customHeight="false" hidden="false" ht="15" outlineLevel="0" r="342">
      <c r="A342" s="75"/>
      <c r="B342" s="76" t="n">
        <v>650773</v>
      </c>
      <c r="C342" s="78" t="n">
        <v>648</v>
      </c>
    </row>
    <row collapsed="false" customFormat="false" customHeight="false" hidden="false" ht="15" outlineLevel="0" r="343">
      <c r="A343" s="75"/>
      <c r="B343" s="76" t="s">
        <v>92</v>
      </c>
      <c r="C343" s="77" t="n">
        <v>0</v>
      </c>
    </row>
    <row collapsed="false" customFormat="false" customHeight="false" hidden="false" ht="15" outlineLevel="0" r="344">
      <c r="A344" s="75" t="s">
        <v>232</v>
      </c>
      <c r="B344" s="76"/>
      <c r="C344" s="74" t="n">
        <v>346</v>
      </c>
    </row>
    <row collapsed="false" customFormat="false" customHeight="false" hidden="false" ht="15" outlineLevel="0" r="345">
      <c r="A345" s="75"/>
      <c r="B345" s="76" t="n">
        <v>650846</v>
      </c>
      <c r="C345" s="78" t="n">
        <v>346</v>
      </c>
    </row>
    <row collapsed="false" customFormat="false" customHeight="false" hidden="false" ht="15" outlineLevel="0" r="346">
      <c r="A346" s="75"/>
      <c r="B346" s="76" t="s">
        <v>92</v>
      </c>
      <c r="C346" s="77" t="n">
        <v>0</v>
      </c>
    </row>
    <row collapsed="false" customFormat="false" customHeight="false" hidden="false" ht="15" outlineLevel="0" r="347">
      <c r="A347" s="75" t="s">
        <v>233</v>
      </c>
      <c r="B347" s="76"/>
      <c r="C347" s="74" t="n">
        <v>0</v>
      </c>
    </row>
    <row collapsed="false" customFormat="false" customHeight="false" hidden="false" ht="15" outlineLevel="0" r="348">
      <c r="A348" s="75"/>
      <c r="B348" s="76" t="s">
        <v>92</v>
      </c>
      <c r="C348" s="77" t="n">
        <v>0</v>
      </c>
    </row>
    <row collapsed="false" customFormat="false" customHeight="false" hidden="false" ht="15" outlineLevel="0" r="349">
      <c r="A349" s="75" t="s">
        <v>234</v>
      </c>
      <c r="B349" s="76"/>
      <c r="C349" s="74" t="n">
        <v>348</v>
      </c>
    </row>
    <row collapsed="false" customFormat="false" customHeight="false" hidden="false" ht="15" outlineLevel="0" r="350">
      <c r="A350" s="75"/>
      <c r="B350" s="76" t="n">
        <v>650497</v>
      </c>
      <c r="C350" s="78" t="n">
        <v>348</v>
      </c>
    </row>
    <row collapsed="false" customFormat="false" customHeight="false" hidden="false" ht="15" outlineLevel="0" r="351">
      <c r="A351" s="75"/>
      <c r="B351" s="76" t="s">
        <v>92</v>
      </c>
      <c r="C351" s="77" t="n">
        <v>0</v>
      </c>
    </row>
    <row collapsed="false" customFormat="false" customHeight="false" hidden="false" ht="15" outlineLevel="0" r="352">
      <c r="A352" s="75" t="s">
        <v>235</v>
      </c>
      <c r="B352" s="76"/>
      <c r="C352" s="74" t="n">
        <v>37</v>
      </c>
    </row>
    <row collapsed="false" customFormat="false" customHeight="false" hidden="false" ht="15" outlineLevel="0" r="353">
      <c r="A353" s="75"/>
      <c r="B353" s="76" t="s">
        <v>92</v>
      </c>
      <c r="C353" s="77" t="n">
        <v>37</v>
      </c>
    </row>
    <row collapsed="false" customFormat="false" customHeight="false" hidden="false" ht="15" outlineLevel="0" r="354">
      <c r="A354" s="75" t="s">
        <v>236</v>
      </c>
      <c r="B354" s="76"/>
      <c r="C354" s="74" t="n">
        <v>0</v>
      </c>
    </row>
    <row collapsed="false" customFormat="false" customHeight="false" hidden="false" ht="15" outlineLevel="0" r="355">
      <c r="A355" s="75"/>
      <c r="B355" s="76" t="s">
        <v>92</v>
      </c>
      <c r="C355" s="77" t="n">
        <v>0</v>
      </c>
    </row>
    <row collapsed="false" customFormat="false" customHeight="false" hidden="false" ht="15" outlineLevel="0" r="356">
      <c r="A356" s="75" t="s">
        <v>237</v>
      </c>
      <c r="B356" s="76"/>
      <c r="C356" s="74" t="n">
        <v>272</v>
      </c>
    </row>
    <row collapsed="false" customFormat="false" customHeight="false" hidden="false" ht="15" outlineLevel="0" r="357">
      <c r="A357" s="75"/>
      <c r="B357" s="76" t="n">
        <v>650188</v>
      </c>
      <c r="C357" s="78" t="n">
        <v>34</v>
      </c>
    </row>
    <row collapsed="false" customFormat="false" customHeight="false" hidden="false" ht="15" outlineLevel="0" r="358">
      <c r="A358" s="75"/>
      <c r="B358" s="76" t="n">
        <v>650773</v>
      </c>
      <c r="C358" s="77" t="n">
        <v>238</v>
      </c>
    </row>
    <row collapsed="false" customFormat="false" customHeight="false" hidden="false" ht="15" outlineLevel="0" r="359">
      <c r="A359" s="75" t="s">
        <v>238</v>
      </c>
      <c r="B359" s="76"/>
      <c r="C359" s="74" t="n">
        <v>163</v>
      </c>
    </row>
    <row collapsed="false" customFormat="false" customHeight="false" hidden="false" ht="15" outlineLevel="0" r="360">
      <c r="A360" s="75"/>
      <c r="B360" s="76" t="n">
        <v>650070</v>
      </c>
      <c r="C360" s="78" t="n">
        <v>107</v>
      </c>
    </row>
    <row collapsed="false" customFormat="false" customHeight="false" hidden="false" ht="15" outlineLevel="0" r="361">
      <c r="A361" s="75"/>
      <c r="B361" s="76" t="n">
        <v>650188</v>
      </c>
      <c r="C361" s="78" t="n">
        <v>56</v>
      </c>
    </row>
    <row collapsed="false" customFormat="false" customHeight="false" hidden="false" ht="15" outlineLevel="0" r="362">
      <c r="A362" s="75"/>
      <c r="B362" s="76" t="s">
        <v>92</v>
      </c>
      <c r="C362" s="77" t="n">
        <v>0</v>
      </c>
    </row>
    <row collapsed="false" customFormat="false" customHeight="false" hidden="false" ht="15" outlineLevel="0" r="363">
      <c r="A363" s="75" t="s">
        <v>239</v>
      </c>
      <c r="B363" s="76"/>
      <c r="C363" s="74" t="n">
        <v>199</v>
      </c>
    </row>
    <row collapsed="false" customFormat="false" customHeight="false" hidden="false" ht="15" outlineLevel="0" r="364">
      <c r="A364" s="75"/>
      <c r="B364" s="76" t="n">
        <v>650188</v>
      </c>
      <c r="C364" s="78" t="n">
        <v>92</v>
      </c>
    </row>
    <row collapsed="false" customFormat="false" customHeight="false" hidden="false" ht="15" outlineLevel="0" r="365">
      <c r="A365" s="75"/>
      <c r="B365" s="76" t="n">
        <v>650497</v>
      </c>
      <c r="C365" s="77" t="n">
        <v>107</v>
      </c>
    </row>
    <row collapsed="false" customFormat="false" customHeight="false" hidden="false" ht="15" outlineLevel="0" r="366">
      <c r="A366" s="75" t="s">
        <v>240</v>
      </c>
      <c r="B366" s="76"/>
      <c r="C366" s="74" t="n">
        <v>355</v>
      </c>
    </row>
    <row collapsed="false" customFormat="false" customHeight="false" hidden="false" ht="15" outlineLevel="0" r="367">
      <c r="A367" s="75"/>
      <c r="B367" s="76" t="n">
        <v>650497</v>
      </c>
      <c r="C367" s="78" t="n">
        <v>247</v>
      </c>
    </row>
    <row collapsed="false" customFormat="false" customHeight="false" hidden="false" ht="15" outlineLevel="0" r="368">
      <c r="A368" s="75"/>
      <c r="B368" s="76" t="n">
        <v>650846</v>
      </c>
      <c r="C368" s="78" t="n">
        <v>108</v>
      </c>
    </row>
    <row collapsed="false" customFormat="false" customHeight="false" hidden="false" ht="15" outlineLevel="0" r="369">
      <c r="A369" s="75"/>
      <c r="B369" s="76" t="s">
        <v>92</v>
      </c>
      <c r="C369" s="77" t="n">
        <v>0</v>
      </c>
    </row>
    <row collapsed="false" customFormat="false" customHeight="false" hidden="false" ht="15" outlineLevel="0" r="370">
      <c r="A370" s="75" t="s">
        <v>241</v>
      </c>
      <c r="B370" s="76"/>
      <c r="C370" s="74" t="n">
        <v>0</v>
      </c>
    </row>
    <row collapsed="false" customFormat="false" customHeight="false" hidden="false" ht="15" outlineLevel="0" r="371">
      <c r="A371" s="75"/>
      <c r="B371" s="76" t="s">
        <v>92</v>
      </c>
      <c r="C371" s="77" t="n">
        <v>0</v>
      </c>
    </row>
    <row collapsed="false" customFormat="false" customHeight="false" hidden="false" ht="15" outlineLevel="0" r="372">
      <c r="A372" s="75" t="s">
        <v>242</v>
      </c>
      <c r="B372" s="76"/>
      <c r="C372" s="74" t="n">
        <v>0</v>
      </c>
    </row>
    <row collapsed="false" customFormat="false" customHeight="false" hidden="false" ht="15" outlineLevel="0" r="373">
      <c r="A373" s="75"/>
      <c r="B373" s="76" t="s">
        <v>92</v>
      </c>
      <c r="C373" s="77" t="n">
        <v>0</v>
      </c>
    </row>
    <row collapsed="false" customFormat="false" customHeight="false" hidden="false" ht="15" outlineLevel="0" r="374">
      <c r="A374" s="75" t="s">
        <v>243</v>
      </c>
      <c r="B374" s="76"/>
      <c r="C374" s="74" t="n">
        <v>437</v>
      </c>
    </row>
    <row collapsed="false" customFormat="false" customHeight="false" hidden="false" ht="15" outlineLevel="0" r="375">
      <c r="A375" s="75"/>
      <c r="B375" s="76" t="n">
        <v>650070</v>
      </c>
      <c r="C375" s="78" t="n">
        <v>217</v>
      </c>
    </row>
    <row collapsed="false" customFormat="false" customHeight="false" hidden="false" ht="15" outlineLevel="0" r="376">
      <c r="A376" s="75"/>
      <c r="B376" s="76" t="n">
        <v>650773</v>
      </c>
      <c r="C376" s="77" t="n">
        <v>220</v>
      </c>
    </row>
    <row collapsed="false" customFormat="false" customHeight="false" hidden="false" ht="15" outlineLevel="0" r="377">
      <c r="A377" s="75" t="s">
        <v>244</v>
      </c>
      <c r="B377" s="76"/>
      <c r="C377" s="74" t="n">
        <v>36</v>
      </c>
    </row>
    <row collapsed="false" customFormat="false" customHeight="false" hidden="false" ht="15" outlineLevel="0" r="378">
      <c r="A378" s="75"/>
      <c r="B378" s="76" t="n">
        <v>650744</v>
      </c>
      <c r="C378" s="78" t="n">
        <v>36</v>
      </c>
    </row>
    <row collapsed="false" customFormat="false" customHeight="false" hidden="false" ht="15" outlineLevel="0" r="379">
      <c r="A379" s="75"/>
      <c r="B379" s="76" t="s">
        <v>92</v>
      </c>
      <c r="C379" s="77" t="n">
        <v>0</v>
      </c>
    </row>
    <row collapsed="false" customFormat="false" customHeight="false" hidden="false" ht="15" outlineLevel="0" r="380">
      <c r="A380" s="75" t="s">
        <v>245</v>
      </c>
      <c r="B380" s="76"/>
      <c r="C380" s="74" t="n">
        <v>85</v>
      </c>
    </row>
    <row collapsed="false" customFormat="false" customHeight="false" hidden="false" ht="15" outlineLevel="0" r="381">
      <c r="A381" s="75"/>
      <c r="B381" s="76" t="n">
        <v>650846</v>
      </c>
      <c r="C381" s="77" t="n">
        <v>85</v>
      </c>
    </row>
    <row collapsed="false" customFormat="false" customHeight="false" hidden="false" ht="15" outlineLevel="0" r="382">
      <c r="A382" s="75" t="s">
        <v>246</v>
      </c>
      <c r="B382" s="76"/>
      <c r="C382" s="74" t="n">
        <v>59</v>
      </c>
    </row>
    <row collapsed="false" customFormat="false" customHeight="false" hidden="false" ht="15" outlineLevel="0" r="383">
      <c r="A383" s="75"/>
      <c r="B383" s="76" t="n">
        <v>650497</v>
      </c>
      <c r="C383" s="77" t="n">
        <v>59</v>
      </c>
    </row>
    <row collapsed="false" customFormat="false" customHeight="false" hidden="false" ht="15" outlineLevel="0" r="384">
      <c r="A384" s="75" t="s">
        <v>247</v>
      </c>
      <c r="B384" s="76"/>
      <c r="C384" s="74" t="n">
        <v>292</v>
      </c>
    </row>
    <row collapsed="false" customFormat="false" customHeight="false" hidden="false" ht="15" outlineLevel="0" r="385">
      <c r="A385" s="75"/>
      <c r="B385" s="76" t="n">
        <v>650773</v>
      </c>
      <c r="C385" s="78" t="n">
        <v>292</v>
      </c>
    </row>
    <row collapsed="false" customFormat="false" customHeight="false" hidden="false" ht="15" outlineLevel="0" r="386">
      <c r="A386" s="75"/>
      <c r="B386" s="76" t="s">
        <v>92</v>
      </c>
      <c r="C386" s="77" t="n">
        <v>0</v>
      </c>
    </row>
    <row collapsed="false" customFormat="false" customHeight="false" hidden="false" ht="15" outlineLevel="0" r="387">
      <c r="A387" s="75" t="s">
        <v>248</v>
      </c>
      <c r="B387" s="76"/>
      <c r="C387" s="74" t="n">
        <v>472</v>
      </c>
    </row>
    <row collapsed="false" customFormat="false" customHeight="false" hidden="false" ht="15" outlineLevel="0" r="388">
      <c r="A388" s="75"/>
      <c r="B388" s="76" t="n">
        <v>650188</v>
      </c>
      <c r="C388" s="78" t="n">
        <v>14</v>
      </c>
    </row>
    <row collapsed="false" customFormat="false" customHeight="false" hidden="false" ht="15" outlineLevel="0" r="389">
      <c r="A389" s="75"/>
      <c r="B389" s="76" t="n">
        <v>650497</v>
      </c>
      <c r="C389" s="78" t="n">
        <v>458</v>
      </c>
    </row>
    <row collapsed="false" customFormat="false" customHeight="false" hidden="false" ht="15" outlineLevel="0" r="390">
      <c r="A390" s="75"/>
      <c r="B390" s="76" t="s">
        <v>92</v>
      </c>
      <c r="C390" s="77" t="n">
        <v>0</v>
      </c>
    </row>
    <row collapsed="false" customFormat="false" customHeight="false" hidden="false" ht="15" outlineLevel="0" r="391">
      <c r="A391" s="75" t="s">
        <v>249</v>
      </c>
      <c r="B391" s="76"/>
      <c r="C391" s="74" t="n">
        <v>15</v>
      </c>
    </row>
    <row collapsed="false" customFormat="false" customHeight="false" hidden="false" ht="15" outlineLevel="0" r="392">
      <c r="A392" s="75"/>
      <c r="B392" s="76" t="n">
        <v>650330</v>
      </c>
      <c r="C392" s="78" t="n">
        <v>0</v>
      </c>
    </row>
    <row collapsed="false" customFormat="false" customHeight="false" hidden="false" ht="15" outlineLevel="0" r="393">
      <c r="A393" s="75"/>
      <c r="B393" s="76" t="n">
        <v>650744</v>
      </c>
      <c r="C393" s="77" t="n">
        <v>15</v>
      </c>
    </row>
    <row collapsed="false" customFormat="false" customHeight="false" hidden="false" ht="15" outlineLevel="0" r="394">
      <c r="A394" s="75" t="s">
        <v>250</v>
      </c>
      <c r="B394" s="76"/>
      <c r="C394" s="74" t="n">
        <v>92</v>
      </c>
    </row>
    <row collapsed="false" customFormat="false" customHeight="false" hidden="false" ht="15" outlineLevel="0" r="395">
      <c r="A395" s="75"/>
      <c r="B395" s="76" t="n">
        <v>650773</v>
      </c>
      <c r="C395" s="78" t="n">
        <v>92</v>
      </c>
    </row>
    <row collapsed="false" customFormat="false" customHeight="false" hidden="false" ht="15" outlineLevel="0" r="396">
      <c r="A396" s="75"/>
      <c r="B396" s="76" t="s">
        <v>92</v>
      </c>
      <c r="C396" s="77" t="n">
        <v>0</v>
      </c>
    </row>
    <row collapsed="false" customFormat="false" customHeight="false" hidden="false" ht="15" outlineLevel="0" r="397">
      <c r="A397" s="75" t="s">
        <v>251</v>
      </c>
      <c r="B397" s="76"/>
      <c r="C397" s="74" t="n">
        <v>33</v>
      </c>
    </row>
    <row collapsed="false" customFormat="false" customHeight="false" hidden="false" ht="15" outlineLevel="0" r="398">
      <c r="A398" s="75"/>
      <c r="B398" s="76" t="n">
        <v>650773</v>
      </c>
      <c r="C398" s="78" t="n">
        <v>33</v>
      </c>
    </row>
    <row collapsed="false" customFormat="false" customHeight="false" hidden="false" ht="15" outlineLevel="0" r="399">
      <c r="A399" s="75"/>
      <c r="B399" s="76" t="s">
        <v>92</v>
      </c>
      <c r="C399" s="77" t="n">
        <v>0</v>
      </c>
    </row>
    <row collapsed="false" customFormat="false" customHeight="false" hidden="false" ht="15" outlineLevel="0" r="400">
      <c r="A400" s="75" t="s">
        <v>252</v>
      </c>
      <c r="B400" s="76"/>
      <c r="C400" s="74" t="n">
        <v>25</v>
      </c>
    </row>
    <row collapsed="false" customFormat="false" customHeight="false" hidden="false" ht="15" outlineLevel="0" r="401">
      <c r="A401" s="75"/>
      <c r="B401" s="76" t="n">
        <v>650321</v>
      </c>
      <c r="C401" s="77" t="n">
        <v>25</v>
      </c>
    </row>
    <row collapsed="false" customFormat="false" customHeight="false" hidden="false" ht="15" outlineLevel="0" r="402">
      <c r="A402" s="75" t="s">
        <v>253</v>
      </c>
      <c r="B402" s="76"/>
      <c r="C402" s="74" t="n">
        <v>251</v>
      </c>
    </row>
    <row collapsed="false" customFormat="false" customHeight="false" hidden="false" ht="15" outlineLevel="0" r="403">
      <c r="A403" s="75"/>
      <c r="B403" s="76" t="n">
        <v>650773</v>
      </c>
      <c r="C403" s="78" t="n">
        <v>251</v>
      </c>
    </row>
    <row collapsed="false" customFormat="false" customHeight="false" hidden="false" ht="15" outlineLevel="0" r="404">
      <c r="A404" s="75"/>
      <c r="B404" s="76" t="s">
        <v>92</v>
      </c>
      <c r="C404" s="77" t="n">
        <v>0</v>
      </c>
    </row>
    <row collapsed="false" customFormat="false" customHeight="false" hidden="false" ht="15" outlineLevel="0" r="405">
      <c r="A405" s="75" t="s">
        <v>254</v>
      </c>
      <c r="B405" s="76"/>
      <c r="C405" s="74" t="n">
        <v>103</v>
      </c>
    </row>
    <row collapsed="false" customFormat="false" customHeight="false" hidden="false" ht="15" outlineLevel="0" r="406">
      <c r="A406" s="75"/>
      <c r="B406" s="76" t="n">
        <v>650497</v>
      </c>
      <c r="C406" s="78" t="n">
        <v>103</v>
      </c>
    </row>
    <row collapsed="false" customFormat="false" customHeight="false" hidden="false" ht="15" outlineLevel="0" r="407">
      <c r="A407" s="75"/>
      <c r="B407" s="76" t="s">
        <v>92</v>
      </c>
      <c r="C407" s="77" t="n">
        <v>0</v>
      </c>
    </row>
    <row collapsed="false" customFormat="false" customHeight="false" hidden="false" ht="15" outlineLevel="0" r="408">
      <c r="A408" s="75" t="s">
        <v>255</v>
      </c>
      <c r="B408" s="76"/>
      <c r="C408" s="74" t="n">
        <v>553</v>
      </c>
    </row>
    <row collapsed="false" customFormat="false" customHeight="false" hidden="false" ht="15" outlineLevel="0" r="409">
      <c r="A409" s="75"/>
      <c r="B409" s="76" t="n">
        <v>650773</v>
      </c>
      <c r="C409" s="77" t="n">
        <v>553</v>
      </c>
    </row>
    <row collapsed="false" customFormat="false" customHeight="false" hidden="false" ht="15" outlineLevel="0" r="410">
      <c r="A410" s="75" t="s">
        <v>256</v>
      </c>
      <c r="B410" s="76"/>
      <c r="C410" s="74" t="n">
        <v>380</v>
      </c>
    </row>
    <row collapsed="false" customFormat="false" customHeight="false" hidden="false" ht="15" outlineLevel="0" r="411">
      <c r="A411" s="75"/>
      <c r="B411" s="76" t="n">
        <v>650497</v>
      </c>
      <c r="C411" s="78" t="n">
        <v>364</v>
      </c>
    </row>
    <row collapsed="false" customFormat="false" customHeight="false" hidden="false" ht="15" outlineLevel="0" r="412">
      <c r="A412" s="75"/>
      <c r="B412" s="76" t="n">
        <v>650744</v>
      </c>
      <c r="C412" s="77" t="n">
        <v>16</v>
      </c>
    </row>
    <row collapsed="false" customFormat="false" customHeight="false" hidden="false" ht="15" outlineLevel="0" r="413">
      <c r="A413" s="75" t="s">
        <v>257</v>
      </c>
      <c r="B413" s="76"/>
      <c r="C413" s="74" t="n">
        <v>54</v>
      </c>
    </row>
    <row collapsed="false" customFormat="false" customHeight="false" hidden="false" ht="15" outlineLevel="0" r="414">
      <c r="A414" s="75"/>
      <c r="B414" s="76" t="n">
        <v>650497</v>
      </c>
      <c r="C414" s="78" t="n">
        <v>45</v>
      </c>
    </row>
    <row collapsed="false" customFormat="false" customHeight="false" hidden="false" ht="15" outlineLevel="0" r="415">
      <c r="A415" s="75"/>
      <c r="B415" s="76" t="n">
        <v>650773</v>
      </c>
      <c r="C415" s="77" t="n">
        <v>9</v>
      </c>
    </row>
    <row collapsed="false" customFormat="false" customHeight="false" hidden="false" ht="15" outlineLevel="0" r="416">
      <c r="A416" s="75" t="s">
        <v>258</v>
      </c>
      <c r="B416" s="76"/>
      <c r="C416" s="74" t="n">
        <v>0</v>
      </c>
    </row>
    <row collapsed="false" customFormat="false" customHeight="false" hidden="false" ht="15" outlineLevel="0" r="417">
      <c r="A417" s="75"/>
      <c r="B417" s="76" t="s">
        <v>92</v>
      </c>
      <c r="C417" s="77" t="n">
        <v>0</v>
      </c>
    </row>
    <row collapsed="false" customFormat="false" customHeight="false" hidden="false" ht="15" outlineLevel="0" r="418">
      <c r="A418" s="75" t="s">
        <v>259</v>
      </c>
      <c r="B418" s="76"/>
      <c r="C418" s="74" t="n">
        <v>161</v>
      </c>
    </row>
    <row collapsed="false" customFormat="false" customHeight="false" hidden="false" ht="15" outlineLevel="0" r="419">
      <c r="A419" s="75"/>
      <c r="B419" s="76" t="n">
        <v>650400</v>
      </c>
      <c r="C419" s="77" t="n">
        <v>161</v>
      </c>
    </row>
    <row collapsed="false" customFormat="false" customHeight="false" hidden="false" ht="15" outlineLevel="0" r="420">
      <c r="A420" s="75" t="s">
        <v>260</v>
      </c>
      <c r="B420" s="76"/>
      <c r="C420" s="74" t="n">
        <v>210</v>
      </c>
    </row>
    <row collapsed="false" customFormat="false" customHeight="false" hidden="false" ht="15" outlineLevel="0" r="421">
      <c r="A421" s="75"/>
      <c r="B421" s="76" t="n">
        <v>650321</v>
      </c>
      <c r="C421" s="78" t="n">
        <v>155</v>
      </c>
    </row>
    <row collapsed="false" customFormat="false" customHeight="false" hidden="false" ht="15" outlineLevel="0" r="422">
      <c r="A422" s="75"/>
      <c r="B422" s="76" t="n">
        <v>650497</v>
      </c>
      <c r="C422" s="78" t="n">
        <v>55</v>
      </c>
    </row>
    <row collapsed="false" customFormat="false" customHeight="false" hidden="false" ht="15" outlineLevel="0" r="423">
      <c r="A423" s="75"/>
      <c r="B423" s="76" t="s">
        <v>92</v>
      </c>
      <c r="C423" s="77" t="n">
        <v>0</v>
      </c>
    </row>
    <row collapsed="false" customFormat="false" customHeight="false" hidden="false" ht="15" outlineLevel="0" r="424">
      <c r="A424" s="75" t="s">
        <v>261</v>
      </c>
      <c r="B424" s="76"/>
      <c r="C424" s="74" t="n">
        <v>402</v>
      </c>
    </row>
    <row collapsed="false" customFormat="false" customHeight="false" hidden="false" ht="15" outlineLevel="0" r="425">
      <c r="A425" s="75"/>
      <c r="B425" s="76" t="n">
        <v>650360</v>
      </c>
      <c r="C425" s="78" t="n">
        <v>402</v>
      </c>
    </row>
    <row collapsed="false" customFormat="false" customHeight="false" hidden="false" ht="15" outlineLevel="0" r="426">
      <c r="A426" s="75"/>
      <c r="B426" s="76" t="s">
        <v>92</v>
      </c>
      <c r="C426" s="77" t="n">
        <v>0</v>
      </c>
    </row>
    <row collapsed="false" customFormat="false" customHeight="false" hidden="false" ht="15" outlineLevel="0" r="427">
      <c r="A427" s="75" t="s">
        <v>262</v>
      </c>
      <c r="B427" s="76"/>
      <c r="C427" s="74" t="n">
        <v>69</v>
      </c>
    </row>
    <row collapsed="false" customFormat="false" customHeight="false" hidden="false" ht="15" outlineLevel="0" r="428">
      <c r="A428" s="75"/>
      <c r="B428" s="76" t="n">
        <v>650400</v>
      </c>
      <c r="C428" s="78" t="n">
        <v>69</v>
      </c>
    </row>
    <row collapsed="false" customFormat="false" customHeight="false" hidden="false" ht="15" outlineLevel="0" r="429">
      <c r="A429" s="75"/>
      <c r="B429" s="76" t="s">
        <v>92</v>
      </c>
      <c r="C429" s="77" t="n">
        <v>0</v>
      </c>
    </row>
    <row collapsed="false" customFormat="false" customHeight="false" hidden="false" ht="15" outlineLevel="0" r="430">
      <c r="A430" s="75" t="s">
        <v>263</v>
      </c>
      <c r="B430" s="76"/>
      <c r="C430" s="74" t="n">
        <v>12</v>
      </c>
    </row>
    <row collapsed="false" customFormat="false" customHeight="false" hidden="false" ht="15" outlineLevel="0" r="431">
      <c r="A431" s="75"/>
      <c r="B431" s="76" t="n">
        <v>650321</v>
      </c>
      <c r="C431" s="77" t="n">
        <v>12</v>
      </c>
    </row>
    <row collapsed="false" customFormat="false" customHeight="false" hidden="false" ht="15" outlineLevel="0" r="432">
      <c r="A432" s="75" t="s">
        <v>264</v>
      </c>
      <c r="B432" s="76"/>
      <c r="C432" s="74" t="n">
        <v>83</v>
      </c>
    </row>
    <row collapsed="false" customFormat="false" customHeight="false" hidden="false" ht="15" outlineLevel="0" r="433">
      <c r="A433" s="75"/>
      <c r="B433" s="76" t="n">
        <v>650773</v>
      </c>
      <c r="C433" s="78" t="n">
        <v>83</v>
      </c>
    </row>
    <row collapsed="false" customFormat="false" customHeight="false" hidden="false" ht="15" outlineLevel="0" r="434">
      <c r="A434" s="75"/>
      <c r="B434" s="76" t="s">
        <v>92</v>
      </c>
      <c r="C434" s="77" t="n">
        <v>0</v>
      </c>
    </row>
    <row collapsed="false" customFormat="false" customHeight="false" hidden="false" ht="15" outlineLevel="0" r="435">
      <c r="A435" s="75" t="s">
        <v>265</v>
      </c>
      <c r="B435" s="76"/>
      <c r="C435" s="74" t="n">
        <v>100</v>
      </c>
    </row>
    <row collapsed="false" customFormat="false" customHeight="false" hidden="false" ht="15" outlineLevel="0" r="436">
      <c r="A436" s="75"/>
      <c r="B436" s="76" t="n">
        <v>650360</v>
      </c>
      <c r="C436" s="78" t="n">
        <v>100</v>
      </c>
    </row>
    <row collapsed="false" customFormat="false" customHeight="false" hidden="false" ht="15" outlineLevel="0" r="437">
      <c r="A437" s="75"/>
      <c r="B437" s="76" t="n">
        <v>650744</v>
      </c>
      <c r="C437" s="78" t="n">
        <v>0</v>
      </c>
    </row>
    <row collapsed="false" customFormat="false" customHeight="false" hidden="false" ht="15" outlineLevel="0" r="438">
      <c r="A438" s="75"/>
      <c r="B438" s="76" t="s">
        <v>92</v>
      </c>
      <c r="C438" s="77" t="n">
        <v>0</v>
      </c>
    </row>
    <row collapsed="false" customFormat="false" customHeight="false" hidden="false" ht="15" outlineLevel="0" r="439">
      <c r="A439" s="75" t="s">
        <v>266</v>
      </c>
      <c r="B439" s="76"/>
      <c r="C439" s="74" t="n">
        <v>4</v>
      </c>
    </row>
    <row collapsed="false" customFormat="false" customHeight="false" hidden="false" ht="15" outlineLevel="0" r="440">
      <c r="A440" s="75"/>
      <c r="B440" s="76" t="n">
        <v>650171</v>
      </c>
      <c r="C440" s="77" t="n">
        <v>4</v>
      </c>
    </row>
    <row collapsed="false" customFormat="false" customHeight="false" hidden="false" ht="15" outlineLevel="0" r="441">
      <c r="A441" s="75" t="s">
        <v>267</v>
      </c>
      <c r="B441" s="76"/>
      <c r="C441" s="74" t="n">
        <v>79</v>
      </c>
    </row>
    <row collapsed="false" customFormat="false" customHeight="false" hidden="false" ht="15" outlineLevel="0" r="442">
      <c r="A442" s="75"/>
      <c r="B442" s="76" t="n">
        <v>650773</v>
      </c>
      <c r="C442" s="77" t="n">
        <v>79</v>
      </c>
    </row>
    <row collapsed="false" customFormat="false" customHeight="false" hidden="false" ht="15" outlineLevel="0" r="443">
      <c r="A443" s="75" t="s">
        <v>268</v>
      </c>
      <c r="B443" s="76"/>
      <c r="C443" s="74" t="n">
        <v>13</v>
      </c>
    </row>
    <row collapsed="false" customFormat="false" customHeight="false" hidden="false" ht="15" outlineLevel="0" r="444">
      <c r="A444" s="75"/>
      <c r="B444" s="76" t="n">
        <v>650360</v>
      </c>
      <c r="C444" s="77" t="n">
        <v>13</v>
      </c>
    </row>
    <row collapsed="false" customFormat="false" customHeight="false" hidden="false" ht="15" outlineLevel="0" r="445">
      <c r="A445" s="75" t="s">
        <v>269</v>
      </c>
      <c r="B445" s="76"/>
      <c r="C445" s="74" t="n">
        <v>150</v>
      </c>
    </row>
    <row collapsed="false" customFormat="false" customHeight="false" hidden="false" ht="15" outlineLevel="0" r="446">
      <c r="A446" s="75"/>
      <c r="B446" s="76" t="n">
        <v>650497</v>
      </c>
      <c r="C446" s="77" t="n">
        <v>150</v>
      </c>
    </row>
    <row collapsed="false" customFormat="false" customHeight="false" hidden="false" ht="15" outlineLevel="0" r="447">
      <c r="A447" s="75" t="s">
        <v>270</v>
      </c>
      <c r="B447" s="76"/>
      <c r="C447" s="74" t="n">
        <v>782</v>
      </c>
    </row>
    <row collapsed="false" customFormat="false" customHeight="false" hidden="false" ht="15" outlineLevel="0" r="448">
      <c r="A448" s="75"/>
      <c r="B448" s="76" t="n">
        <v>650360</v>
      </c>
      <c r="C448" s="78" t="n">
        <v>352</v>
      </c>
    </row>
    <row collapsed="false" customFormat="false" customHeight="false" hidden="false" ht="15" outlineLevel="0" r="449">
      <c r="A449" s="75"/>
      <c r="B449" s="76" t="n">
        <v>650497</v>
      </c>
      <c r="C449" s="78" t="n">
        <v>430</v>
      </c>
    </row>
    <row collapsed="false" customFormat="false" customHeight="false" hidden="false" ht="15" outlineLevel="0" r="450">
      <c r="A450" s="75"/>
      <c r="B450" s="76" t="s">
        <v>92</v>
      </c>
      <c r="C450" s="77" t="n">
        <v>0</v>
      </c>
    </row>
    <row collapsed="false" customFormat="false" customHeight="false" hidden="false" ht="15" outlineLevel="0" r="451">
      <c r="A451" s="75" t="s">
        <v>271</v>
      </c>
      <c r="B451" s="76"/>
      <c r="C451" s="74" t="n">
        <v>75</v>
      </c>
    </row>
    <row collapsed="false" customFormat="false" customHeight="false" hidden="false" ht="15" outlineLevel="0" r="452">
      <c r="A452" s="75"/>
      <c r="B452" s="76" t="n">
        <v>650360</v>
      </c>
      <c r="C452" s="77" t="n">
        <v>75</v>
      </c>
    </row>
    <row collapsed="false" customFormat="false" customHeight="false" hidden="false" ht="15" outlineLevel="0" r="453">
      <c r="A453" s="75" t="s">
        <v>272</v>
      </c>
      <c r="B453" s="76"/>
      <c r="C453" s="74" t="n">
        <v>478</v>
      </c>
    </row>
    <row collapsed="false" customFormat="false" customHeight="false" hidden="false" ht="15" outlineLevel="0" r="454">
      <c r="A454" s="75"/>
      <c r="B454" s="76" t="n">
        <v>650497</v>
      </c>
      <c r="C454" s="77" t="n">
        <v>478</v>
      </c>
    </row>
    <row collapsed="false" customFormat="false" customHeight="false" hidden="false" ht="15" outlineLevel="0" r="455">
      <c r="A455" s="75" t="s">
        <v>273</v>
      </c>
      <c r="B455" s="76"/>
      <c r="C455" s="74" t="n">
        <v>381</v>
      </c>
    </row>
    <row collapsed="false" customFormat="false" customHeight="false" hidden="false" ht="15" outlineLevel="0" r="456">
      <c r="A456" s="75"/>
      <c r="B456" s="76" t="n">
        <v>650321</v>
      </c>
      <c r="C456" s="78" t="n">
        <v>91</v>
      </c>
    </row>
    <row collapsed="false" customFormat="false" customHeight="false" hidden="false" ht="15" outlineLevel="0" r="457">
      <c r="A457" s="75"/>
      <c r="B457" s="76" t="n">
        <v>650497</v>
      </c>
      <c r="C457" s="78" t="n">
        <v>172</v>
      </c>
    </row>
    <row collapsed="false" customFormat="false" customHeight="false" hidden="false" ht="15" outlineLevel="0" r="458">
      <c r="A458" s="75"/>
      <c r="B458" s="76" t="n">
        <v>650773</v>
      </c>
      <c r="C458" s="78" t="n">
        <v>118</v>
      </c>
    </row>
    <row collapsed="false" customFormat="false" customHeight="false" hidden="false" ht="15" outlineLevel="0" r="459">
      <c r="A459" s="75"/>
      <c r="B459" s="76" t="s">
        <v>92</v>
      </c>
      <c r="C459" s="77" t="n">
        <v>0</v>
      </c>
    </row>
    <row collapsed="false" customFormat="false" customHeight="false" hidden="false" ht="15" outlineLevel="0" r="460">
      <c r="A460" s="75" t="s">
        <v>274</v>
      </c>
      <c r="B460" s="76"/>
      <c r="C460" s="74" t="n">
        <v>147</v>
      </c>
    </row>
    <row collapsed="false" customFormat="false" customHeight="false" hidden="false" ht="15" outlineLevel="0" r="461">
      <c r="A461" s="75"/>
      <c r="B461" s="76" t="n">
        <v>650830</v>
      </c>
      <c r="C461" s="77" t="n">
        <v>147</v>
      </c>
    </row>
    <row collapsed="false" customFormat="false" customHeight="false" hidden="false" ht="15" outlineLevel="0" r="462">
      <c r="A462" s="75" t="s">
        <v>275</v>
      </c>
      <c r="B462" s="76"/>
      <c r="C462" s="74" t="n">
        <v>1244</v>
      </c>
    </row>
    <row collapsed="false" customFormat="false" customHeight="false" hidden="false" ht="15" outlineLevel="0" r="463">
      <c r="A463" s="75"/>
      <c r="B463" s="76" t="n">
        <v>650321</v>
      </c>
      <c r="C463" s="78" t="n">
        <v>475</v>
      </c>
    </row>
    <row collapsed="false" customFormat="false" customHeight="false" hidden="false" ht="15" outlineLevel="0" r="464">
      <c r="A464" s="75"/>
      <c r="B464" s="76" t="n">
        <v>650360</v>
      </c>
      <c r="C464" s="77" t="n">
        <v>769</v>
      </c>
    </row>
    <row collapsed="false" customFormat="false" customHeight="false" hidden="false" ht="15" outlineLevel="0" r="465">
      <c r="A465" s="75" t="s">
        <v>276</v>
      </c>
      <c r="B465" s="76"/>
      <c r="C465" s="74" t="n">
        <v>113</v>
      </c>
    </row>
    <row collapsed="false" customFormat="false" customHeight="false" hidden="false" ht="15" outlineLevel="0" r="466">
      <c r="A466" s="75"/>
      <c r="B466" s="76" t="n">
        <v>650360</v>
      </c>
      <c r="C466" s="78" t="n">
        <v>113</v>
      </c>
    </row>
    <row collapsed="false" customFormat="false" customHeight="false" hidden="false" ht="15" outlineLevel="0" r="467">
      <c r="A467" s="75"/>
      <c r="B467" s="76" t="s">
        <v>92</v>
      </c>
      <c r="C467" s="77" t="n">
        <v>0</v>
      </c>
    </row>
    <row collapsed="false" customFormat="false" customHeight="false" hidden="false" ht="15" outlineLevel="0" r="468">
      <c r="A468" s="75" t="s">
        <v>277</v>
      </c>
      <c r="B468" s="76"/>
      <c r="C468" s="74" t="n">
        <v>236</v>
      </c>
    </row>
    <row collapsed="false" customFormat="false" customHeight="false" hidden="false" ht="15" outlineLevel="0" r="469">
      <c r="A469" s="75"/>
      <c r="B469" s="76" t="n">
        <v>650321</v>
      </c>
      <c r="C469" s="78" t="n">
        <v>158</v>
      </c>
    </row>
    <row collapsed="false" customFormat="false" customHeight="false" hidden="false" ht="15" outlineLevel="0" r="470">
      <c r="A470" s="75"/>
      <c r="B470" s="76" t="n">
        <v>650360</v>
      </c>
      <c r="C470" s="78" t="n">
        <v>78</v>
      </c>
    </row>
    <row collapsed="false" customFormat="false" customHeight="false" hidden="false" ht="15" outlineLevel="0" r="471">
      <c r="A471" s="75"/>
      <c r="B471" s="76" t="n">
        <v>650744</v>
      </c>
      <c r="C471" s="77" t="n">
        <v>0</v>
      </c>
    </row>
    <row collapsed="false" customFormat="false" customHeight="false" hidden="false" ht="15" outlineLevel="0" r="472">
      <c r="A472" s="75" t="s">
        <v>278</v>
      </c>
      <c r="B472" s="76"/>
      <c r="C472" s="74" t="n">
        <v>0</v>
      </c>
    </row>
    <row collapsed="false" customFormat="false" customHeight="false" hidden="false" ht="15" outlineLevel="0" r="473">
      <c r="A473" s="75"/>
      <c r="B473" s="76" t="n">
        <v>650360</v>
      </c>
      <c r="C473" s="77" t="n">
        <v>0</v>
      </c>
    </row>
    <row collapsed="false" customFormat="false" customHeight="false" hidden="false" ht="15" outlineLevel="0" r="474">
      <c r="A474" s="75" t="s">
        <v>279</v>
      </c>
      <c r="B474" s="76"/>
      <c r="C474" s="74" t="n">
        <v>2155</v>
      </c>
    </row>
    <row collapsed="false" customFormat="false" customHeight="false" hidden="false" ht="15" outlineLevel="0" r="475">
      <c r="A475" s="75"/>
      <c r="B475" s="76" t="n">
        <v>650497</v>
      </c>
      <c r="C475" s="78" t="n">
        <v>2155</v>
      </c>
    </row>
    <row collapsed="false" customFormat="false" customHeight="false" hidden="false" ht="15" outlineLevel="0" r="476">
      <c r="A476" s="75"/>
      <c r="B476" s="76" t="s">
        <v>92</v>
      </c>
      <c r="C476" s="77" t="n">
        <v>0</v>
      </c>
    </row>
    <row collapsed="false" customFormat="false" customHeight="false" hidden="false" ht="15" outlineLevel="0" r="477">
      <c r="A477" s="75" t="s">
        <v>280</v>
      </c>
      <c r="B477" s="76"/>
      <c r="C477" s="74" t="n">
        <v>2</v>
      </c>
    </row>
    <row collapsed="false" customFormat="false" customHeight="false" hidden="false" ht="15" outlineLevel="0" r="478">
      <c r="A478" s="75"/>
      <c r="B478" s="76" t="n">
        <v>650400</v>
      </c>
      <c r="C478" s="78" t="n">
        <v>2</v>
      </c>
    </row>
    <row collapsed="false" customFormat="false" customHeight="false" hidden="false" ht="15" outlineLevel="0" r="479">
      <c r="A479" s="75"/>
      <c r="B479" s="76" t="s">
        <v>92</v>
      </c>
      <c r="C479" s="77" t="n">
        <v>0</v>
      </c>
    </row>
    <row collapsed="false" customFormat="false" customHeight="false" hidden="false" ht="15" outlineLevel="0" r="480">
      <c r="A480" s="75" t="s">
        <v>281</v>
      </c>
      <c r="B480" s="76"/>
      <c r="C480" s="74" t="n">
        <v>238</v>
      </c>
    </row>
    <row collapsed="false" customFormat="false" customHeight="false" hidden="false" ht="15" outlineLevel="0" r="481">
      <c r="A481" s="75"/>
      <c r="B481" s="76" t="n">
        <v>650360</v>
      </c>
      <c r="C481" s="77" t="n">
        <v>238</v>
      </c>
    </row>
    <row collapsed="false" customFormat="false" customHeight="false" hidden="false" ht="15" outlineLevel="0" r="482">
      <c r="A482" s="75" t="s">
        <v>282</v>
      </c>
      <c r="B482" s="76"/>
      <c r="C482" s="74" t="n">
        <v>180</v>
      </c>
    </row>
    <row collapsed="false" customFormat="false" customHeight="false" hidden="false" ht="15" outlineLevel="0" r="483">
      <c r="A483" s="75"/>
      <c r="B483" s="76" t="n">
        <v>650171</v>
      </c>
      <c r="C483" s="77" t="n">
        <v>180</v>
      </c>
    </row>
    <row collapsed="false" customFormat="false" customHeight="false" hidden="false" ht="15" outlineLevel="0" r="484">
      <c r="A484" s="75" t="s">
        <v>283</v>
      </c>
      <c r="B484" s="76"/>
      <c r="C484" s="74" t="n">
        <v>180</v>
      </c>
    </row>
    <row collapsed="false" customFormat="false" customHeight="false" hidden="false" ht="15" outlineLevel="0" r="485">
      <c r="A485" s="75"/>
      <c r="B485" s="76" t="n">
        <v>650497</v>
      </c>
      <c r="C485" s="78" t="n">
        <v>180</v>
      </c>
    </row>
    <row collapsed="false" customFormat="false" customHeight="false" hidden="false" ht="15" outlineLevel="0" r="486">
      <c r="A486" s="75"/>
      <c r="B486" s="76" t="s">
        <v>92</v>
      </c>
      <c r="C486" s="77" t="n">
        <v>0</v>
      </c>
    </row>
    <row collapsed="false" customFormat="false" customHeight="false" hidden="false" ht="15" outlineLevel="0" r="487">
      <c r="A487" s="75" t="s">
        <v>284</v>
      </c>
      <c r="B487" s="76"/>
      <c r="C487" s="74" t="n">
        <v>132</v>
      </c>
    </row>
    <row collapsed="false" customFormat="false" customHeight="false" hidden="false" ht="15" outlineLevel="0" r="488">
      <c r="A488" s="75"/>
      <c r="B488" s="76" t="n">
        <v>650360</v>
      </c>
      <c r="C488" s="78" t="n">
        <v>132</v>
      </c>
    </row>
    <row collapsed="false" customFormat="false" customHeight="false" hidden="false" ht="15" outlineLevel="0" r="489">
      <c r="A489" s="75"/>
      <c r="B489" s="76" t="s">
        <v>92</v>
      </c>
      <c r="C489" s="77" t="n">
        <v>0</v>
      </c>
    </row>
    <row collapsed="false" customFormat="false" customHeight="false" hidden="false" ht="15" outlineLevel="0" r="490">
      <c r="A490" s="75" t="s">
        <v>285</v>
      </c>
      <c r="B490" s="76"/>
      <c r="C490" s="74" t="n">
        <v>3031</v>
      </c>
    </row>
    <row collapsed="false" customFormat="false" customHeight="false" hidden="false" ht="15" outlineLevel="0" r="491">
      <c r="A491" s="75"/>
      <c r="B491" s="76" t="n">
        <v>650171</v>
      </c>
      <c r="C491" s="78" t="n">
        <v>150</v>
      </c>
    </row>
    <row collapsed="false" customFormat="false" customHeight="false" hidden="false" ht="15" outlineLevel="0" r="492">
      <c r="A492" s="75"/>
      <c r="B492" s="76" t="n">
        <v>650360</v>
      </c>
      <c r="C492" s="78" t="n">
        <v>166</v>
      </c>
    </row>
    <row collapsed="false" customFormat="false" customHeight="false" hidden="false" ht="15" outlineLevel="0" r="493">
      <c r="A493" s="75"/>
      <c r="B493" s="76" t="n">
        <v>650400</v>
      </c>
      <c r="C493" s="78" t="n">
        <v>2669</v>
      </c>
    </row>
    <row collapsed="false" customFormat="false" customHeight="false" hidden="false" ht="15" outlineLevel="0" r="494">
      <c r="A494" s="75"/>
      <c r="B494" s="76" t="n">
        <v>650497</v>
      </c>
      <c r="C494" s="78" t="n">
        <v>46</v>
      </c>
    </row>
    <row collapsed="false" customFormat="false" customHeight="false" hidden="false" ht="15" outlineLevel="0" r="495">
      <c r="A495" s="75"/>
      <c r="B495" s="76" t="s">
        <v>92</v>
      </c>
      <c r="C495" s="77" t="n">
        <v>0</v>
      </c>
    </row>
    <row collapsed="false" customFormat="false" customHeight="false" hidden="false" ht="15" outlineLevel="0" r="496">
      <c r="A496" s="75" t="s">
        <v>286</v>
      </c>
      <c r="B496" s="76"/>
      <c r="C496" s="74" t="n">
        <v>475</v>
      </c>
    </row>
    <row collapsed="false" customFormat="false" customHeight="false" hidden="false" ht="15" outlineLevel="0" r="497">
      <c r="A497" s="75"/>
      <c r="B497" s="76" t="n">
        <v>650360</v>
      </c>
      <c r="C497" s="78" t="n">
        <v>464</v>
      </c>
    </row>
    <row collapsed="false" customFormat="false" customHeight="false" hidden="false" ht="15" outlineLevel="0" r="498">
      <c r="A498" s="75"/>
      <c r="B498" s="76" t="n">
        <v>650497</v>
      </c>
      <c r="C498" s="78" t="n">
        <v>11</v>
      </c>
    </row>
    <row collapsed="false" customFormat="false" customHeight="false" hidden="false" ht="15" outlineLevel="0" r="499">
      <c r="A499" s="75"/>
      <c r="B499" s="76" t="s">
        <v>92</v>
      </c>
      <c r="C499" s="77" t="n">
        <v>0</v>
      </c>
    </row>
    <row collapsed="false" customFormat="false" customHeight="false" hidden="false" ht="15" outlineLevel="0" r="500">
      <c r="A500" s="75" t="s">
        <v>287</v>
      </c>
      <c r="B500" s="76"/>
      <c r="C500" s="74" t="n">
        <v>216</v>
      </c>
    </row>
    <row collapsed="false" customFormat="false" customHeight="false" hidden="false" ht="15" outlineLevel="0" r="501">
      <c r="A501" s="75"/>
      <c r="B501" s="76" t="n">
        <v>650171</v>
      </c>
      <c r="C501" s="78" t="n">
        <v>216</v>
      </c>
    </row>
    <row collapsed="false" customFormat="false" customHeight="false" hidden="false" ht="15" outlineLevel="0" r="502">
      <c r="A502" s="75"/>
      <c r="B502" s="76" t="s">
        <v>92</v>
      </c>
      <c r="C502" s="77" t="n">
        <v>0</v>
      </c>
    </row>
    <row collapsed="false" customFormat="false" customHeight="false" hidden="false" ht="15" outlineLevel="0" r="503">
      <c r="A503" s="75" t="s">
        <v>288</v>
      </c>
      <c r="B503" s="76"/>
      <c r="C503" s="74" t="n">
        <v>105</v>
      </c>
    </row>
    <row collapsed="false" customFormat="false" customHeight="false" hidden="false" ht="15" outlineLevel="0" r="504">
      <c r="A504" s="75"/>
      <c r="B504" s="76" t="n">
        <v>650321</v>
      </c>
      <c r="C504" s="77" t="n">
        <v>105</v>
      </c>
    </row>
    <row collapsed="false" customFormat="false" customHeight="false" hidden="false" ht="15" outlineLevel="0" r="505">
      <c r="A505" s="75" t="s">
        <v>289</v>
      </c>
      <c r="B505" s="76"/>
      <c r="C505" s="74" t="n">
        <v>363</v>
      </c>
    </row>
    <row collapsed="false" customFormat="false" customHeight="false" hidden="false" ht="15" outlineLevel="0" r="506">
      <c r="A506" s="75"/>
      <c r="B506" s="76" t="n">
        <v>650171</v>
      </c>
      <c r="C506" s="78" t="n">
        <v>238</v>
      </c>
    </row>
    <row collapsed="false" customFormat="false" customHeight="false" hidden="false" ht="15" outlineLevel="0" r="507">
      <c r="A507" s="75"/>
      <c r="B507" s="76" t="n">
        <v>650321</v>
      </c>
      <c r="C507" s="78" t="n">
        <v>41</v>
      </c>
    </row>
    <row collapsed="false" customFormat="false" customHeight="false" hidden="false" ht="15" outlineLevel="0" r="508">
      <c r="A508" s="75"/>
      <c r="B508" s="76" t="n">
        <v>650497</v>
      </c>
      <c r="C508" s="77" t="n">
        <v>84</v>
      </c>
    </row>
    <row collapsed="false" customFormat="false" customHeight="false" hidden="false" ht="15" outlineLevel="0" r="509">
      <c r="A509" s="75" t="s">
        <v>290</v>
      </c>
      <c r="B509" s="76"/>
      <c r="C509" s="74" t="n">
        <v>40</v>
      </c>
    </row>
    <row collapsed="false" customFormat="false" customHeight="false" hidden="false" ht="15" outlineLevel="0" r="510">
      <c r="A510" s="75"/>
      <c r="B510" s="76" t="n">
        <v>650497</v>
      </c>
      <c r="C510" s="77" t="n">
        <v>40</v>
      </c>
    </row>
    <row collapsed="false" customFormat="false" customHeight="false" hidden="false" ht="15" outlineLevel="0" r="511">
      <c r="A511" s="75" t="s">
        <v>291</v>
      </c>
      <c r="B511" s="76"/>
      <c r="C511" s="74" t="n">
        <v>2160</v>
      </c>
    </row>
    <row collapsed="false" customFormat="false" customHeight="false" hidden="false" ht="15" outlineLevel="0" r="512">
      <c r="A512" s="75"/>
      <c r="B512" s="76" t="n">
        <v>650321</v>
      </c>
      <c r="C512" s="78" t="n">
        <v>2160</v>
      </c>
    </row>
    <row collapsed="false" customFormat="false" customHeight="false" hidden="false" ht="15" outlineLevel="0" r="513">
      <c r="A513" s="75"/>
      <c r="B513" s="76" t="s">
        <v>92</v>
      </c>
      <c r="C513" s="77" t="n">
        <v>0</v>
      </c>
    </row>
    <row collapsed="false" customFormat="false" customHeight="false" hidden="false" ht="15" outlineLevel="0" r="514">
      <c r="A514" s="75" t="s">
        <v>292</v>
      </c>
      <c r="B514" s="76"/>
      <c r="C514" s="74" t="n">
        <v>377</v>
      </c>
    </row>
    <row collapsed="false" customFormat="false" customHeight="false" hidden="false" ht="15" outlineLevel="0" r="515">
      <c r="A515" s="75"/>
      <c r="B515" s="76" t="n">
        <v>650171</v>
      </c>
      <c r="C515" s="77" t="n">
        <v>377</v>
      </c>
    </row>
    <row collapsed="false" customFormat="false" customHeight="false" hidden="false" ht="15" outlineLevel="0" r="516">
      <c r="A516" s="75" t="s">
        <v>293</v>
      </c>
      <c r="B516" s="76"/>
      <c r="C516" s="74" t="n">
        <v>88</v>
      </c>
    </row>
    <row collapsed="false" customFormat="false" customHeight="false" hidden="false" ht="15" outlineLevel="0" r="517">
      <c r="A517" s="75"/>
      <c r="B517" s="76" t="n">
        <v>650171</v>
      </c>
      <c r="C517" s="77" t="n">
        <v>88</v>
      </c>
    </row>
    <row collapsed="false" customFormat="false" customHeight="false" hidden="false" ht="15" outlineLevel="0" r="518">
      <c r="A518" s="75" t="s">
        <v>294</v>
      </c>
      <c r="B518" s="76"/>
      <c r="C518" s="74" t="n">
        <v>40</v>
      </c>
    </row>
    <row collapsed="false" customFormat="false" customHeight="false" hidden="false" ht="15" outlineLevel="0" r="519">
      <c r="A519" s="75"/>
      <c r="B519" s="76" t="n">
        <v>650321</v>
      </c>
      <c r="C519" s="78" t="n">
        <v>40</v>
      </c>
    </row>
    <row collapsed="false" customFormat="false" customHeight="false" hidden="false" ht="15" outlineLevel="0" r="520">
      <c r="A520" s="75"/>
      <c r="B520" s="76" t="s">
        <v>92</v>
      </c>
      <c r="C520" s="77" t="n">
        <v>0</v>
      </c>
    </row>
    <row collapsed="false" customFormat="false" customHeight="false" hidden="false" ht="15" outlineLevel="0" r="521">
      <c r="A521" s="75" t="s">
        <v>295</v>
      </c>
      <c r="B521" s="76"/>
      <c r="C521" s="74" t="n">
        <v>12</v>
      </c>
    </row>
    <row collapsed="false" customFormat="false" customHeight="false" hidden="false" ht="15" outlineLevel="0" r="522">
      <c r="A522" s="75"/>
      <c r="B522" s="76" t="n">
        <v>650497</v>
      </c>
      <c r="C522" s="78" t="n">
        <v>12</v>
      </c>
    </row>
    <row collapsed="false" customFormat="false" customHeight="false" hidden="false" ht="15" outlineLevel="0" r="523">
      <c r="A523" s="75"/>
      <c r="B523" s="76" t="s">
        <v>92</v>
      </c>
      <c r="C523" s="77" t="n">
        <v>0</v>
      </c>
    </row>
    <row collapsed="false" customFormat="false" customHeight="false" hidden="false" ht="15" outlineLevel="0" r="524">
      <c r="A524" s="75" t="s">
        <v>296</v>
      </c>
      <c r="B524" s="76"/>
      <c r="C524" s="74" t="n">
        <v>442</v>
      </c>
    </row>
    <row collapsed="false" customFormat="false" customHeight="false" hidden="false" ht="15" outlineLevel="0" r="525">
      <c r="A525" s="75"/>
      <c r="B525" s="76" t="n">
        <v>650321</v>
      </c>
      <c r="C525" s="78" t="n">
        <v>442</v>
      </c>
    </row>
    <row collapsed="false" customFormat="false" customHeight="false" hidden="false" ht="15" outlineLevel="0" r="526">
      <c r="A526" s="75"/>
      <c r="B526" s="76" t="s">
        <v>92</v>
      </c>
      <c r="C526" s="77" t="n">
        <v>0</v>
      </c>
    </row>
    <row collapsed="false" customFormat="false" customHeight="false" hidden="false" ht="15" outlineLevel="0" r="527">
      <c r="A527" s="75" t="s">
        <v>297</v>
      </c>
      <c r="B527" s="76"/>
      <c r="C527" s="74" t="n">
        <v>141</v>
      </c>
    </row>
    <row collapsed="false" customFormat="false" customHeight="false" hidden="false" ht="15" outlineLevel="0" r="528">
      <c r="A528" s="75"/>
      <c r="B528" s="76" t="n">
        <v>650321</v>
      </c>
      <c r="C528" s="78" t="n">
        <v>141</v>
      </c>
    </row>
    <row collapsed="false" customFormat="false" customHeight="false" hidden="false" ht="15" outlineLevel="0" r="529">
      <c r="A529" s="75"/>
      <c r="B529" s="76" t="s">
        <v>92</v>
      </c>
      <c r="C529" s="77" t="n">
        <v>0</v>
      </c>
    </row>
    <row collapsed="false" customFormat="false" customHeight="false" hidden="false" ht="15" outlineLevel="0" r="530">
      <c r="A530" s="75" t="s">
        <v>298</v>
      </c>
      <c r="B530" s="76"/>
      <c r="C530" s="74" t="n">
        <v>311</v>
      </c>
    </row>
    <row collapsed="false" customFormat="false" customHeight="false" hidden="false" ht="15" outlineLevel="0" r="531">
      <c r="A531" s="75"/>
      <c r="B531" s="76" t="n">
        <v>650171</v>
      </c>
      <c r="C531" s="78" t="n">
        <v>307</v>
      </c>
    </row>
    <row collapsed="false" customFormat="false" customHeight="false" hidden="false" ht="15" outlineLevel="0" r="532">
      <c r="A532" s="75"/>
      <c r="B532" s="76" t="n">
        <v>650497</v>
      </c>
      <c r="C532" s="78" t="n">
        <v>3</v>
      </c>
    </row>
    <row collapsed="false" customFormat="false" customHeight="false" hidden="false" ht="15" outlineLevel="0" r="533">
      <c r="A533" s="75"/>
      <c r="B533" s="76" t="s">
        <v>92</v>
      </c>
      <c r="C533" s="77" t="n">
        <v>1</v>
      </c>
    </row>
    <row collapsed="false" customFormat="false" customHeight="false" hidden="false" ht="15" outlineLevel="0" r="534">
      <c r="A534" s="75" t="s">
        <v>299</v>
      </c>
      <c r="B534" s="76"/>
      <c r="C534" s="74" t="n">
        <v>75</v>
      </c>
    </row>
    <row collapsed="false" customFormat="false" customHeight="false" hidden="false" ht="15" outlineLevel="0" r="535">
      <c r="A535" s="75"/>
      <c r="B535" s="76" t="n">
        <v>650171</v>
      </c>
      <c r="C535" s="78" t="n">
        <v>75</v>
      </c>
    </row>
    <row collapsed="false" customFormat="false" customHeight="false" hidden="false" ht="15" outlineLevel="0" r="536">
      <c r="A536" s="75"/>
      <c r="B536" s="76" t="s">
        <v>92</v>
      </c>
      <c r="C536" s="77" t="n">
        <v>0</v>
      </c>
    </row>
    <row collapsed="false" customFormat="false" customHeight="false" hidden="false" ht="15" outlineLevel="0" r="537">
      <c r="A537" s="75" t="s">
        <v>300</v>
      </c>
      <c r="B537" s="76"/>
      <c r="C537" s="74" t="n">
        <v>0</v>
      </c>
    </row>
    <row collapsed="false" customFormat="false" customHeight="false" hidden="false" ht="15" outlineLevel="0" r="538">
      <c r="A538" s="75"/>
      <c r="B538" s="76" t="s">
        <v>92</v>
      </c>
      <c r="C538" s="77" t="n">
        <v>0</v>
      </c>
    </row>
    <row collapsed="false" customFormat="false" customHeight="false" hidden="false" ht="15" outlineLevel="0" r="539">
      <c r="A539" s="75" t="s">
        <v>301</v>
      </c>
      <c r="B539" s="76"/>
      <c r="C539" s="74" t="n">
        <v>175</v>
      </c>
    </row>
    <row collapsed="false" customFormat="false" customHeight="false" hidden="false" ht="15" outlineLevel="0" r="540">
      <c r="A540" s="75"/>
      <c r="B540" s="76" t="n">
        <v>650321</v>
      </c>
      <c r="C540" s="77" t="n">
        <v>175</v>
      </c>
    </row>
    <row collapsed="false" customFormat="false" customHeight="false" hidden="false" ht="15" outlineLevel="0" r="541">
      <c r="A541" s="75" t="s">
        <v>302</v>
      </c>
      <c r="B541" s="76"/>
      <c r="C541" s="74" t="n">
        <v>548</v>
      </c>
    </row>
    <row collapsed="false" customFormat="false" customHeight="false" hidden="false" ht="15" outlineLevel="0" r="542">
      <c r="A542" s="75"/>
      <c r="B542" s="76" t="n">
        <v>650171</v>
      </c>
      <c r="C542" s="77" t="n">
        <v>548</v>
      </c>
    </row>
    <row collapsed="false" customFormat="false" customHeight="false" hidden="false" ht="15" outlineLevel="0" r="543">
      <c r="A543" s="75" t="s">
        <v>303</v>
      </c>
      <c r="B543" s="76"/>
      <c r="C543" s="74" t="n">
        <v>198</v>
      </c>
    </row>
    <row collapsed="false" customFormat="false" customHeight="false" hidden="false" ht="15" outlineLevel="0" r="544">
      <c r="A544" s="75"/>
      <c r="B544" s="76" t="n">
        <v>650497</v>
      </c>
      <c r="C544" s="78" t="n">
        <v>198</v>
      </c>
    </row>
    <row collapsed="false" customFormat="false" customHeight="false" hidden="false" ht="15" outlineLevel="0" r="545">
      <c r="A545" s="75"/>
      <c r="B545" s="76" t="s">
        <v>92</v>
      </c>
      <c r="C545" s="77" t="n">
        <v>0</v>
      </c>
    </row>
    <row collapsed="false" customFormat="false" customHeight="false" hidden="false" ht="15" outlineLevel="0" r="546">
      <c r="A546" s="75" t="s">
        <v>304</v>
      </c>
      <c r="B546" s="76"/>
      <c r="C546" s="74" t="n">
        <v>1368</v>
      </c>
    </row>
    <row collapsed="false" customFormat="false" customHeight="false" hidden="false" ht="15" outlineLevel="0" r="547">
      <c r="A547" s="75"/>
      <c r="B547" s="76" t="n">
        <v>650171</v>
      </c>
      <c r="C547" s="77" t="n">
        <v>1368</v>
      </c>
    </row>
    <row collapsed="false" customFormat="false" customHeight="false" hidden="false" ht="15" outlineLevel="0" r="548">
      <c r="A548" s="75" t="s">
        <v>305</v>
      </c>
      <c r="B548" s="76"/>
      <c r="C548" s="74" t="n">
        <v>0</v>
      </c>
    </row>
    <row collapsed="false" customFormat="false" customHeight="false" hidden="false" ht="15" outlineLevel="0" r="549">
      <c r="A549" s="75"/>
      <c r="B549" s="76" t="s">
        <v>92</v>
      </c>
      <c r="C549" s="77" t="n">
        <v>0</v>
      </c>
    </row>
    <row collapsed="false" customFormat="false" customHeight="false" hidden="false" ht="15" outlineLevel="0" r="550">
      <c r="A550" s="75" t="s">
        <v>306</v>
      </c>
      <c r="B550" s="76"/>
      <c r="C550" s="74" t="n">
        <v>121</v>
      </c>
    </row>
    <row collapsed="false" customFormat="false" customHeight="false" hidden="false" ht="15" outlineLevel="0" r="551">
      <c r="A551" s="75"/>
      <c r="B551" s="76" t="n">
        <v>650171</v>
      </c>
      <c r="C551" s="78" t="n">
        <v>29</v>
      </c>
    </row>
    <row collapsed="false" customFormat="false" customHeight="false" hidden="false" ht="15" outlineLevel="0" r="552">
      <c r="A552" s="75"/>
      <c r="B552" s="76" t="n">
        <v>650497</v>
      </c>
      <c r="C552" s="78" t="n">
        <v>92</v>
      </c>
    </row>
    <row collapsed="false" customFormat="false" customHeight="false" hidden="false" ht="15" outlineLevel="0" r="553">
      <c r="A553" s="75"/>
      <c r="B553" s="76" t="s">
        <v>92</v>
      </c>
      <c r="C553" s="77" t="n">
        <v>0</v>
      </c>
    </row>
    <row collapsed="false" customFormat="false" customHeight="false" hidden="false" ht="15" outlineLevel="0" r="554">
      <c r="A554" s="75" t="s">
        <v>307</v>
      </c>
      <c r="B554" s="76"/>
      <c r="C554" s="74" t="n">
        <v>153</v>
      </c>
    </row>
    <row collapsed="false" customFormat="false" customHeight="false" hidden="false" ht="15" outlineLevel="0" r="555">
      <c r="A555" s="75"/>
      <c r="B555" s="76" t="n">
        <v>650321</v>
      </c>
      <c r="C555" s="77" t="n">
        <v>153</v>
      </c>
    </row>
    <row collapsed="false" customFormat="false" customHeight="false" hidden="false" ht="15" outlineLevel="0" r="556">
      <c r="A556" s="75" t="s">
        <v>308</v>
      </c>
      <c r="B556" s="76"/>
      <c r="C556" s="74" t="n">
        <v>423</v>
      </c>
    </row>
    <row collapsed="false" customFormat="false" customHeight="false" hidden="false" ht="15" outlineLevel="0" r="557">
      <c r="A557" s="75"/>
      <c r="B557" s="76" t="n">
        <v>650321</v>
      </c>
      <c r="C557" s="78" t="n">
        <v>181</v>
      </c>
    </row>
    <row collapsed="false" customFormat="false" customHeight="false" hidden="false" ht="15" outlineLevel="0" r="558">
      <c r="A558" s="75"/>
      <c r="B558" s="76" t="n">
        <v>650830</v>
      </c>
      <c r="C558" s="78" t="n">
        <v>242</v>
      </c>
    </row>
    <row collapsed="false" customFormat="false" customHeight="false" hidden="false" ht="15" outlineLevel="0" r="559">
      <c r="A559" s="75"/>
      <c r="B559" s="76" t="s">
        <v>92</v>
      </c>
      <c r="C559" s="77" t="n">
        <v>0</v>
      </c>
    </row>
    <row collapsed="false" customFormat="false" customHeight="false" hidden="false" ht="15" outlineLevel="0" r="560">
      <c r="A560" s="75" t="s">
        <v>309</v>
      </c>
      <c r="B560" s="76"/>
      <c r="C560" s="74" t="n">
        <v>0</v>
      </c>
    </row>
    <row collapsed="false" customFormat="false" customHeight="false" hidden="false" ht="15" outlineLevel="0" r="561">
      <c r="A561" s="75"/>
      <c r="B561" s="76" t="s">
        <v>92</v>
      </c>
      <c r="C561" s="77" t="n">
        <v>0</v>
      </c>
    </row>
    <row collapsed="false" customFormat="false" customHeight="false" hidden="false" ht="15" outlineLevel="0" r="562">
      <c r="A562" s="75" t="s">
        <v>310</v>
      </c>
      <c r="B562" s="76"/>
      <c r="C562" s="74" t="n">
        <v>64</v>
      </c>
    </row>
    <row collapsed="false" customFormat="false" customHeight="false" hidden="false" ht="15" outlineLevel="0" r="563">
      <c r="A563" s="75"/>
      <c r="B563" s="76" t="n">
        <v>650171</v>
      </c>
      <c r="C563" s="77" t="n">
        <v>64</v>
      </c>
    </row>
    <row collapsed="false" customFormat="false" customHeight="false" hidden="false" ht="15" outlineLevel="0" r="564">
      <c r="A564" s="75" t="s">
        <v>311</v>
      </c>
      <c r="B564" s="76"/>
      <c r="C564" s="74" t="n">
        <v>73</v>
      </c>
    </row>
    <row collapsed="false" customFormat="false" customHeight="false" hidden="false" ht="15" outlineLevel="0" r="565">
      <c r="A565" s="75"/>
      <c r="B565" s="76" t="n">
        <v>650830</v>
      </c>
      <c r="C565" s="77" t="n">
        <v>73</v>
      </c>
    </row>
    <row collapsed="false" customFormat="false" customHeight="false" hidden="false" ht="15" outlineLevel="0" r="566">
      <c r="A566" s="75" t="s">
        <v>312</v>
      </c>
      <c r="B566" s="76"/>
      <c r="C566" s="74" t="n">
        <v>38</v>
      </c>
    </row>
    <row collapsed="false" customFormat="false" customHeight="false" hidden="false" ht="15" outlineLevel="0" r="567">
      <c r="A567" s="75"/>
      <c r="B567" s="76" t="n">
        <v>650133</v>
      </c>
      <c r="C567" s="78" t="n">
        <v>31</v>
      </c>
    </row>
    <row collapsed="false" customFormat="false" customHeight="false" hidden="false" ht="15" outlineLevel="0" r="568">
      <c r="A568" s="75"/>
      <c r="B568" s="76" t="n">
        <v>650226</v>
      </c>
      <c r="C568" s="78" t="n">
        <v>7</v>
      </c>
    </row>
    <row collapsed="false" customFormat="false" customHeight="false" hidden="false" ht="15" outlineLevel="0" r="569">
      <c r="A569" s="75"/>
      <c r="B569" s="76" t="s">
        <v>92</v>
      </c>
      <c r="C569" s="77" t="n">
        <v>0</v>
      </c>
    </row>
    <row collapsed="false" customFormat="false" customHeight="false" hidden="false" ht="15" outlineLevel="0" r="570">
      <c r="A570" s="75" t="s">
        <v>313</v>
      </c>
      <c r="B570" s="76"/>
      <c r="C570" s="74" t="n">
        <v>0</v>
      </c>
    </row>
    <row collapsed="false" customFormat="false" customHeight="false" hidden="false" ht="15" outlineLevel="0" r="571">
      <c r="A571" s="75"/>
      <c r="B571" s="76" t="n">
        <v>650171</v>
      </c>
      <c r="C571" s="77" t="n">
        <v>0</v>
      </c>
    </row>
    <row collapsed="false" customFormat="false" customHeight="false" hidden="false" ht="15" outlineLevel="0" r="572">
      <c r="A572" s="75" t="s">
        <v>314</v>
      </c>
      <c r="B572" s="76"/>
      <c r="C572" s="74" t="n">
        <v>5</v>
      </c>
    </row>
    <row collapsed="false" customFormat="false" customHeight="false" hidden="false" ht="15" outlineLevel="0" r="573">
      <c r="A573" s="75"/>
      <c r="B573" s="76" t="n">
        <v>650321</v>
      </c>
      <c r="C573" s="77" t="n">
        <v>5</v>
      </c>
    </row>
    <row collapsed="false" customFormat="false" customHeight="false" hidden="false" ht="15" outlineLevel="0" r="574">
      <c r="A574" s="75" t="s">
        <v>315</v>
      </c>
      <c r="B574" s="76"/>
      <c r="C574" s="74" t="n">
        <v>339</v>
      </c>
    </row>
    <row collapsed="false" customFormat="false" customHeight="false" hidden="false" ht="15" outlineLevel="0" r="575">
      <c r="A575" s="75"/>
      <c r="B575" s="76" t="n">
        <v>650321</v>
      </c>
      <c r="C575" s="77" t="n">
        <v>339</v>
      </c>
    </row>
    <row collapsed="false" customFormat="false" customHeight="false" hidden="false" ht="15" outlineLevel="0" r="576">
      <c r="A576" s="75" t="s">
        <v>316</v>
      </c>
      <c r="B576" s="76"/>
      <c r="C576" s="74" t="n">
        <v>650</v>
      </c>
    </row>
    <row collapsed="false" customFormat="false" customHeight="false" hidden="false" ht="15" outlineLevel="0" r="577">
      <c r="A577" s="75"/>
      <c r="B577" s="76" t="n">
        <v>650321</v>
      </c>
      <c r="C577" s="78" t="n">
        <v>650</v>
      </c>
    </row>
    <row collapsed="false" customFormat="false" customHeight="false" hidden="false" ht="15" outlineLevel="0" r="578">
      <c r="A578" s="75"/>
      <c r="B578" s="76" t="s">
        <v>92</v>
      </c>
      <c r="C578" s="77" t="n">
        <v>0</v>
      </c>
    </row>
    <row collapsed="false" customFormat="false" customHeight="false" hidden="false" ht="15" outlineLevel="0" r="579">
      <c r="A579" s="75" t="s">
        <v>317</v>
      </c>
      <c r="B579" s="76"/>
      <c r="C579" s="74" t="n">
        <v>44</v>
      </c>
    </row>
    <row collapsed="false" customFormat="false" customHeight="false" hidden="false" ht="15" outlineLevel="0" r="580">
      <c r="A580" s="75"/>
      <c r="B580" s="76" t="n">
        <v>650226</v>
      </c>
      <c r="C580" s="78" t="n">
        <v>44</v>
      </c>
    </row>
    <row collapsed="false" customFormat="false" customHeight="false" hidden="false" ht="15" outlineLevel="0" r="581">
      <c r="A581" s="75"/>
      <c r="B581" s="76" t="s">
        <v>92</v>
      </c>
      <c r="C581" s="77" t="n">
        <v>0</v>
      </c>
    </row>
    <row collapsed="false" customFormat="false" customHeight="false" hidden="false" ht="15" outlineLevel="0" r="582">
      <c r="A582" s="75" t="s">
        <v>318</v>
      </c>
      <c r="B582" s="76"/>
      <c r="C582" s="74" t="n">
        <v>2</v>
      </c>
    </row>
    <row collapsed="false" customFormat="false" customHeight="false" hidden="false" ht="15" outlineLevel="0" r="583">
      <c r="A583" s="75"/>
      <c r="B583" s="76" t="n">
        <v>650171</v>
      </c>
      <c r="C583" s="77" t="n">
        <v>2</v>
      </c>
    </row>
    <row collapsed="false" customFormat="false" customHeight="false" hidden="false" ht="15" outlineLevel="0" r="584">
      <c r="A584" s="75" t="s">
        <v>319</v>
      </c>
      <c r="B584" s="76"/>
      <c r="C584" s="74" t="n">
        <v>9</v>
      </c>
    </row>
    <row collapsed="false" customFormat="false" customHeight="false" hidden="false" ht="15" outlineLevel="0" r="585">
      <c r="A585" s="75"/>
      <c r="B585" s="76" t="n">
        <v>650360</v>
      </c>
      <c r="C585" s="77" t="n">
        <v>9</v>
      </c>
    </row>
    <row collapsed="false" customFormat="false" customHeight="false" hidden="false" ht="15" outlineLevel="0" r="586">
      <c r="A586" s="75" t="s">
        <v>320</v>
      </c>
      <c r="B586" s="76"/>
      <c r="C586" s="74" t="n">
        <v>0</v>
      </c>
    </row>
    <row collapsed="false" customFormat="false" customHeight="false" hidden="false" ht="15" outlineLevel="0" r="587">
      <c r="A587" s="75"/>
      <c r="B587" s="76" t="n">
        <v>650321</v>
      </c>
      <c r="C587" s="77" t="n">
        <v>0</v>
      </c>
    </row>
    <row collapsed="false" customFormat="false" customHeight="false" hidden="false" ht="15" outlineLevel="0" r="588">
      <c r="A588" s="75" t="s">
        <v>321</v>
      </c>
      <c r="B588" s="76"/>
      <c r="C588" s="74" t="n">
        <v>4</v>
      </c>
    </row>
    <row collapsed="false" customFormat="false" customHeight="false" hidden="false" ht="15" outlineLevel="0" r="589">
      <c r="A589" s="75"/>
      <c r="B589" s="76" t="n">
        <v>650321</v>
      </c>
      <c r="C589" s="77" t="n">
        <v>4</v>
      </c>
    </row>
    <row collapsed="false" customFormat="false" customHeight="false" hidden="false" ht="15" outlineLevel="0" r="590">
      <c r="A590" s="75" t="s">
        <v>322</v>
      </c>
      <c r="B590" s="76"/>
      <c r="C590" s="74" t="n">
        <v>51</v>
      </c>
    </row>
    <row collapsed="false" customFormat="false" customHeight="false" hidden="false" ht="15" outlineLevel="0" r="591">
      <c r="A591" s="75"/>
      <c r="B591" s="76" t="n">
        <v>650830</v>
      </c>
      <c r="C591" s="77" t="n">
        <v>51</v>
      </c>
    </row>
    <row collapsed="false" customFormat="false" customHeight="false" hidden="false" ht="15" outlineLevel="0" r="592">
      <c r="A592" s="75" t="s">
        <v>323</v>
      </c>
      <c r="B592" s="76"/>
      <c r="C592" s="74" t="n">
        <v>49</v>
      </c>
    </row>
    <row collapsed="false" customFormat="false" customHeight="false" hidden="false" ht="15" outlineLevel="0" r="593">
      <c r="A593" s="75"/>
      <c r="B593" s="76" t="n">
        <v>650171</v>
      </c>
      <c r="C593" s="77" t="n">
        <v>49</v>
      </c>
    </row>
    <row collapsed="false" customFormat="false" customHeight="false" hidden="false" ht="15" outlineLevel="0" r="594">
      <c r="A594" s="75" t="s">
        <v>324</v>
      </c>
      <c r="B594" s="76"/>
      <c r="C594" s="74" t="n">
        <v>244</v>
      </c>
    </row>
    <row collapsed="false" customFormat="false" customHeight="false" hidden="false" ht="15" outlineLevel="0" r="595">
      <c r="A595" s="75"/>
      <c r="B595" s="76" t="n">
        <v>650321</v>
      </c>
      <c r="C595" s="77" t="n">
        <v>244</v>
      </c>
    </row>
    <row collapsed="false" customFormat="false" customHeight="false" hidden="false" ht="15" outlineLevel="0" r="596">
      <c r="A596" s="75" t="s">
        <v>325</v>
      </c>
      <c r="B596" s="76"/>
      <c r="C596" s="74" t="n">
        <v>367</v>
      </c>
    </row>
    <row collapsed="false" customFormat="false" customHeight="false" hidden="false" ht="15" outlineLevel="0" r="597">
      <c r="A597" s="75"/>
      <c r="B597" s="76" t="n">
        <v>650171</v>
      </c>
      <c r="C597" s="78" t="n">
        <v>367</v>
      </c>
    </row>
    <row collapsed="false" customFormat="false" customHeight="false" hidden="false" ht="15" outlineLevel="0" r="598">
      <c r="A598" s="75"/>
      <c r="B598" s="76" t="n">
        <v>650400</v>
      </c>
      <c r="C598" s="77" t="n">
        <v>0</v>
      </c>
    </row>
    <row collapsed="false" customFormat="false" customHeight="false" hidden="false" ht="15" outlineLevel="0" r="599">
      <c r="A599" s="75" t="s">
        <v>326</v>
      </c>
      <c r="B599" s="76"/>
      <c r="C599" s="74" t="n">
        <v>102</v>
      </c>
    </row>
    <row collapsed="false" customFormat="false" customHeight="false" hidden="false" ht="15" outlineLevel="0" r="600">
      <c r="A600" s="75"/>
      <c r="B600" s="76" t="n">
        <v>650321</v>
      </c>
      <c r="C600" s="78" t="n">
        <v>102</v>
      </c>
    </row>
    <row collapsed="false" customFormat="false" customHeight="false" hidden="false" ht="15" outlineLevel="0" r="601">
      <c r="A601" s="75"/>
      <c r="B601" s="76" t="s">
        <v>92</v>
      </c>
      <c r="C601" s="77" t="n">
        <v>0</v>
      </c>
    </row>
    <row collapsed="false" customFormat="false" customHeight="false" hidden="false" ht="15" outlineLevel="0" r="602">
      <c r="A602" s="75" t="s">
        <v>327</v>
      </c>
      <c r="B602" s="76"/>
      <c r="C602" s="74" t="n">
        <v>54</v>
      </c>
    </row>
    <row collapsed="false" customFormat="false" customHeight="false" hidden="false" ht="15" outlineLevel="0" r="603">
      <c r="A603" s="75"/>
      <c r="B603" s="76" t="n">
        <v>650171</v>
      </c>
      <c r="C603" s="78" t="n">
        <v>21</v>
      </c>
    </row>
    <row collapsed="false" customFormat="false" customHeight="false" hidden="false" ht="15" outlineLevel="0" r="604">
      <c r="A604" s="75"/>
      <c r="B604" s="76" t="n">
        <v>650321</v>
      </c>
      <c r="C604" s="77" t="n">
        <v>33</v>
      </c>
    </row>
    <row collapsed="false" customFormat="false" customHeight="false" hidden="false" ht="15" outlineLevel="0" r="605">
      <c r="A605" s="75" t="s">
        <v>328</v>
      </c>
      <c r="B605" s="76"/>
      <c r="C605" s="74" t="n">
        <v>77</v>
      </c>
    </row>
    <row collapsed="false" customFormat="false" customHeight="false" hidden="false" ht="15" outlineLevel="0" r="606">
      <c r="A606" s="75"/>
      <c r="B606" s="76" t="n">
        <v>650226</v>
      </c>
      <c r="C606" s="78" t="n">
        <v>77</v>
      </c>
    </row>
    <row collapsed="false" customFormat="false" customHeight="false" hidden="false" ht="15" outlineLevel="0" r="607">
      <c r="A607" s="75"/>
      <c r="B607" s="76" t="s">
        <v>92</v>
      </c>
      <c r="C607" s="77" t="n">
        <v>0</v>
      </c>
    </row>
    <row collapsed="false" customFormat="false" customHeight="false" hidden="false" ht="15" outlineLevel="0" r="608">
      <c r="A608" s="75" t="s">
        <v>329</v>
      </c>
      <c r="B608" s="76"/>
      <c r="C608" s="74" t="n">
        <v>39</v>
      </c>
    </row>
    <row collapsed="false" customFormat="false" customHeight="false" hidden="false" ht="15" outlineLevel="0" r="609">
      <c r="A609" s="75"/>
      <c r="B609" s="76" t="n">
        <v>650175</v>
      </c>
      <c r="C609" s="78" t="n">
        <v>3</v>
      </c>
    </row>
    <row collapsed="false" customFormat="false" customHeight="false" hidden="false" ht="15" outlineLevel="0" r="610">
      <c r="A610" s="75"/>
      <c r="B610" s="76" t="n">
        <v>650461</v>
      </c>
      <c r="C610" s="77" t="n">
        <v>36</v>
      </c>
    </row>
    <row collapsed="false" customFormat="false" customHeight="false" hidden="false" ht="15" outlineLevel="0" r="611">
      <c r="A611" s="75" t="s">
        <v>330</v>
      </c>
      <c r="B611" s="76"/>
      <c r="C611" s="74" t="n">
        <v>0</v>
      </c>
    </row>
    <row collapsed="false" customFormat="false" customHeight="false" hidden="false" ht="15" outlineLevel="0" r="612">
      <c r="A612" s="75"/>
      <c r="B612" s="76" t="s">
        <v>92</v>
      </c>
      <c r="C612" s="77" t="n">
        <v>0</v>
      </c>
    </row>
    <row collapsed="false" customFormat="false" customHeight="false" hidden="false" ht="15" outlineLevel="0" r="613">
      <c r="A613" s="75" t="s">
        <v>331</v>
      </c>
      <c r="B613" s="76"/>
      <c r="C613" s="74" t="n">
        <v>16</v>
      </c>
    </row>
    <row collapsed="false" customFormat="false" customHeight="false" hidden="false" ht="15" outlineLevel="0" r="614">
      <c r="A614" s="75"/>
      <c r="B614" s="76" t="n">
        <v>650171</v>
      </c>
      <c r="C614" s="78" t="n">
        <v>1</v>
      </c>
    </row>
    <row collapsed="false" customFormat="false" customHeight="false" hidden="false" ht="15" outlineLevel="0" r="615">
      <c r="A615" s="75"/>
      <c r="B615" s="76" t="n">
        <v>650321</v>
      </c>
      <c r="C615" s="77" t="n">
        <v>15</v>
      </c>
    </row>
    <row collapsed="false" customFormat="false" customHeight="false" hidden="false" ht="15" outlineLevel="0" r="616">
      <c r="A616" s="75" t="s">
        <v>332</v>
      </c>
      <c r="B616" s="76"/>
      <c r="C616" s="74" t="n">
        <v>120</v>
      </c>
    </row>
    <row collapsed="false" customFormat="false" customHeight="false" hidden="false" ht="15" outlineLevel="0" r="617">
      <c r="A617" s="75"/>
      <c r="B617" s="76" t="n">
        <v>650175</v>
      </c>
      <c r="C617" s="77" t="n">
        <v>120</v>
      </c>
    </row>
    <row collapsed="false" customFormat="false" customHeight="false" hidden="false" ht="15" outlineLevel="0" r="618">
      <c r="A618" s="75" t="s">
        <v>333</v>
      </c>
      <c r="B618" s="76"/>
      <c r="C618" s="74" t="n">
        <v>53</v>
      </c>
    </row>
    <row collapsed="false" customFormat="false" customHeight="false" hidden="false" ht="15" outlineLevel="0" r="619">
      <c r="A619" s="75"/>
      <c r="B619" s="76" t="n">
        <v>650226</v>
      </c>
      <c r="C619" s="78" t="n">
        <v>53</v>
      </c>
    </row>
    <row collapsed="false" customFormat="false" customHeight="false" hidden="false" ht="15" outlineLevel="0" r="620">
      <c r="A620" s="75"/>
      <c r="B620" s="76" t="s">
        <v>92</v>
      </c>
      <c r="C620" s="77" t="n">
        <v>0</v>
      </c>
    </row>
    <row collapsed="false" customFormat="false" customHeight="false" hidden="false" ht="15" outlineLevel="0" r="621">
      <c r="A621" s="75" t="s">
        <v>334</v>
      </c>
      <c r="B621" s="76"/>
      <c r="C621" s="74" t="n">
        <v>0</v>
      </c>
    </row>
    <row collapsed="false" customFormat="false" customHeight="false" hidden="false" ht="15" outlineLevel="0" r="622">
      <c r="A622" s="75"/>
      <c r="B622" s="76" t="s">
        <v>92</v>
      </c>
      <c r="C622" s="77" t="n">
        <v>0</v>
      </c>
    </row>
    <row collapsed="false" customFormat="false" customHeight="false" hidden="false" ht="15" outlineLevel="0" r="623">
      <c r="A623" s="75" t="s">
        <v>335</v>
      </c>
      <c r="B623" s="76"/>
      <c r="C623" s="74" t="n">
        <v>39</v>
      </c>
    </row>
    <row collapsed="false" customFormat="false" customHeight="false" hidden="false" ht="15" outlineLevel="0" r="624">
      <c r="A624" s="75"/>
      <c r="B624" s="76" t="n">
        <v>650171</v>
      </c>
      <c r="C624" s="78" t="n">
        <v>12</v>
      </c>
    </row>
    <row collapsed="false" customFormat="false" customHeight="false" hidden="false" ht="15" outlineLevel="0" r="625">
      <c r="A625" s="75"/>
      <c r="B625" s="76" t="n">
        <v>650321</v>
      </c>
      <c r="C625" s="78" t="n">
        <v>27</v>
      </c>
    </row>
    <row collapsed="false" customFormat="false" customHeight="false" hidden="false" ht="15" outlineLevel="0" r="626">
      <c r="A626" s="75"/>
      <c r="B626" s="76" t="s">
        <v>92</v>
      </c>
      <c r="C626" s="77" t="n">
        <v>0</v>
      </c>
    </row>
    <row collapsed="false" customFormat="false" customHeight="false" hidden="false" ht="15" outlineLevel="0" r="627">
      <c r="A627" s="75" t="s">
        <v>336</v>
      </c>
      <c r="B627" s="76"/>
      <c r="C627" s="74" t="n">
        <v>43</v>
      </c>
    </row>
    <row collapsed="false" customFormat="false" customHeight="false" hidden="false" ht="15" outlineLevel="0" r="628">
      <c r="A628" s="75"/>
      <c r="B628" s="76" t="n">
        <v>650226</v>
      </c>
      <c r="C628" s="78" t="n">
        <v>43</v>
      </c>
    </row>
    <row collapsed="false" customFormat="false" customHeight="false" hidden="false" ht="15" outlineLevel="0" r="629">
      <c r="A629" s="75"/>
      <c r="B629" s="76" t="s">
        <v>92</v>
      </c>
      <c r="C629" s="77" t="n">
        <v>0</v>
      </c>
    </row>
    <row collapsed="false" customFormat="false" customHeight="false" hidden="false" ht="15" outlineLevel="0" r="630">
      <c r="A630" s="75" t="s">
        <v>337</v>
      </c>
      <c r="B630" s="76"/>
      <c r="C630" s="74" t="n">
        <v>0</v>
      </c>
    </row>
    <row collapsed="false" customFormat="false" customHeight="false" hidden="false" ht="15" outlineLevel="0" r="631">
      <c r="A631" s="75"/>
      <c r="B631" s="76" t="s">
        <v>92</v>
      </c>
      <c r="C631" s="77" t="n">
        <v>0</v>
      </c>
    </row>
    <row collapsed="false" customFormat="false" customHeight="false" hidden="false" ht="15" outlineLevel="0" r="632">
      <c r="A632" s="75" t="s">
        <v>338</v>
      </c>
      <c r="B632" s="76"/>
      <c r="C632" s="74" t="n">
        <v>16</v>
      </c>
    </row>
    <row collapsed="false" customFormat="false" customHeight="false" hidden="false" ht="15" outlineLevel="0" r="633">
      <c r="A633" s="75"/>
      <c r="B633" s="76" t="n">
        <v>650175</v>
      </c>
      <c r="C633" s="77" t="n">
        <v>16</v>
      </c>
    </row>
    <row collapsed="false" customFormat="false" customHeight="false" hidden="false" ht="15" outlineLevel="0" r="634">
      <c r="A634" s="75" t="s">
        <v>339</v>
      </c>
      <c r="B634" s="76"/>
      <c r="C634" s="74" t="n">
        <v>392</v>
      </c>
    </row>
    <row collapsed="false" customFormat="false" customHeight="false" hidden="false" ht="15" outlineLevel="0" r="635">
      <c r="A635" s="75"/>
      <c r="B635" s="76" t="n">
        <v>650226</v>
      </c>
      <c r="C635" s="77" t="n">
        <v>392</v>
      </c>
    </row>
    <row collapsed="false" customFormat="false" customHeight="false" hidden="false" ht="15" outlineLevel="0" r="636">
      <c r="A636" s="75" t="s">
        <v>340</v>
      </c>
      <c r="B636" s="76"/>
      <c r="C636" s="74" t="n">
        <v>0</v>
      </c>
    </row>
    <row collapsed="false" customFormat="false" customHeight="false" hidden="false" ht="15" outlineLevel="0" r="637">
      <c r="A637" s="75"/>
      <c r="B637" s="76" t="s">
        <v>92</v>
      </c>
      <c r="C637" s="77" t="n">
        <v>0</v>
      </c>
    </row>
    <row collapsed="false" customFormat="false" customHeight="false" hidden="false" ht="15" outlineLevel="0" r="638">
      <c r="A638" s="75" t="s">
        <v>341</v>
      </c>
      <c r="B638" s="76"/>
      <c r="C638" s="74" t="n">
        <v>0</v>
      </c>
    </row>
    <row collapsed="false" customFormat="false" customHeight="false" hidden="false" ht="15" outlineLevel="0" r="639">
      <c r="A639" s="75"/>
      <c r="B639" s="76" t="s">
        <v>92</v>
      </c>
      <c r="C639" s="77" t="n">
        <v>0</v>
      </c>
    </row>
    <row collapsed="false" customFormat="false" customHeight="false" hidden="false" ht="15" outlineLevel="0" r="640">
      <c r="A640" s="75" t="s">
        <v>342</v>
      </c>
      <c r="B640" s="76"/>
      <c r="C640" s="74" t="n">
        <v>0</v>
      </c>
    </row>
    <row collapsed="false" customFormat="false" customHeight="false" hidden="false" ht="15" outlineLevel="0" r="641">
      <c r="A641" s="75"/>
      <c r="B641" s="76" t="s">
        <v>92</v>
      </c>
      <c r="C641" s="77" t="n">
        <v>0</v>
      </c>
    </row>
    <row collapsed="false" customFormat="false" customHeight="false" hidden="false" ht="15" outlineLevel="0" r="642">
      <c r="A642" s="75" t="s">
        <v>343</v>
      </c>
      <c r="B642" s="76"/>
      <c r="C642" s="74" t="n">
        <v>0</v>
      </c>
    </row>
    <row collapsed="false" customFormat="false" customHeight="false" hidden="false" ht="15" outlineLevel="0" r="643">
      <c r="A643" s="75"/>
      <c r="B643" s="76" t="s">
        <v>92</v>
      </c>
      <c r="C643" s="77" t="n">
        <v>0</v>
      </c>
    </row>
    <row collapsed="false" customFormat="false" customHeight="false" hidden="false" ht="15" outlineLevel="0" r="644">
      <c r="A644" s="75" t="s">
        <v>344</v>
      </c>
      <c r="B644" s="76"/>
      <c r="C644" s="74" t="n">
        <v>1070</v>
      </c>
    </row>
    <row collapsed="false" customFormat="false" customHeight="false" hidden="false" ht="15" outlineLevel="0" r="645">
      <c r="A645" s="75"/>
      <c r="B645" s="76" t="n">
        <v>650171</v>
      </c>
      <c r="C645" s="78" t="n">
        <v>441</v>
      </c>
    </row>
    <row collapsed="false" customFormat="false" customHeight="false" hidden="false" ht="15" outlineLevel="0" r="646">
      <c r="A646" s="75"/>
      <c r="B646" s="76" t="n">
        <v>650368</v>
      </c>
      <c r="C646" s="77" t="n">
        <v>629</v>
      </c>
    </row>
    <row collapsed="false" customFormat="false" customHeight="false" hidden="false" ht="15" outlineLevel="0" r="647">
      <c r="A647" s="75" t="s">
        <v>345</v>
      </c>
      <c r="B647" s="76"/>
      <c r="C647" s="74" t="n">
        <v>71</v>
      </c>
    </row>
    <row collapsed="false" customFormat="false" customHeight="false" hidden="false" ht="15" outlineLevel="0" r="648">
      <c r="A648" s="75"/>
      <c r="B648" s="76" t="n">
        <v>650226</v>
      </c>
      <c r="C648" s="77" t="n">
        <v>71</v>
      </c>
    </row>
    <row collapsed="false" customFormat="false" customHeight="false" hidden="false" ht="15" outlineLevel="0" r="649">
      <c r="A649" s="75" t="s">
        <v>346</v>
      </c>
      <c r="B649" s="76"/>
      <c r="C649" s="74" t="n">
        <v>1</v>
      </c>
    </row>
    <row collapsed="false" customFormat="false" customHeight="false" hidden="false" ht="15" outlineLevel="0" r="650">
      <c r="A650" s="75"/>
      <c r="B650" s="76" t="n">
        <v>650713</v>
      </c>
      <c r="C650" s="77" t="n">
        <v>1</v>
      </c>
    </row>
    <row collapsed="false" customFormat="false" customHeight="false" hidden="false" ht="15" outlineLevel="0" r="651">
      <c r="A651" s="75" t="s">
        <v>347</v>
      </c>
      <c r="B651" s="76"/>
      <c r="C651" s="74" t="n">
        <v>1747</v>
      </c>
    </row>
    <row collapsed="false" customFormat="false" customHeight="false" hidden="false" ht="15" outlineLevel="0" r="652">
      <c r="A652" s="75"/>
      <c r="B652" s="76" t="n">
        <v>650400</v>
      </c>
      <c r="C652" s="77" t="n">
        <v>1747</v>
      </c>
    </row>
    <row collapsed="false" customFormat="false" customHeight="false" hidden="false" ht="15" outlineLevel="0" r="653">
      <c r="A653" s="75" t="s">
        <v>348</v>
      </c>
      <c r="B653" s="76"/>
      <c r="C653" s="74" t="n">
        <v>8</v>
      </c>
    </row>
    <row collapsed="false" customFormat="false" customHeight="false" hidden="false" ht="15" outlineLevel="0" r="654">
      <c r="A654" s="75"/>
      <c r="B654" s="76" t="n">
        <v>650461</v>
      </c>
      <c r="C654" s="77" t="n">
        <v>8</v>
      </c>
    </row>
    <row collapsed="false" customFormat="false" customHeight="false" hidden="false" ht="15" outlineLevel="0" r="655">
      <c r="A655" s="75" t="s">
        <v>349</v>
      </c>
      <c r="B655" s="76"/>
      <c r="C655" s="74" t="n">
        <v>130</v>
      </c>
    </row>
    <row collapsed="false" customFormat="false" customHeight="false" hidden="false" ht="15" outlineLevel="0" r="656">
      <c r="A656" s="75"/>
      <c r="B656" s="76" t="n">
        <v>650175</v>
      </c>
      <c r="C656" s="77" t="n">
        <v>130</v>
      </c>
    </row>
    <row collapsed="false" customFormat="false" customHeight="false" hidden="false" ht="15" outlineLevel="0" r="657">
      <c r="A657" s="75" t="s">
        <v>350</v>
      </c>
      <c r="B657" s="76"/>
      <c r="C657" s="74" t="n">
        <v>27</v>
      </c>
    </row>
    <row collapsed="false" customFormat="false" customHeight="false" hidden="false" ht="15" outlineLevel="0" r="658">
      <c r="A658" s="75"/>
      <c r="B658" s="76" t="n">
        <v>650171</v>
      </c>
      <c r="C658" s="77" t="n">
        <v>27</v>
      </c>
    </row>
    <row collapsed="false" customFormat="false" customHeight="false" hidden="false" ht="15" outlineLevel="0" r="659">
      <c r="A659" s="75" t="s">
        <v>351</v>
      </c>
      <c r="B659" s="76"/>
      <c r="C659" s="74" t="n">
        <v>27</v>
      </c>
    </row>
    <row collapsed="false" customFormat="false" customHeight="false" hidden="false" ht="15" outlineLevel="0" r="660">
      <c r="A660" s="75"/>
      <c r="B660" s="76" t="n">
        <v>650226</v>
      </c>
      <c r="C660" s="77" t="n">
        <v>27</v>
      </c>
    </row>
    <row collapsed="false" customFormat="false" customHeight="false" hidden="false" ht="15" outlineLevel="0" r="661">
      <c r="A661" s="75" t="s">
        <v>352</v>
      </c>
      <c r="B661" s="76"/>
      <c r="C661" s="74" t="n">
        <v>0</v>
      </c>
    </row>
    <row collapsed="false" customFormat="false" customHeight="false" hidden="false" ht="15" outlineLevel="0" r="662">
      <c r="A662" s="75"/>
      <c r="B662" s="76" t="n">
        <v>650175</v>
      </c>
      <c r="C662" s="77" t="n">
        <v>0</v>
      </c>
    </row>
    <row collapsed="false" customFormat="false" customHeight="false" hidden="false" ht="15" outlineLevel="0" r="663">
      <c r="A663" s="75" t="s">
        <v>353</v>
      </c>
      <c r="B663" s="76"/>
      <c r="C663" s="74" t="n">
        <v>201</v>
      </c>
    </row>
    <row collapsed="false" customFormat="false" customHeight="false" hidden="false" ht="15" outlineLevel="0" r="664">
      <c r="A664" s="75"/>
      <c r="B664" s="76" t="n">
        <v>650321</v>
      </c>
      <c r="C664" s="78" t="n">
        <v>201</v>
      </c>
    </row>
    <row collapsed="false" customFormat="false" customHeight="false" hidden="false" ht="15" outlineLevel="0" r="665">
      <c r="A665" s="75"/>
      <c r="B665" s="76" t="s">
        <v>92</v>
      </c>
      <c r="C665" s="77" t="n">
        <v>0</v>
      </c>
    </row>
    <row collapsed="false" customFormat="false" customHeight="false" hidden="false" ht="15" outlineLevel="0" r="666">
      <c r="A666" s="75" t="s">
        <v>354</v>
      </c>
      <c r="B666" s="76"/>
      <c r="C666" s="74" t="n">
        <v>34</v>
      </c>
    </row>
    <row collapsed="false" customFormat="false" customHeight="false" hidden="false" ht="15" outlineLevel="0" r="667">
      <c r="A667" s="75"/>
      <c r="B667" s="76" t="n">
        <v>650171</v>
      </c>
      <c r="C667" s="78" t="n">
        <v>0</v>
      </c>
    </row>
    <row collapsed="false" customFormat="false" customHeight="false" hidden="false" ht="15" outlineLevel="0" r="668">
      <c r="A668" s="75"/>
      <c r="B668" s="76" t="n">
        <v>650461</v>
      </c>
      <c r="C668" s="77" t="n">
        <v>34</v>
      </c>
    </row>
    <row collapsed="false" customFormat="false" customHeight="false" hidden="false" ht="15" outlineLevel="0" r="669">
      <c r="A669" s="75" t="s">
        <v>355</v>
      </c>
      <c r="B669" s="76"/>
      <c r="C669" s="74" t="n">
        <v>17</v>
      </c>
    </row>
    <row collapsed="false" customFormat="false" customHeight="false" hidden="false" ht="15" outlineLevel="0" r="670">
      <c r="A670" s="75"/>
      <c r="B670" s="76" t="n">
        <v>650368</v>
      </c>
      <c r="C670" s="77" t="n">
        <v>17</v>
      </c>
    </row>
    <row collapsed="false" customFormat="false" customHeight="false" hidden="false" ht="15" outlineLevel="0" r="671">
      <c r="A671" s="75" t="s">
        <v>356</v>
      </c>
      <c r="B671" s="76"/>
      <c r="C671" s="74" t="n">
        <v>4720</v>
      </c>
    </row>
    <row collapsed="false" customFormat="false" customHeight="false" hidden="false" ht="15" outlineLevel="0" r="672">
      <c r="A672" s="75"/>
      <c r="B672" s="76" t="n">
        <v>650461</v>
      </c>
      <c r="C672" s="77" t="n">
        <v>4720</v>
      </c>
    </row>
    <row collapsed="false" customFormat="false" customHeight="false" hidden="false" ht="15" outlineLevel="0" r="673">
      <c r="A673" s="75" t="s">
        <v>357</v>
      </c>
      <c r="B673" s="76"/>
      <c r="C673" s="74" t="n">
        <v>206</v>
      </c>
    </row>
    <row collapsed="false" customFormat="false" customHeight="false" hidden="false" ht="15" outlineLevel="0" r="674">
      <c r="A674" s="75"/>
      <c r="B674" s="76" t="n">
        <v>650226</v>
      </c>
      <c r="C674" s="77" t="n">
        <v>206</v>
      </c>
    </row>
    <row collapsed="false" customFormat="false" customHeight="false" hidden="false" ht="15" outlineLevel="0" r="675">
      <c r="A675" s="75" t="s">
        <v>358</v>
      </c>
      <c r="B675" s="76"/>
      <c r="C675" s="74" t="n">
        <v>0</v>
      </c>
    </row>
    <row collapsed="false" customFormat="false" customHeight="false" hidden="false" ht="15" outlineLevel="0" r="676">
      <c r="A676" s="75"/>
      <c r="B676" s="76" t="n">
        <v>650393</v>
      </c>
      <c r="C676" s="78" t="n">
        <v>0</v>
      </c>
    </row>
    <row collapsed="false" customFormat="false" customHeight="false" hidden="false" ht="15" outlineLevel="0" r="677">
      <c r="A677" s="75"/>
      <c r="B677" s="76" t="s">
        <v>92</v>
      </c>
      <c r="C677" s="77" t="n">
        <v>0</v>
      </c>
    </row>
    <row collapsed="false" customFormat="false" customHeight="false" hidden="false" ht="15" outlineLevel="0" r="678">
      <c r="A678" s="75" t="s">
        <v>359</v>
      </c>
      <c r="B678" s="76"/>
      <c r="C678" s="74" t="n">
        <v>887</v>
      </c>
    </row>
    <row collapsed="false" customFormat="false" customHeight="false" hidden="false" ht="15" outlineLevel="0" r="679">
      <c r="A679" s="75"/>
      <c r="B679" s="76" t="n">
        <v>650226</v>
      </c>
      <c r="C679" s="78" t="n">
        <v>887</v>
      </c>
    </row>
    <row collapsed="false" customFormat="false" customHeight="false" hidden="false" ht="15" outlineLevel="0" r="680">
      <c r="A680" s="75"/>
      <c r="B680" s="76" t="s">
        <v>92</v>
      </c>
      <c r="C680" s="77" t="n">
        <v>0</v>
      </c>
    </row>
    <row collapsed="false" customFormat="false" customHeight="false" hidden="false" ht="15" outlineLevel="0" r="681">
      <c r="A681" s="75" t="s">
        <v>360</v>
      </c>
      <c r="B681" s="76"/>
      <c r="C681" s="74" t="n">
        <v>166</v>
      </c>
    </row>
    <row collapsed="false" customFormat="false" customHeight="false" hidden="false" ht="15" outlineLevel="0" r="682">
      <c r="A682" s="75"/>
      <c r="B682" s="76" t="n">
        <v>650226</v>
      </c>
      <c r="C682" s="78" t="n">
        <v>166</v>
      </c>
    </row>
    <row collapsed="false" customFormat="false" customHeight="false" hidden="false" ht="15" outlineLevel="0" r="683">
      <c r="A683" s="75"/>
      <c r="B683" s="76" t="s">
        <v>92</v>
      </c>
      <c r="C683" s="77" t="n">
        <v>0</v>
      </c>
    </row>
    <row collapsed="false" customFormat="false" customHeight="false" hidden="false" ht="15" outlineLevel="0" r="684">
      <c r="A684" s="75" t="s">
        <v>361</v>
      </c>
      <c r="B684" s="76"/>
      <c r="C684" s="74" t="n">
        <v>47</v>
      </c>
    </row>
    <row collapsed="false" customFormat="false" customHeight="false" hidden="false" ht="15" outlineLevel="0" r="685">
      <c r="A685" s="75"/>
      <c r="B685" s="76" t="n">
        <v>650175</v>
      </c>
      <c r="C685" s="77" t="n">
        <v>47</v>
      </c>
    </row>
    <row collapsed="false" customFormat="false" customHeight="false" hidden="false" ht="15" outlineLevel="0" r="686">
      <c r="A686" s="75" t="s">
        <v>362</v>
      </c>
      <c r="B686" s="76"/>
      <c r="C686" s="74" t="n">
        <v>175</v>
      </c>
    </row>
    <row collapsed="false" customFormat="false" customHeight="false" hidden="false" ht="15" outlineLevel="0" r="687">
      <c r="A687" s="75"/>
      <c r="B687" s="76" t="n">
        <v>650175</v>
      </c>
      <c r="C687" s="78" t="n">
        <v>175</v>
      </c>
    </row>
    <row collapsed="false" customFormat="false" customHeight="false" hidden="false" ht="15" outlineLevel="0" r="688">
      <c r="A688" s="75"/>
      <c r="B688" s="76" t="s">
        <v>92</v>
      </c>
      <c r="C688" s="77" t="n">
        <v>0</v>
      </c>
    </row>
    <row collapsed="false" customFormat="false" customHeight="false" hidden="false" ht="15" outlineLevel="0" r="689">
      <c r="A689" s="75" t="s">
        <v>363</v>
      </c>
      <c r="B689" s="76"/>
      <c r="C689" s="74" t="n">
        <v>80</v>
      </c>
    </row>
    <row collapsed="false" customFormat="false" customHeight="false" hidden="false" ht="15" outlineLevel="0" r="690">
      <c r="A690" s="75"/>
      <c r="B690" s="76" t="n">
        <v>650175</v>
      </c>
      <c r="C690" s="78" t="n">
        <v>80</v>
      </c>
    </row>
    <row collapsed="false" customFormat="false" customHeight="false" hidden="false" ht="15" outlineLevel="0" r="691">
      <c r="A691" s="75"/>
      <c r="B691" s="76" t="s">
        <v>92</v>
      </c>
      <c r="C691" s="77" t="n">
        <v>0</v>
      </c>
    </row>
    <row collapsed="false" customFormat="false" customHeight="false" hidden="false" ht="15" outlineLevel="0" r="692">
      <c r="A692" s="75" t="s">
        <v>364</v>
      </c>
      <c r="B692" s="76"/>
      <c r="C692" s="74" t="n">
        <v>98</v>
      </c>
    </row>
    <row collapsed="false" customFormat="false" customHeight="false" hidden="false" ht="15" outlineLevel="0" r="693">
      <c r="A693" s="75"/>
      <c r="B693" s="76" t="n">
        <v>650461</v>
      </c>
      <c r="C693" s="77" t="n">
        <v>98</v>
      </c>
    </row>
    <row collapsed="false" customFormat="false" customHeight="false" hidden="false" ht="15" outlineLevel="0" r="694">
      <c r="A694" s="75" t="s">
        <v>365</v>
      </c>
      <c r="B694" s="76"/>
      <c r="C694" s="74" t="n">
        <v>31</v>
      </c>
    </row>
    <row collapsed="false" customFormat="false" customHeight="false" hidden="false" ht="15" outlineLevel="0" r="695">
      <c r="A695" s="75"/>
      <c r="B695" s="76" t="n">
        <v>650321</v>
      </c>
      <c r="C695" s="77" t="n">
        <v>31</v>
      </c>
    </row>
    <row collapsed="false" customFormat="false" customHeight="false" hidden="false" ht="15" outlineLevel="0" r="696">
      <c r="A696" s="75" t="s">
        <v>366</v>
      </c>
      <c r="B696" s="76"/>
      <c r="C696" s="74" t="n">
        <v>48</v>
      </c>
    </row>
    <row collapsed="false" customFormat="false" customHeight="false" hidden="false" ht="15" outlineLevel="0" r="697">
      <c r="A697" s="75"/>
      <c r="B697" s="76" t="n">
        <v>650368</v>
      </c>
      <c r="C697" s="78" t="n">
        <v>48</v>
      </c>
    </row>
    <row collapsed="false" customFormat="false" customHeight="false" hidden="false" ht="15" outlineLevel="0" r="698">
      <c r="A698" s="75"/>
      <c r="B698" s="76" t="s">
        <v>92</v>
      </c>
      <c r="C698" s="77" t="n">
        <v>0</v>
      </c>
    </row>
    <row collapsed="false" customFormat="false" customHeight="false" hidden="false" ht="15" outlineLevel="0" r="699">
      <c r="A699" s="75" t="s">
        <v>367</v>
      </c>
      <c r="B699" s="76"/>
      <c r="C699" s="74" t="n">
        <v>53</v>
      </c>
    </row>
    <row collapsed="false" customFormat="false" customHeight="false" hidden="false" ht="15" outlineLevel="0" r="700">
      <c r="A700" s="75"/>
      <c r="B700" s="76" t="n">
        <v>650461</v>
      </c>
      <c r="C700" s="78" t="n">
        <v>53</v>
      </c>
    </row>
    <row collapsed="false" customFormat="false" customHeight="false" hidden="false" ht="15" outlineLevel="0" r="701">
      <c r="A701" s="75"/>
      <c r="B701" s="76" t="s">
        <v>92</v>
      </c>
      <c r="C701" s="77" t="n">
        <v>0</v>
      </c>
    </row>
    <row collapsed="false" customFormat="false" customHeight="false" hidden="false" ht="15" outlineLevel="0" r="702">
      <c r="A702" s="75" t="s">
        <v>368</v>
      </c>
      <c r="B702" s="76"/>
      <c r="C702" s="74" t="n">
        <v>0</v>
      </c>
    </row>
    <row collapsed="false" customFormat="false" customHeight="false" hidden="false" ht="15" outlineLevel="0" r="703">
      <c r="A703" s="75"/>
      <c r="B703" s="76" t="s">
        <v>92</v>
      </c>
      <c r="C703" s="77" t="n">
        <v>0</v>
      </c>
    </row>
    <row collapsed="false" customFormat="false" customHeight="false" hidden="false" ht="15" outlineLevel="0" r="704">
      <c r="A704" s="75" t="s">
        <v>369</v>
      </c>
      <c r="B704" s="76"/>
      <c r="C704" s="74" t="n">
        <v>0</v>
      </c>
    </row>
    <row collapsed="false" customFormat="false" customHeight="false" hidden="false" ht="15" outlineLevel="0" r="705">
      <c r="A705" s="75"/>
      <c r="B705" s="76" t="s">
        <v>92</v>
      </c>
      <c r="C705" s="77" t="n">
        <v>0</v>
      </c>
    </row>
    <row collapsed="false" customFormat="false" customHeight="false" hidden="false" ht="15" outlineLevel="0" r="706">
      <c r="A706" s="75" t="s">
        <v>370</v>
      </c>
      <c r="B706" s="76"/>
      <c r="C706" s="74" t="n">
        <v>27</v>
      </c>
    </row>
    <row collapsed="false" customFormat="false" customHeight="false" hidden="false" ht="15" outlineLevel="0" r="707">
      <c r="A707" s="75"/>
      <c r="B707" s="76" t="n">
        <v>650226</v>
      </c>
      <c r="C707" s="77" t="n">
        <v>27</v>
      </c>
    </row>
    <row collapsed="false" customFormat="false" customHeight="false" hidden="false" ht="15" outlineLevel="0" r="708">
      <c r="A708" s="75" t="s">
        <v>371</v>
      </c>
      <c r="B708" s="76"/>
      <c r="C708" s="74" t="n">
        <v>37</v>
      </c>
    </row>
    <row collapsed="false" customFormat="false" customHeight="false" hidden="false" ht="15" outlineLevel="0" r="709">
      <c r="A709" s="75"/>
      <c r="B709" s="76" t="n">
        <v>650175</v>
      </c>
      <c r="C709" s="77" t="n">
        <v>37</v>
      </c>
    </row>
    <row collapsed="false" customFormat="false" customHeight="false" hidden="false" ht="15" outlineLevel="0" r="710">
      <c r="A710" s="75" t="s">
        <v>372</v>
      </c>
      <c r="B710" s="76"/>
      <c r="C710" s="74" t="n">
        <v>832</v>
      </c>
    </row>
    <row collapsed="false" customFormat="false" customHeight="false" hidden="false" ht="15" outlineLevel="0" r="711">
      <c r="A711" s="75"/>
      <c r="B711" s="76" t="n">
        <v>650821</v>
      </c>
      <c r="C711" s="77" t="n">
        <v>832</v>
      </c>
    </row>
    <row collapsed="false" customFormat="false" customHeight="false" hidden="false" ht="15" outlineLevel="0" r="712">
      <c r="A712" s="75" t="s">
        <v>373</v>
      </c>
      <c r="B712" s="76"/>
      <c r="C712" s="74" t="n">
        <v>0</v>
      </c>
    </row>
    <row collapsed="false" customFormat="false" customHeight="false" hidden="false" ht="15" outlineLevel="0" r="713">
      <c r="A713" s="75"/>
      <c r="B713" s="76" t="s">
        <v>92</v>
      </c>
      <c r="C713" s="77" t="n">
        <v>0</v>
      </c>
    </row>
    <row collapsed="false" customFormat="false" customHeight="false" hidden="false" ht="15" outlineLevel="0" r="714">
      <c r="A714" s="75" t="s">
        <v>374</v>
      </c>
      <c r="B714" s="76"/>
      <c r="C714" s="74" t="n">
        <v>918</v>
      </c>
    </row>
    <row collapsed="false" customFormat="false" customHeight="false" hidden="false" ht="15" outlineLevel="0" r="715">
      <c r="A715" s="75"/>
      <c r="B715" s="76" t="n">
        <v>650809</v>
      </c>
      <c r="C715" s="78" t="n">
        <v>918</v>
      </c>
    </row>
    <row collapsed="false" customFormat="false" customHeight="false" hidden="false" ht="15" outlineLevel="0" r="716">
      <c r="A716" s="75"/>
      <c r="B716" s="76" t="s">
        <v>92</v>
      </c>
      <c r="C716" s="77" t="n">
        <v>0</v>
      </c>
    </row>
    <row collapsed="false" customFormat="false" customHeight="false" hidden="false" ht="15" outlineLevel="0" r="717">
      <c r="A717" s="75" t="s">
        <v>375</v>
      </c>
      <c r="B717" s="76"/>
      <c r="C717" s="74" t="n">
        <v>10</v>
      </c>
    </row>
    <row collapsed="false" customFormat="false" customHeight="false" hidden="false" ht="15" outlineLevel="0" r="718">
      <c r="A718" s="75"/>
      <c r="B718" s="76" t="n">
        <v>650809</v>
      </c>
      <c r="C718" s="77" t="n">
        <v>10</v>
      </c>
    </row>
    <row collapsed="false" customFormat="false" customHeight="false" hidden="false" ht="15" outlineLevel="0" r="719">
      <c r="A719" s="75" t="s">
        <v>376</v>
      </c>
      <c r="B719" s="76"/>
      <c r="C719" s="74" t="n">
        <v>166</v>
      </c>
    </row>
    <row collapsed="false" customFormat="false" customHeight="false" hidden="false" ht="15" outlineLevel="0" r="720">
      <c r="A720" s="75"/>
      <c r="B720" s="76" t="n">
        <v>650393</v>
      </c>
      <c r="C720" s="78" t="n">
        <v>166</v>
      </c>
    </row>
    <row collapsed="false" customFormat="false" customHeight="false" hidden="false" ht="15" outlineLevel="0" r="721">
      <c r="A721" s="75"/>
      <c r="B721" s="76" t="s">
        <v>92</v>
      </c>
      <c r="C721" s="77" t="n">
        <v>0</v>
      </c>
    </row>
    <row collapsed="false" customFormat="false" customHeight="false" hidden="false" ht="15" outlineLevel="0" r="722">
      <c r="A722" s="75" t="s">
        <v>377</v>
      </c>
      <c r="B722" s="76"/>
      <c r="C722" s="74" t="n">
        <v>0</v>
      </c>
    </row>
    <row collapsed="false" customFormat="false" customHeight="false" hidden="false" ht="15" outlineLevel="0" r="723">
      <c r="A723" s="75"/>
      <c r="B723" s="76" t="n">
        <v>650713</v>
      </c>
      <c r="C723" s="78" t="n">
        <v>0</v>
      </c>
    </row>
    <row collapsed="false" customFormat="false" customHeight="false" hidden="false" ht="15" outlineLevel="0" r="724">
      <c r="A724" s="75"/>
      <c r="B724" s="76" t="s">
        <v>92</v>
      </c>
      <c r="C724" s="77" t="n">
        <v>0</v>
      </c>
    </row>
    <row collapsed="false" customFormat="false" customHeight="false" hidden="false" ht="15" outlineLevel="0" r="725">
      <c r="A725" s="75" t="s">
        <v>378</v>
      </c>
      <c r="B725" s="76"/>
      <c r="C725" s="74" t="n">
        <v>91</v>
      </c>
    </row>
    <row collapsed="false" customFormat="false" customHeight="false" hidden="false" ht="15" outlineLevel="0" r="726">
      <c r="A726" s="75"/>
      <c r="B726" s="76" t="n">
        <v>650809</v>
      </c>
      <c r="C726" s="78" t="n">
        <v>91</v>
      </c>
    </row>
    <row collapsed="false" customFormat="false" customHeight="false" hidden="false" ht="15" outlineLevel="0" r="727">
      <c r="A727" s="75"/>
      <c r="B727" s="76" t="s">
        <v>92</v>
      </c>
      <c r="C727" s="77" t="n">
        <v>0</v>
      </c>
    </row>
    <row collapsed="false" customFormat="false" customHeight="false" hidden="false" ht="15" outlineLevel="0" r="728">
      <c r="A728" s="75" t="s">
        <v>379</v>
      </c>
      <c r="B728" s="76"/>
      <c r="C728" s="74" t="n">
        <v>0</v>
      </c>
    </row>
    <row collapsed="false" customFormat="false" customHeight="false" hidden="false" ht="15" outlineLevel="0" r="729">
      <c r="A729" s="75"/>
      <c r="B729" s="76" t="s">
        <v>92</v>
      </c>
      <c r="C729" s="77" t="n">
        <v>0</v>
      </c>
    </row>
    <row collapsed="false" customFormat="false" customHeight="false" hidden="false" ht="15" outlineLevel="0" r="730">
      <c r="A730" s="75" t="s">
        <v>380</v>
      </c>
      <c r="B730" s="76"/>
      <c r="C730" s="74" t="n">
        <v>6247</v>
      </c>
    </row>
    <row collapsed="false" customFormat="false" customHeight="false" hidden="false" ht="15" outlineLevel="0" r="731">
      <c r="A731" s="75"/>
      <c r="B731" s="76" t="n">
        <v>650713</v>
      </c>
      <c r="C731" s="78" t="n">
        <v>6247</v>
      </c>
    </row>
    <row collapsed="false" customFormat="false" customHeight="false" hidden="false" ht="15" outlineLevel="0" r="732">
      <c r="A732" s="75"/>
      <c r="B732" s="76" t="s">
        <v>92</v>
      </c>
      <c r="C732" s="77" t="n">
        <v>0</v>
      </c>
    </row>
    <row collapsed="false" customFormat="false" customHeight="false" hidden="false" ht="15" outlineLevel="0" r="733">
      <c r="A733" s="75" t="s">
        <v>381</v>
      </c>
      <c r="B733" s="76"/>
      <c r="C733" s="74" t="n">
        <v>0</v>
      </c>
    </row>
    <row collapsed="false" customFormat="false" customHeight="false" hidden="false" ht="15" outlineLevel="0" r="734">
      <c r="A734" s="75"/>
      <c r="B734" s="76" t="s">
        <v>92</v>
      </c>
      <c r="C734" s="77" t="n">
        <v>0</v>
      </c>
    </row>
    <row collapsed="false" customFormat="false" customHeight="false" hidden="false" ht="15" outlineLevel="0" r="735">
      <c r="A735" s="75" t="s">
        <v>382</v>
      </c>
      <c r="B735" s="76"/>
      <c r="C735" s="74" t="n">
        <v>1</v>
      </c>
    </row>
    <row collapsed="false" customFormat="false" customHeight="false" hidden="false" ht="15" outlineLevel="0" r="736">
      <c r="A736" s="75"/>
      <c r="B736" s="76" t="n">
        <v>650809</v>
      </c>
      <c r="C736" s="77" t="n">
        <v>1</v>
      </c>
    </row>
    <row collapsed="false" customFormat="false" customHeight="false" hidden="false" ht="15" outlineLevel="0" r="737">
      <c r="A737" s="75" t="s">
        <v>383</v>
      </c>
      <c r="B737" s="76"/>
      <c r="C737" s="74" t="n">
        <v>20</v>
      </c>
    </row>
    <row collapsed="false" customFormat="false" customHeight="false" hidden="false" ht="15" outlineLevel="0" r="738">
      <c r="A738" s="75"/>
      <c r="B738" s="76" t="n">
        <v>650430</v>
      </c>
      <c r="C738" s="78" t="n">
        <v>20</v>
      </c>
    </row>
    <row collapsed="false" customFormat="false" customHeight="false" hidden="false" ht="15" outlineLevel="0" r="739">
      <c r="A739" s="75"/>
      <c r="B739" s="76" t="s">
        <v>92</v>
      </c>
      <c r="C739" s="77" t="n">
        <v>0</v>
      </c>
    </row>
    <row collapsed="false" customFormat="false" customHeight="false" hidden="false" ht="15" outlineLevel="0" r="740">
      <c r="A740" s="75" t="s">
        <v>384</v>
      </c>
      <c r="B740" s="76"/>
      <c r="C740" s="74" t="n">
        <v>141</v>
      </c>
    </row>
    <row collapsed="false" customFormat="false" customHeight="false" hidden="false" ht="15" outlineLevel="0" r="741">
      <c r="A741" s="75"/>
      <c r="B741" s="76" t="n">
        <v>650616</v>
      </c>
      <c r="C741" s="77" t="n">
        <v>141</v>
      </c>
    </row>
    <row collapsed="false" customFormat="false" customHeight="false" hidden="false" ht="15" outlineLevel="0" r="742">
      <c r="A742" s="75" t="s">
        <v>385</v>
      </c>
      <c r="B742" s="76"/>
      <c r="C742" s="74" t="n">
        <v>5</v>
      </c>
    </row>
    <row collapsed="false" customFormat="false" customHeight="false" hidden="false" ht="15" outlineLevel="0" r="743">
      <c r="A743" s="75"/>
      <c r="B743" s="76" t="n">
        <v>650712</v>
      </c>
      <c r="C743" s="77" t="n">
        <v>5</v>
      </c>
    </row>
    <row collapsed="false" customFormat="false" customHeight="false" hidden="false" ht="15" outlineLevel="0" r="744">
      <c r="A744" s="75" t="s">
        <v>386</v>
      </c>
      <c r="B744" s="76"/>
      <c r="C744" s="74" t="n">
        <v>0</v>
      </c>
    </row>
    <row collapsed="false" customFormat="false" customHeight="false" hidden="false" ht="15" outlineLevel="0" r="745">
      <c r="A745" s="75"/>
      <c r="B745" s="76" t="s">
        <v>92</v>
      </c>
      <c r="C745" s="77" t="n">
        <v>0</v>
      </c>
    </row>
    <row collapsed="false" customFormat="false" customHeight="false" hidden="false" ht="15" outlineLevel="0" r="746">
      <c r="A746" s="75" t="s">
        <v>387</v>
      </c>
      <c r="B746" s="76"/>
      <c r="C746" s="74" t="n">
        <v>351</v>
      </c>
    </row>
    <row collapsed="false" customFormat="false" customHeight="false" hidden="false" ht="15" outlineLevel="0" r="747">
      <c r="A747" s="75"/>
      <c r="B747" s="76" t="n">
        <v>650616</v>
      </c>
      <c r="C747" s="78" t="n">
        <v>351</v>
      </c>
    </row>
    <row collapsed="false" customFormat="false" customHeight="false" hidden="false" ht="15" outlineLevel="0" r="748">
      <c r="A748" s="75"/>
      <c r="B748" s="76" t="s">
        <v>92</v>
      </c>
      <c r="C748" s="77" t="n">
        <v>0</v>
      </c>
    </row>
    <row collapsed="false" customFormat="false" customHeight="false" hidden="false" ht="15" outlineLevel="0" r="749">
      <c r="A749" s="75" t="s">
        <v>388</v>
      </c>
      <c r="B749" s="76"/>
      <c r="C749" s="74" t="n">
        <v>2166</v>
      </c>
    </row>
    <row collapsed="false" customFormat="false" customHeight="false" hidden="false" ht="15" outlineLevel="0" r="750">
      <c r="A750" s="75"/>
      <c r="B750" s="76" t="n">
        <v>650616</v>
      </c>
      <c r="C750" s="78" t="n">
        <v>2166</v>
      </c>
    </row>
    <row collapsed="false" customFormat="false" customHeight="false" hidden="false" ht="15" outlineLevel="0" r="751">
      <c r="A751" s="75"/>
      <c r="B751" s="76" t="s">
        <v>92</v>
      </c>
      <c r="C751" s="77" t="n">
        <v>0</v>
      </c>
    </row>
    <row collapsed="false" customFormat="false" customHeight="false" hidden="false" ht="15" outlineLevel="0" r="752">
      <c r="A752" s="75" t="s">
        <v>389</v>
      </c>
      <c r="B752" s="76"/>
      <c r="C752" s="74" t="n">
        <v>2</v>
      </c>
    </row>
    <row collapsed="false" customFormat="false" customHeight="false" hidden="false" ht="15" outlineLevel="0" r="753">
      <c r="A753" s="75"/>
      <c r="B753" s="76" t="n">
        <v>650430</v>
      </c>
      <c r="C753" s="77" t="n">
        <v>2</v>
      </c>
    </row>
    <row collapsed="false" customFormat="false" customHeight="false" hidden="false" ht="15" outlineLevel="0" r="754">
      <c r="A754" s="75" t="s">
        <v>390</v>
      </c>
      <c r="B754" s="76"/>
      <c r="C754" s="74" t="n">
        <v>568</v>
      </c>
    </row>
    <row collapsed="false" customFormat="false" customHeight="false" hidden="false" ht="15" outlineLevel="0" r="755">
      <c r="A755" s="75"/>
      <c r="B755" s="76" t="n">
        <v>650300</v>
      </c>
      <c r="C755" s="78" t="n">
        <v>11</v>
      </c>
    </row>
    <row collapsed="false" customFormat="false" customHeight="false" hidden="false" ht="15" outlineLevel="0" r="756">
      <c r="A756" s="75"/>
      <c r="B756" s="76" t="n">
        <v>650712</v>
      </c>
      <c r="C756" s="78" t="n">
        <v>557</v>
      </c>
    </row>
    <row collapsed="false" customFormat="false" customHeight="false" hidden="false" ht="15" outlineLevel="0" r="757">
      <c r="A757" s="75"/>
      <c r="B757" s="76" t="s">
        <v>92</v>
      </c>
      <c r="C757" s="77" t="n">
        <v>0</v>
      </c>
    </row>
    <row collapsed="false" customFormat="false" customHeight="false" hidden="false" ht="15" outlineLevel="0" r="758">
      <c r="A758" s="75" t="s">
        <v>391</v>
      </c>
      <c r="B758" s="76"/>
      <c r="C758" s="74" t="n">
        <v>126</v>
      </c>
    </row>
    <row collapsed="false" customFormat="false" customHeight="false" hidden="false" ht="15" outlineLevel="0" r="759">
      <c r="A759" s="75"/>
      <c r="B759" s="76" t="n">
        <v>650771</v>
      </c>
      <c r="C759" s="78" t="n">
        <v>126</v>
      </c>
    </row>
    <row collapsed="false" customFormat="false" customHeight="false" hidden="false" ht="15" outlineLevel="0" r="760">
      <c r="A760" s="75"/>
      <c r="B760" s="76" t="s">
        <v>92</v>
      </c>
      <c r="C760" s="77" t="n">
        <v>0</v>
      </c>
    </row>
    <row collapsed="false" customFormat="false" customHeight="false" hidden="false" ht="15" outlineLevel="0" r="761">
      <c r="A761" s="75" t="s">
        <v>392</v>
      </c>
      <c r="B761" s="76"/>
      <c r="C761" s="74" t="n">
        <v>850</v>
      </c>
    </row>
    <row collapsed="false" customFormat="false" customHeight="false" hidden="false" ht="15" outlineLevel="0" r="762">
      <c r="A762" s="75"/>
      <c r="B762" s="76" t="n">
        <v>650615</v>
      </c>
      <c r="C762" s="78" t="n">
        <v>850</v>
      </c>
    </row>
    <row collapsed="false" customFormat="false" customHeight="false" hidden="false" ht="15" outlineLevel="0" r="763">
      <c r="A763" s="75"/>
      <c r="B763" s="76" t="s">
        <v>92</v>
      </c>
      <c r="C763" s="77" t="n">
        <v>0</v>
      </c>
    </row>
    <row collapsed="false" customFormat="false" customHeight="false" hidden="false" ht="15" outlineLevel="0" r="764">
      <c r="A764" s="75" t="s">
        <v>393</v>
      </c>
      <c r="B764" s="76"/>
      <c r="C764" s="74" t="n">
        <v>1384</v>
      </c>
    </row>
    <row collapsed="false" customFormat="false" customHeight="false" hidden="false" ht="15" outlineLevel="0" r="765">
      <c r="A765" s="75"/>
      <c r="B765" s="76" t="n">
        <v>650771</v>
      </c>
      <c r="C765" s="77" t="n">
        <v>1384</v>
      </c>
    </row>
    <row collapsed="false" customFormat="false" customHeight="false" hidden="false" ht="15" outlineLevel="0" r="766">
      <c r="A766" s="75" t="s">
        <v>394</v>
      </c>
      <c r="B766" s="76"/>
      <c r="C766" s="74" t="n">
        <v>0</v>
      </c>
    </row>
    <row collapsed="false" customFormat="false" customHeight="false" hidden="false" ht="15" outlineLevel="0" r="767">
      <c r="A767" s="75"/>
      <c r="B767" s="76" t="s">
        <v>92</v>
      </c>
      <c r="C767" s="77" t="n">
        <v>0</v>
      </c>
    </row>
    <row collapsed="false" customFormat="false" customHeight="false" hidden="false" ht="15" outlineLevel="0" r="768">
      <c r="A768" s="75" t="s">
        <v>395</v>
      </c>
      <c r="B768" s="76"/>
      <c r="C768" s="74" t="n">
        <v>0</v>
      </c>
    </row>
    <row collapsed="false" customFormat="false" customHeight="false" hidden="false" ht="15" outlineLevel="0" r="769">
      <c r="A769" s="75"/>
      <c r="B769" s="76" t="s">
        <v>92</v>
      </c>
      <c r="C769" s="77" t="n">
        <v>0</v>
      </c>
    </row>
    <row collapsed="false" customFormat="false" customHeight="false" hidden="false" ht="15" outlineLevel="0" r="770">
      <c r="A770" s="75" t="s">
        <v>396</v>
      </c>
      <c r="B770" s="76"/>
      <c r="C770" s="74" t="n">
        <v>0</v>
      </c>
    </row>
    <row collapsed="false" customFormat="false" customHeight="false" hidden="false" ht="15" outlineLevel="0" r="771">
      <c r="A771" s="75"/>
      <c r="B771" s="76" t="s">
        <v>92</v>
      </c>
      <c r="C771" s="77" t="n">
        <v>0</v>
      </c>
    </row>
    <row collapsed="false" customFormat="false" customHeight="false" hidden="false" ht="15" outlineLevel="0" r="772">
      <c r="A772" s="75" t="s">
        <v>397</v>
      </c>
      <c r="B772" s="76"/>
      <c r="C772" s="74" t="n">
        <v>439</v>
      </c>
    </row>
    <row collapsed="false" customFormat="false" customHeight="false" hidden="false" ht="15" outlineLevel="0" r="773">
      <c r="A773" s="75"/>
      <c r="B773" s="76" t="n">
        <v>650784</v>
      </c>
      <c r="C773" s="78" t="n">
        <v>439</v>
      </c>
    </row>
    <row collapsed="false" customFormat="false" customHeight="false" hidden="false" ht="15" outlineLevel="0" r="774">
      <c r="A774" s="75"/>
      <c r="B774" s="76" t="s">
        <v>92</v>
      </c>
      <c r="C774" s="77" t="n">
        <v>0</v>
      </c>
    </row>
    <row collapsed="false" customFormat="false" customHeight="false" hidden="false" ht="15" outlineLevel="0" r="775">
      <c r="A775" s="75" t="s">
        <v>398</v>
      </c>
      <c r="B775" s="76"/>
      <c r="C775" s="74" t="n">
        <v>199</v>
      </c>
    </row>
    <row collapsed="false" customFormat="false" customHeight="false" hidden="false" ht="15" outlineLevel="0" r="776">
      <c r="A776" s="75"/>
      <c r="B776" s="76" t="n">
        <v>650430</v>
      </c>
      <c r="C776" s="77" t="n">
        <v>199</v>
      </c>
    </row>
    <row collapsed="false" customFormat="false" customHeight="false" hidden="false" ht="15" outlineLevel="0" r="777">
      <c r="A777" s="75" t="s">
        <v>399</v>
      </c>
      <c r="B777" s="76"/>
      <c r="C777" s="74" t="n">
        <v>0</v>
      </c>
    </row>
    <row collapsed="false" customFormat="false" customHeight="false" hidden="false" ht="15" outlineLevel="0" r="778">
      <c r="A778" s="75"/>
      <c r="B778" s="76" t="s">
        <v>92</v>
      </c>
      <c r="C778" s="77" t="n">
        <v>0</v>
      </c>
    </row>
    <row collapsed="false" customFormat="false" customHeight="false" hidden="false" ht="15" outlineLevel="0" r="779">
      <c r="A779" s="75" t="s">
        <v>400</v>
      </c>
      <c r="B779" s="76"/>
      <c r="C779" s="74" t="n">
        <v>108</v>
      </c>
    </row>
    <row collapsed="false" customFormat="false" customHeight="false" hidden="false" ht="15" outlineLevel="0" r="780">
      <c r="A780" s="75"/>
      <c r="B780" s="76" t="n">
        <v>650712</v>
      </c>
      <c r="C780" s="78" t="n">
        <v>1</v>
      </c>
    </row>
    <row collapsed="false" customFormat="false" customHeight="false" hidden="false" ht="15" outlineLevel="0" r="781">
      <c r="A781" s="75"/>
      <c r="B781" s="76" t="n">
        <v>650771</v>
      </c>
      <c r="C781" s="78" t="n">
        <v>107</v>
      </c>
    </row>
    <row collapsed="false" customFormat="false" customHeight="false" hidden="false" ht="15" outlineLevel="0" r="782">
      <c r="A782" s="75"/>
      <c r="B782" s="76" t="s">
        <v>92</v>
      </c>
      <c r="C782" s="77" t="n">
        <v>0</v>
      </c>
    </row>
    <row collapsed="false" customFormat="false" customHeight="false" hidden="false" ht="15" outlineLevel="0" r="783">
      <c r="A783" s="75" t="s">
        <v>401</v>
      </c>
      <c r="B783" s="76"/>
      <c r="C783" s="74" t="n">
        <v>0</v>
      </c>
    </row>
    <row collapsed="false" customFormat="false" customHeight="false" hidden="false" ht="15" outlineLevel="0" r="784">
      <c r="A784" s="75"/>
      <c r="B784" s="76" t="s">
        <v>92</v>
      </c>
      <c r="C784" s="77" t="n">
        <v>0</v>
      </c>
    </row>
    <row collapsed="false" customFormat="false" customHeight="false" hidden="false" ht="15" outlineLevel="0" r="785">
      <c r="A785" s="75" t="s">
        <v>402</v>
      </c>
      <c r="B785" s="76"/>
      <c r="C785" s="74" t="n">
        <v>75</v>
      </c>
    </row>
    <row collapsed="false" customFormat="false" customHeight="false" hidden="false" ht="15" outlineLevel="0" r="786">
      <c r="A786" s="75"/>
      <c r="B786" s="76" t="n">
        <v>650771</v>
      </c>
      <c r="C786" s="77" t="n">
        <v>75</v>
      </c>
    </row>
    <row collapsed="false" customFormat="false" customHeight="false" hidden="false" ht="15" outlineLevel="0" r="787">
      <c r="A787" s="75" t="s">
        <v>403</v>
      </c>
      <c r="B787" s="76"/>
      <c r="C787" s="74" t="n">
        <v>184</v>
      </c>
    </row>
    <row collapsed="false" customFormat="false" customHeight="false" hidden="false" ht="15" outlineLevel="0" r="788">
      <c r="A788" s="75"/>
      <c r="B788" s="76" t="n">
        <v>650783</v>
      </c>
      <c r="C788" s="78" t="n">
        <v>184</v>
      </c>
    </row>
    <row collapsed="false" customFormat="false" customHeight="false" hidden="false" ht="15" outlineLevel="0" r="789">
      <c r="A789" s="75"/>
      <c r="B789" s="76" t="s">
        <v>92</v>
      </c>
      <c r="C789" s="77" t="n">
        <v>0</v>
      </c>
    </row>
    <row collapsed="false" customFormat="false" customHeight="false" hidden="false" ht="15" outlineLevel="0" r="790">
      <c r="A790" s="75" t="s">
        <v>404</v>
      </c>
      <c r="B790" s="76"/>
      <c r="C790" s="74" t="n">
        <v>2073</v>
      </c>
    </row>
    <row collapsed="false" customFormat="false" customHeight="false" hidden="false" ht="15" outlineLevel="0" r="791">
      <c r="A791" s="75"/>
      <c r="B791" s="76" t="n">
        <v>650783</v>
      </c>
      <c r="C791" s="78" t="n">
        <v>2073</v>
      </c>
    </row>
    <row collapsed="false" customFormat="false" customHeight="false" hidden="false" ht="15" outlineLevel="0" r="792">
      <c r="A792" s="75"/>
      <c r="B792" s="76" t="s">
        <v>92</v>
      </c>
      <c r="C792" s="77" t="n">
        <v>0</v>
      </c>
    </row>
    <row collapsed="false" customFormat="false" customHeight="false" hidden="false" ht="15" outlineLevel="0" r="793">
      <c r="A793" s="75" t="s">
        <v>405</v>
      </c>
      <c r="B793" s="76"/>
      <c r="C793" s="74" t="n">
        <v>9</v>
      </c>
    </row>
    <row collapsed="false" customFormat="false" customHeight="false" hidden="false" ht="15" outlineLevel="0" r="794">
      <c r="A794" s="75"/>
      <c r="B794" s="76" t="s">
        <v>92</v>
      </c>
      <c r="C794" s="77" t="n">
        <v>9</v>
      </c>
    </row>
    <row collapsed="false" customFormat="false" customHeight="false" hidden="false" ht="15" outlineLevel="0" r="795">
      <c r="A795" s="75" t="s">
        <v>406</v>
      </c>
      <c r="B795" s="76"/>
      <c r="C795" s="74" t="n">
        <v>106</v>
      </c>
    </row>
    <row collapsed="false" customFormat="false" customHeight="false" hidden="false" ht="15" outlineLevel="0" r="796">
      <c r="A796" s="75"/>
      <c r="B796" s="76" t="n">
        <v>650783</v>
      </c>
      <c r="C796" s="78" t="n">
        <v>106</v>
      </c>
    </row>
    <row collapsed="false" customFormat="false" customHeight="false" hidden="false" ht="15" outlineLevel="0" r="797">
      <c r="A797" s="75"/>
      <c r="B797" s="76" t="s">
        <v>92</v>
      </c>
      <c r="C797" s="77" t="n">
        <v>0</v>
      </c>
    </row>
    <row collapsed="false" customFormat="false" customHeight="false" hidden="false" ht="15" outlineLevel="0" r="798">
      <c r="A798" s="75" t="s">
        <v>407</v>
      </c>
      <c r="B798" s="76"/>
      <c r="C798" s="74" t="n">
        <v>22</v>
      </c>
    </row>
    <row collapsed="false" customFormat="false" customHeight="false" hidden="false" ht="15" outlineLevel="0" r="799">
      <c r="A799" s="75"/>
      <c r="B799" s="76" t="n">
        <v>650783</v>
      </c>
      <c r="C799" s="78" t="n">
        <v>20</v>
      </c>
    </row>
    <row collapsed="false" customFormat="false" customHeight="false" hidden="false" ht="15" outlineLevel="0" r="800">
      <c r="A800" s="75"/>
      <c r="B800" s="76" t="s">
        <v>92</v>
      </c>
      <c r="C800" s="77" t="n">
        <v>2</v>
      </c>
    </row>
    <row collapsed="false" customFormat="false" customHeight="false" hidden="false" ht="15" outlineLevel="0" r="801">
      <c r="A801" s="75" t="s">
        <v>92</v>
      </c>
      <c r="B801" s="76"/>
      <c r="C801" s="74" t="n">
        <v>0</v>
      </c>
    </row>
    <row collapsed="false" customFormat="false" customHeight="false" hidden="false" ht="15" outlineLevel="0" r="802">
      <c r="A802" s="75"/>
      <c r="B802" s="76" t="n">
        <v>650188</v>
      </c>
      <c r="C802" s="79"/>
    </row>
    <row collapsed="false" customFormat="false" customHeight="false" hidden="false" ht="15" outlineLevel="0" r="803">
      <c r="A803" s="75"/>
      <c r="B803" s="76" t="n">
        <v>650330</v>
      </c>
      <c r="C803" s="79"/>
    </row>
    <row collapsed="false" customFormat="false" customHeight="false" hidden="false" ht="15" outlineLevel="0" r="804">
      <c r="A804" s="75"/>
      <c r="B804" s="76" t="n">
        <v>650616</v>
      </c>
      <c r="C804" s="77" t="n">
        <v>0</v>
      </c>
    </row>
    <row collapsed="false" customFormat="false" customHeight="false" hidden="false" ht="15" outlineLevel="0" r="805">
      <c r="A805" s="80" t="s">
        <v>408</v>
      </c>
      <c r="B805" s="81"/>
      <c r="C805" s="82" t="n">
        <v>123445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colorId="64" defaultGridColor="true" rightToLeft="false" showFormulas="false" showGridLines="false" showOutlineSymbols="true" showRowColHeaders="true" showZeros="true" tabSelected="false" topLeftCell="A16" view="normal" windowProtection="false" workbookViewId="0" zoomScale="100" zoomScaleNormal="100" zoomScalePageLayoutView="100">
      <selection activeCell="D39" activeCellId="0" pane="topLeft" sqref="D39"/>
    </sheetView>
  </sheetViews>
  <sheetFormatPr defaultRowHeight="15.75"/>
  <cols>
    <col collapsed="false" hidden="false" max="1" min="1" style="0" width="27.1428571428571"/>
    <col collapsed="false" hidden="false" max="2" min="2" style="0" width="19.4183673469388"/>
    <col collapsed="false" hidden="false" max="3" min="3" style="0" width="12.7091836734694"/>
    <col collapsed="false" hidden="false" max="4" min="4" style="0" width="22.0051020408163"/>
    <col collapsed="false" hidden="false" max="5" min="5" style="0" width="17.5765306122449"/>
    <col collapsed="false" hidden="false" max="6" min="6" style="0" width="13.2857142857143"/>
    <col collapsed="false" hidden="false" max="7" min="7" style="0" width="19.1428571428571"/>
    <col collapsed="false" hidden="false" max="8" min="8" style="83" width="11.4183673469388"/>
    <col collapsed="false" hidden="false" max="9" min="9" style="0" width="26.5765306122449"/>
    <col collapsed="false" hidden="false" max="10" min="10" style="0" width="13.5714285714286"/>
    <col collapsed="false" hidden="false" max="11" min="11" style="0" width="11.4183673469388"/>
    <col collapsed="false" hidden="false" max="1025" min="12" style="83" width="11.4183673469388"/>
  </cols>
  <sheetData>
    <row collapsed="false" customFormat="false" customHeight="false" hidden="false" ht="32.25" outlineLevel="0" r="1">
      <c r="A1" s="84" t="s">
        <v>409</v>
      </c>
      <c r="B1" s="85" t="s">
        <v>410</v>
      </c>
      <c r="C1" s="85" t="s">
        <v>86</v>
      </c>
      <c r="D1" s="85" t="s">
        <v>411</v>
      </c>
      <c r="E1" s="85" t="s">
        <v>412</v>
      </c>
      <c r="F1" s="85" t="s">
        <v>413</v>
      </c>
      <c r="G1" s="86" t="s">
        <v>414</v>
      </c>
    </row>
    <row collapsed="false" customFormat="false" customHeight="false" hidden="false" ht="15.75" outlineLevel="0" r="2">
      <c r="A2" s="87" t="s">
        <v>415</v>
      </c>
      <c r="B2" s="88" t="n">
        <v>14865885</v>
      </c>
      <c r="C2" s="88" t="n">
        <v>12307</v>
      </c>
      <c r="D2" s="88" t="n">
        <f aca="false">+B2*E2</f>
        <v>2922639</v>
      </c>
      <c r="E2" s="89" t="n">
        <v>0.196600404214078</v>
      </c>
      <c r="F2" s="90" t="n">
        <f aca="false">+C2/D2</f>
        <v>0.00421092033603877</v>
      </c>
      <c r="G2" s="88" t="n">
        <f aca="false">+C2/B2*100000</f>
        <v>82.7868640178503</v>
      </c>
      <c r="I2" s="91"/>
      <c r="J2" s="92"/>
    </row>
    <row collapsed="false" customFormat="false" customHeight="false" hidden="false" ht="15.75" outlineLevel="0" r="3">
      <c r="A3" s="93" t="s">
        <v>416</v>
      </c>
      <c r="B3" s="94" t="n">
        <v>1758316</v>
      </c>
      <c r="C3" s="94" t="n">
        <v>4723</v>
      </c>
      <c r="D3" s="94" t="n">
        <f aca="false">+B3*E3</f>
        <v>283306</v>
      </c>
      <c r="E3" s="95" t="n">
        <v>0.161123484060886</v>
      </c>
      <c r="F3" s="96" t="n">
        <f aca="false">+C3/D3</f>
        <v>0.0166710200278144</v>
      </c>
      <c r="G3" s="94" t="n">
        <f aca="false">+C3/B3*100000</f>
        <v>268.609282973026</v>
      </c>
      <c r="I3" s="91"/>
      <c r="J3" s="92"/>
    </row>
    <row collapsed="false" customFormat="false" customHeight="false" hidden="false" ht="15.75" outlineLevel="0" r="4">
      <c r="A4" s="87" t="s">
        <v>417</v>
      </c>
      <c r="B4" s="88" t="n">
        <v>971922</v>
      </c>
      <c r="C4" s="88" t="n">
        <v>11005</v>
      </c>
      <c r="D4" s="88" t="n">
        <f aca="false">+B4*E4</f>
        <v>143531</v>
      </c>
      <c r="E4" s="89" t="n">
        <v>0.147677488522742</v>
      </c>
      <c r="F4" s="90" t="n">
        <f aca="false">+C4/D4</f>
        <v>0.0766733318934586</v>
      </c>
      <c r="G4" s="88" t="n">
        <f aca="false">+C4/B4*100000</f>
        <v>1132.29250906966</v>
      </c>
      <c r="I4" s="91"/>
      <c r="J4" s="92"/>
    </row>
    <row collapsed="false" customFormat="false" customHeight="false" hidden="false" ht="15.75" outlineLevel="0" r="5">
      <c r="A5" s="93" t="s">
        <v>418</v>
      </c>
      <c r="B5" s="94" t="n">
        <v>677171</v>
      </c>
      <c r="C5" s="94" t="n">
        <v>9471</v>
      </c>
      <c r="D5" s="94" t="n">
        <f aca="false">+B5*E5</f>
        <v>101575.65</v>
      </c>
      <c r="E5" s="95" t="n">
        <v>0.15</v>
      </c>
      <c r="F5" s="96" t="n">
        <f aca="false">+C5/D5</f>
        <v>0.0932408505384903</v>
      </c>
      <c r="G5" s="94" t="n">
        <f aca="false">+C5/B5*100000</f>
        <v>1398.61275807735</v>
      </c>
      <c r="I5" s="91"/>
      <c r="J5" s="92"/>
    </row>
    <row collapsed="false" customFormat="false" customHeight="false" hidden="false" ht="15.75" outlineLevel="0" r="6">
      <c r="A6" s="87" t="s">
        <v>419</v>
      </c>
      <c r="B6" s="88" t="n">
        <v>2167981</v>
      </c>
      <c r="C6" s="88" t="n">
        <v>4636</v>
      </c>
      <c r="D6" s="88" t="n">
        <f aca="false">+B6*E6</f>
        <v>390237</v>
      </c>
      <c r="E6" s="89" t="n">
        <v>0.180000193728635</v>
      </c>
      <c r="F6" s="90" t="n">
        <f aca="false">+C6/D6</f>
        <v>0.0118799601267947</v>
      </c>
      <c r="G6" s="88" t="n">
        <f aca="false">+C6/B6*100000</f>
        <v>213.839512431151</v>
      </c>
      <c r="I6" s="91"/>
      <c r="J6" s="92"/>
    </row>
    <row collapsed="false" customFormat="false" customHeight="false" hidden="false" ht="15.75" outlineLevel="0" r="7">
      <c r="A7" s="93" t="s">
        <v>420</v>
      </c>
      <c r="B7" s="94" t="n">
        <v>862661</v>
      </c>
      <c r="C7" s="94" t="n">
        <v>9908</v>
      </c>
      <c r="D7" s="94" t="n">
        <f aca="false">+B7*E7</f>
        <v>155279</v>
      </c>
      <c r="E7" s="95" t="n">
        <v>0.180000023184078</v>
      </c>
      <c r="F7" s="96" t="n">
        <f aca="false">+C7/D7</f>
        <v>0.0638077267370346</v>
      </c>
      <c r="G7" s="94" t="n">
        <f aca="false">+C7/B7*100000</f>
        <v>1148.53922919896</v>
      </c>
      <c r="I7" s="91"/>
      <c r="J7" s="92"/>
    </row>
    <row collapsed="false" customFormat="false" customHeight="false" hidden="false" ht="15.75" outlineLevel="0" r="8">
      <c r="A8" s="87" t="s">
        <v>421</v>
      </c>
      <c r="B8" s="88" t="n">
        <v>2852294</v>
      </c>
      <c r="C8" s="88" t="n">
        <v>632</v>
      </c>
      <c r="D8" s="88" t="n">
        <f aca="false">+B8*E8</f>
        <v>313752</v>
      </c>
      <c r="E8" s="89" t="n">
        <v>0.109999880797702</v>
      </c>
      <c r="F8" s="90" t="n">
        <f aca="false">+C8/D8</f>
        <v>0.00201432978913282</v>
      </c>
      <c r="G8" s="88" t="n">
        <f aca="false">+C8/B8*100000</f>
        <v>22.157603669187</v>
      </c>
      <c r="I8" s="91"/>
      <c r="J8" s="92"/>
    </row>
    <row collapsed="false" customFormat="false" customHeight="false" hidden="false" ht="15.75" outlineLevel="0" r="9">
      <c r="A9" s="93" t="s">
        <v>422</v>
      </c>
      <c r="B9" s="94" t="n">
        <v>2416004</v>
      </c>
      <c r="C9" s="94" t="n">
        <v>12247</v>
      </c>
      <c r="D9" s="94" t="n">
        <f aca="false">+B9*E9</f>
        <v>355475.000000001</v>
      </c>
      <c r="E9" s="95" t="n">
        <v>0.147133448454556</v>
      </c>
      <c r="F9" s="96" t="n">
        <f aca="false">+C9/D9</f>
        <v>0.0344524931429776</v>
      </c>
      <c r="G9" s="94" t="n">
        <f aca="false">+C9/B9*100000</f>
        <v>506.911412398324</v>
      </c>
      <c r="I9" s="91"/>
      <c r="J9" s="92"/>
    </row>
    <row collapsed="false" customFormat="false" customHeight="false" hidden="false" ht="15.75" outlineLevel="0" r="10">
      <c r="A10" s="87" t="s">
        <v>423</v>
      </c>
      <c r="B10" s="88" t="n">
        <v>4078086</v>
      </c>
      <c r="C10" s="88" t="n">
        <v>6628</v>
      </c>
      <c r="D10" s="88" t="n">
        <f aca="false">+B10*E10</f>
        <v>368549</v>
      </c>
      <c r="E10" s="89" t="n">
        <v>0.0903730328394252</v>
      </c>
      <c r="F10" s="90" t="n">
        <f aca="false">+C10/D10</f>
        <v>0.017984040114069</v>
      </c>
      <c r="G10" s="88" t="n">
        <f aca="false">+C10/B10*100000</f>
        <v>162.527224781429</v>
      </c>
      <c r="I10" s="91"/>
      <c r="J10" s="92"/>
    </row>
    <row collapsed="false" customFormat="false" customHeight="false" hidden="false" ht="15.75" outlineLevel="0" r="11">
      <c r="A11" s="93" t="s">
        <v>424</v>
      </c>
      <c r="B11" s="94" t="n">
        <v>4911412</v>
      </c>
      <c r="C11" s="94" t="n">
        <v>6525</v>
      </c>
      <c r="D11" s="94" t="n">
        <f aca="false">+B11*E11</f>
        <v>544046</v>
      </c>
      <c r="E11" s="95" t="n">
        <v>0.110771810632054</v>
      </c>
      <c r="F11" s="96" t="n">
        <f aca="false">+C11/D11</f>
        <v>0.011993471140308</v>
      </c>
      <c r="G11" s="94" t="n">
        <f aca="false">+C11/B11*100000</f>
        <v>132.853851397521</v>
      </c>
      <c r="I11" s="91"/>
      <c r="J11" s="92"/>
    </row>
    <row collapsed="false" customFormat="false" customHeight="false" hidden="false" ht="15.75" outlineLevel="0" r="12">
      <c r="A12" s="87" t="s">
        <v>425</v>
      </c>
      <c r="B12" s="88" t="n">
        <v>399250</v>
      </c>
      <c r="C12" s="88" t="n">
        <v>5973</v>
      </c>
      <c r="D12" s="88" t="n">
        <f aca="false">+B12*E12</f>
        <v>71121</v>
      </c>
      <c r="E12" s="89" t="n">
        <v>0.178136505948654</v>
      </c>
      <c r="F12" s="90" t="n">
        <f aca="false">+C12/D12</f>
        <v>0.0839836335259628</v>
      </c>
      <c r="G12" s="88" t="n">
        <f aca="false">+C12/B12*100000</f>
        <v>1496.05510331872</v>
      </c>
      <c r="I12" s="91"/>
      <c r="J12" s="92"/>
    </row>
    <row collapsed="false" customFormat="false" customHeight="false" hidden="false" ht="15.75" outlineLevel="0" r="13">
      <c r="A13" s="93" t="s">
        <v>426</v>
      </c>
      <c r="B13" s="94" t="n">
        <v>453877</v>
      </c>
      <c r="C13" s="94" t="n">
        <v>3151</v>
      </c>
      <c r="D13" s="94" t="n">
        <f aca="false">+B13*E13</f>
        <v>86725</v>
      </c>
      <c r="E13" s="95" t="n">
        <v>0.191075996360247</v>
      </c>
      <c r="F13" s="96" t="n">
        <f aca="false">+C13/D13</f>
        <v>0.0363332372441626</v>
      </c>
      <c r="G13" s="94" t="n">
        <f aca="false">+C13/B13*100000</f>
        <v>694.240950742161</v>
      </c>
      <c r="I13" s="91"/>
      <c r="J13" s="92"/>
    </row>
    <row collapsed="false" customFormat="false" customHeight="false" hidden="false" ht="15.75" outlineLevel="0" r="14">
      <c r="A14" s="87" t="s">
        <v>427</v>
      </c>
      <c r="B14" s="88" t="n">
        <v>1174912</v>
      </c>
      <c r="C14" s="88" t="n">
        <v>7569</v>
      </c>
      <c r="D14" s="88" t="n">
        <f aca="false">+B14*E14</f>
        <v>168510</v>
      </c>
      <c r="E14" s="89" t="n">
        <v>0.143423507462687</v>
      </c>
      <c r="F14" s="90" t="n">
        <f aca="false">+C14/D14</f>
        <v>0.0449172155955136</v>
      </c>
      <c r="G14" s="88" t="n">
        <f aca="false">+C14/B14*100000</f>
        <v>644.218460616625</v>
      </c>
      <c r="I14" s="91"/>
      <c r="J14" s="92"/>
    </row>
    <row collapsed="false" customFormat="false" customHeight="false" hidden="false" ht="15.75" outlineLevel="0" r="15">
      <c r="A15" s="93" t="s">
        <v>428</v>
      </c>
      <c r="B15" s="94" t="n">
        <v>895785</v>
      </c>
      <c r="C15" s="94" t="n">
        <v>1578</v>
      </c>
      <c r="D15" s="94" t="n">
        <f aca="false">+B15*E15</f>
        <v>155884</v>
      </c>
      <c r="E15" s="95" t="n">
        <v>0.174019435467216</v>
      </c>
      <c r="F15" s="96" t="n">
        <f aca="false">+C15/D15</f>
        <v>0.0101229119088553</v>
      </c>
      <c r="G15" s="94" t="n">
        <f aca="false">+C15/B15*100000</f>
        <v>176.158341566336</v>
      </c>
      <c r="I15" s="91"/>
      <c r="J15" s="92"/>
      <c r="K15" s="97"/>
    </row>
    <row collapsed="false" customFormat="false" customHeight="false" hidden="false" ht="16.5" outlineLevel="0" r="16">
      <c r="A16" s="87" t="s">
        <v>429</v>
      </c>
      <c r="B16" s="88" t="n">
        <v>1631333</v>
      </c>
      <c r="C16" s="88" t="n">
        <v>27000</v>
      </c>
      <c r="D16" s="88" t="n">
        <f aca="false">+B16*E16</f>
        <v>326267</v>
      </c>
      <c r="E16" s="89" t="n">
        <v>0.200000245198252</v>
      </c>
      <c r="F16" s="90" t="n">
        <f aca="false">+C16/D16</f>
        <v>0.0827543085877517</v>
      </c>
      <c r="G16" s="88" t="n">
        <f aca="false">+C16/B16*100000</f>
        <v>1655.08820087622</v>
      </c>
      <c r="I16" s="91"/>
      <c r="J16" s="92"/>
      <c r="K16" s="97"/>
    </row>
    <row collapsed="false" customFormat="false" customHeight="false" hidden="false" ht="15.75" outlineLevel="0" r="17">
      <c r="A17" s="98" t="s">
        <v>430</v>
      </c>
      <c r="B17" s="99" t="n">
        <f aca="false">+SUM(B2:B16)</f>
        <v>40116889</v>
      </c>
      <c r="C17" s="99" t="n">
        <f aca="false">+SUM(C2:C16)</f>
        <v>123353</v>
      </c>
      <c r="D17" s="99" t="n">
        <f aca="false">+B17*E17</f>
        <v>6285321</v>
      </c>
      <c r="E17" s="100" t="n">
        <v>0.156675184857929</v>
      </c>
      <c r="F17" s="100" t="n">
        <f aca="false">+C17/D17</f>
        <v>0.0196255688452507</v>
      </c>
      <c r="G17" s="101" t="n">
        <f aca="false">+C17/B17*100000</f>
        <v>307.483962677166</v>
      </c>
      <c r="I17" s="102"/>
      <c r="J17" s="102"/>
    </row>
    <row collapsed="false" customFormat="false" customHeight="false" hidden="false" ht="16.5" outlineLevel="0" r="18">
      <c r="A18" s="103"/>
      <c r="B18" s="104"/>
      <c r="C18" s="104"/>
      <c r="D18" s="105" t="n">
        <v>0.16</v>
      </c>
      <c r="E18" s="104"/>
      <c r="F18" s="104"/>
      <c r="G18" s="106"/>
    </row>
    <row collapsed="false" customFormat="false" customHeight="false" hidden="false" ht="16.5" outlineLevel="0" r="19"/>
    <row collapsed="false" customFormat="false" customHeight="false" hidden="false" ht="48" outlineLevel="0" r="20">
      <c r="A20" s="84" t="s">
        <v>409</v>
      </c>
      <c r="B20" s="85" t="s">
        <v>410</v>
      </c>
      <c r="C20" s="85" t="s">
        <v>86</v>
      </c>
      <c r="D20" s="85" t="s">
        <v>411</v>
      </c>
      <c r="E20" s="85" t="s">
        <v>413</v>
      </c>
      <c r="F20" s="86" t="s">
        <v>414</v>
      </c>
    </row>
    <row collapsed="false" customFormat="false" customHeight="false" hidden="false" ht="15.75" outlineLevel="0" r="21">
      <c r="A21" s="87" t="s">
        <v>415</v>
      </c>
      <c r="B21" s="88" t="n">
        <v>14865885</v>
      </c>
      <c r="C21" s="88" t="n">
        <v>12307</v>
      </c>
      <c r="D21" s="88" t="n">
        <v>2922639</v>
      </c>
      <c r="E21" s="90" t="n">
        <v>0.00421092033603877</v>
      </c>
      <c r="F21" s="88" t="n">
        <v>82.7868640178503</v>
      </c>
    </row>
    <row collapsed="false" customFormat="false" customHeight="false" hidden="false" ht="15.75" outlineLevel="0" r="22">
      <c r="A22" s="93" t="s">
        <v>416</v>
      </c>
      <c r="B22" s="94" t="n">
        <v>1952792</v>
      </c>
      <c r="C22" s="94" t="n">
        <v>4723</v>
      </c>
      <c r="D22" s="94" t="n">
        <v>283306</v>
      </c>
      <c r="E22" s="96" t="n">
        <v>0.0166710200278144</v>
      </c>
      <c r="F22" s="94" t="n">
        <v>268.609282973026</v>
      </c>
    </row>
    <row collapsed="false" customFormat="false" customHeight="false" hidden="false" ht="15.75" outlineLevel="0" r="23">
      <c r="A23" s="87" t="s">
        <v>417</v>
      </c>
      <c r="B23" s="88" t="n">
        <v>971922</v>
      </c>
      <c r="C23" s="88" t="n">
        <v>11005</v>
      </c>
      <c r="D23" s="88" t="n">
        <v>143531</v>
      </c>
      <c r="E23" s="90" t="n">
        <v>0.0766733318934586</v>
      </c>
      <c r="F23" s="88" t="n">
        <v>1132.29250906966</v>
      </c>
    </row>
    <row collapsed="false" customFormat="false" customHeight="false" hidden="false" ht="15.75" outlineLevel="0" r="24">
      <c r="A24" s="93" t="s">
        <v>418</v>
      </c>
      <c r="B24" s="94" t="n">
        <v>677171</v>
      </c>
      <c r="C24" s="94" t="n">
        <v>9471</v>
      </c>
      <c r="D24" s="94" t="n">
        <v>101575.65</v>
      </c>
      <c r="E24" s="96" t="n">
        <v>0.0932408505384903</v>
      </c>
      <c r="F24" s="94" t="n">
        <v>1398.61275807735</v>
      </c>
    </row>
    <row collapsed="false" customFormat="false" customHeight="false" hidden="false" ht="15.75" outlineLevel="0" r="25">
      <c r="A25" s="87" t="s">
        <v>419</v>
      </c>
      <c r="B25" s="88" t="n">
        <v>2167981</v>
      </c>
      <c r="C25" s="88" t="n">
        <v>4636</v>
      </c>
      <c r="D25" s="88" t="n">
        <v>390237</v>
      </c>
      <c r="E25" s="90" t="n">
        <v>0.0118799601267947</v>
      </c>
      <c r="F25" s="88" t="n">
        <v>213.839512431151</v>
      </c>
    </row>
    <row collapsed="false" customFormat="false" customHeight="false" hidden="false" ht="15.75" outlineLevel="0" r="26">
      <c r="A26" s="93" t="s">
        <v>420</v>
      </c>
      <c r="B26" s="94" t="n">
        <v>862661</v>
      </c>
      <c r="C26" s="94" t="n">
        <v>9908</v>
      </c>
      <c r="D26" s="94" t="n">
        <v>155279</v>
      </c>
      <c r="E26" s="96" t="n">
        <v>0.0638077267370346</v>
      </c>
      <c r="F26" s="94" t="n">
        <v>1148.53922919896</v>
      </c>
    </row>
    <row collapsed="false" customFormat="false" customHeight="false" hidden="false" ht="15.75" outlineLevel="0" r="27">
      <c r="A27" s="87" t="s">
        <v>421</v>
      </c>
      <c r="B27" s="88" t="n">
        <v>2852294</v>
      </c>
      <c r="C27" s="88" t="n">
        <v>632</v>
      </c>
      <c r="D27" s="88" t="n">
        <v>313752</v>
      </c>
      <c r="E27" s="90" t="n">
        <v>0.00201432978913282</v>
      </c>
      <c r="F27" s="88" t="n">
        <v>22.157603669187</v>
      </c>
    </row>
    <row collapsed="false" customFormat="false" customHeight="false" hidden="false" ht="15.75" outlineLevel="0" r="28">
      <c r="A28" s="93" t="s">
        <v>422</v>
      </c>
      <c r="B28" s="94" t="n">
        <v>2416004</v>
      </c>
      <c r="C28" s="94" t="n">
        <v>12247</v>
      </c>
      <c r="D28" s="94" t="n">
        <v>355475.000000001</v>
      </c>
      <c r="E28" s="96" t="n">
        <v>0.0344524931429776</v>
      </c>
      <c r="F28" s="94" t="n">
        <v>506.911412398324</v>
      </c>
    </row>
    <row collapsed="false" customFormat="false" customHeight="false" hidden="false" ht="15.75" outlineLevel="0" r="29">
      <c r="A29" s="87" t="s">
        <v>423</v>
      </c>
      <c r="B29" s="88" t="n">
        <v>4078086</v>
      </c>
      <c r="C29" s="88" t="n">
        <v>6628</v>
      </c>
      <c r="D29" s="88" t="n">
        <v>368549</v>
      </c>
      <c r="E29" s="90" t="n">
        <v>0.017984040114069</v>
      </c>
      <c r="F29" s="88" t="n">
        <v>162.527224781429</v>
      </c>
    </row>
    <row collapsed="false" customFormat="false" customHeight="false" hidden="false" ht="15.75" outlineLevel="0" r="30">
      <c r="A30" s="93" t="s">
        <v>424</v>
      </c>
      <c r="B30" s="94" t="n">
        <v>4911412</v>
      </c>
      <c r="C30" s="94" t="n">
        <v>6525</v>
      </c>
      <c r="D30" s="94" t="n">
        <v>544046</v>
      </c>
      <c r="E30" s="96" t="n">
        <v>0.011993471140308</v>
      </c>
      <c r="F30" s="94" t="n">
        <v>132.853851397521</v>
      </c>
    </row>
    <row collapsed="false" customFormat="false" customHeight="false" hidden="false" ht="15.75" outlineLevel="0" r="31">
      <c r="A31" s="87" t="s">
        <v>425</v>
      </c>
      <c r="B31" s="88" t="n">
        <v>399250</v>
      </c>
      <c r="C31" s="88" t="n">
        <v>5973</v>
      </c>
      <c r="D31" s="88" t="n">
        <v>71121</v>
      </c>
      <c r="E31" s="90" t="n">
        <v>0.0839836335259628</v>
      </c>
      <c r="F31" s="88" t="n">
        <v>1496.05510331872</v>
      </c>
    </row>
    <row collapsed="false" customFormat="false" customHeight="false" hidden="false" ht="15.75" outlineLevel="0" r="32">
      <c r="A32" s="93" t="s">
        <v>426</v>
      </c>
      <c r="B32" s="94" t="n">
        <v>453877</v>
      </c>
      <c r="C32" s="94" t="n">
        <v>3151</v>
      </c>
      <c r="D32" s="94" t="n">
        <v>86725</v>
      </c>
      <c r="E32" s="96" t="n">
        <v>0.0363332372441626</v>
      </c>
      <c r="F32" s="94" t="n">
        <v>694.240950742161</v>
      </c>
    </row>
    <row collapsed="false" customFormat="false" customHeight="false" hidden="false" ht="15.75" outlineLevel="0" r="33">
      <c r="A33" s="87" t="s">
        <v>427</v>
      </c>
      <c r="B33" s="88" t="n">
        <v>1174912</v>
      </c>
      <c r="C33" s="88" t="n">
        <v>7569</v>
      </c>
      <c r="D33" s="88" t="n">
        <v>168510</v>
      </c>
      <c r="E33" s="90" t="n">
        <v>0.0449172155955136</v>
      </c>
      <c r="F33" s="88" t="n">
        <v>644.218460616625</v>
      </c>
    </row>
    <row collapsed="false" customFormat="false" customHeight="false" hidden="false" ht="15.75" outlineLevel="0" r="34">
      <c r="A34" s="93" t="s">
        <v>428</v>
      </c>
      <c r="B34" s="94" t="n">
        <v>1378480</v>
      </c>
      <c r="C34" s="94" t="n">
        <v>1578</v>
      </c>
      <c r="D34" s="94" t="n">
        <v>155884</v>
      </c>
      <c r="E34" s="96" t="n">
        <v>0.0101229119088553</v>
      </c>
      <c r="F34" s="94" t="n">
        <v>176.158341566336</v>
      </c>
    </row>
    <row collapsed="false" customFormat="false" customHeight="false" hidden="false" ht="16.5" outlineLevel="0" r="35">
      <c r="A35" s="87" t="s">
        <v>429</v>
      </c>
      <c r="B35" s="88" t="n">
        <v>1631333</v>
      </c>
      <c r="C35" s="88" t="n">
        <v>27000</v>
      </c>
      <c r="D35" s="88" t="n">
        <v>326267</v>
      </c>
      <c r="E35" s="90" t="n">
        <v>0.0827543085877518</v>
      </c>
      <c r="F35" s="88" t="n">
        <v>1655.08820087622</v>
      </c>
    </row>
    <row collapsed="false" customFormat="false" customHeight="false" hidden="false" ht="15.75" outlineLevel="0" r="36">
      <c r="A36" s="107" t="s">
        <v>431</v>
      </c>
      <c r="B36" s="108" t="n">
        <f aca="false">+SUM(B21:B35)</f>
        <v>40794060</v>
      </c>
      <c r="C36" s="108" t="n">
        <f aca="false">+SUM(C21:C35)</f>
        <v>123353</v>
      </c>
      <c r="D36" s="108" t="n">
        <v>6285321</v>
      </c>
      <c r="E36" s="109" t="n">
        <v>0.0196255688452507</v>
      </c>
      <c r="F36" s="101" t="n">
        <v>307.483962677166</v>
      </c>
    </row>
    <row collapsed="false" customFormat="false" customHeight="false" hidden="false" ht="16.5" outlineLevel="0" r="37">
      <c r="A37" s="103"/>
      <c r="B37" s="104"/>
      <c r="C37" s="104"/>
      <c r="D37" s="110" t="n">
        <v>0.16</v>
      </c>
      <c r="E37" s="104"/>
      <c r="F37" s="10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1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D12" activeCellId="0" pane="topLeft" sqref="D12"/>
    </sheetView>
  </sheetViews>
  <sheetFormatPr defaultRowHeight="15"/>
  <cols>
    <col collapsed="false" hidden="false" max="1" min="1" style="0" width="26.5765306122449"/>
    <col collapsed="false" hidden="false" max="2" min="2" style="0" width="27.1428571428571"/>
    <col collapsed="false" hidden="false" max="3" min="3" style="0" width="57.8571428571429"/>
    <col collapsed="false" hidden="false" max="4" min="4" style="0" width="59.2908163265306"/>
    <col collapsed="false" hidden="false" max="5" min="5" style="0" width="39.0051020408163"/>
    <col collapsed="false" hidden="false" max="6" min="6" style="0" width="55.2857142857143"/>
    <col collapsed="false" hidden="false" max="7" min="7" style="0" width="44.2857142857143"/>
    <col collapsed="false" hidden="false" max="8" min="8" style="0" width="63.2857142857143"/>
    <col collapsed="false" hidden="false" max="9" min="9" style="0" width="51.2857142857143"/>
    <col collapsed="false" hidden="false" max="10" min="10" style="0" width="48.4234693877551"/>
    <col collapsed="false" hidden="false" max="11" min="11" style="0" width="45.2857142857143"/>
    <col collapsed="false" hidden="false" max="12" min="12" style="0" width="49.7142857142857"/>
    <col collapsed="false" hidden="false" max="13" min="13" style="0" width="55.1377551020408"/>
    <col collapsed="false" hidden="false" max="14" min="14" style="0" width="42.7091836734694"/>
    <col collapsed="false" hidden="false" max="15" min="15" style="0" width="48.7040816326531"/>
    <col collapsed="false" hidden="false" max="16" min="16" style="0" width="59.5663265306122"/>
    <col collapsed="false" hidden="false" max="17" min="17" style="0" width="43"/>
    <col collapsed="false" hidden="false" max="18" min="18" style="0" width="27.8520408163265"/>
    <col collapsed="false" hidden="false" max="19" min="19" style="0" width="46.7091836734694"/>
    <col collapsed="false" hidden="false" max="20" min="20" style="0" width="43.8520408163265"/>
    <col collapsed="false" hidden="false" max="21" min="21" style="0" width="24.1479591836735"/>
    <col collapsed="false" hidden="false" max="22" min="22" style="0" width="41.5663265306123"/>
    <col collapsed="false" hidden="false" max="23" min="23" style="0" width="63.4183673469388"/>
    <col collapsed="false" hidden="false" max="24" min="24" style="0" width="60.2857142857143"/>
    <col collapsed="false" hidden="false" max="25" min="25" style="0" width="58.7142857142857"/>
    <col collapsed="false" hidden="false" max="26" min="26" style="0" width="62.8622448979592"/>
    <col collapsed="false" hidden="false" max="27" min="27" style="0" width="45.8622448979592"/>
    <col collapsed="false" hidden="false" max="28" min="28" style="0" width="44"/>
    <col collapsed="false" hidden="false" max="29" min="29" style="0" width="45.7091836734694"/>
    <col collapsed="false" hidden="false" max="30" min="30" style="0" width="46.2857142857143"/>
    <col collapsed="false" hidden="false" max="31" min="31" style="0" width="42"/>
    <col collapsed="false" hidden="false" max="32" min="32" style="0" width="45.8622448979592"/>
    <col collapsed="false" hidden="false" max="33" min="33" style="0" width="62.9948979591837"/>
    <col collapsed="false" hidden="false" max="34" min="34" style="0" width="27.1428571428571"/>
    <col collapsed="false" hidden="false" max="35" min="35" style="0" width="32"/>
    <col collapsed="false" hidden="false" max="36" min="36" style="0" width="46.7091836734694"/>
    <col collapsed="false" hidden="false" max="37" min="37" style="0" width="43.1428571428572"/>
    <col collapsed="false" hidden="false" max="38" min="38" style="0" width="42"/>
    <col collapsed="false" hidden="false" max="39" min="39" style="0" width="63.4183673469388"/>
    <col collapsed="false" hidden="false" max="40" min="40" style="0" width="39.1377551020408"/>
    <col collapsed="false" hidden="false" max="41" min="41" style="0" width="44.7091836734694"/>
    <col collapsed="false" hidden="false" max="42" min="42" style="0" width="45.4183673469388"/>
    <col collapsed="false" hidden="false" max="43" min="43" style="0" width="63.5714285714286"/>
    <col collapsed="false" hidden="false" max="44" min="44" style="0" width="46.5714285714286"/>
    <col collapsed="false" hidden="false" max="45" min="45" style="0" width="43.4234693877551"/>
    <col collapsed="false" hidden="false" max="46" min="46" style="0" width="43"/>
    <col collapsed="false" hidden="false" max="47" min="47" style="0" width="42.8571428571429"/>
    <col collapsed="false" hidden="false" max="48" min="48" style="0" width="56.5714285714286"/>
    <col collapsed="false" hidden="false" max="49" min="49" style="0" width="40.7142857142857"/>
    <col collapsed="false" hidden="false" max="50" min="50" style="0" width="40"/>
    <col collapsed="false" hidden="false" max="51" min="51" style="0" width="46.2857142857143"/>
    <col collapsed="false" hidden="false" max="52" min="52" style="0" width="45.2857142857143"/>
    <col collapsed="false" hidden="false" max="53" min="53" style="0" width="60.2857142857143"/>
    <col collapsed="false" hidden="false" max="54" min="54" style="0" width="44.1428571428571"/>
    <col collapsed="false" hidden="false" max="55" min="55" style="0" width="39.5714285714286"/>
    <col collapsed="false" hidden="false" max="56" min="56" style="0" width="44.9948979591837"/>
    <col collapsed="false" hidden="false" max="57" min="57" style="0" width="44.4234693877551"/>
    <col collapsed="false" hidden="false" max="58" min="58" style="0" width="37.8622448979592"/>
    <col collapsed="false" hidden="false" max="59" min="59" style="0" width="31.5714285714286"/>
    <col collapsed="false" hidden="false" max="60" min="60" style="0" width="60.2857142857143"/>
    <col collapsed="false" hidden="false" max="61" min="61" style="0" width="39.280612244898"/>
    <col collapsed="false" hidden="false" max="62" min="62" style="0" width="40.1479591836735"/>
    <col collapsed="false" hidden="false" max="63" min="63" style="0" width="45.4183673469388"/>
    <col collapsed="false" hidden="false" max="64" min="64" style="0" width="56.5714285714286"/>
    <col collapsed="false" hidden="false" max="65" min="65" style="0" width="52.8520408163265"/>
    <col collapsed="false" hidden="false" max="66" min="66" style="0" width="57.8571428571429"/>
    <col collapsed="false" hidden="false" max="67" min="67" style="0" width="43.1428571428572"/>
    <col collapsed="false" hidden="false" max="68" min="68" style="0" width="57.4234693877551"/>
    <col collapsed="false" hidden="false" max="69" min="69" style="0" width="42.1428571428571"/>
    <col collapsed="false" hidden="false" max="70" min="70" style="0" width="59.8571428571429"/>
    <col collapsed="false" hidden="false" max="71" min="71" style="0" width="43.2857142857143"/>
    <col collapsed="false" hidden="false" max="72" min="72" style="0" width="58.2908163265306"/>
    <col collapsed="false" hidden="false" max="73" min="73" style="0" width="61.5765306122449"/>
    <col collapsed="false" hidden="false" max="74" min="74" style="0" width="36.7091836734694"/>
    <col collapsed="false" hidden="false" max="75" min="75" style="0" width="40.8571428571429"/>
    <col collapsed="false" hidden="false" max="76" min="76" style="0" width="42.4234693877551"/>
    <col collapsed="false" hidden="false" max="77" min="77" style="0" width="42.5663265306122"/>
    <col collapsed="false" hidden="false" max="78" min="78" style="0" width="43.7091836734694"/>
    <col collapsed="false" hidden="false" max="79" min="79" style="0" width="39.280612244898"/>
    <col collapsed="false" hidden="false" max="80" min="80" style="0" width="43.4234693877551"/>
    <col collapsed="false" hidden="false" max="81" min="81" style="0" width="39.7040816326531"/>
    <col collapsed="false" hidden="false" max="82" min="82" style="0" width="40"/>
    <col collapsed="false" hidden="false" max="83" min="83" style="0" width="55.2857142857143"/>
    <col collapsed="false" hidden="false" max="84" min="84" style="0" width="39.0051020408163"/>
    <col collapsed="false" hidden="false" max="85" min="85" style="0" width="43.8520408163265"/>
    <col collapsed="false" hidden="false" max="86" min="86" style="0" width="41.4234693877551"/>
    <col collapsed="false" hidden="false" max="87" min="87" style="0" width="49.2908163265306"/>
    <col collapsed="false" hidden="false" max="88" min="88" style="0" width="40"/>
    <col collapsed="false" hidden="false" max="89" min="89" style="0" width="40.4234693877551"/>
    <col collapsed="false" hidden="false" max="90" min="90" style="0" width="43.2857142857143"/>
    <col collapsed="false" hidden="false" max="91" min="91" style="0" width="36.4183673469388"/>
    <col collapsed="false" hidden="false" max="92" min="92" style="0" width="36.7091836734694"/>
    <col collapsed="false" hidden="false" max="93" min="93" style="0" width="59.2908163265306"/>
    <col collapsed="false" hidden="false" max="94" min="94" style="0" width="42.8571428571429"/>
    <col collapsed="false" hidden="false" max="95" min="95" style="0" width="43.7091836734694"/>
    <col collapsed="false" hidden="false" max="96" min="96" style="0" width="39.1377551020408"/>
    <col collapsed="false" hidden="false" max="97" min="97" style="0" width="52.1428571428571"/>
    <col collapsed="false" hidden="false" max="98" min="98" style="0" width="43.1428571428572"/>
    <col collapsed="false" hidden="false" max="99" min="99" style="0" width="40.280612244898"/>
    <col collapsed="false" hidden="false" max="100" min="100" style="0" width="27.8520408163265"/>
    <col collapsed="false" hidden="false" max="101" min="101" style="0" width="48.8571428571429"/>
    <col collapsed="false" hidden="false" max="102" min="102" style="0" width="24.8571428571429"/>
    <col collapsed="false" hidden="false" max="103" min="103" style="0" width="51.4234693877551"/>
    <col collapsed="false" hidden="false" max="104" min="104" style="0" width="38.7040816326531"/>
    <col collapsed="false" hidden="false" max="105" min="105" style="0" width="52.4234693877551"/>
    <col collapsed="false" hidden="false" max="106" min="106" style="0" width="39.4285714285714"/>
    <col collapsed="false" hidden="false" max="107" min="107" style="0" width="37.7091836734694"/>
    <col collapsed="false" hidden="false" max="108" min="108" style="0" width="36.1428571428571"/>
    <col collapsed="false" hidden="false" max="109" min="109" style="0" width="22.280612244898"/>
    <col collapsed="false" hidden="false" max="110" min="110" style="0" width="48.7040816326531"/>
    <col collapsed="false" hidden="false" max="111" min="111" style="0" width="37.1428571428571"/>
    <col collapsed="false" hidden="false" max="112" min="112" style="0" width="24.8571428571429"/>
    <col collapsed="false" hidden="false" max="113" min="113" style="0" width="39.1377551020408"/>
    <col collapsed="false" hidden="false" max="114" min="114" style="0" width="60.7091836734694"/>
    <col collapsed="false" hidden="false" max="115" min="115" style="0" width="50"/>
    <col collapsed="false" hidden="false" max="116" min="116" style="0" width="50.7142857142857"/>
    <col collapsed="false" hidden="false" max="117" min="117" style="0" width="48.1479591836735"/>
    <col collapsed="false" hidden="false" max="118" min="118" style="0" width="56.7040816326531"/>
    <col collapsed="false" hidden="false" max="119" min="119" style="0" width="51.8571428571429"/>
    <col collapsed="false" hidden="false" max="120" min="120" style="0" width="47.7040816326531"/>
    <col collapsed="false" hidden="false" max="121" min="121" style="0" width="58"/>
    <col collapsed="false" hidden="false" max="122" min="122" style="0" width="51"/>
    <col collapsed="false" hidden="false" max="123" min="123" style="0" width="50.4234693877551"/>
    <col collapsed="false" hidden="false" max="124" min="124" style="0" width="62.7091836734694"/>
    <col collapsed="false" hidden="false" max="125" min="125" style="0" width="60"/>
    <col collapsed="false" hidden="false" max="126" min="126" style="0" width="46.4183673469388"/>
    <col collapsed="false" hidden="false" max="127" min="127" style="0" width="38.2857142857143"/>
    <col collapsed="false" hidden="false" max="128" min="128" style="0" width="59.1428571428571"/>
    <col collapsed="false" hidden="false" max="129" min="129" style="0" width="36.9948979591837"/>
    <col collapsed="false" hidden="false" max="130" min="130" style="0" width="44.5765306122449"/>
    <col collapsed="false" hidden="false" max="131" min="131" style="0" width="54.7091836734694"/>
    <col collapsed="false" hidden="false" max="132" min="132" style="0" width="43.5765306122449"/>
    <col collapsed="false" hidden="false" max="133" min="133" style="0" width="61.1428571428572"/>
    <col collapsed="false" hidden="false" max="134" min="134" style="0" width="25.1428571428571"/>
    <col collapsed="false" hidden="false" max="135" min="135" style="0" width="38.7040816326531"/>
    <col collapsed="false" hidden="false" max="136" min="136" style="0" width="33.8571428571429"/>
    <col collapsed="false" hidden="false" max="137" min="137" style="0" width="49.4234693877551"/>
    <col collapsed="false" hidden="false" max="138" min="138" style="0" width="42.7091836734694"/>
    <col collapsed="false" hidden="false" max="139" min="139" style="0" width="49.4234693877551"/>
    <col collapsed="false" hidden="false" max="140" min="140" style="0" width="45.7091836734694"/>
    <col collapsed="false" hidden="false" max="141" min="141" style="0" width="46.1377551020408"/>
    <col collapsed="false" hidden="false" max="142" min="142" style="0" width="37.9948979591837"/>
    <col collapsed="false" hidden="false" max="143" min="143" style="0" width="30.5714285714286"/>
    <col collapsed="false" hidden="false" max="144" min="144" style="0" width="50.4234693877551"/>
    <col collapsed="false" hidden="false" max="145" min="145" style="0" width="56.1377551020408"/>
    <col collapsed="false" hidden="false" max="146" min="146" style="0" width="46.1377551020408"/>
    <col collapsed="false" hidden="false" max="147" min="147" style="0" width="61.4234693877551"/>
    <col collapsed="false" hidden="false" max="148" min="148" style="0" width="60.8520408163265"/>
    <col collapsed="false" hidden="false" max="149" min="149" style="0" width="56.8571428571429"/>
    <col collapsed="false" hidden="false" max="150" min="150" style="0" width="41.1479591836735"/>
    <col collapsed="false" hidden="false" max="151" min="151" style="0" width="44.9948979591837"/>
    <col collapsed="false" hidden="false" max="152" min="152" style="0" width="36.4183673469388"/>
    <col collapsed="false" hidden="false" max="153" min="153" style="0" width="55.2857142857143"/>
    <col collapsed="false" hidden="false" max="154" min="154" style="0" width="42.7091836734694"/>
    <col collapsed="false" hidden="false" max="155" min="155" style="0" width="38.8571428571429"/>
    <col collapsed="false" hidden="false" max="156" min="156" style="0" width="39.280612244898"/>
    <col collapsed="false" hidden="false" max="157" min="157" style="0" width="65.280612244898"/>
    <col collapsed="false" hidden="false" max="158" min="158" style="0" width="54.7091836734694"/>
    <col collapsed="false" hidden="false" max="159" min="159" style="0" width="45.5714285714286"/>
    <col collapsed="false" hidden="false" max="160" min="160" style="0" width="48.1479591836735"/>
    <col collapsed="false" hidden="false" max="161" min="161" style="0" width="40.8571428571429"/>
    <col collapsed="false" hidden="false" max="162" min="162" style="0" width="43.4234693877551"/>
    <col collapsed="false" hidden="false" max="163" min="163" style="0" width="24.8571428571429"/>
    <col collapsed="false" hidden="false" max="164" min="164" style="0" width="38.2857142857143"/>
    <col collapsed="false" hidden="false" max="165" min="165" style="0" width="41.8571428571429"/>
    <col collapsed="false" hidden="false" max="166" min="166" style="0" width="39.8571428571429"/>
    <col collapsed="false" hidden="false" max="167" min="167" style="0" width="46.7091836734694"/>
    <col collapsed="false" hidden="false" max="168" min="168" style="0" width="33.5663265306122"/>
    <col collapsed="false" hidden="false" max="169" min="169" style="0" width="43"/>
    <col collapsed="false" hidden="false" max="170" min="170" style="0" width="51.7091836734694"/>
    <col collapsed="false" hidden="false" max="171" min="171" style="0" width="39.7040816326531"/>
    <col collapsed="false" hidden="false" max="172" min="172" style="0" width="52.1428571428571"/>
    <col collapsed="false" hidden="false" max="173" min="173" style="0" width="48.5714285714286"/>
    <col collapsed="false" hidden="false" max="174" min="174" style="0" width="27.1428571428571"/>
    <col collapsed="false" hidden="false" max="175" min="175" style="0" width="32.7142857142857"/>
    <col collapsed="false" hidden="false" max="176" min="176" style="0" width="34.5765306122449"/>
    <col collapsed="false" hidden="false" max="177" min="177" style="0" width="53.4183673469388"/>
    <col collapsed="false" hidden="false" max="178" min="178" style="0" width="42.8571428571429"/>
    <col collapsed="false" hidden="false" max="179" min="179" style="0" width="42.4234693877551"/>
    <col collapsed="false" hidden="false" max="180" min="180" style="0" width="42.2908163265306"/>
    <col collapsed="false" hidden="false" max="181" min="181" style="0" width="25.1428571428571"/>
    <col collapsed="false" hidden="false" max="182" min="182" style="0" width="52.8520408163265"/>
    <col collapsed="false" hidden="false" max="183" min="183" style="0" width="40.8571428571429"/>
    <col collapsed="false" hidden="false" max="184" min="184" style="0" width="38.7040816326531"/>
    <col collapsed="false" hidden="false" max="185" min="185" style="0" width="42.2908163265306"/>
    <col collapsed="false" hidden="false" max="186" min="186" style="0" width="41.8571428571429"/>
    <col collapsed="false" hidden="false" max="187" min="187" style="0" width="42.2908163265306"/>
    <col collapsed="false" hidden="false" max="188" min="188" style="0" width="43.5765306122449"/>
    <col collapsed="false" hidden="false" max="190" min="189" style="0" width="53.4183673469388"/>
    <col collapsed="false" hidden="false" max="191" min="191" style="0" width="44"/>
    <col collapsed="false" hidden="false" max="192" min="192" style="0" width="41.4234693877551"/>
    <col collapsed="false" hidden="false" max="193" min="193" style="0" width="42"/>
    <col collapsed="false" hidden="false" max="194" min="194" style="0" width="54.8622448979592"/>
    <col collapsed="false" hidden="false" max="195" min="195" style="0" width="43.8520408163265"/>
    <col collapsed="false" hidden="false" max="196" min="196" style="0" width="39.280612244898"/>
    <col collapsed="false" hidden="false" max="197" min="197" style="0" width="38.7040816326531"/>
    <col collapsed="false" hidden="false" max="198" min="198" style="0" width="48.8571428571429"/>
    <col collapsed="false" hidden="false" max="199" min="199" style="0" width="28.2857142857143"/>
    <col collapsed="false" hidden="false" max="200" min="200" style="0" width="44.8520408163265"/>
    <col collapsed="false" hidden="false" max="201" min="201" style="0" width="44.2857142857143"/>
    <col collapsed="false" hidden="false" max="202" min="202" style="0" width="45.4183673469388"/>
    <col collapsed="false" hidden="false" max="203" min="203" style="0" width="35.7091836734694"/>
    <col collapsed="false" hidden="false" max="204" min="204" style="0" width="43.1428571428572"/>
    <col collapsed="false" hidden="false" max="205" min="205" style="0" width="57.7142857142857"/>
    <col collapsed="false" hidden="false" max="206" min="206" style="0" width="23.280612244898"/>
    <col collapsed="false" hidden="false" max="207" min="207" style="0" width="46.5714285714286"/>
    <col collapsed="false" hidden="false" max="208" min="208" style="0" width="39.0051020408163"/>
    <col collapsed="false" hidden="false" max="209" min="209" style="0" width="39.4285714285714"/>
    <col collapsed="false" hidden="false" max="210" min="210" style="0" width="58.4234693877551"/>
    <col collapsed="false" hidden="false" max="211" min="211" style="0" width="43.5765306122449"/>
    <col collapsed="false" hidden="false" max="212" min="212" style="0" width="44.1428571428571"/>
    <col collapsed="false" hidden="false" max="213" min="213" style="0" width="48.280612244898"/>
    <col collapsed="false" hidden="false" max="214" min="214" style="0" width="46.7091836734694"/>
    <col collapsed="false" hidden="false" max="215" min="215" style="0" width="36.9948979591837"/>
    <col collapsed="false" hidden="false" max="216" min="216" style="0" width="41.4234693877551"/>
    <col collapsed="false" hidden="false" max="217" min="217" style="0" width="56.5714285714286"/>
    <col collapsed="false" hidden="false" max="218" min="218" style="0" width="23.4234693877551"/>
    <col collapsed="false" hidden="false" max="219" min="219" style="0" width="50"/>
    <col collapsed="false" hidden="false" max="220" min="220" style="0" width="38.8571428571429"/>
    <col collapsed="false" hidden="false" max="221" min="221" style="0" width="39.4285714285714"/>
    <col collapsed="false" hidden="false" max="222" min="222" style="0" width="44.5765306122449"/>
    <col collapsed="false" hidden="false" max="223" min="223" style="0" width="46.2857142857143"/>
    <col collapsed="false" hidden="false" max="224" min="224" style="0" width="42.5663265306122"/>
    <col collapsed="false" hidden="false" max="225" min="225" style="0" width="43.5765306122449"/>
    <col collapsed="false" hidden="false" max="226" min="226" style="0" width="39.4285714285714"/>
    <col collapsed="false" hidden="false" max="227" min="227" style="0" width="59.5663265306122"/>
    <col collapsed="false" hidden="false" max="228" min="228" style="0" width="42.1428571428571"/>
    <col collapsed="false" hidden="false" max="229" min="229" style="0" width="53.4183673469388"/>
    <col collapsed="false" hidden="false" max="230" min="230" style="0" width="32"/>
    <col collapsed="false" hidden="false" max="231" min="231" style="0" width="47.280612244898"/>
    <col collapsed="false" hidden="false" max="232" min="232" style="0" width="42.4234693877551"/>
    <col collapsed="false" hidden="false" max="233" min="233" style="0" width="42.7091836734694"/>
    <col collapsed="false" hidden="false" max="234" min="234" style="0" width="59.5663265306122"/>
    <col collapsed="false" hidden="false" max="235" min="235" style="0" width="45.1428571428571"/>
    <col collapsed="false" hidden="false" max="236" min="236" style="0" width="53.2857142857143"/>
    <col collapsed="false" hidden="false" max="237" min="237" style="0" width="23.1479591836735"/>
    <col collapsed="false" hidden="false" max="238" min="238" style="0" width="41.4234693877551"/>
    <col collapsed="false" hidden="false" max="239" min="239" style="0" width="55.4285714285714"/>
    <col collapsed="false" hidden="false" max="240" min="240" style="0" width="43.4234693877551"/>
    <col collapsed="false" hidden="false" max="241" min="241" style="0" width="42"/>
    <col collapsed="false" hidden="false" max="242" min="242" style="0" width="62.4183673469388"/>
    <col collapsed="false" hidden="false" max="243" min="243" style="0" width="41.2908163265306"/>
    <col collapsed="false" hidden="false" max="244" min="244" style="0" width="41.4234693877551"/>
    <col collapsed="false" hidden="false" max="245" min="245" style="0" width="40"/>
    <col collapsed="false" hidden="false" max="246" min="246" style="0" width="37.9948979591837"/>
    <col collapsed="false" hidden="false" max="247" min="247" style="0" width="34.8571428571429"/>
    <col collapsed="false" hidden="false" max="248" min="248" style="0" width="45.1428571428571"/>
    <col collapsed="false" hidden="false" max="249" min="249" style="0" width="42.8571428571429"/>
    <col collapsed="false" hidden="false" max="250" min="250" style="0" width="45.9948979591837"/>
    <col collapsed="false" hidden="false" max="251" min="251" style="0" width="41.8571428571429"/>
    <col collapsed="false" hidden="false" max="252" min="252" style="0" width="41.1479591836735"/>
    <col collapsed="false" hidden="false" max="253" min="253" style="0" width="43"/>
    <col collapsed="false" hidden="false" max="254" min="254" style="0" width="44.2857142857143"/>
    <col collapsed="false" hidden="false" max="255" min="255" style="0" width="37.2857142857143"/>
    <col collapsed="false" hidden="false" max="256" min="256" style="0" width="44.9948979591837"/>
    <col collapsed="false" hidden="false" max="257" min="257" style="0" width="46.2857142857143"/>
    <col collapsed="false" hidden="false" max="258" min="258" style="0" width="35.7091836734694"/>
    <col collapsed="false" hidden="false" max="259" min="259" style="0" width="34.7091836734694"/>
    <col collapsed="false" hidden="false" max="260" min="260" style="0" width="41"/>
    <col collapsed="false" hidden="false" max="261" min="261" style="0" width="42.5663265306122"/>
    <col collapsed="false" hidden="false" max="262" min="262" style="0" width="22.7040816326531"/>
    <col collapsed="false" hidden="false" max="263" min="263" style="0" width="36.2857142857143"/>
    <col collapsed="false" hidden="false" max="264" min="264" style="0" width="39.4285714285714"/>
    <col collapsed="false" hidden="false" max="265" min="265" style="0" width="46.7091836734694"/>
    <col collapsed="false" hidden="false" max="266" min="266" style="0" width="39.0051020408163"/>
    <col collapsed="false" hidden="false" max="267" min="267" style="0" width="38.8571428571429"/>
    <col collapsed="false" hidden="false" max="268" min="268" style="0" width="41.8571428571429"/>
    <col collapsed="false" hidden="false" max="269" min="269" style="0" width="39.5714285714286"/>
    <col collapsed="false" hidden="false" max="270" min="270" style="0" width="46.7091836734694"/>
    <col collapsed="false" hidden="false" max="271" min="271" style="0" width="42.2908163265306"/>
    <col collapsed="false" hidden="false" max="272" min="272" style="0" width="25"/>
    <col collapsed="false" hidden="false" max="273" min="273" style="0" width="55.7040816326531"/>
    <col collapsed="false" hidden="false" max="274" min="274" style="0" width="54.2857142857143"/>
    <col collapsed="false" hidden="false" max="275" min="275" style="0" width="42.8571428571429"/>
    <col collapsed="false" hidden="false" max="276" min="276" style="0" width="46.1377551020408"/>
    <col collapsed="false" hidden="false" max="277" min="277" style="0" width="39.7040816326531"/>
    <col collapsed="false" hidden="false" max="278" min="278" style="0" width="41.5663265306123"/>
    <col collapsed="false" hidden="false" max="279" min="279" style="0" width="57.5714285714286"/>
    <col collapsed="false" hidden="false" max="280" min="280" style="0" width="40.8571428571429"/>
    <col collapsed="false" hidden="false" max="281" min="281" style="0" width="46.7091836734694"/>
    <col collapsed="false" hidden="false" max="282" min="282" style="0" width="45.2857142857143"/>
    <col collapsed="false" hidden="false" max="283" min="283" style="0" width="40.7142857142857"/>
    <col collapsed="false" hidden="false" max="284" min="284" style="0" width="39.8571428571429"/>
    <col collapsed="false" hidden="false" max="285" min="285" style="0" width="43"/>
    <col collapsed="false" hidden="false" max="286" min="286" style="0" width="37.9948979591837"/>
    <col collapsed="false" hidden="false" max="287" min="287" style="0" width="29.1377551020408"/>
    <col collapsed="false" hidden="false" max="288" min="288" style="0" width="40"/>
    <col collapsed="false" hidden="false" max="289" min="289" style="0" width="57"/>
    <col collapsed="false" hidden="false" max="290" min="290" style="0" width="22.280612244898"/>
    <col collapsed="false" hidden="false" max="291" min="291" style="0" width="41"/>
    <col collapsed="false" hidden="false" max="292" min="292" style="0" width="40.280612244898"/>
    <col collapsed="false" hidden="false" max="293" min="293" style="0" width="39.0051020408163"/>
    <col collapsed="false" hidden="false" max="294" min="294" style="0" width="37.7091836734694"/>
    <col collapsed="false" hidden="false" max="295" min="295" style="0" width="42.7091836734694"/>
    <col collapsed="false" hidden="false" max="296" min="296" style="0" width="39.8571428571429"/>
    <col collapsed="false" hidden="false" max="297" min="297" style="0" width="40.280612244898"/>
    <col collapsed="false" hidden="false" max="298" min="298" style="0" width="44"/>
    <col collapsed="false" hidden="false" max="300" min="299" style="0" width="38.7040816326531"/>
    <col collapsed="false" hidden="false" max="301" min="301" style="0" width="37.1428571428571"/>
    <col collapsed="false" hidden="false" max="302" min="302" style="0" width="38.8571428571429"/>
    <col collapsed="false" hidden="false" max="303" min="303" style="0" width="41"/>
    <col collapsed="false" hidden="false" max="304" min="304" style="0" width="42.8571428571429"/>
    <col collapsed="false" hidden="false" max="305" min="305" style="0" width="52.5765306122449"/>
    <col collapsed="false" hidden="false" max="306" min="306" style="0" width="42.8571428571429"/>
    <col collapsed="false" hidden="false" max="307" min="307" style="0" width="51.5765306122449"/>
    <col collapsed="false" hidden="false" max="308" min="308" style="0" width="38.7040816326531"/>
    <col collapsed="false" hidden="false" max="309" min="309" style="0" width="59"/>
    <col collapsed="false" hidden="false" max="310" min="310" style="0" width="43.1428571428572"/>
    <col collapsed="false" hidden="false" max="311" min="311" style="0" width="37.5714285714286"/>
    <col collapsed="false" hidden="false" max="312" min="312" style="0" width="41.5663265306123"/>
    <col collapsed="false" hidden="false" max="313" min="313" style="0" width="35.8520408163265"/>
    <col collapsed="false" hidden="false" max="314" min="314" style="0" width="39.4285714285714"/>
    <col collapsed="false" hidden="false" max="315" min="315" style="0" width="40"/>
    <col collapsed="false" hidden="false" max="316" min="316" style="0" width="39.5714285714286"/>
    <col collapsed="false" hidden="false" max="317" min="317" style="0" width="44.4234693877551"/>
    <col collapsed="false" hidden="false" max="318" min="318" style="0" width="40"/>
    <col collapsed="false" hidden="false" max="319" min="319" style="0" width="43.1428571428572"/>
    <col collapsed="false" hidden="false" max="320" min="320" style="0" width="39.4285714285714"/>
    <col collapsed="false" hidden="false" max="321" min="321" style="0" width="34.4234693877551"/>
    <col collapsed="false" hidden="false" max="322" min="322" style="0" width="38.4285714285714"/>
    <col collapsed="false" hidden="false" max="323" min="323" style="0" width="39.5714285714286"/>
    <col collapsed="false" hidden="false" max="324" min="324" style="0" width="35.4234693877551"/>
    <col collapsed="false" hidden="false" max="325" min="325" style="0" width="39.4285714285714"/>
    <col collapsed="false" hidden="false" max="327" min="326" style="0" width="40.5714285714286"/>
    <col collapsed="false" hidden="false" max="328" min="328" style="0" width="37.5714285714286"/>
    <col collapsed="false" hidden="false" max="329" min="329" style="0" width="49.8571428571429"/>
    <col collapsed="false" hidden="false" max="330" min="330" style="0" width="45.4183673469388"/>
    <col collapsed="false" hidden="false" max="331" min="331" style="0" width="34.5765306122449"/>
    <col collapsed="false" hidden="false" max="332" min="332" style="0" width="45.9948979591837"/>
    <col collapsed="false" hidden="false" max="333" min="333" style="0" width="42.4234693877551"/>
    <col collapsed="false" hidden="false" max="334" min="334" style="0" width="38.8571428571429"/>
    <col collapsed="false" hidden="false" max="335" min="335" style="0" width="47.4285714285714"/>
    <col collapsed="false" hidden="false" max="336" min="336" style="0" width="42.1428571428571"/>
    <col collapsed="false" hidden="false" max="337" min="337" style="0" width="53"/>
    <col collapsed="false" hidden="false" max="338" min="338" style="0" width="50"/>
    <col collapsed="false" hidden="false" max="339" min="339" style="0" width="41.8571428571429"/>
    <col collapsed="false" hidden="false" max="340" min="340" style="0" width="41.1479591836735"/>
    <col collapsed="false" hidden="false" max="341" min="341" style="0" width="46.1377551020408"/>
    <col collapsed="false" hidden="false" max="342" min="342" style="0" width="42.1428571428571"/>
    <col collapsed="false" hidden="false" max="343" min="343" style="0" width="48.0051020408163"/>
    <col collapsed="false" hidden="false" max="344" min="344" style="0" width="43.5765306122449"/>
    <col collapsed="false" hidden="false" max="345" min="345" style="0" width="33.5663265306122"/>
    <col collapsed="false" hidden="false" max="346" min="346" style="0" width="37.9948979591837"/>
    <col collapsed="false" hidden="false" max="347" min="347" style="0" width="36.2857142857143"/>
    <col collapsed="false" hidden="false" max="348" min="348" style="0" width="33.8571428571429"/>
    <col collapsed="false" hidden="false" max="349" min="349" style="0" width="43.5765306122449"/>
    <col collapsed="false" hidden="false" max="350" min="350" style="0" width="41.4234693877551"/>
    <col collapsed="false" hidden="false" max="351" min="351" style="0" width="53.7091836734694"/>
    <col collapsed="false" hidden="false" max="352" min="352" style="0" width="40.8571428571429"/>
    <col collapsed="false" hidden="false" max="353" min="353" style="0" width="27.8520408163265"/>
    <col collapsed="false" hidden="false" max="354" min="354" style="0" width="38.5714285714286"/>
    <col collapsed="false" hidden="false" max="355" min="355" style="0" width="52.2857142857143"/>
    <col collapsed="false" hidden="false" max="356" min="356" style="0" width="42.2908163265306"/>
    <col collapsed="false" hidden="false" max="357" min="357" style="0" width="36.7091836734694"/>
    <col collapsed="false" hidden="false" max="358" min="358" style="0" width="52.1428571428571"/>
    <col collapsed="false" hidden="false" max="359" min="359" style="0" width="51.2857142857143"/>
    <col collapsed="false" hidden="false" max="360" min="360" style="0" width="38.1377551020408"/>
    <col collapsed="false" hidden="false" max="361" min="361" style="0" width="42"/>
    <col collapsed="false" hidden="false" max="362" min="362" style="0" width="38.4285714285714"/>
    <col collapsed="false" hidden="false" max="363" min="363" style="0" width="50.4234693877551"/>
    <col collapsed="false" hidden="false" max="364" min="364" style="0" width="44.5765306122449"/>
    <col collapsed="false" hidden="false" max="365" min="365" style="0" width="50.7142857142857"/>
    <col collapsed="false" hidden="false" max="366" min="366" style="0" width="50.5663265306122"/>
    <col collapsed="false" hidden="false" max="367" min="367" style="0" width="45.9948979591837"/>
    <col collapsed="false" hidden="false" max="368" min="368" style="0" width="40"/>
    <col collapsed="false" hidden="false" max="369" min="369" style="0" width="33.2908163265306"/>
    <col collapsed="false" hidden="false" max="370" min="370" style="0" width="39.1377551020408"/>
    <col collapsed="false" hidden="false" max="371" min="371" style="0" width="23.4234693877551"/>
    <col collapsed="false" hidden="false" max="372" min="372" style="0" width="24.5663265306122"/>
    <col collapsed="false" hidden="false" max="373" min="373" style="0" width="42.4234693877551"/>
    <col collapsed="false" hidden="false" max="374" min="374" style="0" width="46.7091836734694"/>
    <col collapsed="false" hidden="false" max="376" min="375" style="0" width="39.4285714285714"/>
    <col collapsed="false" hidden="false" max="377" min="377" style="0" width="40.5714285714286"/>
    <col collapsed="false" hidden="false" max="378" min="378" style="0" width="41.1479591836735"/>
    <col collapsed="false" hidden="false" max="379" min="379" style="0" width="35.8520408163265"/>
    <col collapsed="false" hidden="false" max="380" min="380" style="0" width="44.4234693877551"/>
    <col collapsed="false" hidden="false" max="381" min="381" style="0" width="49.5714285714286"/>
    <col collapsed="false" hidden="false" max="382" min="382" style="0" width="41.8571428571429"/>
    <col collapsed="false" hidden="false" max="383" min="383" style="0" width="50.5663265306122"/>
    <col collapsed="false" hidden="false" max="384" min="384" style="0" width="47.4285714285714"/>
    <col collapsed="false" hidden="false" max="385" min="385" style="0" width="42.5663265306122"/>
    <col collapsed="false" hidden="false" max="386" min="386" style="0" width="51.5765306122449"/>
    <col collapsed="false" hidden="false" max="387" min="387" style="0" width="50.8571428571429"/>
    <col collapsed="false" hidden="false" max="388" min="388" style="0" width="41.5663265306123"/>
    <col collapsed="false" hidden="false" max="389" min="389" style="0" width="40.280612244898"/>
    <col collapsed="false" hidden="false" max="390" min="390" style="0" width="41"/>
    <col collapsed="false" hidden="false" max="391" min="391" style="0" width="47.0051020408163"/>
    <col collapsed="false" hidden="false" max="392" min="392" style="0" width="40.5714285714286"/>
    <col collapsed="false" hidden="false" max="393" min="393" style="0" width="42.8571428571429"/>
    <col collapsed="false" hidden="false" max="394" min="394" style="0" width="36.7091836734694"/>
    <col collapsed="false" hidden="false" max="395" min="395" style="0" width="37.7091836734694"/>
    <col collapsed="false" hidden="false" max="396" min="396" style="0" width="39.7040816326531"/>
    <col collapsed="false" hidden="false" max="397" min="397" style="0" width="35.5765306122449"/>
    <col collapsed="false" hidden="false" max="398" min="398" style="0" width="59.1428571428571"/>
    <col collapsed="false" hidden="false" max="399" min="399" style="0" width="24.7142857142857"/>
    <col collapsed="false" hidden="false" max="400" min="400" style="0" width="40.4234693877551"/>
    <col collapsed="false" hidden="false" max="401" min="401" style="0" width="40.5714285714286"/>
    <col collapsed="false" hidden="false" max="402" min="402" style="0" width="47.280612244898"/>
    <col collapsed="false" hidden="false" max="403" min="403" style="0" width="44.4234693877551"/>
    <col collapsed="false" hidden="false" max="404" min="404" style="0" width="26.5765306122449"/>
    <col collapsed="false" hidden="false" max="405" min="405" style="0" width="37.4183673469388"/>
    <col collapsed="false" hidden="false" max="406" min="406" style="0" width="37.8622448979592"/>
    <col collapsed="false" hidden="false" max="407" min="407" style="0" width="40.4234693877551"/>
    <col collapsed="false" hidden="false" max="408" min="408" style="0" width="39.1377551020408"/>
    <col collapsed="false" hidden="false" max="409" min="409" style="0" width="40"/>
    <col collapsed="false" hidden="false" max="410" min="410" style="0" width="43.8520408163265"/>
    <col collapsed="false" hidden="false" max="411" min="411" style="0" width="35.7091836734694"/>
    <col collapsed="false" hidden="false" max="412" min="412" style="0" width="50.8571428571429"/>
    <col collapsed="false" hidden="false" max="413" min="413" style="0" width="37.9948979591837"/>
    <col collapsed="false" hidden="false" max="414" min="414" style="0" width="40.4234693877551"/>
    <col collapsed="false" hidden="false" max="415" min="415" style="0" width="51.7091836734694"/>
    <col collapsed="false" hidden="false" max="416" min="416" style="0" width="41.8571428571429"/>
    <col collapsed="false" hidden="false" max="417" min="417" style="0" width="43.2857142857143"/>
    <col collapsed="false" hidden="false" max="418" min="418" style="0" width="36"/>
    <col collapsed="false" hidden="false" max="419" min="419" style="0" width="40.280612244898"/>
    <col collapsed="false" hidden="false" max="420" min="420" style="0" width="39.0051020408163"/>
    <col collapsed="false" hidden="false" max="421" min="421" style="0" width="43.7091836734694"/>
    <col collapsed="false" hidden="false" max="422" min="422" style="0" width="40.8571428571429"/>
    <col collapsed="false" hidden="false" max="423" min="423" style="0" width="41.8571428571429"/>
    <col collapsed="false" hidden="false" max="424" min="424" style="0" width="37.9948979591837"/>
    <col collapsed="false" hidden="false" max="425" min="425" style="0" width="37.1428571428571"/>
    <col collapsed="false" hidden="false" max="426" min="426" style="0" width="63.8622448979592"/>
    <col collapsed="false" hidden="false" max="427" min="427" style="0" width="19.4183673469388"/>
    <col collapsed="false" hidden="false" max="428" min="428" style="0" width="61.2857142857143"/>
    <col collapsed="false" hidden="false" max="429" min="429" style="0" width="29.5714285714286"/>
    <col collapsed="false" hidden="false" max="430" min="430" style="0" width="39.8571428571429"/>
    <col collapsed="false" hidden="false" max="431" min="431" style="0" width="31.0051020408163"/>
    <col collapsed="false" hidden="false" max="432" min="432" style="0" width="46.1377551020408"/>
    <col collapsed="false" hidden="false" max="433" min="433" style="0" width="49"/>
    <col collapsed="false" hidden="false" max="434" min="434" style="0" width="39.0051020408163"/>
    <col collapsed="false" hidden="false" max="435" min="435" style="0" width="43.7091836734694"/>
    <col collapsed="false" hidden="false" max="437" min="436" style="0" width="39.8571428571429"/>
    <col collapsed="false" hidden="false" max="438" min="438" style="0" width="49.2908163265306"/>
    <col collapsed="false" hidden="false" max="439" min="439" style="0" width="57.5714285714286"/>
    <col collapsed="false" hidden="false" max="440" min="440" style="0" width="42"/>
    <col collapsed="false" hidden="false" max="441" min="441" style="0" width="45.8622448979592"/>
    <col collapsed="false" hidden="false" max="442" min="442" style="0" width="45.7091836734694"/>
    <col collapsed="false" hidden="false" max="443" min="443" style="0" width="45.9948979591837"/>
    <col collapsed="false" hidden="false" max="444" min="444" style="0" width="43.2857142857143"/>
    <col collapsed="false" hidden="false" max="445" min="445" style="0" width="42.5663265306122"/>
    <col collapsed="false" hidden="false" max="446" min="446" style="0" width="44.9948979591837"/>
    <col collapsed="false" hidden="false" max="447" min="447" style="0" width="43.8520408163265"/>
    <col collapsed="false" hidden="false" max="448" min="448" style="0" width="31.7040816326531"/>
    <col collapsed="false" hidden="false" max="449" min="449" style="0" width="55.7040816326531"/>
    <col collapsed="false" hidden="false" max="450" min="450" style="0" width="62.9948979591837"/>
    <col collapsed="false" hidden="false" max="451" min="451" style="0" width="42.1428571428571"/>
    <col collapsed="false" hidden="false" max="452" min="452" style="0" width="61.9948979591837"/>
    <col collapsed="false" hidden="false" max="453" min="453" style="0" width="43.8520408163265"/>
    <col collapsed="false" hidden="false" max="454" min="454" style="0" width="35.2857142857143"/>
    <col collapsed="false" hidden="false" max="455" min="455" style="0" width="50.2908163265306"/>
    <col collapsed="false" hidden="false" max="456" min="456" style="0" width="41"/>
    <col collapsed="false" hidden="false" max="457" min="457" style="0" width="50.2908163265306"/>
    <col collapsed="false" hidden="false" max="458" min="458" style="0" width="34.1428571428571"/>
    <col collapsed="false" hidden="false" max="460" min="459" style="0" width="44.7091836734694"/>
    <col collapsed="false" hidden="false" max="461" min="461" style="0" width="35.7091836734694"/>
    <col collapsed="false" hidden="false" max="462" min="462" style="0" width="19.1428571428571"/>
    <col collapsed="false" hidden="false" max="463" min="463" style="0" width="65.8571428571429"/>
    <col collapsed="false" hidden="false" max="464" min="464" style="0" width="50.7142857142857"/>
    <col collapsed="false" hidden="false" max="465" min="465" style="0" width="51.7091836734694"/>
    <col collapsed="false" hidden="false" max="466" min="466" style="0" width="53.8622448979592"/>
    <col collapsed="false" hidden="false" max="467" min="467" style="0" width="54.9948979591837"/>
    <col collapsed="false" hidden="false" max="468" min="468" style="0" width="48.5714285714286"/>
    <col collapsed="false" hidden="false" max="469" min="469" style="0" width="22.0051020408163"/>
    <col collapsed="false" hidden="false" max="470" min="470" style="0" width="54.1428571428571"/>
    <col collapsed="false" hidden="false" max="471" min="471" style="0" width="48.8571428571429"/>
    <col collapsed="false" hidden="false" max="472" min="472" style="0" width="53.7091836734694"/>
    <col collapsed="false" hidden="false" max="473" min="473" style="0" width="59.5663265306122"/>
    <col collapsed="false" hidden="false" max="474" min="474" style="0" width="37.7091836734694"/>
    <col collapsed="false" hidden="false" max="475" min="475" style="0" width="52.2857142857143"/>
    <col collapsed="false" hidden="false" max="476" min="476" style="0" width="46.1377551020408"/>
    <col collapsed="false" hidden="false" max="477" min="477" style="0" width="43.7091836734694"/>
    <col collapsed="false" hidden="false" max="478" min="478" style="0" width="26.5765306122449"/>
    <col collapsed="false" hidden="false" max="479" min="479" style="0" width="65.1479591836735"/>
    <col collapsed="false" hidden="false" max="480" min="480" style="0" width="44.1428571428571"/>
    <col collapsed="false" hidden="false" max="481" min="481" style="0" width="53.5714285714286"/>
    <col collapsed="false" hidden="false" max="482" min="482" style="0" width="51.1428571428572"/>
    <col collapsed="false" hidden="false" max="483" min="483" style="0" width="47.7040816326531"/>
    <col collapsed="false" hidden="false" max="484" min="484" style="0" width="58.1428571428572"/>
    <col collapsed="false" hidden="false" max="485" min="485" style="0" width="63.4183673469388"/>
    <col collapsed="false" hidden="false" max="486" min="486" style="0" width="54.4183673469388"/>
    <col collapsed="false" hidden="false" max="487" min="487" style="0" width="63.2857142857143"/>
    <col collapsed="false" hidden="false" max="488" min="488" style="0" width="36.4183673469388"/>
    <col collapsed="false" hidden="false" max="489" min="489" style="0" width="44.9948979591837"/>
    <col collapsed="false" hidden="false" max="491" min="490" style="0" width="19.2857142857143"/>
    <col collapsed="false" hidden="false" max="492" min="492" style="0" width="40.7142857142857"/>
    <col collapsed="false" hidden="false" max="493" min="493" style="0" width="50.1428571428571"/>
    <col collapsed="false" hidden="false" max="494" min="494" style="0" width="48.280612244898"/>
    <col collapsed="false" hidden="false" max="495" min="495" style="0" width="35.8520408163265"/>
    <col collapsed="false" hidden="false" max="496" min="496" style="0" width="30.7040816326531"/>
    <col collapsed="false" hidden="false" max="497" min="497" style="0" width="35.8520408163265"/>
    <col collapsed="false" hidden="false" max="498" min="498" style="0" width="55.7040816326531"/>
    <col collapsed="false" hidden="false" max="499" min="499" style="0" width="39.1377551020408"/>
    <col collapsed="false" hidden="false" max="500" min="500" style="0" width="33.8571428571429"/>
    <col collapsed="false" hidden="false" max="501" min="501" style="0" width="26.8520408163265"/>
    <col collapsed="false" hidden="false" max="502" min="502" style="0" width="40.4234693877551"/>
    <col collapsed="false" hidden="false" max="503" min="503" style="0" width="46.4183673469388"/>
    <col collapsed="false" hidden="false" max="504" min="504" style="0" width="63.8622448979592"/>
    <col collapsed="false" hidden="false" max="505" min="505" style="0" width="50.8571428571429"/>
    <col collapsed="false" hidden="false" max="506" min="506" style="0" width="65.8571428571429"/>
    <col collapsed="false" hidden="false" max="507" min="507" style="0" width="43.2857142857143"/>
    <col collapsed="false" hidden="false" max="508" min="508" style="0" width="43.8520408163265"/>
    <col collapsed="false" hidden="false" max="509" min="509" style="0" width="47.8571428571429"/>
    <col collapsed="false" hidden="false" max="510" min="510" style="0" width="42"/>
    <col collapsed="false" hidden="false" max="511" min="511" style="0" width="23.0051020408163"/>
    <col collapsed="false" hidden="false" max="512" min="512" style="0" width="39.7040816326531"/>
    <col collapsed="false" hidden="false" max="513" min="513" style="0" width="33.7142857142857"/>
    <col collapsed="false" hidden="false" max="514" min="514" style="0" width="49.1479591836735"/>
    <col collapsed="false" hidden="false" max="515" min="515" style="0" width="41.2908163265306"/>
    <col collapsed="false" hidden="false" max="516" min="516" style="0" width="62.8622448979592"/>
    <col collapsed="false" hidden="false" max="517" min="517" style="0" width="49.1479591836735"/>
    <col collapsed="false" hidden="false" max="518" min="518" style="0" width="52.2857142857143"/>
    <col collapsed="false" hidden="false" max="519" min="519" style="0" width="50.4234693877551"/>
    <col collapsed="false" hidden="false" max="520" min="520" style="0" width="23.7142857142857"/>
    <col collapsed="false" hidden="false" max="521" min="521" style="0" width="22.8571428571429"/>
    <col collapsed="false" hidden="false" max="522" min="522" style="0" width="63.7091836734694"/>
    <col collapsed="false" hidden="false" max="523" min="523" style="0" width="22.7040816326531"/>
    <col collapsed="false" hidden="false" max="524" min="524" style="0" width="48.4234693877551"/>
    <col collapsed="false" hidden="false" max="525" min="525" style="0" width="45.7091836734694"/>
    <col collapsed="false" hidden="false" max="526" min="526" style="0" width="54.2857142857143"/>
    <col collapsed="false" hidden="false" max="527" min="527" style="0" width="56.5714285714286"/>
    <col collapsed="false" hidden="false" max="528" min="528" style="0" width="38.5714285714286"/>
    <col collapsed="false" hidden="false" max="529" min="529" style="0" width="42"/>
    <col collapsed="false" hidden="false" max="530" min="530" style="0" width="38.8571428571429"/>
    <col collapsed="false" hidden="false" max="531" min="531" style="0" width="39.1377551020408"/>
    <col collapsed="false" hidden="false" max="532" min="532" style="0" width="67.7142857142857"/>
    <col collapsed="false" hidden="false" max="533" min="533" style="0" width="43.1428571428572"/>
    <col collapsed="false" hidden="false" max="534" min="534" style="0" width="41"/>
    <col collapsed="false" hidden="false" max="535" min="535" style="0" width="48.8571428571429"/>
    <col collapsed="false" hidden="false" max="536" min="536" style="0" width="44.1428571428571"/>
    <col collapsed="false" hidden="false" max="537" min="537" style="0" width="61.1428571428572"/>
    <col collapsed="false" hidden="false" max="538" min="538" style="0" width="40.8571428571429"/>
    <col collapsed="false" hidden="false" max="539" min="539" style="0" width="19.9948979591837"/>
    <col collapsed="false" hidden="false" max="540" min="540" style="0" width="22.1377551020408"/>
    <col collapsed="false" hidden="false" max="541" min="541" style="0" width="26.1428571428571"/>
    <col collapsed="false" hidden="false" max="542" min="542" style="0" width="51"/>
    <col collapsed="false" hidden="false" max="543" min="543" style="0" width="39.7040816326531"/>
    <col collapsed="false" hidden="false" max="544" min="544" style="0" width="49.2908163265306"/>
    <col collapsed="false" hidden="false" max="545" min="545" style="0" width="51.4234693877551"/>
    <col collapsed="false" hidden="false" max="546" min="546" style="0" width="61.7091836734694"/>
    <col collapsed="false" hidden="false" max="547" min="547" style="0" width="42.7091836734694"/>
    <col collapsed="false" hidden="false" max="548" min="548" style="0" width="51.7091836734694"/>
    <col collapsed="false" hidden="false" max="549" min="549" style="0" width="37.8622448979592"/>
    <col collapsed="false" hidden="false" max="550" min="550" style="0" width="48.1479591836735"/>
    <col collapsed="false" hidden="false" max="551" min="551" style="0" width="48.7040816326531"/>
    <col collapsed="false" hidden="false" max="552" min="552" style="0" width="52.8520408163265"/>
    <col collapsed="false" hidden="false" max="553" min="553" style="0" width="32.7142857142857"/>
    <col collapsed="false" hidden="false" max="554" min="554" style="0" width="43.4234693877551"/>
    <col collapsed="false" hidden="false" max="555" min="555" style="0" width="48.5714285714286"/>
    <col collapsed="false" hidden="false" max="556" min="556" style="0" width="48.7040816326531"/>
    <col collapsed="false" hidden="false" max="557" min="557" style="0" width="46.2857142857143"/>
    <col collapsed="false" hidden="false" max="558" min="558" style="0" width="44"/>
    <col collapsed="false" hidden="false" max="559" min="559" style="0" width="40.8571428571429"/>
    <col collapsed="false" hidden="false" max="560" min="560" style="0" width="53.4183673469388"/>
    <col collapsed="false" hidden="false" max="561" min="561" style="0" width="31.8571428571429"/>
    <col collapsed="false" hidden="false" max="562" min="562" style="0" width="58.5663265306122"/>
    <col collapsed="false" hidden="false" max="563" min="563" style="0" width="37.9948979591837"/>
    <col collapsed="false" hidden="false" max="564" min="564" style="0" width="49"/>
    <col collapsed="false" hidden="false" max="565" min="565" style="0" width="54.4183673469388"/>
    <col collapsed="false" hidden="false" max="566" min="566" style="0" width="46.4183673469388"/>
    <col collapsed="false" hidden="false" max="567" min="567" style="0" width="65.7040816326531"/>
    <col collapsed="false" hidden="false" max="568" min="568" style="0" width="52.8520408163265"/>
    <col collapsed="false" hidden="false" max="569" min="569" style="0" width="36"/>
    <col collapsed="false" hidden="false" max="570" min="570" style="0" width="57.7142857142857"/>
    <col collapsed="false" hidden="false" max="571" min="571" style="0" width="26.4234693877551"/>
    <col collapsed="false" hidden="false" max="572" min="572" style="0" width="21.4285714285714"/>
    <col collapsed="false" hidden="false" max="573" min="573" style="0" width="44"/>
    <col collapsed="false" hidden="false" max="574" min="574" style="0" width="37.5714285714286"/>
    <col collapsed="false" hidden="false" max="575" min="575" style="0" width="36.4183673469388"/>
    <col collapsed="false" hidden="false" max="576" min="576" style="0" width="53.1428571428572"/>
    <col collapsed="false" hidden="false" max="577" min="577" style="0" width="51"/>
    <col collapsed="false" hidden="false" max="578" min="578" style="0" width="48.1479591836735"/>
    <col collapsed="false" hidden="false" max="579" min="579" style="0" width="45.8622448979592"/>
    <col collapsed="false" hidden="false" max="580" min="580" style="0" width="51.8571428571429"/>
    <col collapsed="false" hidden="false" max="581" min="581" style="0" width="49.5714285714286"/>
    <col collapsed="false" hidden="false" max="582" min="582" style="0" width="43.8520408163265"/>
    <col collapsed="false" hidden="false" max="583" min="583" style="0" width="45.4183673469388"/>
    <col collapsed="false" hidden="false" max="584" min="584" style="0" width="36.9948979591837"/>
    <col collapsed="false" hidden="false" max="585" min="585" style="0" width="49.7142857142857"/>
    <col collapsed="false" hidden="false" max="586" min="586" style="0" width="60.8520408163265"/>
    <col collapsed="false" hidden="false" max="587" min="587" style="0" width="48.280612244898"/>
    <col collapsed="false" hidden="false" max="588" min="588" style="0" width="36.4183673469388"/>
    <col collapsed="false" hidden="false" max="589" min="589" style="0" width="47.1377551020408"/>
    <col collapsed="false" hidden="false" max="590" min="590" style="0" width="45.9948979591837"/>
    <col collapsed="false" hidden="false" max="591" min="591" style="0" width="54.1428571428571"/>
    <col collapsed="false" hidden="false" max="592" min="592" style="0" width="61.9948979591837"/>
    <col collapsed="false" hidden="false" max="593" min="593" style="0" width="46.7091836734694"/>
    <col collapsed="false" hidden="false" max="594" min="594" style="0" width="61"/>
    <col collapsed="false" hidden="false" max="595" min="595" style="0" width="49"/>
    <col collapsed="false" hidden="false" max="596" min="596" style="0" width="49.1479591836735"/>
    <col collapsed="false" hidden="false" max="597" min="597" style="0" width="27.5765306122449"/>
    <col collapsed="false" hidden="false" max="598" min="598" style="0" width="48.1479591836735"/>
    <col collapsed="false" hidden="false" max="599" min="599" style="0" width="37.4183673469388"/>
    <col collapsed="false" hidden="false" max="600" min="600" style="0" width="55.5714285714286"/>
    <col collapsed="false" hidden="false" max="601" min="601" style="0" width="33.2908163265306"/>
    <col collapsed="false" hidden="false" max="602" min="602" style="0" width="59.5663265306122"/>
    <col collapsed="false" hidden="false" max="603" min="603" style="0" width="37.9948979591837"/>
    <col collapsed="false" hidden="false" max="604" min="604" style="0" width="60.1428571428571"/>
    <col collapsed="false" hidden="false" max="605" min="605" style="0" width="33.7142857142857"/>
    <col collapsed="false" hidden="false" max="606" min="606" style="0" width="48.7040816326531"/>
    <col collapsed="false" hidden="false" max="607" min="607" style="0" width="24.7142857142857"/>
    <col collapsed="false" hidden="false" max="608" min="608" style="0" width="29.1377551020408"/>
    <col collapsed="false" hidden="false" max="609" min="609" style="0" width="46.1377551020408"/>
    <col collapsed="false" hidden="false" max="610" min="610" style="0" width="58.2908163265306"/>
    <col collapsed="false" hidden="false" max="611" min="611" style="0" width="56.8571428571429"/>
    <col collapsed="false" hidden="false" max="612" min="612" style="0" width="46.4183673469388"/>
    <col collapsed="false" hidden="false" max="613" min="613" style="0" width="45.1428571428571"/>
    <col collapsed="false" hidden="false" max="614" min="614" style="0" width="60.4234693877551"/>
    <col collapsed="false" hidden="false" max="615" min="615" style="0" width="59"/>
    <col collapsed="false" hidden="false" max="616" min="616" style="0" width="48.1479591836735"/>
    <col collapsed="false" hidden="false" max="617" min="617" style="0" width="44.8520408163265"/>
    <col collapsed="false" hidden="false" max="618" min="618" style="0" width="53"/>
    <col collapsed="false" hidden="false" max="619" min="619" style="0" width="42.7091836734694"/>
    <col collapsed="false" hidden="false" max="620" min="620" style="0" width="37.5714285714286"/>
    <col collapsed="false" hidden="false" max="621" min="621" style="0" width="45.4183673469388"/>
    <col collapsed="false" hidden="false" max="622" min="622" style="0" width="65.280612244898"/>
    <col collapsed="false" hidden="false" max="623" min="623" style="0" width="61"/>
    <col collapsed="false" hidden="false" max="624" min="624" style="0" width="40.7142857142857"/>
    <col collapsed="false" hidden="false" max="625" min="625" style="0" width="39.280612244898"/>
    <col collapsed="false" hidden="false" max="626" min="626" style="0" width="48.280612244898"/>
    <col collapsed="false" hidden="false" max="627" min="627" style="0" width="41.2908163265306"/>
    <col collapsed="false" hidden="false" max="628" min="628" style="0" width="45.4183673469388"/>
    <col collapsed="false" hidden="false" max="629" min="629" style="0" width="25.7091836734694"/>
    <col collapsed="false" hidden="false" max="630" min="630" style="0" width="21.8571428571429"/>
    <col collapsed="false" hidden="false" max="631" min="631" style="0" width="26.5765306122449"/>
    <col collapsed="false" hidden="false" max="632" min="632" style="0" width="35.8520408163265"/>
    <col collapsed="false" hidden="false" max="633" min="633" style="0" width="12.5714285714286"/>
    <col collapsed="false" hidden="false" max="1025" min="634" style="0" width="10.7295918367347"/>
  </cols>
  <sheetData>
    <row collapsed="false" customFormat="false" customHeight="false" hidden="false" ht="15" outlineLevel="0" r="1">
      <c r="A1" s="67" t="s">
        <v>87</v>
      </c>
      <c r="B1" s="68" t="s">
        <v>88</v>
      </c>
    </row>
    <row collapsed="false" customFormat="false" customHeight="false" hidden="false" ht="15" outlineLevel="0" r="3">
      <c r="A3" s="111" t="s">
        <v>89</v>
      </c>
      <c r="B3" s="71"/>
    </row>
    <row collapsed="false" customFormat="false" customHeight="true" hidden="false" ht="17.25" outlineLevel="0" r="4">
      <c r="A4" s="112" t="s">
        <v>91</v>
      </c>
      <c r="B4" s="74" t="n">
        <v>0</v>
      </c>
    </row>
    <row collapsed="false" customFormat="false" customHeight="false" hidden="false" ht="15" outlineLevel="0" r="5">
      <c r="A5" s="113" t="s">
        <v>93</v>
      </c>
      <c r="B5" s="78" t="n">
        <v>51</v>
      </c>
    </row>
    <row collapsed="false" customFormat="false" customHeight="false" hidden="false" ht="15" outlineLevel="0" r="6">
      <c r="A6" s="113" t="s">
        <v>94</v>
      </c>
      <c r="B6" s="78" t="n">
        <v>0</v>
      </c>
    </row>
    <row collapsed="false" customFormat="false" customHeight="false" hidden="false" ht="15" outlineLevel="0" r="7">
      <c r="A7" s="113" t="s">
        <v>95</v>
      </c>
      <c r="B7" s="78" t="n">
        <v>1</v>
      </c>
    </row>
    <row collapsed="false" customFormat="false" customHeight="false" hidden="false" ht="15" outlineLevel="0" r="8">
      <c r="A8" s="113" t="s">
        <v>96</v>
      </c>
      <c r="B8" s="78" t="n">
        <v>0</v>
      </c>
    </row>
    <row collapsed="false" customFormat="false" customHeight="false" hidden="false" ht="15" outlineLevel="0" r="9">
      <c r="A9" s="113" t="s">
        <v>97</v>
      </c>
      <c r="B9" s="78" t="n">
        <v>0</v>
      </c>
    </row>
    <row collapsed="false" customFormat="false" customHeight="false" hidden="false" ht="15" outlineLevel="0" r="10">
      <c r="A10" s="113" t="s">
        <v>98</v>
      </c>
      <c r="B10" s="78" t="n">
        <v>163</v>
      </c>
    </row>
    <row collapsed="false" customFormat="false" customHeight="false" hidden="false" ht="15" outlineLevel="0" r="11">
      <c r="A11" s="113" t="s">
        <v>99</v>
      </c>
      <c r="B11" s="78" t="n">
        <v>0</v>
      </c>
    </row>
    <row collapsed="false" customFormat="false" customHeight="false" hidden="false" ht="15" outlineLevel="0" r="12">
      <c r="A12" s="113" t="s">
        <v>100</v>
      </c>
      <c r="B12" s="78" t="n">
        <v>0</v>
      </c>
    </row>
    <row collapsed="false" customFormat="false" customHeight="false" hidden="false" ht="15" outlineLevel="0" r="13">
      <c r="A13" s="113" t="s">
        <v>101</v>
      </c>
      <c r="B13" s="78" t="n">
        <v>510</v>
      </c>
    </row>
    <row collapsed="false" customFormat="false" customHeight="false" hidden="false" ht="15" outlineLevel="0" r="14">
      <c r="A14" s="113" t="s">
        <v>102</v>
      </c>
      <c r="B14" s="78" t="n">
        <v>0</v>
      </c>
    </row>
    <row collapsed="false" customFormat="false" customHeight="false" hidden="false" ht="15" outlineLevel="0" r="15">
      <c r="A15" s="113" t="s">
        <v>103</v>
      </c>
      <c r="B15" s="78" t="n">
        <v>0</v>
      </c>
    </row>
    <row collapsed="false" customFormat="false" customHeight="false" hidden="false" ht="15" outlineLevel="0" r="16">
      <c r="A16" s="113" t="s">
        <v>104</v>
      </c>
      <c r="B16" s="78" t="n">
        <v>0</v>
      </c>
    </row>
    <row collapsed="false" customFormat="false" customHeight="false" hidden="false" ht="15" outlineLevel="0" r="17">
      <c r="A17" s="113" t="s">
        <v>105</v>
      </c>
      <c r="B17" s="78" t="n">
        <v>1369</v>
      </c>
    </row>
    <row collapsed="false" customFormat="false" customHeight="false" hidden="false" ht="15" outlineLevel="0" r="18">
      <c r="A18" s="113" t="s">
        <v>106</v>
      </c>
      <c r="B18" s="78" t="n">
        <v>0</v>
      </c>
    </row>
    <row collapsed="false" customFormat="false" customHeight="false" hidden="false" ht="15" outlineLevel="0" r="19">
      <c r="A19" s="113" t="s">
        <v>107</v>
      </c>
      <c r="B19" s="78" t="n">
        <v>0</v>
      </c>
    </row>
    <row collapsed="false" customFormat="false" customHeight="false" hidden="false" ht="15" outlineLevel="0" r="20">
      <c r="A20" s="113" t="s">
        <v>108</v>
      </c>
      <c r="B20" s="78" t="n">
        <v>0</v>
      </c>
    </row>
    <row collapsed="false" customFormat="false" customHeight="false" hidden="false" ht="15" outlineLevel="0" r="21">
      <c r="A21" s="113" t="s">
        <v>109</v>
      </c>
      <c r="B21" s="78" t="n">
        <v>331</v>
      </c>
    </row>
    <row collapsed="false" customFormat="false" customHeight="false" hidden="false" ht="15" outlineLevel="0" r="22">
      <c r="A22" s="113" t="s">
        <v>110</v>
      </c>
      <c r="B22" s="78" t="n">
        <v>424</v>
      </c>
    </row>
    <row collapsed="false" customFormat="false" customHeight="false" hidden="false" ht="15" outlineLevel="0" r="23">
      <c r="A23" s="113" t="s">
        <v>111</v>
      </c>
      <c r="B23" s="78" t="n">
        <v>0</v>
      </c>
    </row>
    <row collapsed="false" customFormat="false" customHeight="false" hidden="false" ht="15" outlineLevel="0" r="24">
      <c r="A24" s="113" t="s">
        <v>112</v>
      </c>
      <c r="B24" s="78" t="n">
        <v>0</v>
      </c>
    </row>
    <row collapsed="false" customFormat="false" customHeight="false" hidden="false" ht="15" outlineLevel="0" r="25">
      <c r="A25" s="113" t="s">
        <v>113</v>
      </c>
      <c r="B25" s="78" t="n">
        <v>0</v>
      </c>
    </row>
    <row collapsed="false" customFormat="false" customHeight="false" hidden="false" ht="15" outlineLevel="0" r="26">
      <c r="A26" s="113" t="s">
        <v>114</v>
      </c>
      <c r="B26" s="78" t="n">
        <v>507</v>
      </c>
    </row>
    <row collapsed="false" customFormat="false" customHeight="false" hidden="false" ht="15" outlineLevel="0" r="27">
      <c r="A27" s="113" t="s">
        <v>115</v>
      </c>
      <c r="B27" s="78" t="n">
        <v>0</v>
      </c>
    </row>
    <row collapsed="false" customFormat="false" customHeight="false" hidden="false" ht="15" outlineLevel="0" r="28">
      <c r="A28" s="113" t="s">
        <v>116</v>
      </c>
      <c r="B28" s="78" t="n">
        <v>2797</v>
      </c>
    </row>
    <row collapsed="false" customFormat="false" customHeight="false" hidden="false" ht="15" outlineLevel="0" r="29">
      <c r="A29" s="113" t="s">
        <v>117</v>
      </c>
      <c r="B29" s="78" t="n">
        <v>0</v>
      </c>
    </row>
    <row collapsed="false" customFormat="false" customHeight="false" hidden="false" ht="15" outlineLevel="0" r="30">
      <c r="A30" s="113" t="s">
        <v>118</v>
      </c>
      <c r="B30" s="78" t="n">
        <v>73</v>
      </c>
    </row>
    <row collapsed="false" customFormat="false" customHeight="false" hidden="false" ht="15" outlineLevel="0" r="31">
      <c r="A31" s="113" t="s">
        <v>119</v>
      </c>
      <c r="B31" s="78" t="n">
        <v>500</v>
      </c>
    </row>
    <row collapsed="false" customFormat="false" customHeight="false" hidden="false" ht="15" outlineLevel="0" r="32">
      <c r="A32" s="113" t="s">
        <v>120</v>
      </c>
      <c r="B32" s="78" t="n">
        <v>0</v>
      </c>
    </row>
    <row collapsed="false" customFormat="false" customHeight="false" hidden="false" ht="15" outlineLevel="0" r="33">
      <c r="A33" s="113" t="s">
        <v>121</v>
      </c>
      <c r="B33" s="78" t="n">
        <v>1273</v>
      </c>
    </row>
    <row collapsed="false" customFormat="false" customHeight="false" hidden="false" ht="15" outlineLevel="0" r="34">
      <c r="A34" s="113" t="s">
        <v>122</v>
      </c>
      <c r="B34" s="78" t="n">
        <v>0</v>
      </c>
    </row>
    <row collapsed="false" customFormat="false" customHeight="false" hidden="false" ht="15" outlineLevel="0" r="35">
      <c r="A35" s="113" t="s">
        <v>123</v>
      </c>
      <c r="B35" s="78" t="n">
        <v>0</v>
      </c>
    </row>
    <row collapsed="false" customFormat="false" customHeight="false" hidden="false" ht="15" outlineLevel="0" r="36">
      <c r="A36" s="113" t="s">
        <v>124</v>
      </c>
      <c r="B36" s="78" t="n">
        <v>6723</v>
      </c>
    </row>
    <row collapsed="false" customFormat="false" customHeight="false" hidden="false" ht="15" outlineLevel="0" r="37">
      <c r="A37" s="113" t="s">
        <v>125</v>
      </c>
      <c r="B37" s="78" t="n">
        <v>220</v>
      </c>
    </row>
    <row collapsed="false" customFormat="false" customHeight="false" hidden="false" ht="15" outlineLevel="0" r="38">
      <c r="A38" s="113" t="s">
        <v>126</v>
      </c>
      <c r="B38" s="78" t="n">
        <v>1291</v>
      </c>
    </row>
    <row collapsed="false" customFormat="false" customHeight="false" hidden="false" ht="15" outlineLevel="0" r="39">
      <c r="A39" s="113" t="s">
        <v>127</v>
      </c>
      <c r="B39" s="78" t="n">
        <v>0</v>
      </c>
    </row>
    <row collapsed="false" customFormat="false" customHeight="false" hidden="false" ht="15" outlineLevel="0" r="40">
      <c r="A40" s="113" t="s">
        <v>128</v>
      </c>
      <c r="B40" s="78" t="n">
        <v>1425</v>
      </c>
    </row>
    <row collapsed="false" customFormat="false" customHeight="false" hidden="false" ht="15" outlineLevel="0" r="41">
      <c r="A41" s="113" t="s">
        <v>129</v>
      </c>
      <c r="B41" s="78" t="n">
        <v>16</v>
      </c>
    </row>
    <row collapsed="false" customFormat="false" customHeight="false" hidden="false" ht="15" outlineLevel="0" r="42">
      <c r="A42" s="113" t="s">
        <v>130</v>
      </c>
      <c r="B42" s="78" t="n">
        <v>136</v>
      </c>
    </row>
    <row collapsed="false" customFormat="false" customHeight="false" hidden="false" ht="15" outlineLevel="0" r="43">
      <c r="A43" s="113" t="s">
        <v>131</v>
      </c>
      <c r="B43" s="78" t="n">
        <v>4</v>
      </c>
    </row>
    <row collapsed="false" customFormat="false" customHeight="false" hidden="false" ht="15" outlineLevel="0" r="44">
      <c r="A44" s="113" t="s">
        <v>132</v>
      </c>
      <c r="B44" s="78" t="n">
        <v>18</v>
      </c>
    </row>
    <row collapsed="false" customFormat="false" customHeight="false" hidden="false" ht="15" outlineLevel="0" r="45">
      <c r="A45" s="113" t="s">
        <v>133</v>
      </c>
      <c r="B45" s="78" t="n">
        <v>872</v>
      </c>
    </row>
    <row collapsed="false" customFormat="false" customHeight="false" hidden="false" ht="15" outlineLevel="0" r="46">
      <c r="A46" s="113" t="s">
        <v>134</v>
      </c>
      <c r="B46" s="78" t="n">
        <v>0</v>
      </c>
    </row>
    <row collapsed="false" customFormat="false" customHeight="false" hidden="false" ht="15" outlineLevel="0" r="47">
      <c r="A47" s="113" t="s">
        <v>135</v>
      </c>
      <c r="B47" s="78" t="n">
        <v>827</v>
      </c>
    </row>
    <row collapsed="false" customFormat="false" customHeight="false" hidden="false" ht="15" outlineLevel="0" r="48">
      <c r="A48" s="113" t="s">
        <v>136</v>
      </c>
      <c r="B48" s="78" t="n">
        <v>159</v>
      </c>
    </row>
    <row collapsed="false" customFormat="false" customHeight="false" hidden="false" ht="15" outlineLevel="0" r="49">
      <c r="A49" s="113" t="s">
        <v>137</v>
      </c>
      <c r="B49" s="78" t="n">
        <v>0</v>
      </c>
    </row>
    <row collapsed="false" customFormat="false" customHeight="false" hidden="false" ht="15" outlineLevel="0" r="50">
      <c r="A50" s="113" t="s">
        <v>138</v>
      </c>
      <c r="B50" s="78" t="n">
        <v>304</v>
      </c>
    </row>
    <row collapsed="false" customFormat="false" customHeight="false" hidden="false" ht="15" outlineLevel="0" r="51">
      <c r="A51" s="113" t="s">
        <v>139</v>
      </c>
      <c r="B51" s="78" t="n">
        <v>0</v>
      </c>
    </row>
    <row collapsed="false" customFormat="false" customHeight="false" hidden="false" ht="15" outlineLevel="0" r="52">
      <c r="A52" s="113" t="s">
        <v>140</v>
      </c>
      <c r="B52" s="78" t="n">
        <v>364</v>
      </c>
    </row>
    <row collapsed="false" customFormat="false" customHeight="false" hidden="false" ht="15" outlineLevel="0" r="53">
      <c r="A53" s="113" t="s">
        <v>141</v>
      </c>
      <c r="B53" s="78" t="n">
        <v>0</v>
      </c>
    </row>
    <row collapsed="false" customFormat="false" customHeight="false" hidden="false" ht="15" outlineLevel="0" r="54">
      <c r="A54" s="113" t="s">
        <v>142</v>
      </c>
      <c r="B54" s="78" t="n">
        <v>53</v>
      </c>
    </row>
    <row collapsed="false" customFormat="false" customHeight="false" hidden="false" ht="15" outlineLevel="0" r="55">
      <c r="A55" s="113" t="s">
        <v>143</v>
      </c>
      <c r="B55" s="78" t="n">
        <v>16</v>
      </c>
    </row>
    <row collapsed="false" customFormat="false" customHeight="false" hidden="false" ht="15" outlineLevel="0" r="56">
      <c r="A56" s="113" t="s">
        <v>144</v>
      </c>
      <c r="B56" s="78" t="n">
        <v>0</v>
      </c>
    </row>
    <row collapsed="false" customFormat="false" customHeight="false" hidden="false" ht="15" outlineLevel="0" r="57">
      <c r="A57" s="113" t="s">
        <v>145</v>
      </c>
      <c r="B57" s="78" t="n">
        <v>673</v>
      </c>
    </row>
    <row collapsed="false" customFormat="false" customHeight="false" hidden="false" ht="15" outlineLevel="0" r="58">
      <c r="A58" s="113" t="s">
        <v>146</v>
      </c>
      <c r="B58" s="78" t="n">
        <v>30</v>
      </c>
    </row>
    <row collapsed="false" customFormat="false" customHeight="false" hidden="false" ht="15" outlineLevel="0" r="59">
      <c r="A59" s="113" t="s">
        <v>147</v>
      </c>
      <c r="B59" s="78" t="n">
        <v>0</v>
      </c>
    </row>
    <row collapsed="false" customFormat="false" customHeight="false" hidden="false" ht="15" outlineLevel="0" r="60">
      <c r="A60" s="113" t="s">
        <v>148</v>
      </c>
      <c r="B60" s="78" t="n">
        <v>245</v>
      </c>
    </row>
    <row collapsed="false" customFormat="false" customHeight="false" hidden="false" ht="15" outlineLevel="0" r="61">
      <c r="A61" s="113" t="s">
        <v>149</v>
      </c>
      <c r="B61" s="78" t="n">
        <v>1347</v>
      </c>
    </row>
    <row collapsed="false" customFormat="false" customHeight="false" hidden="false" ht="15" outlineLevel="0" r="62">
      <c r="A62" s="113" t="s">
        <v>150</v>
      </c>
      <c r="B62" s="78" t="n">
        <v>115</v>
      </c>
    </row>
    <row collapsed="false" customFormat="false" customHeight="false" hidden="false" ht="15" outlineLevel="0" r="63">
      <c r="A63" s="113" t="s">
        <v>151</v>
      </c>
      <c r="B63" s="78" t="n">
        <v>1619</v>
      </c>
    </row>
    <row collapsed="false" customFormat="false" customHeight="false" hidden="false" ht="15" outlineLevel="0" r="64">
      <c r="A64" s="113" t="s">
        <v>152</v>
      </c>
      <c r="B64" s="78" t="n">
        <v>38</v>
      </c>
    </row>
    <row collapsed="false" customFormat="false" customHeight="false" hidden="false" ht="15" outlineLevel="0" r="65">
      <c r="A65" s="113" t="s">
        <v>153</v>
      </c>
      <c r="B65" s="78" t="n">
        <v>100</v>
      </c>
    </row>
    <row collapsed="false" customFormat="false" customHeight="false" hidden="false" ht="15" outlineLevel="0" r="66">
      <c r="A66" s="113" t="s">
        <v>154</v>
      </c>
      <c r="B66" s="78" t="n">
        <v>125</v>
      </c>
    </row>
    <row collapsed="false" customFormat="false" customHeight="false" hidden="false" ht="15" outlineLevel="0" r="67">
      <c r="A67" s="113" t="s">
        <v>155</v>
      </c>
      <c r="B67" s="78" t="n">
        <v>23</v>
      </c>
    </row>
    <row collapsed="false" customFormat="false" customHeight="false" hidden="false" ht="15" outlineLevel="0" r="68">
      <c r="A68" s="113" t="s">
        <v>156</v>
      </c>
      <c r="B68" s="78" t="n">
        <v>0</v>
      </c>
    </row>
    <row collapsed="false" customFormat="false" customHeight="false" hidden="false" ht="15" outlineLevel="0" r="69">
      <c r="A69" s="113" t="s">
        <v>157</v>
      </c>
      <c r="B69" s="78" t="n">
        <v>38</v>
      </c>
    </row>
    <row collapsed="false" customFormat="false" customHeight="false" hidden="false" ht="15" outlineLevel="0" r="70">
      <c r="A70" s="113" t="s">
        <v>158</v>
      </c>
      <c r="B70" s="78" t="n">
        <v>47</v>
      </c>
    </row>
    <row collapsed="false" customFormat="false" customHeight="false" hidden="false" ht="15" outlineLevel="0" r="71">
      <c r="A71" s="113" t="s">
        <v>159</v>
      </c>
      <c r="B71" s="78" t="n">
        <v>29</v>
      </c>
    </row>
    <row collapsed="false" customFormat="false" customHeight="false" hidden="false" ht="15" outlineLevel="0" r="72">
      <c r="A72" s="113" t="s">
        <v>160</v>
      </c>
      <c r="B72" s="78" t="n">
        <v>0</v>
      </c>
    </row>
    <row collapsed="false" customFormat="false" customHeight="false" hidden="false" ht="15" outlineLevel="0" r="73">
      <c r="A73" s="113" t="s">
        <v>161</v>
      </c>
      <c r="B73" s="78" t="n">
        <v>0</v>
      </c>
    </row>
    <row collapsed="false" customFormat="false" customHeight="false" hidden="false" ht="15" outlineLevel="0" r="74">
      <c r="A74" s="113" t="s">
        <v>162</v>
      </c>
      <c r="B74" s="78" t="n">
        <v>509</v>
      </c>
    </row>
    <row collapsed="false" customFormat="false" customHeight="false" hidden="false" ht="15" outlineLevel="0" r="75">
      <c r="A75" s="113" t="s">
        <v>163</v>
      </c>
      <c r="B75" s="78" t="n">
        <v>0</v>
      </c>
    </row>
    <row collapsed="false" customFormat="false" customHeight="false" hidden="false" ht="15" outlineLevel="0" r="76">
      <c r="A76" s="113" t="s">
        <v>164</v>
      </c>
      <c r="B76" s="78" t="n">
        <v>27</v>
      </c>
    </row>
    <row collapsed="false" customFormat="false" customHeight="false" hidden="false" ht="15" outlineLevel="0" r="77">
      <c r="A77" s="113" t="s">
        <v>165</v>
      </c>
      <c r="B77" s="78" t="n">
        <v>0</v>
      </c>
    </row>
    <row collapsed="false" customFormat="false" customHeight="false" hidden="false" ht="15" outlineLevel="0" r="78">
      <c r="A78" s="113" t="s">
        <v>166</v>
      </c>
      <c r="B78" s="78" t="n">
        <v>1021</v>
      </c>
    </row>
    <row collapsed="false" customFormat="false" customHeight="false" hidden="false" ht="15" outlineLevel="0" r="79">
      <c r="A79" s="113" t="s">
        <v>167</v>
      </c>
      <c r="B79" s="78" t="n">
        <v>641</v>
      </c>
    </row>
    <row collapsed="false" customFormat="false" customHeight="false" hidden="false" ht="15" outlineLevel="0" r="80">
      <c r="A80" s="113" t="s">
        <v>168</v>
      </c>
      <c r="B80" s="78" t="n">
        <v>0</v>
      </c>
    </row>
    <row collapsed="false" customFormat="false" customHeight="false" hidden="false" ht="15" outlineLevel="0" r="81">
      <c r="A81" s="113" t="s">
        <v>169</v>
      </c>
      <c r="B81" s="78" t="n">
        <v>73</v>
      </c>
    </row>
    <row collapsed="false" customFormat="false" customHeight="false" hidden="false" ht="15" outlineLevel="0" r="82">
      <c r="A82" s="113" t="s">
        <v>170</v>
      </c>
      <c r="B82" s="78" t="n">
        <v>0</v>
      </c>
    </row>
    <row collapsed="false" customFormat="false" customHeight="false" hidden="false" ht="15" outlineLevel="0" r="83">
      <c r="A83" s="113" t="s">
        <v>171</v>
      </c>
      <c r="B83" s="78" t="n">
        <v>195</v>
      </c>
    </row>
    <row collapsed="false" customFormat="false" customHeight="false" hidden="false" ht="15" outlineLevel="0" r="84">
      <c r="A84" s="113" t="s">
        <v>172</v>
      </c>
      <c r="B84" s="78" t="n">
        <v>2</v>
      </c>
    </row>
    <row collapsed="false" customFormat="false" customHeight="false" hidden="false" ht="15" outlineLevel="0" r="85">
      <c r="A85" s="113" t="s">
        <v>173</v>
      </c>
      <c r="B85" s="78" t="n">
        <v>95</v>
      </c>
    </row>
    <row collapsed="false" customFormat="false" customHeight="false" hidden="false" ht="15" outlineLevel="0" r="86">
      <c r="A86" s="113" t="s">
        <v>174</v>
      </c>
      <c r="B86" s="78" t="n">
        <v>0</v>
      </c>
    </row>
    <row collapsed="false" customFormat="false" customHeight="false" hidden="false" ht="15" outlineLevel="0" r="87">
      <c r="A87" s="113" t="s">
        <v>175</v>
      </c>
      <c r="B87" s="78" t="n">
        <v>522</v>
      </c>
    </row>
    <row collapsed="false" customFormat="false" customHeight="false" hidden="false" ht="15" outlineLevel="0" r="88">
      <c r="A88" s="113" t="s">
        <v>176</v>
      </c>
      <c r="B88" s="78" t="n">
        <v>2343</v>
      </c>
    </row>
    <row collapsed="false" customFormat="false" customHeight="false" hidden="false" ht="15" outlineLevel="0" r="89">
      <c r="A89" s="113" t="s">
        <v>177</v>
      </c>
      <c r="B89" s="78" t="n">
        <v>214</v>
      </c>
    </row>
    <row collapsed="false" customFormat="false" customHeight="false" hidden="false" ht="15" outlineLevel="0" r="90">
      <c r="A90" s="113" t="s">
        <v>178</v>
      </c>
      <c r="B90" s="78" t="n">
        <v>1559</v>
      </c>
    </row>
    <row collapsed="false" customFormat="false" customHeight="false" hidden="false" ht="15" outlineLevel="0" r="91">
      <c r="A91" s="113" t="s">
        <v>179</v>
      </c>
      <c r="B91" s="78" t="n">
        <v>908</v>
      </c>
    </row>
    <row collapsed="false" customFormat="false" customHeight="false" hidden="false" ht="15" outlineLevel="0" r="92">
      <c r="A92" s="113" t="s">
        <v>180</v>
      </c>
      <c r="B92" s="78" t="n">
        <v>2556</v>
      </c>
    </row>
    <row collapsed="false" customFormat="false" customHeight="false" hidden="false" ht="15" outlineLevel="0" r="93">
      <c r="A93" s="113" t="s">
        <v>181</v>
      </c>
      <c r="B93" s="78" t="n">
        <v>0</v>
      </c>
    </row>
    <row collapsed="false" customFormat="false" customHeight="false" hidden="false" ht="15" outlineLevel="0" r="94">
      <c r="A94" s="113" t="s">
        <v>182</v>
      </c>
      <c r="B94" s="78" t="n">
        <v>442</v>
      </c>
    </row>
    <row collapsed="false" customFormat="false" customHeight="false" hidden="false" ht="15" outlineLevel="0" r="95">
      <c r="A95" s="113" t="s">
        <v>183</v>
      </c>
      <c r="B95" s="78" t="n">
        <v>48</v>
      </c>
    </row>
    <row collapsed="false" customFormat="false" customHeight="false" hidden="false" ht="15" outlineLevel="0" r="96">
      <c r="A96" s="113" t="s">
        <v>184</v>
      </c>
      <c r="B96" s="78" t="n">
        <v>56</v>
      </c>
    </row>
    <row collapsed="false" customFormat="false" customHeight="false" hidden="false" ht="15" outlineLevel="0" r="97">
      <c r="A97" s="113" t="s">
        <v>185</v>
      </c>
      <c r="B97" s="78" t="n">
        <v>154</v>
      </c>
    </row>
    <row collapsed="false" customFormat="false" customHeight="false" hidden="false" ht="15" outlineLevel="0" r="98">
      <c r="A98" s="113" t="s">
        <v>186</v>
      </c>
      <c r="B98" s="78" t="n">
        <v>0</v>
      </c>
    </row>
    <row collapsed="false" customFormat="false" customHeight="false" hidden="false" ht="15" outlineLevel="0" r="99">
      <c r="A99" s="113" t="s">
        <v>187</v>
      </c>
      <c r="B99" s="78" t="n">
        <v>391</v>
      </c>
    </row>
    <row collapsed="false" customFormat="false" customHeight="false" hidden="false" ht="15" outlineLevel="0" r="100">
      <c r="A100" s="113" t="s">
        <v>188</v>
      </c>
      <c r="B100" s="78" t="n">
        <v>2463</v>
      </c>
    </row>
    <row collapsed="false" customFormat="false" customHeight="false" hidden="false" ht="15" outlineLevel="0" r="101">
      <c r="A101" s="113" t="s">
        <v>189</v>
      </c>
      <c r="B101" s="78" t="n">
        <v>651</v>
      </c>
    </row>
    <row collapsed="false" customFormat="false" customHeight="false" hidden="false" ht="15" outlineLevel="0" r="102">
      <c r="A102" s="113" t="s">
        <v>190</v>
      </c>
      <c r="B102" s="78" t="n">
        <v>11</v>
      </c>
    </row>
    <row collapsed="false" customFormat="false" customHeight="false" hidden="false" ht="15" outlineLevel="0" r="103">
      <c r="A103" s="113" t="s">
        <v>191</v>
      </c>
      <c r="B103" s="78" t="n">
        <v>129</v>
      </c>
    </row>
    <row collapsed="false" customFormat="false" customHeight="false" hidden="false" ht="15" outlineLevel="0" r="104">
      <c r="A104" s="113" t="s">
        <v>192</v>
      </c>
      <c r="B104" s="78" t="n">
        <v>81</v>
      </c>
    </row>
    <row collapsed="false" customFormat="false" customHeight="false" hidden="false" ht="15" outlineLevel="0" r="105">
      <c r="A105" s="113" t="s">
        <v>193</v>
      </c>
      <c r="B105" s="78" t="n">
        <v>12</v>
      </c>
    </row>
    <row collapsed="false" customFormat="false" customHeight="false" hidden="false" ht="15" outlineLevel="0" r="106">
      <c r="A106" s="113" t="s">
        <v>194</v>
      </c>
      <c r="B106" s="78" t="n">
        <v>542</v>
      </c>
    </row>
    <row collapsed="false" customFormat="false" customHeight="false" hidden="false" ht="15" outlineLevel="0" r="107">
      <c r="A107" s="113" t="s">
        <v>195</v>
      </c>
      <c r="B107" s="78" t="n">
        <v>1818</v>
      </c>
    </row>
    <row collapsed="false" customFormat="false" customHeight="false" hidden="false" ht="15" outlineLevel="0" r="108">
      <c r="A108" s="113" t="s">
        <v>196</v>
      </c>
      <c r="B108" s="78" t="n">
        <v>23</v>
      </c>
    </row>
    <row collapsed="false" customFormat="false" customHeight="false" hidden="false" ht="15" outlineLevel="0" r="109">
      <c r="A109" s="113" t="s">
        <v>197</v>
      </c>
      <c r="B109" s="78" t="n">
        <v>78</v>
      </c>
    </row>
    <row collapsed="false" customFormat="false" customHeight="false" hidden="false" ht="15" outlineLevel="0" r="110">
      <c r="A110" s="113" t="s">
        <v>198</v>
      </c>
      <c r="B110" s="78" t="n">
        <v>389</v>
      </c>
    </row>
    <row collapsed="false" customFormat="false" customHeight="false" hidden="false" ht="15" outlineLevel="0" r="111">
      <c r="A111" s="113" t="s">
        <v>199</v>
      </c>
      <c r="B111" s="78" t="n">
        <v>350</v>
      </c>
    </row>
    <row collapsed="false" customFormat="false" customHeight="false" hidden="false" ht="15" outlineLevel="0" r="112">
      <c r="A112" s="113" t="s">
        <v>200</v>
      </c>
      <c r="B112" s="78" t="n">
        <v>0</v>
      </c>
    </row>
    <row collapsed="false" customFormat="false" customHeight="false" hidden="false" ht="15" outlineLevel="0" r="113">
      <c r="A113" s="113" t="s">
        <v>201</v>
      </c>
      <c r="B113" s="78" t="n">
        <v>18845</v>
      </c>
    </row>
    <row collapsed="false" customFormat="false" customHeight="false" hidden="false" ht="15" outlineLevel="0" r="114">
      <c r="A114" s="113" t="s">
        <v>202</v>
      </c>
      <c r="B114" s="78" t="n">
        <v>624</v>
      </c>
    </row>
    <row collapsed="false" customFormat="false" customHeight="false" hidden="false" ht="15" outlineLevel="0" r="115">
      <c r="A115" s="113" t="s">
        <v>203</v>
      </c>
      <c r="B115" s="78" t="n">
        <v>98</v>
      </c>
    </row>
    <row collapsed="false" customFormat="false" customHeight="false" hidden="false" ht="15" outlineLevel="0" r="116">
      <c r="A116" s="113" t="s">
        <v>204</v>
      </c>
      <c r="B116" s="78" t="n">
        <v>24</v>
      </c>
    </row>
    <row collapsed="false" customFormat="false" customHeight="false" hidden="false" ht="15" outlineLevel="0" r="117">
      <c r="A117" s="113" t="s">
        <v>205</v>
      </c>
      <c r="B117" s="78" t="n">
        <v>739</v>
      </c>
    </row>
    <row collapsed="false" customFormat="false" customHeight="false" hidden="false" ht="15" outlineLevel="0" r="118">
      <c r="A118" s="113" t="s">
        <v>206</v>
      </c>
      <c r="B118" s="78" t="n">
        <v>23</v>
      </c>
    </row>
    <row collapsed="false" customFormat="false" customHeight="false" hidden="false" ht="15" outlineLevel="0" r="119">
      <c r="A119" s="113" t="s">
        <v>207</v>
      </c>
      <c r="B119" s="78" t="n">
        <v>132</v>
      </c>
    </row>
    <row collapsed="false" customFormat="false" customHeight="false" hidden="false" ht="15" outlineLevel="0" r="120">
      <c r="A120" s="113" t="s">
        <v>208</v>
      </c>
      <c r="B120" s="78" t="n">
        <v>197</v>
      </c>
    </row>
    <row collapsed="false" customFormat="false" customHeight="false" hidden="false" ht="15" outlineLevel="0" r="121">
      <c r="A121" s="113" t="s">
        <v>209</v>
      </c>
      <c r="B121" s="78" t="n">
        <v>156</v>
      </c>
    </row>
    <row collapsed="false" customFormat="false" customHeight="false" hidden="false" ht="15" outlineLevel="0" r="122">
      <c r="A122" s="113" t="s">
        <v>210</v>
      </c>
      <c r="B122" s="78" t="n">
        <v>484</v>
      </c>
    </row>
    <row collapsed="false" customFormat="false" customHeight="false" hidden="false" ht="15" outlineLevel="0" r="123">
      <c r="A123" s="113" t="s">
        <v>211</v>
      </c>
      <c r="B123" s="78" t="n">
        <v>699</v>
      </c>
    </row>
    <row collapsed="false" customFormat="false" customHeight="false" hidden="false" ht="15" outlineLevel="0" r="124">
      <c r="A124" s="113" t="s">
        <v>212</v>
      </c>
      <c r="B124" s="78" t="n">
        <v>77</v>
      </c>
    </row>
    <row collapsed="false" customFormat="false" customHeight="false" hidden="false" ht="15" outlineLevel="0" r="125">
      <c r="A125" s="113" t="s">
        <v>213</v>
      </c>
      <c r="B125" s="78" t="n">
        <v>228</v>
      </c>
    </row>
    <row collapsed="false" customFormat="false" customHeight="false" hidden="false" ht="15" outlineLevel="0" r="126">
      <c r="A126" s="113" t="s">
        <v>214</v>
      </c>
      <c r="B126" s="78" t="n">
        <v>32</v>
      </c>
    </row>
    <row collapsed="false" customFormat="false" customHeight="false" hidden="false" ht="15" outlineLevel="0" r="127">
      <c r="A127" s="113" t="s">
        <v>215</v>
      </c>
      <c r="B127" s="78" t="n">
        <v>142</v>
      </c>
    </row>
    <row collapsed="false" customFormat="false" customHeight="false" hidden="false" ht="15" outlineLevel="0" r="128">
      <c r="A128" s="113" t="s">
        <v>216</v>
      </c>
      <c r="B128" s="78" t="n">
        <v>924</v>
      </c>
    </row>
    <row collapsed="false" customFormat="false" customHeight="false" hidden="false" ht="15" outlineLevel="0" r="129">
      <c r="A129" s="113" t="s">
        <v>217</v>
      </c>
      <c r="B129" s="78" t="n">
        <v>30</v>
      </c>
    </row>
    <row collapsed="false" customFormat="false" customHeight="false" hidden="false" ht="15" outlineLevel="0" r="130">
      <c r="A130" s="113" t="s">
        <v>218</v>
      </c>
      <c r="B130" s="78" t="n">
        <v>95</v>
      </c>
    </row>
    <row collapsed="false" customFormat="false" customHeight="false" hidden="false" ht="15" outlineLevel="0" r="131">
      <c r="A131" s="113" t="s">
        <v>219</v>
      </c>
      <c r="B131" s="78" t="n">
        <v>0</v>
      </c>
    </row>
    <row collapsed="false" customFormat="false" customHeight="false" hidden="false" ht="15" outlineLevel="0" r="132">
      <c r="A132" s="113" t="s">
        <v>220</v>
      </c>
      <c r="B132" s="78" t="n">
        <v>112</v>
      </c>
    </row>
    <row collapsed="false" customFormat="false" customHeight="false" hidden="false" ht="15" outlineLevel="0" r="133">
      <c r="A133" s="113" t="s">
        <v>221</v>
      </c>
      <c r="B133" s="78" t="n">
        <v>225</v>
      </c>
    </row>
    <row collapsed="false" customFormat="false" customHeight="false" hidden="false" ht="15" outlineLevel="0" r="134">
      <c r="A134" s="113" t="s">
        <v>222</v>
      </c>
      <c r="B134" s="78" t="n">
        <v>89</v>
      </c>
    </row>
    <row collapsed="false" customFormat="false" customHeight="false" hidden="false" ht="15" outlineLevel="0" r="135">
      <c r="A135" s="113" t="s">
        <v>223</v>
      </c>
      <c r="B135" s="78" t="n">
        <v>102</v>
      </c>
    </row>
    <row collapsed="false" customFormat="false" customHeight="false" hidden="false" ht="15" outlineLevel="0" r="136">
      <c r="A136" s="113" t="s">
        <v>224</v>
      </c>
      <c r="B136" s="78" t="n">
        <v>96</v>
      </c>
    </row>
    <row collapsed="false" customFormat="false" customHeight="false" hidden="false" ht="15" outlineLevel="0" r="137">
      <c r="A137" s="113" t="s">
        <v>225</v>
      </c>
      <c r="B137" s="78" t="n">
        <v>290</v>
      </c>
    </row>
    <row collapsed="false" customFormat="false" customHeight="false" hidden="false" ht="15" outlineLevel="0" r="138">
      <c r="A138" s="113" t="s">
        <v>226</v>
      </c>
      <c r="B138" s="78" t="n">
        <v>501</v>
      </c>
    </row>
    <row collapsed="false" customFormat="false" customHeight="false" hidden="false" ht="15" outlineLevel="0" r="139">
      <c r="A139" s="113" t="s">
        <v>227</v>
      </c>
      <c r="B139" s="78" t="n">
        <v>457</v>
      </c>
    </row>
    <row collapsed="false" customFormat="false" customHeight="false" hidden="false" ht="15" outlineLevel="0" r="140">
      <c r="A140" s="113" t="s">
        <v>228</v>
      </c>
      <c r="B140" s="78" t="n">
        <v>393</v>
      </c>
    </row>
    <row collapsed="false" customFormat="false" customHeight="false" hidden="false" ht="15" outlineLevel="0" r="141">
      <c r="A141" s="113" t="s">
        <v>229</v>
      </c>
      <c r="B141" s="78" t="n">
        <v>173</v>
      </c>
    </row>
    <row collapsed="false" customFormat="false" customHeight="false" hidden="false" ht="15" outlineLevel="0" r="142">
      <c r="A142" s="113" t="s">
        <v>230</v>
      </c>
      <c r="B142" s="78" t="n">
        <v>665</v>
      </c>
    </row>
    <row collapsed="false" customFormat="false" customHeight="false" hidden="false" ht="15" outlineLevel="0" r="143">
      <c r="A143" s="113" t="s">
        <v>231</v>
      </c>
      <c r="B143" s="78" t="n">
        <v>648</v>
      </c>
    </row>
    <row collapsed="false" customFormat="false" customHeight="false" hidden="false" ht="15" outlineLevel="0" r="144">
      <c r="A144" s="113" t="s">
        <v>232</v>
      </c>
      <c r="B144" s="78" t="n">
        <v>346</v>
      </c>
    </row>
    <row collapsed="false" customFormat="false" customHeight="false" hidden="false" ht="15" outlineLevel="0" r="145">
      <c r="A145" s="113" t="s">
        <v>233</v>
      </c>
      <c r="B145" s="78" t="n">
        <v>0</v>
      </c>
    </row>
    <row collapsed="false" customFormat="false" customHeight="false" hidden="false" ht="15" outlineLevel="0" r="146">
      <c r="A146" s="113" t="s">
        <v>234</v>
      </c>
      <c r="B146" s="78" t="n">
        <v>348</v>
      </c>
    </row>
    <row collapsed="false" customFormat="false" customHeight="false" hidden="false" ht="15" outlineLevel="0" r="147">
      <c r="A147" s="113" t="s">
        <v>235</v>
      </c>
      <c r="B147" s="78" t="n">
        <v>37</v>
      </c>
    </row>
    <row collapsed="false" customFormat="false" customHeight="false" hidden="false" ht="15" outlineLevel="0" r="148">
      <c r="A148" s="113" t="s">
        <v>236</v>
      </c>
      <c r="B148" s="78" t="n">
        <v>0</v>
      </c>
    </row>
    <row collapsed="false" customFormat="false" customHeight="false" hidden="false" ht="15" outlineLevel="0" r="149">
      <c r="A149" s="113" t="s">
        <v>237</v>
      </c>
      <c r="B149" s="78" t="n">
        <v>272</v>
      </c>
    </row>
    <row collapsed="false" customFormat="false" customHeight="false" hidden="false" ht="15" outlineLevel="0" r="150">
      <c r="A150" s="113" t="s">
        <v>238</v>
      </c>
      <c r="B150" s="78" t="n">
        <v>163</v>
      </c>
    </row>
    <row collapsed="false" customFormat="false" customHeight="false" hidden="false" ht="15" outlineLevel="0" r="151">
      <c r="A151" s="113" t="s">
        <v>239</v>
      </c>
      <c r="B151" s="78" t="n">
        <v>199</v>
      </c>
    </row>
    <row collapsed="false" customFormat="false" customHeight="false" hidden="false" ht="15" outlineLevel="0" r="152">
      <c r="A152" s="113" t="s">
        <v>240</v>
      </c>
      <c r="B152" s="78" t="n">
        <v>355</v>
      </c>
    </row>
    <row collapsed="false" customFormat="false" customHeight="false" hidden="false" ht="15" outlineLevel="0" r="153">
      <c r="A153" s="113" t="s">
        <v>241</v>
      </c>
      <c r="B153" s="78" t="n">
        <v>0</v>
      </c>
    </row>
    <row collapsed="false" customFormat="false" customHeight="false" hidden="false" ht="15" outlineLevel="0" r="154">
      <c r="A154" s="113" t="s">
        <v>242</v>
      </c>
      <c r="B154" s="78" t="n">
        <v>0</v>
      </c>
    </row>
    <row collapsed="false" customFormat="false" customHeight="false" hidden="false" ht="15" outlineLevel="0" r="155">
      <c r="A155" s="113" t="s">
        <v>243</v>
      </c>
      <c r="B155" s="78" t="n">
        <v>437</v>
      </c>
    </row>
    <row collapsed="false" customFormat="false" customHeight="false" hidden="false" ht="15" outlineLevel="0" r="156">
      <c r="A156" s="113" t="s">
        <v>244</v>
      </c>
      <c r="B156" s="78" t="n">
        <v>36</v>
      </c>
    </row>
    <row collapsed="false" customFormat="false" customHeight="false" hidden="false" ht="15" outlineLevel="0" r="157">
      <c r="A157" s="113" t="s">
        <v>245</v>
      </c>
      <c r="B157" s="78" t="n">
        <v>85</v>
      </c>
    </row>
    <row collapsed="false" customFormat="false" customHeight="false" hidden="false" ht="15" outlineLevel="0" r="158">
      <c r="A158" s="113" t="s">
        <v>246</v>
      </c>
      <c r="B158" s="78" t="n">
        <v>59</v>
      </c>
    </row>
    <row collapsed="false" customFormat="false" customHeight="false" hidden="false" ht="15" outlineLevel="0" r="159">
      <c r="A159" s="113" t="s">
        <v>247</v>
      </c>
      <c r="B159" s="78" t="n">
        <v>292</v>
      </c>
    </row>
    <row collapsed="false" customFormat="false" customHeight="false" hidden="false" ht="15" outlineLevel="0" r="160">
      <c r="A160" s="113" t="s">
        <v>248</v>
      </c>
      <c r="B160" s="78" t="n">
        <v>472</v>
      </c>
    </row>
    <row collapsed="false" customFormat="false" customHeight="false" hidden="false" ht="15" outlineLevel="0" r="161">
      <c r="A161" s="113" t="s">
        <v>249</v>
      </c>
      <c r="B161" s="78" t="n">
        <v>15</v>
      </c>
    </row>
    <row collapsed="false" customFormat="false" customHeight="false" hidden="false" ht="15" outlineLevel="0" r="162">
      <c r="A162" s="113" t="s">
        <v>250</v>
      </c>
      <c r="B162" s="78" t="n">
        <v>92</v>
      </c>
    </row>
    <row collapsed="false" customFormat="false" customHeight="false" hidden="false" ht="15" outlineLevel="0" r="163">
      <c r="A163" s="113" t="s">
        <v>251</v>
      </c>
      <c r="B163" s="78" t="n">
        <v>33</v>
      </c>
    </row>
    <row collapsed="false" customFormat="false" customHeight="false" hidden="false" ht="15" outlineLevel="0" r="164">
      <c r="A164" s="113" t="s">
        <v>252</v>
      </c>
      <c r="B164" s="78" t="n">
        <v>25</v>
      </c>
    </row>
    <row collapsed="false" customFormat="false" customHeight="false" hidden="false" ht="15" outlineLevel="0" r="165">
      <c r="A165" s="113" t="s">
        <v>253</v>
      </c>
      <c r="B165" s="78" t="n">
        <v>251</v>
      </c>
    </row>
    <row collapsed="false" customFormat="false" customHeight="false" hidden="false" ht="15" outlineLevel="0" r="166">
      <c r="A166" s="113" t="s">
        <v>254</v>
      </c>
      <c r="B166" s="78" t="n">
        <v>103</v>
      </c>
    </row>
    <row collapsed="false" customFormat="false" customHeight="false" hidden="false" ht="15" outlineLevel="0" r="167">
      <c r="A167" s="113" t="s">
        <v>255</v>
      </c>
      <c r="B167" s="78" t="n">
        <v>553</v>
      </c>
    </row>
    <row collapsed="false" customFormat="false" customHeight="false" hidden="false" ht="15" outlineLevel="0" r="168">
      <c r="A168" s="113" t="s">
        <v>256</v>
      </c>
      <c r="B168" s="78" t="n">
        <v>380</v>
      </c>
    </row>
    <row collapsed="false" customFormat="false" customHeight="false" hidden="false" ht="15" outlineLevel="0" r="169">
      <c r="A169" s="113" t="s">
        <v>257</v>
      </c>
      <c r="B169" s="78" t="n">
        <v>54</v>
      </c>
    </row>
    <row collapsed="false" customFormat="false" customHeight="false" hidden="false" ht="15" outlineLevel="0" r="170">
      <c r="A170" s="113" t="s">
        <v>258</v>
      </c>
      <c r="B170" s="78" t="n">
        <v>0</v>
      </c>
    </row>
    <row collapsed="false" customFormat="false" customHeight="false" hidden="false" ht="15" outlineLevel="0" r="171">
      <c r="A171" s="113" t="s">
        <v>259</v>
      </c>
      <c r="B171" s="78" t="n">
        <v>161</v>
      </c>
    </row>
    <row collapsed="false" customFormat="false" customHeight="false" hidden="false" ht="15" outlineLevel="0" r="172">
      <c r="A172" s="113" t="s">
        <v>260</v>
      </c>
      <c r="B172" s="78" t="n">
        <v>210</v>
      </c>
    </row>
    <row collapsed="false" customFormat="false" customHeight="false" hidden="false" ht="15" outlineLevel="0" r="173">
      <c r="A173" s="113" t="s">
        <v>261</v>
      </c>
      <c r="B173" s="78" t="n">
        <v>402</v>
      </c>
    </row>
    <row collapsed="false" customFormat="false" customHeight="false" hidden="false" ht="15" outlineLevel="0" r="174">
      <c r="A174" s="113" t="s">
        <v>262</v>
      </c>
      <c r="B174" s="78" t="n">
        <v>69</v>
      </c>
    </row>
    <row collapsed="false" customFormat="false" customHeight="false" hidden="false" ht="15" outlineLevel="0" r="175">
      <c r="A175" s="113" t="s">
        <v>263</v>
      </c>
      <c r="B175" s="78" t="n">
        <v>12</v>
      </c>
    </row>
    <row collapsed="false" customFormat="false" customHeight="false" hidden="false" ht="15" outlineLevel="0" r="176">
      <c r="A176" s="113" t="s">
        <v>264</v>
      </c>
      <c r="B176" s="78" t="n">
        <v>83</v>
      </c>
    </row>
    <row collapsed="false" customFormat="false" customHeight="false" hidden="false" ht="15" outlineLevel="0" r="177">
      <c r="A177" s="113" t="s">
        <v>265</v>
      </c>
      <c r="B177" s="78" t="n">
        <v>100</v>
      </c>
    </row>
    <row collapsed="false" customFormat="false" customHeight="false" hidden="false" ht="15" outlineLevel="0" r="178">
      <c r="A178" s="113" t="s">
        <v>266</v>
      </c>
      <c r="B178" s="78" t="n">
        <v>4</v>
      </c>
    </row>
    <row collapsed="false" customFormat="false" customHeight="false" hidden="false" ht="15" outlineLevel="0" r="179">
      <c r="A179" s="113" t="s">
        <v>267</v>
      </c>
      <c r="B179" s="78" t="n">
        <v>79</v>
      </c>
    </row>
    <row collapsed="false" customFormat="false" customHeight="false" hidden="false" ht="15" outlineLevel="0" r="180">
      <c r="A180" s="113" t="s">
        <v>268</v>
      </c>
      <c r="B180" s="78" t="n">
        <v>13</v>
      </c>
    </row>
    <row collapsed="false" customFormat="false" customHeight="false" hidden="false" ht="15" outlineLevel="0" r="181">
      <c r="A181" s="113" t="s">
        <v>269</v>
      </c>
      <c r="B181" s="78" t="n">
        <v>150</v>
      </c>
    </row>
    <row collapsed="false" customFormat="false" customHeight="false" hidden="false" ht="15" outlineLevel="0" r="182">
      <c r="A182" s="113" t="s">
        <v>270</v>
      </c>
      <c r="B182" s="78" t="n">
        <v>782</v>
      </c>
    </row>
    <row collapsed="false" customFormat="false" customHeight="false" hidden="false" ht="15" outlineLevel="0" r="183">
      <c r="A183" s="113" t="s">
        <v>271</v>
      </c>
      <c r="B183" s="78" t="n">
        <v>75</v>
      </c>
    </row>
    <row collapsed="false" customFormat="false" customHeight="false" hidden="false" ht="15" outlineLevel="0" r="184">
      <c r="A184" s="113" t="s">
        <v>272</v>
      </c>
      <c r="B184" s="78" t="n">
        <v>478</v>
      </c>
    </row>
    <row collapsed="false" customFormat="false" customHeight="false" hidden="false" ht="15" outlineLevel="0" r="185">
      <c r="A185" s="113" t="s">
        <v>273</v>
      </c>
      <c r="B185" s="78" t="n">
        <v>381</v>
      </c>
    </row>
    <row collapsed="false" customFormat="false" customHeight="false" hidden="false" ht="15" outlineLevel="0" r="186">
      <c r="A186" s="113" t="s">
        <v>274</v>
      </c>
      <c r="B186" s="78" t="n">
        <v>147</v>
      </c>
    </row>
    <row collapsed="false" customFormat="false" customHeight="false" hidden="false" ht="15" outlineLevel="0" r="187">
      <c r="A187" s="113" t="s">
        <v>275</v>
      </c>
      <c r="B187" s="78" t="n">
        <v>1244</v>
      </c>
    </row>
    <row collapsed="false" customFormat="false" customHeight="false" hidden="false" ht="15" outlineLevel="0" r="188">
      <c r="A188" s="113" t="s">
        <v>276</v>
      </c>
      <c r="B188" s="78" t="n">
        <v>113</v>
      </c>
    </row>
    <row collapsed="false" customFormat="false" customHeight="false" hidden="false" ht="15" outlineLevel="0" r="189">
      <c r="A189" s="113" t="s">
        <v>277</v>
      </c>
      <c r="B189" s="78" t="n">
        <v>236</v>
      </c>
    </row>
    <row collapsed="false" customFormat="false" customHeight="false" hidden="false" ht="15" outlineLevel="0" r="190">
      <c r="A190" s="113" t="s">
        <v>278</v>
      </c>
      <c r="B190" s="78" t="n">
        <v>0</v>
      </c>
    </row>
    <row collapsed="false" customFormat="false" customHeight="false" hidden="false" ht="15" outlineLevel="0" r="191">
      <c r="A191" s="113" t="s">
        <v>279</v>
      </c>
      <c r="B191" s="78" t="n">
        <v>2155</v>
      </c>
    </row>
    <row collapsed="false" customFormat="false" customHeight="false" hidden="false" ht="15" outlineLevel="0" r="192">
      <c r="A192" s="113" t="s">
        <v>280</v>
      </c>
      <c r="B192" s="78" t="n">
        <v>2</v>
      </c>
    </row>
    <row collapsed="false" customFormat="false" customHeight="false" hidden="false" ht="15" outlineLevel="0" r="193">
      <c r="A193" s="113" t="s">
        <v>281</v>
      </c>
      <c r="B193" s="78" t="n">
        <v>238</v>
      </c>
    </row>
    <row collapsed="false" customFormat="false" customHeight="false" hidden="false" ht="15" outlineLevel="0" r="194">
      <c r="A194" s="113" t="s">
        <v>282</v>
      </c>
      <c r="B194" s="78" t="n">
        <v>180</v>
      </c>
    </row>
    <row collapsed="false" customFormat="false" customHeight="false" hidden="false" ht="15" outlineLevel="0" r="195">
      <c r="A195" s="113" t="s">
        <v>283</v>
      </c>
      <c r="B195" s="78" t="n">
        <v>180</v>
      </c>
    </row>
    <row collapsed="false" customFormat="false" customHeight="false" hidden="false" ht="15" outlineLevel="0" r="196">
      <c r="A196" s="113" t="s">
        <v>284</v>
      </c>
      <c r="B196" s="78" t="n">
        <v>132</v>
      </c>
    </row>
    <row collapsed="false" customFormat="false" customHeight="false" hidden="false" ht="15" outlineLevel="0" r="197">
      <c r="A197" s="113" t="s">
        <v>285</v>
      </c>
      <c r="B197" s="78" t="n">
        <v>3031</v>
      </c>
    </row>
    <row collapsed="false" customFormat="false" customHeight="false" hidden="false" ht="15" outlineLevel="0" r="198">
      <c r="A198" s="113" t="s">
        <v>286</v>
      </c>
      <c r="B198" s="78" t="n">
        <v>475</v>
      </c>
    </row>
    <row collapsed="false" customFormat="false" customHeight="false" hidden="false" ht="15" outlineLevel="0" r="199">
      <c r="A199" s="113" t="s">
        <v>287</v>
      </c>
      <c r="B199" s="78" t="n">
        <v>216</v>
      </c>
    </row>
    <row collapsed="false" customFormat="false" customHeight="false" hidden="false" ht="15" outlineLevel="0" r="200">
      <c r="A200" s="113" t="s">
        <v>288</v>
      </c>
      <c r="B200" s="78" t="n">
        <v>105</v>
      </c>
    </row>
    <row collapsed="false" customFormat="false" customHeight="false" hidden="false" ht="15" outlineLevel="0" r="201">
      <c r="A201" s="113" t="s">
        <v>289</v>
      </c>
      <c r="B201" s="78" t="n">
        <v>363</v>
      </c>
    </row>
    <row collapsed="false" customFormat="false" customHeight="false" hidden="false" ht="15" outlineLevel="0" r="202">
      <c r="A202" s="113" t="s">
        <v>290</v>
      </c>
      <c r="B202" s="78" t="n">
        <v>40</v>
      </c>
    </row>
    <row collapsed="false" customFormat="false" customHeight="false" hidden="false" ht="15" outlineLevel="0" r="203">
      <c r="A203" s="113" t="s">
        <v>291</v>
      </c>
      <c r="B203" s="78" t="n">
        <v>2160</v>
      </c>
    </row>
    <row collapsed="false" customFormat="false" customHeight="false" hidden="false" ht="15" outlineLevel="0" r="204">
      <c r="A204" s="113" t="s">
        <v>292</v>
      </c>
      <c r="B204" s="78" t="n">
        <v>377</v>
      </c>
    </row>
    <row collapsed="false" customFormat="false" customHeight="false" hidden="false" ht="15" outlineLevel="0" r="205">
      <c r="A205" s="113" t="s">
        <v>293</v>
      </c>
      <c r="B205" s="78" t="n">
        <v>88</v>
      </c>
    </row>
    <row collapsed="false" customFormat="false" customHeight="false" hidden="false" ht="15" outlineLevel="0" r="206">
      <c r="A206" s="113" t="s">
        <v>294</v>
      </c>
      <c r="B206" s="78" t="n">
        <v>40</v>
      </c>
    </row>
    <row collapsed="false" customFormat="false" customHeight="false" hidden="false" ht="15" outlineLevel="0" r="207">
      <c r="A207" s="113" t="s">
        <v>295</v>
      </c>
      <c r="B207" s="78" t="n">
        <v>12</v>
      </c>
    </row>
    <row collapsed="false" customFormat="false" customHeight="false" hidden="false" ht="15" outlineLevel="0" r="208">
      <c r="A208" s="113" t="s">
        <v>296</v>
      </c>
      <c r="B208" s="78" t="n">
        <v>442</v>
      </c>
    </row>
    <row collapsed="false" customFormat="false" customHeight="false" hidden="false" ht="15" outlineLevel="0" r="209">
      <c r="A209" s="113" t="s">
        <v>297</v>
      </c>
      <c r="B209" s="78" t="n">
        <v>141</v>
      </c>
    </row>
    <row collapsed="false" customFormat="false" customHeight="false" hidden="false" ht="15" outlineLevel="0" r="210">
      <c r="A210" s="113" t="s">
        <v>298</v>
      </c>
      <c r="B210" s="78" t="n">
        <v>311</v>
      </c>
    </row>
    <row collapsed="false" customFormat="false" customHeight="false" hidden="false" ht="15" outlineLevel="0" r="211">
      <c r="A211" s="113" t="s">
        <v>299</v>
      </c>
      <c r="B211" s="78" t="n">
        <v>75</v>
      </c>
    </row>
    <row collapsed="false" customFormat="false" customHeight="false" hidden="false" ht="15" outlineLevel="0" r="212">
      <c r="A212" s="113" t="s">
        <v>300</v>
      </c>
      <c r="B212" s="78" t="n">
        <v>0</v>
      </c>
    </row>
    <row collapsed="false" customFormat="false" customHeight="false" hidden="false" ht="15" outlineLevel="0" r="213">
      <c r="A213" s="113" t="s">
        <v>301</v>
      </c>
      <c r="B213" s="78" t="n">
        <v>175</v>
      </c>
    </row>
    <row collapsed="false" customFormat="false" customHeight="false" hidden="false" ht="15" outlineLevel="0" r="214">
      <c r="A214" s="113" t="s">
        <v>302</v>
      </c>
      <c r="B214" s="78" t="n">
        <v>548</v>
      </c>
    </row>
    <row collapsed="false" customFormat="false" customHeight="false" hidden="false" ht="15" outlineLevel="0" r="215">
      <c r="A215" s="113" t="s">
        <v>303</v>
      </c>
      <c r="B215" s="78" t="n">
        <v>198</v>
      </c>
    </row>
    <row collapsed="false" customFormat="false" customHeight="false" hidden="false" ht="15" outlineLevel="0" r="216">
      <c r="A216" s="113" t="s">
        <v>304</v>
      </c>
      <c r="B216" s="78" t="n">
        <v>1368</v>
      </c>
    </row>
    <row collapsed="false" customFormat="false" customHeight="false" hidden="false" ht="15" outlineLevel="0" r="217">
      <c r="A217" s="113" t="s">
        <v>305</v>
      </c>
      <c r="B217" s="78" t="n">
        <v>0</v>
      </c>
    </row>
    <row collapsed="false" customFormat="false" customHeight="false" hidden="false" ht="15" outlineLevel="0" r="218">
      <c r="A218" s="113" t="s">
        <v>306</v>
      </c>
      <c r="B218" s="78" t="n">
        <v>121</v>
      </c>
    </row>
    <row collapsed="false" customFormat="false" customHeight="false" hidden="false" ht="15" outlineLevel="0" r="219">
      <c r="A219" s="113" t="s">
        <v>307</v>
      </c>
      <c r="B219" s="78" t="n">
        <v>153</v>
      </c>
    </row>
    <row collapsed="false" customFormat="false" customHeight="false" hidden="false" ht="15" outlineLevel="0" r="220">
      <c r="A220" s="113" t="s">
        <v>308</v>
      </c>
      <c r="B220" s="78" t="n">
        <v>423</v>
      </c>
    </row>
    <row collapsed="false" customFormat="false" customHeight="false" hidden="false" ht="15" outlineLevel="0" r="221">
      <c r="A221" s="113" t="s">
        <v>309</v>
      </c>
      <c r="B221" s="78" t="n">
        <v>0</v>
      </c>
    </row>
    <row collapsed="false" customFormat="false" customHeight="false" hidden="false" ht="15" outlineLevel="0" r="222">
      <c r="A222" s="113" t="s">
        <v>310</v>
      </c>
      <c r="B222" s="78" t="n">
        <v>64</v>
      </c>
    </row>
    <row collapsed="false" customFormat="false" customHeight="false" hidden="false" ht="15" outlineLevel="0" r="223">
      <c r="A223" s="113" t="s">
        <v>311</v>
      </c>
      <c r="B223" s="78" t="n">
        <v>73</v>
      </c>
    </row>
    <row collapsed="false" customFormat="false" customHeight="false" hidden="false" ht="15" outlineLevel="0" r="224">
      <c r="A224" s="113" t="s">
        <v>312</v>
      </c>
      <c r="B224" s="78" t="n">
        <v>38</v>
      </c>
    </row>
    <row collapsed="false" customFormat="false" customHeight="false" hidden="false" ht="15" outlineLevel="0" r="225">
      <c r="A225" s="113" t="s">
        <v>313</v>
      </c>
      <c r="B225" s="78" t="n">
        <v>0</v>
      </c>
    </row>
    <row collapsed="false" customFormat="false" customHeight="false" hidden="false" ht="15" outlineLevel="0" r="226">
      <c r="A226" s="113" t="s">
        <v>314</v>
      </c>
      <c r="B226" s="78" t="n">
        <v>5</v>
      </c>
    </row>
    <row collapsed="false" customFormat="false" customHeight="false" hidden="false" ht="15" outlineLevel="0" r="227">
      <c r="A227" s="113" t="s">
        <v>315</v>
      </c>
      <c r="B227" s="78" t="n">
        <v>339</v>
      </c>
    </row>
    <row collapsed="false" customFormat="false" customHeight="false" hidden="false" ht="15" outlineLevel="0" r="228">
      <c r="A228" s="113" t="s">
        <v>316</v>
      </c>
      <c r="B228" s="78" t="n">
        <v>650</v>
      </c>
    </row>
    <row collapsed="false" customFormat="false" customHeight="false" hidden="false" ht="15" outlineLevel="0" r="229">
      <c r="A229" s="113" t="s">
        <v>317</v>
      </c>
      <c r="B229" s="78" t="n">
        <v>44</v>
      </c>
    </row>
    <row collapsed="false" customFormat="false" customHeight="false" hidden="false" ht="15" outlineLevel="0" r="230">
      <c r="A230" s="113" t="s">
        <v>318</v>
      </c>
      <c r="B230" s="78" t="n">
        <v>2</v>
      </c>
    </row>
    <row collapsed="false" customFormat="false" customHeight="false" hidden="false" ht="15" outlineLevel="0" r="231">
      <c r="A231" s="113" t="s">
        <v>319</v>
      </c>
      <c r="B231" s="78" t="n">
        <v>9</v>
      </c>
    </row>
    <row collapsed="false" customFormat="false" customHeight="false" hidden="false" ht="15" outlineLevel="0" r="232">
      <c r="A232" s="113" t="s">
        <v>320</v>
      </c>
      <c r="B232" s="78" t="n">
        <v>0</v>
      </c>
    </row>
    <row collapsed="false" customFormat="false" customHeight="false" hidden="false" ht="15" outlineLevel="0" r="233">
      <c r="A233" s="113" t="s">
        <v>321</v>
      </c>
      <c r="B233" s="78" t="n">
        <v>4</v>
      </c>
    </row>
    <row collapsed="false" customFormat="false" customHeight="false" hidden="false" ht="15" outlineLevel="0" r="234">
      <c r="A234" s="113" t="s">
        <v>322</v>
      </c>
      <c r="B234" s="78" t="n">
        <v>51</v>
      </c>
    </row>
    <row collapsed="false" customFormat="false" customHeight="false" hidden="false" ht="15" outlineLevel="0" r="235">
      <c r="A235" s="113" t="s">
        <v>323</v>
      </c>
      <c r="B235" s="78" t="n">
        <v>49</v>
      </c>
    </row>
    <row collapsed="false" customFormat="false" customHeight="false" hidden="false" ht="15" outlineLevel="0" r="236">
      <c r="A236" s="113" t="s">
        <v>324</v>
      </c>
      <c r="B236" s="78" t="n">
        <v>244</v>
      </c>
    </row>
    <row collapsed="false" customFormat="false" customHeight="false" hidden="false" ht="15" outlineLevel="0" r="237">
      <c r="A237" s="113" t="s">
        <v>325</v>
      </c>
      <c r="B237" s="78" t="n">
        <v>367</v>
      </c>
    </row>
    <row collapsed="false" customFormat="false" customHeight="false" hidden="false" ht="15" outlineLevel="0" r="238">
      <c r="A238" s="113" t="s">
        <v>326</v>
      </c>
      <c r="B238" s="78" t="n">
        <v>102</v>
      </c>
    </row>
    <row collapsed="false" customFormat="false" customHeight="false" hidden="false" ht="15" outlineLevel="0" r="239">
      <c r="A239" s="113" t="s">
        <v>327</v>
      </c>
      <c r="B239" s="78" t="n">
        <v>54</v>
      </c>
    </row>
    <row collapsed="false" customFormat="false" customHeight="false" hidden="false" ht="15" outlineLevel="0" r="240">
      <c r="A240" s="113" t="s">
        <v>328</v>
      </c>
      <c r="B240" s="78" t="n">
        <v>77</v>
      </c>
    </row>
    <row collapsed="false" customFormat="false" customHeight="false" hidden="false" ht="15" outlineLevel="0" r="241">
      <c r="A241" s="113" t="s">
        <v>329</v>
      </c>
      <c r="B241" s="78" t="n">
        <v>39</v>
      </c>
    </row>
    <row collapsed="false" customFormat="false" customHeight="false" hidden="false" ht="15" outlineLevel="0" r="242">
      <c r="A242" s="113" t="s">
        <v>330</v>
      </c>
      <c r="B242" s="78" t="n">
        <v>0</v>
      </c>
    </row>
    <row collapsed="false" customFormat="false" customHeight="false" hidden="false" ht="15" outlineLevel="0" r="243">
      <c r="A243" s="113" t="s">
        <v>331</v>
      </c>
      <c r="B243" s="78" t="n">
        <v>16</v>
      </c>
    </row>
    <row collapsed="false" customFormat="false" customHeight="false" hidden="false" ht="15" outlineLevel="0" r="244">
      <c r="A244" s="113" t="s">
        <v>332</v>
      </c>
      <c r="B244" s="78" t="n">
        <v>120</v>
      </c>
    </row>
    <row collapsed="false" customFormat="false" customHeight="false" hidden="false" ht="15" outlineLevel="0" r="245">
      <c r="A245" s="113" t="s">
        <v>333</v>
      </c>
      <c r="B245" s="78" t="n">
        <v>53</v>
      </c>
    </row>
    <row collapsed="false" customFormat="false" customHeight="false" hidden="false" ht="15" outlineLevel="0" r="246">
      <c r="A246" s="113" t="s">
        <v>334</v>
      </c>
      <c r="B246" s="78" t="n">
        <v>0</v>
      </c>
    </row>
    <row collapsed="false" customFormat="false" customHeight="false" hidden="false" ht="15" outlineLevel="0" r="247">
      <c r="A247" s="113" t="s">
        <v>335</v>
      </c>
      <c r="B247" s="78" t="n">
        <v>39</v>
      </c>
    </row>
    <row collapsed="false" customFormat="false" customHeight="false" hidden="false" ht="15" outlineLevel="0" r="248">
      <c r="A248" s="113" t="s">
        <v>336</v>
      </c>
      <c r="B248" s="78" t="n">
        <v>43</v>
      </c>
    </row>
    <row collapsed="false" customFormat="false" customHeight="false" hidden="false" ht="15" outlineLevel="0" r="249">
      <c r="A249" s="113" t="s">
        <v>337</v>
      </c>
      <c r="B249" s="78" t="n">
        <v>0</v>
      </c>
    </row>
    <row collapsed="false" customFormat="false" customHeight="false" hidden="false" ht="15" outlineLevel="0" r="250">
      <c r="A250" s="113" t="s">
        <v>338</v>
      </c>
      <c r="B250" s="78" t="n">
        <v>16</v>
      </c>
    </row>
    <row collapsed="false" customFormat="false" customHeight="false" hidden="false" ht="15" outlineLevel="0" r="251">
      <c r="A251" s="113" t="s">
        <v>339</v>
      </c>
      <c r="B251" s="78" t="n">
        <v>392</v>
      </c>
    </row>
    <row collapsed="false" customFormat="false" customHeight="false" hidden="false" ht="15" outlineLevel="0" r="252">
      <c r="A252" s="113" t="s">
        <v>340</v>
      </c>
      <c r="B252" s="78" t="n">
        <v>0</v>
      </c>
    </row>
    <row collapsed="false" customFormat="false" customHeight="false" hidden="false" ht="15" outlineLevel="0" r="253">
      <c r="A253" s="113" t="s">
        <v>341</v>
      </c>
      <c r="B253" s="78" t="n">
        <v>0</v>
      </c>
    </row>
    <row collapsed="false" customFormat="false" customHeight="false" hidden="false" ht="15" outlineLevel="0" r="254">
      <c r="A254" s="113" t="s">
        <v>342</v>
      </c>
      <c r="B254" s="78" t="n">
        <v>0</v>
      </c>
    </row>
    <row collapsed="false" customFormat="false" customHeight="false" hidden="false" ht="15" outlineLevel="0" r="255">
      <c r="A255" s="113" t="s">
        <v>343</v>
      </c>
      <c r="B255" s="78" t="n">
        <v>0</v>
      </c>
    </row>
    <row collapsed="false" customFormat="false" customHeight="false" hidden="false" ht="15" outlineLevel="0" r="256">
      <c r="A256" s="113" t="s">
        <v>344</v>
      </c>
      <c r="B256" s="78" t="n">
        <v>1070</v>
      </c>
    </row>
    <row collapsed="false" customFormat="false" customHeight="false" hidden="false" ht="15" outlineLevel="0" r="257">
      <c r="A257" s="113" t="s">
        <v>345</v>
      </c>
      <c r="B257" s="78" t="n">
        <v>71</v>
      </c>
    </row>
    <row collapsed="false" customFormat="false" customHeight="false" hidden="false" ht="15" outlineLevel="0" r="258">
      <c r="A258" s="113" t="s">
        <v>346</v>
      </c>
      <c r="B258" s="78" t="n">
        <v>1</v>
      </c>
    </row>
    <row collapsed="false" customFormat="false" customHeight="false" hidden="false" ht="15" outlineLevel="0" r="259">
      <c r="A259" s="113" t="s">
        <v>347</v>
      </c>
      <c r="B259" s="78" t="n">
        <v>1747</v>
      </c>
    </row>
    <row collapsed="false" customFormat="false" customHeight="false" hidden="false" ht="15" outlineLevel="0" r="260">
      <c r="A260" s="113" t="s">
        <v>348</v>
      </c>
      <c r="B260" s="78" t="n">
        <v>8</v>
      </c>
    </row>
    <row collapsed="false" customFormat="false" customHeight="false" hidden="false" ht="15" outlineLevel="0" r="261">
      <c r="A261" s="113" t="s">
        <v>349</v>
      </c>
      <c r="B261" s="78" t="n">
        <v>130</v>
      </c>
    </row>
    <row collapsed="false" customFormat="false" customHeight="false" hidden="false" ht="15" outlineLevel="0" r="262">
      <c r="A262" s="113" t="s">
        <v>350</v>
      </c>
      <c r="B262" s="78" t="n">
        <v>27</v>
      </c>
    </row>
    <row collapsed="false" customFormat="false" customHeight="false" hidden="false" ht="15" outlineLevel="0" r="263">
      <c r="A263" s="113" t="s">
        <v>351</v>
      </c>
      <c r="B263" s="78" t="n">
        <v>27</v>
      </c>
    </row>
    <row collapsed="false" customFormat="false" customHeight="false" hidden="false" ht="15" outlineLevel="0" r="264">
      <c r="A264" s="113" t="s">
        <v>352</v>
      </c>
      <c r="B264" s="78" t="n">
        <v>0</v>
      </c>
    </row>
    <row collapsed="false" customFormat="false" customHeight="false" hidden="false" ht="15" outlineLevel="0" r="265">
      <c r="A265" s="113" t="s">
        <v>353</v>
      </c>
      <c r="B265" s="78" t="n">
        <v>201</v>
      </c>
    </row>
    <row collapsed="false" customFormat="false" customHeight="false" hidden="false" ht="15" outlineLevel="0" r="266">
      <c r="A266" s="113" t="s">
        <v>354</v>
      </c>
      <c r="B266" s="78" t="n">
        <v>34</v>
      </c>
    </row>
    <row collapsed="false" customFormat="false" customHeight="false" hidden="false" ht="15" outlineLevel="0" r="267">
      <c r="A267" s="113" t="s">
        <v>355</v>
      </c>
      <c r="B267" s="78" t="n">
        <v>17</v>
      </c>
    </row>
    <row collapsed="false" customFormat="false" customHeight="false" hidden="false" ht="15" outlineLevel="0" r="268">
      <c r="A268" s="113" t="s">
        <v>356</v>
      </c>
      <c r="B268" s="78" t="n">
        <v>4720</v>
      </c>
    </row>
    <row collapsed="false" customFormat="false" customHeight="false" hidden="false" ht="15" outlineLevel="0" r="269">
      <c r="A269" s="113" t="s">
        <v>357</v>
      </c>
      <c r="B269" s="78" t="n">
        <v>206</v>
      </c>
    </row>
    <row collapsed="false" customFormat="false" customHeight="false" hidden="false" ht="15" outlineLevel="0" r="270">
      <c r="A270" s="113" t="s">
        <v>358</v>
      </c>
      <c r="B270" s="78" t="n">
        <v>0</v>
      </c>
    </row>
    <row collapsed="false" customFormat="false" customHeight="false" hidden="false" ht="15" outlineLevel="0" r="271">
      <c r="A271" s="113" t="s">
        <v>359</v>
      </c>
      <c r="B271" s="78" t="n">
        <v>887</v>
      </c>
    </row>
    <row collapsed="false" customFormat="false" customHeight="false" hidden="false" ht="15" outlineLevel="0" r="272">
      <c r="A272" s="113" t="s">
        <v>360</v>
      </c>
      <c r="B272" s="78" t="n">
        <v>166</v>
      </c>
    </row>
    <row collapsed="false" customFormat="false" customHeight="false" hidden="false" ht="15" outlineLevel="0" r="273">
      <c r="A273" s="113" t="s">
        <v>361</v>
      </c>
      <c r="B273" s="78" t="n">
        <v>47</v>
      </c>
    </row>
    <row collapsed="false" customFormat="false" customHeight="false" hidden="false" ht="15" outlineLevel="0" r="274">
      <c r="A274" s="113" t="s">
        <v>362</v>
      </c>
      <c r="B274" s="78" t="n">
        <v>175</v>
      </c>
    </row>
    <row collapsed="false" customFormat="false" customHeight="false" hidden="false" ht="15" outlineLevel="0" r="275">
      <c r="A275" s="113" t="s">
        <v>363</v>
      </c>
      <c r="B275" s="78" t="n">
        <v>80</v>
      </c>
    </row>
    <row collapsed="false" customFormat="false" customHeight="false" hidden="false" ht="15" outlineLevel="0" r="276">
      <c r="A276" s="113" t="s">
        <v>364</v>
      </c>
      <c r="B276" s="78" t="n">
        <v>98</v>
      </c>
    </row>
    <row collapsed="false" customFormat="false" customHeight="false" hidden="false" ht="15" outlineLevel="0" r="277">
      <c r="A277" s="113" t="s">
        <v>365</v>
      </c>
      <c r="B277" s="78" t="n">
        <v>31</v>
      </c>
    </row>
    <row collapsed="false" customFormat="false" customHeight="false" hidden="false" ht="15" outlineLevel="0" r="278">
      <c r="A278" s="113" t="s">
        <v>366</v>
      </c>
      <c r="B278" s="78" t="n">
        <v>48</v>
      </c>
    </row>
    <row collapsed="false" customFormat="false" customHeight="false" hidden="false" ht="15" outlineLevel="0" r="279">
      <c r="A279" s="113" t="s">
        <v>367</v>
      </c>
      <c r="B279" s="78" t="n">
        <v>53</v>
      </c>
    </row>
    <row collapsed="false" customFormat="false" customHeight="false" hidden="false" ht="15" outlineLevel="0" r="280">
      <c r="A280" s="113" t="s">
        <v>368</v>
      </c>
      <c r="B280" s="78" t="n">
        <v>0</v>
      </c>
    </row>
    <row collapsed="false" customFormat="false" customHeight="false" hidden="false" ht="15" outlineLevel="0" r="281">
      <c r="A281" s="113" t="s">
        <v>369</v>
      </c>
      <c r="B281" s="78" t="n">
        <v>0</v>
      </c>
    </row>
    <row collapsed="false" customFormat="false" customHeight="false" hidden="false" ht="15" outlineLevel="0" r="282">
      <c r="A282" s="113" t="s">
        <v>370</v>
      </c>
      <c r="B282" s="78" t="n">
        <v>27</v>
      </c>
    </row>
    <row collapsed="false" customFormat="false" customHeight="false" hidden="false" ht="15" outlineLevel="0" r="283">
      <c r="A283" s="113" t="s">
        <v>371</v>
      </c>
      <c r="B283" s="78" t="n">
        <v>37</v>
      </c>
    </row>
    <row collapsed="false" customFormat="false" customHeight="false" hidden="false" ht="15" outlineLevel="0" r="284">
      <c r="A284" s="113" t="s">
        <v>372</v>
      </c>
      <c r="B284" s="78" t="n">
        <v>832</v>
      </c>
    </row>
    <row collapsed="false" customFormat="false" customHeight="false" hidden="false" ht="15" outlineLevel="0" r="285">
      <c r="A285" s="113" t="s">
        <v>373</v>
      </c>
      <c r="B285" s="78" t="n">
        <v>0</v>
      </c>
    </row>
    <row collapsed="false" customFormat="false" customHeight="false" hidden="false" ht="15" outlineLevel="0" r="286">
      <c r="A286" s="113" t="s">
        <v>374</v>
      </c>
      <c r="B286" s="78" t="n">
        <v>918</v>
      </c>
    </row>
    <row collapsed="false" customFormat="false" customHeight="false" hidden="false" ht="15" outlineLevel="0" r="287">
      <c r="A287" s="113" t="s">
        <v>375</v>
      </c>
      <c r="B287" s="78" t="n">
        <v>10</v>
      </c>
    </row>
    <row collapsed="false" customFormat="false" customHeight="false" hidden="false" ht="15" outlineLevel="0" r="288">
      <c r="A288" s="113" t="s">
        <v>376</v>
      </c>
      <c r="B288" s="78" t="n">
        <v>166</v>
      </c>
    </row>
    <row collapsed="false" customFormat="false" customHeight="false" hidden="false" ht="15" outlineLevel="0" r="289">
      <c r="A289" s="113" t="s">
        <v>377</v>
      </c>
      <c r="B289" s="78" t="n">
        <v>0</v>
      </c>
    </row>
    <row collapsed="false" customFormat="false" customHeight="false" hidden="false" ht="15" outlineLevel="0" r="290">
      <c r="A290" s="113" t="s">
        <v>378</v>
      </c>
      <c r="B290" s="78" t="n">
        <v>91</v>
      </c>
    </row>
    <row collapsed="false" customFormat="false" customHeight="false" hidden="false" ht="15" outlineLevel="0" r="291">
      <c r="A291" s="113" t="s">
        <v>379</v>
      </c>
      <c r="B291" s="78" t="n">
        <v>0</v>
      </c>
    </row>
    <row collapsed="false" customFormat="false" customHeight="false" hidden="false" ht="15" outlineLevel="0" r="292">
      <c r="A292" s="113" t="s">
        <v>380</v>
      </c>
      <c r="B292" s="78" t="n">
        <v>6247</v>
      </c>
    </row>
    <row collapsed="false" customFormat="false" customHeight="false" hidden="false" ht="15" outlineLevel="0" r="293">
      <c r="A293" s="113" t="s">
        <v>381</v>
      </c>
      <c r="B293" s="78" t="n">
        <v>0</v>
      </c>
    </row>
    <row collapsed="false" customFormat="false" customHeight="false" hidden="false" ht="15" outlineLevel="0" r="294">
      <c r="A294" s="113" t="s">
        <v>382</v>
      </c>
      <c r="B294" s="78" t="n">
        <v>1</v>
      </c>
    </row>
    <row collapsed="false" customFormat="false" customHeight="false" hidden="false" ht="15" outlineLevel="0" r="295">
      <c r="A295" s="113" t="s">
        <v>383</v>
      </c>
      <c r="B295" s="78" t="n">
        <v>20</v>
      </c>
    </row>
    <row collapsed="false" customFormat="false" customHeight="false" hidden="false" ht="15" outlineLevel="0" r="296">
      <c r="A296" s="113" t="s">
        <v>384</v>
      </c>
      <c r="B296" s="78" t="n">
        <v>141</v>
      </c>
    </row>
    <row collapsed="false" customFormat="false" customHeight="false" hidden="false" ht="15" outlineLevel="0" r="297">
      <c r="A297" s="113" t="s">
        <v>385</v>
      </c>
      <c r="B297" s="78" t="n">
        <v>5</v>
      </c>
    </row>
    <row collapsed="false" customFormat="false" customHeight="false" hidden="false" ht="15" outlineLevel="0" r="298">
      <c r="A298" s="113" t="s">
        <v>386</v>
      </c>
      <c r="B298" s="78" t="n">
        <v>0</v>
      </c>
    </row>
    <row collapsed="false" customFormat="false" customHeight="false" hidden="false" ht="15" outlineLevel="0" r="299">
      <c r="A299" s="113" t="s">
        <v>387</v>
      </c>
      <c r="B299" s="78" t="n">
        <v>351</v>
      </c>
    </row>
    <row collapsed="false" customFormat="false" customHeight="false" hidden="false" ht="15" outlineLevel="0" r="300">
      <c r="A300" s="113" t="s">
        <v>388</v>
      </c>
      <c r="B300" s="78" t="n">
        <v>2166</v>
      </c>
    </row>
    <row collapsed="false" customFormat="false" customHeight="false" hidden="false" ht="15" outlineLevel="0" r="301">
      <c r="A301" s="113" t="s">
        <v>389</v>
      </c>
      <c r="B301" s="78" t="n">
        <v>2</v>
      </c>
    </row>
    <row collapsed="false" customFormat="false" customHeight="false" hidden="false" ht="15" outlineLevel="0" r="302">
      <c r="A302" s="113" t="s">
        <v>390</v>
      </c>
      <c r="B302" s="78" t="n">
        <v>568</v>
      </c>
    </row>
    <row collapsed="false" customFormat="false" customHeight="false" hidden="false" ht="15" outlineLevel="0" r="303">
      <c r="A303" s="113" t="s">
        <v>391</v>
      </c>
      <c r="B303" s="78" t="n">
        <v>126</v>
      </c>
    </row>
    <row collapsed="false" customFormat="false" customHeight="false" hidden="false" ht="15" outlineLevel="0" r="304">
      <c r="A304" s="113" t="s">
        <v>392</v>
      </c>
      <c r="B304" s="78" t="n">
        <v>850</v>
      </c>
    </row>
    <row collapsed="false" customFormat="false" customHeight="false" hidden="false" ht="15" outlineLevel="0" r="305">
      <c r="A305" s="113" t="s">
        <v>393</v>
      </c>
      <c r="B305" s="78" t="n">
        <v>1384</v>
      </c>
    </row>
    <row collapsed="false" customFormat="false" customHeight="false" hidden="false" ht="15" outlineLevel="0" r="306">
      <c r="A306" s="113" t="s">
        <v>394</v>
      </c>
      <c r="B306" s="78" t="n">
        <v>0</v>
      </c>
    </row>
    <row collapsed="false" customFormat="false" customHeight="false" hidden="false" ht="15" outlineLevel="0" r="307">
      <c r="A307" s="113" t="s">
        <v>395</v>
      </c>
      <c r="B307" s="78" t="n">
        <v>0</v>
      </c>
    </row>
    <row collapsed="false" customFormat="false" customHeight="false" hidden="false" ht="15" outlineLevel="0" r="308">
      <c r="A308" s="113" t="s">
        <v>396</v>
      </c>
      <c r="B308" s="78" t="n">
        <v>0</v>
      </c>
    </row>
    <row collapsed="false" customFormat="false" customHeight="false" hidden="false" ht="15" outlineLevel="0" r="309">
      <c r="A309" s="113" t="s">
        <v>397</v>
      </c>
      <c r="B309" s="78" t="n">
        <v>439</v>
      </c>
    </row>
    <row collapsed="false" customFormat="false" customHeight="false" hidden="false" ht="15" outlineLevel="0" r="310">
      <c r="A310" s="113" t="s">
        <v>398</v>
      </c>
      <c r="B310" s="78" t="n">
        <v>199</v>
      </c>
    </row>
    <row collapsed="false" customFormat="false" customHeight="false" hidden="false" ht="15" outlineLevel="0" r="311">
      <c r="A311" s="113" t="s">
        <v>399</v>
      </c>
      <c r="B311" s="78" t="n">
        <v>0</v>
      </c>
    </row>
    <row collapsed="false" customFormat="false" customHeight="false" hidden="false" ht="15" outlineLevel="0" r="312">
      <c r="A312" s="113" t="s">
        <v>400</v>
      </c>
      <c r="B312" s="78" t="n">
        <v>108</v>
      </c>
    </row>
    <row collapsed="false" customFormat="false" customHeight="false" hidden="false" ht="15" outlineLevel="0" r="313">
      <c r="A313" s="113" t="s">
        <v>401</v>
      </c>
      <c r="B313" s="78" t="n">
        <v>0</v>
      </c>
    </row>
    <row collapsed="false" customFormat="false" customHeight="false" hidden="false" ht="15" outlineLevel="0" r="314">
      <c r="A314" s="113" t="s">
        <v>402</v>
      </c>
      <c r="B314" s="78" t="n">
        <v>75</v>
      </c>
    </row>
    <row collapsed="false" customFormat="false" customHeight="false" hidden="false" ht="15" outlineLevel="0" r="315">
      <c r="A315" s="113" t="s">
        <v>403</v>
      </c>
      <c r="B315" s="78" t="n">
        <v>184</v>
      </c>
    </row>
    <row collapsed="false" customFormat="false" customHeight="false" hidden="false" ht="15" outlineLevel="0" r="316">
      <c r="A316" s="113" t="s">
        <v>404</v>
      </c>
      <c r="B316" s="78" t="n">
        <v>2073</v>
      </c>
    </row>
    <row collapsed="false" customFormat="false" customHeight="false" hidden="false" ht="15" outlineLevel="0" r="317">
      <c r="A317" s="113" t="s">
        <v>405</v>
      </c>
      <c r="B317" s="78" t="n">
        <v>9</v>
      </c>
    </row>
    <row collapsed="false" customFormat="false" customHeight="false" hidden="false" ht="15" outlineLevel="0" r="318">
      <c r="A318" s="113" t="s">
        <v>406</v>
      </c>
      <c r="B318" s="78" t="n">
        <v>106</v>
      </c>
    </row>
    <row collapsed="false" customFormat="false" customHeight="false" hidden="false" ht="15" outlineLevel="0" r="319">
      <c r="A319" s="113" t="s">
        <v>407</v>
      </c>
      <c r="B319" s="78" t="n">
        <v>22</v>
      </c>
    </row>
    <row collapsed="false" customFormat="false" customHeight="false" hidden="false" ht="15" outlineLevel="0" r="320">
      <c r="A320" s="113" t="s">
        <v>92</v>
      </c>
      <c r="B320" s="77" t="n">
        <v>0</v>
      </c>
    </row>
    <row collapsed="false" customFormat="false" customHeight="false" hidden="false" ht="15" outlineLevel="0" r="321">
      <c r="A321" s="114" t="s">
        <v>408</v>
      </c>
      <c r="B321" s="82" t="n">
        <v>123445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X285"/>
  <sheetViews>
    <sheetView colorId="64" defaultGridColor="true" rightToLeft="false" showFormulas="false" showGridLines="false" showOutlineSymbols="true" showRowColHeaders="true" showZeros="true" tabSelected="false" topLeftCell="B31" view="normal" windowProtection="false" workbookViewId="0" zoomScale="100" zoomScaleNormal="100" zoomScalePageLayoutView="100">
      <selection activeCell="H59" activeCellId="0" pane="topLeft" sqref="H59"/>
    </sheetView>
  </sheetViews>
  <sheetFormatPr defaultRowHeight="12.75"/>
  <cols>
    <col collapsed="false" hidden="true" max="1" min="1" style="0" width="0"/>
    <col collapsed="false" hidden="false" max="2" min="2" style="0" width="19"/>
    <col collapsed="false" hidden="false" max="3" min="3" style="0" width="4.57142857142857"/>
    <col collapsed="false" hidden="false" max="4" min="4" style="0" width="25.7091836734694"/>
    <col collapsed="false" hidden="false" max="5" min="5" style="0" width="10.5765306122449"/>
    <col collapsed="false" hidden="false" max="6" min="6" style="0" width="6.85714285714286"/>
    <col collapsed="false" hidden="false" max="7" min="7" style="0" width="12.5714285714286"/>
    <col collapsed="false" hidden="false" max="8" min="8" style="0" width="5.57142857142857"/>
    <col collapsed="false" hidden="false" max="9" min="9" style="0" width="28.8622448979592"/>
    <col collapsed="false" hidden="false" max="10" min="10" style="0" width="15.5714285714286"/>
    <col collapsed="false" hidden="false" max="11" min="11" style="0" width="11.4183673469388"/>
    <col collapsed="false" hidden="false" max="12" min="12" style="0" width="13.1377551020408"/>
    <col collapsed="false" hidden="false" max="13" min="13" style="0" width="11.4183673469388"/>
    <col collapsed="false" hidden="false" max="1025" min="14" style="115" width="11.4183673469388"/>
  </cols>
  <sheetData>
    <row collapsed="false" customFormat="false" customHeight="false" hidden="true" ht="12.75" outlineLevel="0" r="1">
      <c r="B1" s="116" t="s">
        <v>432</v>
      </c>
      <c r="C1" s="116"/>
      <c r="D1" s="117" t="s">
        <v>433</v>
      </c>
      <c r="E1" s="118" t="s">
        <v>434</v>
      </c>
      <c r="F1" s="118" t="s">
        <v>435</v>
      </c>
      <c r="G1" s="118" t="s">
        <v>2</v>
      </c>
      <c r="H1" s="118" t="s">
        <v>436</v>
      </c>
    </row>
    <row collapsed="false" customFormat="false" customHeight="false" hidden="true" ht="12.75" outlineLevel="0" r="2">
      <c r="B2" s="119" t="n">
        <v>0</v>
      </c>
      <c r="C2" s="119"/>
      <c r="D2" s="120" t="s">
        <v>13</v>
      </c>
      <c r="E2" s="120" t="s">
        <v>437</v>
      </c>
      <c r="F2" s="121" t="n">
        <v>8</v>
      </c>
      <c r="G2" s="121" t="n">
        <v>6914</v>
      </c>
      <c r="H2" s="121" t="n">
        <f aca="false">+VLOOKUP(D2,Hoja4!$A:$B,2,0)</f>
        <v>14865885</v>
      </c>
    </row>
    <row collapsed="false" customFormat="false" customHeight="false" hidden="true" ht="12.75" outlineLevel="0" r="3">
      <c r="B3" s="122" t="n">
        <v>0</v>
      </c>
      <c r="C3" s="122"/>
      <c r="D3" s="123" t="s">
        <v>13</v>
      </c>
      <c r="E3" s="123" t="s">
        <v>438</v>
      </c>
      <c r="F3" s="124" t="n">
        <v>6</v>
      </c>
      <c r="G3" s="124" t="n">
        <v>5687</v>
      </c>
      <c r="H3" s="121" t="n">
        <f aca="false">+VLOOKUP(D3,Hoja4!$A:$B,2,0)</f>
        <v>14865885</v>
      </c>
    </row>
    <row collapsed="false" customFormat="false" customHeight="false" hidden="true" ht="12.75" outlineLevel="0" r="4">
      <c r="B4" s="122" t="n">
        <v>1</v>
      </c>
      <c r="C4" s="122"/>
      <c r="D4" s="123" t="s">
        <v>439</v>
      </c>
      <c r="E4" s="123" t="s">
        <v>437</v>
      </c>
      <c r="F4" s="124" t="n">
        <v>25</v>
      </c>
      <c r="G4" s="124" t="n">
        <v>2240</v>
      </c>
      <c r="H4" s="121" t="n">
        <f aca="false">+VLOOKUP(D4,Hoja4!$A:$B,2,0)</f>
        <v>453877</v>
      </c>
    </row>
    <row collapsed="false" customFormat="false" customHeight="false" hidden="true" ht="12.75" outlineLevel="0" r="5">
      <c r="B5" s="122" t="n">
        <v>1</v>
      </c>
      <c r="C5" s="122"/>
      <c r="D5" s="123" t="s">
        <v>439</v>
      </c>
      <c r="E5" s="123" t="s">
        <v>438</v>
      </c>
      <c r="F5" s="124" t="n">
        <v>3</v>
      </c>
      <c r="G5" s="124" t="n">
        <v>1753</v>
      </c>
      <c r="H5" s="121" t="n">
        <f aca="false">+VLOOKUP(D5,Hoja4!$A:$B,2,0)</f>
        <v>453877</v>
      </c>
    </row>
    <row collapsed="false" customFormat="false" customHeight="false" hidden="true" ht="12.75" outlineLevel="0" r="6">
      <c r="B6" s="122" t="n">
        <v>2</v>
      </c>
      <c r="C6" s="122"/>
      <c r="D6" s="123" t="s">
        <v>440</v>
      </c>
      <c r="E6" s="123" t="s">
        <v>437</v>
      </c>
      <c r="F6" s="124" t="n">
        <v>39</v>
      </c>
      <c r="G6" s="124" t="n">
        <v>5386</v>
      </c>
      <c r="H6" s="121" t="n">
        <f aca="false">+VLOOKUP(D6,Hoja4!$A:$B,2,0)</f>
        <v>1952792</v>
      </c>
    </row>
    <row collapsed="false" customFormat="false" customHeight="false" hidden="true" ht="12.75" outlineLevel="0" r="7">
      <c r="B7" s="122" t="n">
        <v>2</v>
      </c>
      <c r="C7" s="122"/>
      <c r="D7" s="123" t="s">
        <v>440</v>
      </c>
      <c r="E7" s="123" t="s">
        <v>438</v>
      </c>
      <c r="F7" s="124" t="n">
        <v>3</v>
      </c>
      <c r="G7" s="124" t="n">
        <v>3151</v>
      </c>
      <c r="H7" s="121" t="n">
        <f aca="false">+VLOOKUP(D7,Hoja4!$A:$B,2,0)</f>
        <v>1952792</v>
      </c>
    </row>
    <row collapsed="false" customFormat="false" customHeight="false" hidden="true" ht="12.75" outlineLevel="0" r="8">
      <c r="B8" s="122" t="n">
        <v>3</v>
      </c>
      <c r="C8" s="122"/>
      <c r="D8" s="123" t="s">
        <v>441</v>
      </c>
      <c r="E8" s="123" t="s">
        <v>437</v>
      </c>
      <c r="F8" s="124" t="n">
        <v>34</v>
      </c>
      <c r="G8" s="124" t="n">
        <v>7684</v>
      </c>
      <c r="H8" s="121" t="n">
        <f aca="false">+VLOOKUP(D8,Hoja4!$A:$B,2,0)</f>
        <v>971922</v>
      </c>
    </row>
    <row collapsed="false" customFormat="false" customHeight="false" hidden="true" ht="12.75" outlineLevel="0" r="9">
      <c r="B9" s="122" t="n">
        <v>3</v>
      </c>
      <c r="C9" s="122"/>
      <c r="D9" s="123" t="s">
        <v>441</v>
      </c>
      <c r="E9" s="123" t="s">
        <v>438</v>
      </c>
      <c r="F9" s="124" t="n">
        <v>4</v>
      </c>
      <c r="G9" s="124" t="n">
        <v>3437</v>
      </c>
      <c r="H9" s="121" t="n">
        <f aca="false">+VLOOKUP(D9,Hoja4!$A:$B,2,0)</f>
        <v>971922</v>
      </c>
    </row>
    <row collapsed="false" customFormat="false" customHeight="false" hidden="true" ht="12.75" outlineLevel="0" r="10">
      <c r="B10" s="122" t="n">
        <v>4</v>
      </c>
      <c r="C10" s="122"/>
      <c r="D10" s="123" t="s">
        <v>442</v>
      </c>
      <c r="E10" s="123" t="s">
        <v>437</v>
      </c>
      <c r="F10" s="124" t="n">
        <v>20</v>
      </c>
      <c r="G10" s="124" t="n">
        <v>1915</v>
      </c>
      <c r="H10" s="121" t="n">
        <f aca="false">+VLOOKUP(D10,Hoja4!$A:$B,2,0)</f>
        <v>1378480</v>
      </c>
    </row>
    <row collapsed="false" customFormat="false" customHeight="false" hidden="true" ht="12.75" outlineLevel="0" r="11">
      <c r="B11" s="122" t="n">
        <v>4</v>
      </c>
      <c r="C11" s="122"/>
      <c r="D11" s="123" t="s">
        <v>442</v>
      </c>
      <c r="E11" s="123" t="s">
        <v>438</v>
      </c>
      <c r="F11" s="124" t="n">
        <v>4</v>
      </c>
      <c r="G11" s="124" t="n">
        <v>4458</v>
      </c>
      <c r="H11" s="121" t="n">
        <f aca="false">+VLOOKUP(D11,Hoja4!$A:$B,2,0)</f>
        <v>1378480</v>
      </c>
    </row>
    <row collapsed="false" customFormat="false" customHeight="false" hidden="true" ht="12.75" outlineLevel="0" r="12">
      <c r="B12" s="122" t="n">
        <v>5</v>
      </c>
      <c r="C12" s="122"/>
      <c r="D12" s="123" t="s">
        <v>443</v>
      </c>
      <c r="E12" s="123" t="s">
        <v>437</v>
      </c>
      <c r="F12" s="124" t="n">
        <v>30</v>
      </c>
      <c r="G12" s="124" t="n">
        <v>4761</v>
      </c>
      <c r="H12" s="121" t="n">
        <f aca="false">+VLOOKUP(D12,Hoja4!$A:$B,2,0)</f>
        <v>399250</v>
      </c>
    </row>
    <row collapsed="false" customFormat="false" customHeight="false" hidden="true" ht="12.75" outlineLevel="0" r="13">
      <c r="B13" s="122" t="n">
        <v>5</v>
      </c>
      <c r="C13" s="122"/>
      <c r="D13" s="123" t="s">
        <v>443</v>
      </c>
      <c r="E13" s="123" t="s">
        <v>438</v>
      </c>
      <c r="F13" s="124" t="n">
        <v>1</v>
      </c>
      <c r="G13" s="124" t="n">
        <v>1233</v>
      </c>
      <c r="H13" s="121" t="n">
        <f aca="false">+VLOOKUP(D13,Hoja4!$A:$B,2,0)</f>
        <v>399250</v>
      </c>
    </row>
    <row collapsed="false" customFormat="false" customHeight="false" hidden="true" ht="12.75" outlineLevel="0" r="14">
      <c r="B14" s="122" t="n">
        <v>6</v>
      </c>
      <c r="C14" s="122"/>
      <c r="D14" s="123" t="s">
        <v>45</v>
      </c>
      <c r="E14" s="123" t="s">
        <v>437</v>
      </c>
      <c r="F14" s="124" t="n">
        <v>4</v>
      </c>
      <c r="G14" s="124" t="n">
        <v>4550</v>
      </c>
      <c r="H14" s="121" t="n">
        <f aca="false">+VLOOKUP(D14,Hoja4!$A:$B,2,0)</f>
        <v>4911412</v>
      </c>
    </row>
    <row collapsed="false" customFormat="false" customHeight="false" hidden="true" ht="12.75" outlineLevel="0" r="15">
      <c r="B15" s="122" t="n">
        <v>6</v>
      </c>
      <c r="C15" s="122"/>
      <c r="D15" s="123" t="s">
        <v>45</v>
      </c>
      <c r="E15" s="123" t="s">
        <v>438</v>
      </c>
      <c r="F15" s="124" t="n">
        <v>2</v>
      </c>
      <c r="G15" s="124" t="n">
        <v>1864</v>
      </c>
      <c r="H15" s="121" t="n">
        <f aca="false">+VLOOKUP(D15,Hoja4!$A:$B,2,0)</f>
        <v>4911412</v>
      </c>
    </row>
    <row collapsed="false" customFormat="false" customHeight="false" hidden="true" ht="12.75" outlineLevel="0" r="16">
      <c r="B16" s="122" t="n">
        <v>7</v>
      </c>
      <c r="C16" s="122"/>
      <c r="D16" s="123" t="s">
        <v>444</v>
      </c>
      <c r="E16" s="123" t="s">
        <v>437</v>
      </c>
      <c r="F16" s="124" t="n">
        <v>40</v>
      </c>
      <c r="G16" s="124" t="n">
        <v>9330</v>
      </c>
      <c r="H16" s="121" t="n">
        <f aca="false">+VLOOKUP(D16,Hoja4!$A:$B,2,0)</f>
        <v>862661</v>
      </c>
    </row>
    <row collapsed="false" customFormat="false" customHeight="false" hidden="true" ht="12.75" outlineLevel="0" r="17">
      <c r="B17" s="122" t="n">
        <v>7</v>
      </c>
      <c r="C17" s="122"/>
      <c r="D17" s="123" t="s">
        <v>444</v>
      </c>
      <c r="E17" s="123" t="s">
        <v>438</v>
      </c>
      <c r="F17" s="124" t="n">
        <v>2</v>
      </c>
      <c r="G17" s="124" t="n">
        <v>525</v>
      </c>
      <c r="H17" s="121" t="n">
        <f aca="false">+VLOOKUP(D17,Hoja4!$A:$B,2,0)</f>
        <v>862661</v>
      </c>
    </row>
    <row collapsed="false" customFormat="false" customHeight="false" hidden="true" ht="12.75" outlineLevel="0" r="18">
      <c r="B18" s="122" t="n">
        <v>8</v>
      </c>
      <c r="C18" s="122"/>
      <c r="D18" s="123" t="s">
        <v>445</v>
      </c>
      <c r="E18" s="123" t="s">
        <v>437</v>
      </c>
      <c r="F18" s="124" t="n">
        <v>9</v>
      </c>
      <c r="G18" s="124" t="n">
        <v>3736</v>
      </c>
      <c r="H18" s="121" t="n">
        <f aca="false">+VLOOKUP(D18,Hoja4!$A:$B,2,0)</f>
        <v>2167981</v>
      </c>
    </row>
    <row collapsed="false" customFormat="false" customHeight="false" hidden="true" ht="12.75" outlineLevel="0" r="19">
      <c r="B19" s="122" t="n">
        <v>8</v>
      </c>
      <c r="C19" s="122"/>
      <c r="D19" s="123" t="s">
        <v>445</v>
      </c>
      <c r="E19" s="123" t="s">
        <v>438</v>
      </c>
      <c r="F19" s="124" t="n">
        <v>1</v>
      </c>
      <c r="G19" s="124" t="n">
        <v>1045</v>
      </c>
      <c r="H19" s="121" t="n">
        <f aca="false">+VLOOKUP(D19,Hoja4!$A:$B,2,0)</f>
        <v>2167981</v>
      </c>
    </row>
    <row collapsed="false" customFormat="false" customHeight="false" hidden="true" ht="12.75" outlineLevel="0" r="20">
      <c r="B20" s="122" t="n">
        <v>9</v>
      </c>
      <c r="C20" s="122"/>
      <c r="D20" s="123" t="s">
        <v>446</v>
      </c>
      <c r="E20" s="123" t="s">
        <v>437</v>
      </c>
      <c r="F20" s="124" t="n">
        <v>38</v>
      </c>
      <c r="G20" s="124" t="n">
        <v>9522</v>
      </c>
      <c r="H20" s="121" t="n">
        <f aca="false">+VLOOKUP(D20,Hoja4!$A:$B,2,0)</f>
        <v>2416004</v>
      </c>
    </row>
    <row collapsed="false" customFormat="false" customHeight="false" hidden="true" ht="12.75" outlineLevel="0" r="21">
      <c r="B21" s="122" t="n">
        <v>9</v>
      </c>
      <c r="C21" s="122"/>
      <c r="D21" s="123" t="s">
        <v>446</v>
      </c>
      <c r="E21" s="123" t="s">
        <v>438</v>
      </c>
      <c r="F21" s="124" t="n">
        <v>5</v>
      </c>
      <c r="G21" s="124" t="n">
        <v>1587</v>
      </c>
      <c r="H21" s="121" t="n">
        <f aca="false">+VLOOKUP(D21,Hoja4!$A:$B,2,0)</f>
        <v>2416004</v>
      </c>
    </row>
    <row collapsed="false" customFormat="false" customHeight="false" hidden="true" ht="12.75" outlineLevel="0" r="22">
      <c r="B22" s="122" t="n">
        <v>10</v>
      </c>
      <c r="C22" s="122"/>
      <c r="D22" s="123" t="s">
        <v>64</v>
      </c>
      <c r="E22" s="123" t="s">
        <v>437</v>
      </c>
      <c r="F22" s="124" t="n">
        <v>21</v>
      </c>
      <c r="G22" s="124" t="n">
        <v>4120</v>
      </c>
      <c r="H22" s="121" t="n">
        <f aca="false">+VLOOKUP(D22,Hoja4!$A:$B,2,0)</f>
        <v>4078086</v>
      </c>
    </row>
    <row collapsed="false" customFormat="false" customHeight="false" hidden="true" ht="12.75" outlineLevel="0" r="23">
      <c r="B23" s="122" t="n">
        <v>10</v>
      </c>
      <c r="C23" s="122"/>
      <c r="D23" s="123" t="s">
        <v>64</v>
      </c>
      <c r="E23" s="123" t="s">
        <v>438</v>
      </c>
      <c r="F23" s="124" t="n">
        <v>4</v>
      </c>
      <c r="G23" s="124" t="n">
        <v>3500</v>
      </c>
      <c r="H23" s="121" t="n">
        <f aca="false">+VLOOKUP(D23,Hoja4!$A:$B,2,0)</f>
        <v>4078086</v>
      </c>
    </row>
    <row collapsed="false" customFormat="false" customHeight="false" hidden="true" ht="12.75" outlineLevel="0" r="24">
      <c r="B24" s="122" t="n">
        <v>11</v>
      </c>
      <c r="C24" s="122"/>
      <c r="D24" s="123" t="s">
        <v>447</v>
      </c>
      <c r="E24" s="123" t="s">
        <v>437</v>
      </c>
      <c r="F24" s="124" t="n">
        <v>15</v>
      </c>
      <c r="G24" s="124" t="n">
        <v>1318</v>
      </c>
      <c r="H24" s="121" t="n">
        <f aca="false">+VLOOKUP(D24,Hoja4!$A:$B,2,0)</f>
        <v>1174912</v>
      </c>
    </row>
    <row collapsed="false" customFormat="false" customHeight="false" hidden="true" ht="12.75" outlineLevel="0" r="25">
      <c r="B25" s="122" t="n">
        <v>11</v>
      </c>
      <c r="C25" s="122"/>
      <c r="D25" s="123" t="s">
        <v>447</v>
      </c>
      <c r="E25" s="123" t="s">
        <v>438</v>
      </c>
      <c r="F25" s="124" t="n">
        <v>4</v>
      </c>
      <c r="G25" s="124" t="n">
        <v>6276</v>
      </c>
      <c r="H25" s="121" t="n">
        <f aca="false">+VLOOKUP(D25,Hoja4!$A:$B,2,0)</f>
        <v>1174912</v>
      </c>
    </row>
    <row collapsed="false" customFormat="false" customHeight="false" hidden="true" ht="12.75" outlineLevel="0" r="26">
      <c r="B26" s="122" t="n">
        <v>12</v>
      </c>
      <c r="C26" s="122"/>
      <c r="D26" s="123" t="s">
        <v>448</v>
      </c>
      <c r="E26" s="123" t="s">
        <v>437</v>
      </c>
      <c r="F26" s="124" t="n">
        <v>2</v>
      </c>
      <c r="G26" s="124" t="n">
        <v>22</v>
      </c>
      <c r="H26" s="121" t="n">
        <f aca="false">+VLOOKUP(D26,Hoja4!$A:$B,2,0)</f>
        <v>2852294</v>
      </c>
    </row>
    <row collapsed="false" customFormat="false" customHeight="false" hidden="true" ht="12.75" outlineLevel="0" r="27">
      <c r="B27" s="122" t="n">
        <v>12</v>
      </c>
      <c r="C27" s="122"/>
      <c r="D27" s="123" t="s">
        <v>448</v>
      </c>
      <c r="E27" s="123" t="s">
        <v>438</v>
      </c>
      <c r="F27" s="124" t="n">
        <v>2</v>
      </c>
      <c r="G27" s="124" t="n">
        <v>638</v>
      </c>
      <c r="H27" s="121" t="n">
        <f aca="false">+VLOOKUP(D27,Hoja4!$A:$B,2,0)</f>
        <v>2852294</v>
      </c>
    </row>
    <row collapsed="false" customFormat="false" customHeight="false" hidden="true" ht="12.75" outlineLevel="0" r="28">
      <c r="B28" s="122" t="n">
        <v>13</v>
      </c>
      <c r="C28" s="122"/>
      <c r="D28" s="123" t="s">
        <v>73</v>
      </c>
      <c r="E28" s="123" t="s">
        <v>437</v>
      </c>
      <c r="F28" s="124" t="n">
        <v>59</v>
      </c>
      <c r="G28" s="124" t="n">
        <v>7381</v>
      </c>
      <c r="H28" s="121" t="n">
        <f aca="false">+VLOOKUP(D28,Hoja4!$A:$B,2,0)</f>
        <v>1631333</v>
      </c>
    </row>
    <row collapsed="false" customFormat="false" customHeight="true" hidden="true" ht="39.75" outlineLevel="0" r="29">
      <c r="B29" s="125" t="n">
        <v>13</v>
      </c>
      <c r="C29" s="125"/>
      <c r="D29" s="67" t="s">
        <v>87</v>
      </c>
      <c r="E29" s="68" t="s">
        <v>449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</row>
    <row collapsed="false" customFormat="false" customHeight="false" hidden="true" ht="12.75" outlineLevel="0" r="30"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</row>
    <row collapsed="false" customFormat="false" customHeight="false" hidden="false" ht="15" outlineLevel="0" r="31">
      <c r="D31" s="126" t="s">
        <v>450</v>
      </c>
      <c r="E31" s="127" t="s">
        <v>451</v>
      </c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  <c r="CB31" s="128"/>
      <c r="CC31" s="128"/>
      <c r="CD31" s="128"/>
      <c r="CE31" s="128"/>
      <c r="CF31" s="128"/>
      <c r="CG31" s="128"/>
      <c r="CH31" s="128"/>
      <c r="CI31" s="128"/>
      <c r="CJ31" s="128"/>
      <c r="CK31" s="128"/>
      <c r="CL31" s="128"/>
      <c r="CM31" s="128"/>
      <c r="CN31" s="128"/>
      <c r="CO31" s="128"/>
      <c r="CP31" s="128"/>
      <c r="CQ31" s="128"/>
      <c r="CR31" s="128"/>
      <c r="CS31" s="128"/>
      <c r="CT31" s="128"/>
      <c r="CU31" s="128"/>
      <c r="CV31" s="128"/>
      <c r="CW31" s="128"/>
      <c r="CX31" s="128"/>
      <c r="CY31" s="128"/>
      <c r="CZ31" s="128"/>
      <c r="DA31" s="128"/>
      <c r="DB31" s="128"/>
      <c r="DC31" s="128"/>
      <c r="DD31" s="128"/>
      <c r="DE31" s="128"/>
      <c r="DF31" s="128"/>
      <c r="DG31" s="128"/>
      <c r="DH31" s="128"/>
      <c r="DI31" s="128"/>
      <c r="DJ31" s="128"/>
      <c r="DK31" s="128"/>
      <c r="DL31" s="128"/>
      <c r="DM31" s="128"/>
      <c r="DN31" s="128"/>
      <c r="DO31" s="128"/>
      <c r="DP31" s="128"/>
      <c r="DQ31" s="128"/>
      <c r="DR31" s="128"/>
      <c r="DS31" s="128"/>
      <c r="DT31" s="128"/>
      <c r="DU31" s="128"/>
      <c r="DV31" s="128"/>
      <c r="DW31" s="128"/>
      <c r="DX31" s="128"/>
      <c r="DY31" s="128"/>
      <c r="DZ31" s="128"/>
      <c r="EA31" s="128"/>
      <c r="EB31" s="128"/>
      <c r="EC31" s="128"/>
      <c r="ED31" s="128"/>
      <c r="EE31" s="128"/>
      <c r="EF31" s="128"/>
      <c r="EG31" s="128"/>
      <c r="EH31" s="128"/>
      <c r="EI31" s="128"/>
      <c r="EJ31" s="128"/>
      <c r="EK31" s="128"/>
      <c r="EL31" s="128"/>
      <c r="EM31" s="128"/>
      <c r="EN31" s="128"/>
      <c r="EO31" s="128"/>
      <c r="EP31" s="128"/>
      <c r="EQ31" s="128"/>
      <c r="ER31" s="128"/>
      <c r="ES31" s="128"/>
      <c r="ET31" s="128"/>
      <c r="EU31" s="128"/>
      <c r="EV31" s="128"/>
      <c r="EW31" s="128"/>
      <c r="EX31" s="128"/>
      <c r="EY31" s="128"/>
      <c r="EZ31" s="128"/>
      <c r="FA31" s="128"/>
      <c r="FB31" s="128"/>
      <c r="FC31" s="128"/>
      <c r="FD31" s="128"/>
      <c r="FE31" s="128"/>
      <c r="FF31" s="128"/>
      <c r="FG31" s="128"/>
      <c r="FH31" s="128"/>
      <c r="FI31" s="128"/>
      <c r="FJ31" s="128"/>
      <c r="FK31" s="128"/>
      <c r="FL31" s="128"/>
      <c r="FM31" s="128"/>
      <c r="FN31" s="128"/>
      <c r="FO31" s="128"/>
      <c r="FP31" s="128"/>
      <c r="FQ31" s="128"/>
      <c r="FR31" s="128"/>
      <c r="FS31" s="128"/>
      <c r="FT31" s="128"/>
      <c r="FU31" s="128"/>
      <c r="FV31" s="128"/>
      <c r="FW31" s="128"/>
      <c r="FX31" s="128"/>
      <c r="FY31" s="128"/>
      <c r="FZ31" s="128"/>
      <c r="GA31" s="128"/>
      <c r="GB31" s="128"/>
      <c r="GC31" s="128"/>
      <c r="GD31" s="128"/>
      <c r="GE31" s="128"/>
      <c r="GF31" s="128"/>
      <c r="GG31" s="128"/>
      <c r="GH31" s="128"/>
      <c r="GI31" s="128"/>
      <c r="GJ31" s="128"/>
      <c r="GK31" s="128"/>
      <c r="GL31" s="128"/>
      <c r="GM31" s="128"/>
      <c r="GN31" s="128"/>
      <c r="GO31" s="128"/>
      <c r="GP31" s="128"/>
      <c r="GQ31" s="128"/>
      <c r="GR31" s="128"/>
      <c r="GS31" s="128"/>
      <c r="GT31" s="128"/>
      <c r="GU31" s="128"/>
      <c r="GV31" s="128"/>
      <c r="GW31" s="128"/>
      <c r="GX31" s="128"/>
      <c r="GY31" s="128"/>
      <c r="GZ31" s="128"/>
      <c r="HA31" s="128"/>
      <c r="HB31" s="128"/>
      <c r="HC31" s="128"/>
      <c r="HD31" s="128"/>
      <c r="HE31" s="128"/>
      <c r="HF31" s="128"/>
      <c r="HG31" s="128"/>
      <c r="HH31" s="128"/>
      <c r="HI31" s="128"/>
      <c r="HJ31" s="128"/>
      <c r="HK31" s="128"/>
      <c r="HL31" s="128"/>
      <c r="HM31" s="128"/>
      <c r="HN31" s="128"/>
      <c r="HO31" s="128"/>
      <c r="HP31" s="128"/>
      <c r="HQ31" s="128"/>
      <c r="HR31" s="128"/>
      <c r="HS31" s="128"/>
      <c r="HT31" s="128"/>
      <c r="HU31" s="128"/>
      <c r="HV31" s="128"/>
      <c r="HW31" s="128"/>
      <c r="HX31" s="129"/>
    </row>
    <row collapsed="false" customFormat="false" customHeight="false" hidden="false" ht="15" outlineLevel="0" r="32">
      <c r="D32" s="130" t="s">
        <v>89</v>
      </c>
      <c r="E32" s="131" t="n">
        <v>0</v>
      </c>
      <c r="F32" s="132" t="n">
        <v>1</v>
      </c>
      <c r="G32" s="132" t="n">
        <v>2</v>
      </c>
      <c r="H32" s="132" t="n">
        <v>3</v>
      </c>
      <c r="I32" s="132" t="n">
        <v>4</v>
      </c>
      <c r="J32" s="132" t="n">
        <v>5</v>
      </c>
      <c r="K32" s="132" t="n">
        <v>6</v>
      </c>
      <c r="L32" s="132" t="n">
        <v>7</v>
      </c>
      <c r="M32" s="132" t="n">
        <v>8</v>
      </c>
      <c r="N32" s="132" t="n">
        <v>9</v>
      </c>
      <c r="O32" s="132" t="n">
        <v>10</v>
      </c>
      <c r="P32" s="132" t="n">
        <v>11</v>
      </c>
      <c r="Q32" s="132" t="n">
        <v>12</v>
      </c>
      <c r="R32" s="132" t="n">
        <v>14</v>
      </c>
      <c r="S32" s="132" t="n">
        <v>15</v>
      </c>
      <c r="T32" s="132" t="n">
        <v>16</v>
      </c>
      <c r="U32" s="132" t="n">
        <v>17</v>
      </c>
      <c r="V32" s="132" t="n">
        <v>18</v>
      </c>
      <c r="W32" s="132" t="n">
        <v>21</v>
      </c>
      <c r="X32" s="132" t="n">
        <v>22</v>
      </c>
      <c r="Y32" s="132" t="n">
        <v>23</v>
      </c>
      <c r="Z32" s="132" t="n">
        <v>24</v>
      </c>
      <c r="AA32" s="132" t="n">
        <v>25</v>
      </c>
      <c r="AB32" s="132" t="n">
        <v>26</v>
      </c>
      <c r="AC32" s="132" t="n">
        <v>27</v>
      </c>
      <c r="AD32" s="132" t="n">
        <v>28</v>
      </c>
      <c r="AE32" s="132" t="n">
        <v>29</v>
      </c>
      <c r="AF32" s="132" t="n">
        <v>31</v>
      </c>
      <c r="AG32" s="132" t="n">
        <v>32</v>
      </c>
      <c r="AH32" s="132" t="n">
        <v>33</v>
      </c>
      <c r="AI32" s="132" t="n">
        <v>34</v>
      </c>
      <c r="AJ32" s="132" t="n">
        <v>35</v>
      </c>
      <c r="AK32" s="132" t="n">
        <v>36</v>
      </c>
      <c r="AL32" s="132" t="n">
        <v>37</v>
      </c>
      <c r="AM32" s="132" t="n">
        <v>39</v>
      </c>
      <c r="AN32" s="132" t="n">
        <v>40</v>
      </c>
      <c r="AO32" s="132" t="n">
        <v>42</v>
      </c>
      <c r="AP32" s="132" t="n">
        <v>43</v>
      </c>
      <c r="AQ32" s="132" t="n">
        <v>44</v>
      </c>
      <c r="AR32" s="132" t="n">
        <v>45</v>
      </c>
      <c r="AS32" s="132" t="n">
        <v>46</v>
      </c>
      <c r="AT32" s="132" t="n">
        <v>47</v>
      </c>
      <c r="AU32" s="132" t="n">
        <v>49</v>
      </c>
      <c r="AV32" s="132" t="n">
        <v>51</v>
      </c>
      <c r="AW32" s="132" t="n">
        <v>52</v>
      </c>
      <c r="AX32" s="132" t="n">
        <v>53</v>
      </c>
      <c r="AY32" s="132" t="n">
        <v>54</v>
      </c>
      <c r="AZ32" s="132" t="n">
        <v>55</v>
      </c>
      <c r="BA32" s="132" t="n">
        <v>59</v>
      </c>
      <c r="BB32" s="132" t="n">
        <v>61</v>
      </c>
      <c r="BC32" s="132" t="n">
        <v>64</v>
      </c>
      <c r="BD32" s="132" t="n">
        <v>65</v>
      </c>
      <c r="BE32" s="132" t="n">
        <v>66</v>
      </c>
      <c r="BF32" s="132" t="n">
        <v>67</v>
      </c>
      <c r="BG32" s="132" t="n">
        <v>68</v>
      </c>
      <c r="BH32" s="132" t="n">
        <v>69</v>
      </c>
      <c r="BI32" s="132" t="n">
        <v>70</v>
      </c>
      <c r="BJ32" s="132" t="n">
        <v>72</v>
      </c>
      <c r="BK32" s="132" t="n">
        <v>73</v>
      </c>
      <c r="BL32" s="132" t="n">
        <v>75</v>
      </c>
      <c r="BM32" s="132" t="n">
        <v>76</v>
      </c>
      <c r="BN32" s="132" t="n">
        <v>78</v>
      </c>
      <c r="BO32" s="132" t="n">
        <v>79</v>
      </c>
      <c r="BP32" s="132" t="n">
        <v>80</v>
      </c>
      <c r="BQ32" s="132" t="n">
        <v>81</v>
      </c>
      <c r="BR32" s="132" t="n">
        <v>83</v>
      </c>
      <c r="BS32" s="132" t="n">
        <v>85</v>
      </c>
      <c r="BT32" s="132" t="n">
        <v>86</v>
      </c>
      <c r="BU32" s="132" t="n">
        <v>89</v>
      </c>
      <c r="BV32" s="132" t="n">
        <v>90</v>
      </c>
      <c r="BW32" s="132" t="n">
        <v>92</v>
      </c>
      <c r="BX32" s="132" t="n">
        <v>94</v>
      </c>
      <c r="BY32" s="132" t="n">
        <v>96</v>
      </c>
      <c r="BZ32" s="132" t="n">
        <v>100</v>
      </c>
      <c r="CA32" s="132" t="n">
        <v>102</v>
      </c>
      <c r="CB32" s="132" t="n">
        <v>103</v>
      </c>
      <c r="CC32" s="132" t="n">
        <v>104</v>
      </c>
      <c r="CD32" s="132" t="n">
        <v>105</v>
      </c>
      <c r="CE32" s="132" t="n">
        <v>107</v>
      </c>
      <c r="CF32" s="132" t="n">
        <v>108</v>
      </c>
      <c r="CG32" s="132" t="n">
        <v>110</v>
      </c>
      <c r="CH32" s="132" t="n">
        <v>111</v>
      </c>
      <c r="CI32" s="132" t="n">
        <v>112</v>
      </c>
      <c r="CJ32" s="132" t="n">
        <v>113</v>
      </c>
      <c r="CK32" s="132" t="n">
        <v>114</v>
      </c>
      <c r="CL32" s="132" t="n">
        <v>115</v>
      </c>
      <c r="CM32" s="132" t="n">
        <v>117</v>
      </c>
      <c r="CN32" s="132" t="n">
        <v>120</v>
      </c>
      <c r="CO32" s="132" t="n">
        <v>121</v>
      </c>
      <c r="CP32" s="132" t="n">
        <v>123</v>
      </c>
      <c r="CQ32" s="132" t="n">
        <v>125</v>
      </c>
      <c r="CR32" s="132" t="n">
        <v>126</v>
      </c>
      <c r="CS32" s="132" t="n">
        <v>129</v>
      </c>
      <c r="CT32" s="132" t="n">
        <v>132</v>
      </c>
      <c r="CU32" s="132" t="n">
        <v>140</v>
      </c>
      <c r="CV32" s="132" t="n">
        <v>143</v>
      </c>
      <c r="CW32" s="132" t="n">
        <v>144</v>
      </c>
      <c r="CX32" s="132" t="n">
        <v>147</v>
      </c>
      <c r="CY32" s="132" t="n">
        <v>148</v>
      </c>
      <c r="CZ32" s="132" t="n">
        <v>149</v>
      </c>
      <c r="DA32" s="132" t="n">
        <v>150</v>
      </c>
      <c r="DB32" s="132" t="n">
        <v>151</v>
      </c>
      <c r="DC32" s="132" t="n">
        <v>152</v>
      </c>
      <c r="DD32" s="132" t="n">
        <v>155</v>
      </c>
      <c r="DE32" s="132" t="n">
        <v>158</v>
      </c>
      <c r="DF32" s="132" t="n">
        <v>160</v>
      </c>
      <c r="DG32" s="132" t="n">
        <v>161</v>
      </c>
      <c r="DH32" s="132" t="n">
        <v>162</v>
      </c>
      <c r="DI32" s="132" t="n">
        <v>164</v>
      </c>
      <c r="DJ32" s="132" t="n">
        <v>165</v>
      </c>
      <c r="DK32" s="132" t="n">
        <v>168</v>
      </c>
      <c r="DL32" s="132" t="n">
        <v>170</v>
      </c>
      <c r="DM32" s="132" t="n">
        <v>171</v>
      </c>
      <c r="DN32" s="132" t="n">
        <v>172</v>
      </c>
      <c r="DO32" s="132" t="n">
        <v>173</v>
      </c>
      <c r="DP32" s="132" t="n">
        <v>175</v>
      </c>
      <c r="DQ32" s="132" t="n">
        <v>178</v>
      </c>
      <c r="DR32" s="132" t="n">
        <v>179</v>
      </c>
      <c r="DS32" s="132" t="n">
        <v>184</v>
      </c>
      <c r="DT32" s="132" t="n">
        <v>187</v>
      </c>
      <c r="DU32" s="132" t="n">
        <v>188</v>
      </c>
      <c r="DV32" s="132" t="n">
        <v>194</v>
      </c>
      <c r="DW32" s="132" t="n">
        <v>198</v>
      </c>
      <c r="DX32" s="132" t="n">
        <v>200</v>
      </c>
      <c r="DY32" s="132" t="n">
        <v>202</v>
      </c>
      <c r="DZ32" s="132" t="n">
        <v>208</v>
      </c>
      <c r="EA32" s="132" t="n">
        <v>209</v>
      </c>
      <c r="EB32" s="132" t="n">
        <v>212</v>
      </c>
      <c r="EC32" s="132" t="n">
        <v>214</v>
      </c>
      <c r="ED32" s="132" t="n">
        <v>219</v>
      </c>
      <c r="EE32" s="132" t="n">
        <v>220</v>
      </c>
      <c r="EF32" s="132" t="n">
        <v>221</v>
      </c>
      <c r="EG32" s="132" t="n">
        <v>231</v>
      </c>
      <c r="EH32" s="132" t="n">
        <v>232</v>
      </c>
      <c r="EI32" s="132" t="n">
        <v>236</v>
      </c>
      <c r="EJ32" s="132" t="n">
        <v>240</v>
      </c>
      <c r="EK32" s="132" t="n">
        <v>241</v>
      </c>
      <c r="EL32" s="132" t="n">
        <v>243</v>
      </c>
      <c r="EM32" s="132" t="n">
        <v>246</v>
      </c>
      <c r="EN32" s="132" t="n">
        <v>249</v>
      </c>
      <c r="EO32" s="132" t="n">
        <v>251</v>
      </c>
      <c r="EP32" s="132" t="n">
        <v>281</v>
      </c>
      <c r="EQ32" s="132" t="n">
        <v>309</v>
      </c>
      <c r="ER32" s="132" t="n">
        <v>318</v>
      </c>
      <c r="ES32" s="132" t="n">
        <v>323</v>
      </c>
      <c r="ET32" s="132" t="n">
        <v>336</v>
      </c>
      <c r="EU32" s="132" t="n">
        <v>344</v>
      </c>
      <c r="EV32" s="132" t="n">
        <v>348</v>
      </c>
      <c r="EW32" s="132" t="n">
        <v>349</v>
      </c>
      <c r="EX32" s="132" t="n">
        <v>352</v>
      </c>
      <c r="EY32" s="132" t="n">
        <v>361</v>
      </c>
      <c r="EZ32" s="132" t="n">
        <v>363</v>
      </c>
      <c r="FA32" s="132" t="n">
        <v>368</v>
      </c>
      <c r="FB32" s="132" t="n">
        <v>371</v>
      </c>
      <c r="FC32" s="132" t="n">
        <v>376</v>
      </c>
      <c r="FD32" s="132" t="n">
        <v>382</v>
      </c>
      <c r="FE32" s="132" t="n">
        <v>384</v>
      </c>
      <c r="FF32" s="132" t="n">
        <v>385</v>
      </c>
      <c r="FG32" s="132" t="n">
        <v>391</v>
      </c>
      <c r="FH32" s="132" t="n">
        <v>417</v>
      </c>
      <c r="FI32" s="132" t="n">
        <v>419</v>
      </c>
      <c r="FJ32" s="132" t="n">
        <v>427</v>
      </c>
      <c r="FK32" s="132" t="n">
        <v>428</v>
      </c>
      <c r="FL32" s="132" t="n">
        <v>433</v>
      </c>
      <c r="FM32" s="132" t="n">
        <v>438</v>
      </c>
      <c r="FN32" s="132" t="n">
        <v>449</v>
      </c>
      <c r="FO32" s="132" t="n">
        <v>454</v>
      </c>
      <c r="FP32" s="132" t="n">
        <v>465</v>
      </c>
      <c r="FQ32" s="132" t="n">
        <v>466</v>
      </c>
      <c r="FR32" s="132" t="n">
        <v>477</v>
      </c>
      <c r="FS32" s="132" t="n">
        <v>482</v>
      </c>
      <c r="FT32" s="132" t="n">
        <v>484</v>
      </c>
      <c r="FU32" s="132" t="n">
        <v>495</v>
      </c>
      <c r="FV32" s="132" t="n">
        <v>498</v>
      </c>
      <c r="FW32" s="132" t="n">
        <v>499</v>
      </c>
      <c r="FX32" s="132" t="n">
        <v>500</v>
      </c>
      <c r="FY32" s="132" t="n">
        <v>503</v>
      </c>
      <c r="FZ32" s="132" t="n">
        <v>507</v>
      </c>
      <c r="GA32" s="132" t="n">
        <v>512</v>
      </c>
      <c r="GB32" s="132" t="n">
        <v>522</v>
      </c>
      <c r="GC32" s="132" t="n">
        <v>534</v>
      </c>
      <c r="GD32" s="132" t="n">
        <v>546</v>
      </c>
      <c r="GE32" s="132" t="n">
        <v>548</v>
      </c>
      <c r="GF32" s="132" t="n">
        <v>556</v>
      </c>
      <c r="GG32" s="132" t="n">
        <v>601</v>
      </c>
      <c r="GH32" s="132" t="n">
        <v>616</v>
      </c>
      <c r="GI32" s="132" t="n">
        <v>641</v>
      </c>
      <c r="GJ32" s="132" t="n">
        <v>680</v>
      </c>
      <c r="GK32" s="132" t="n">
        <v>688</v>
      </c>
      <c r="GL32" s="132" t="n">
        <v>738</v>
      </c>
      <c r="GM32" s="132" t="n">
        <v>822</v>
      </c>
      <c r="GN32" s="132" t="n">
        <v>840</v>
      </c>
      <c r="GO32" s="132" t="n">
        <v>850</v>
      </c>
      <c r="GP32" s="132" t="n">
        <v>878</v>
      </c>
      <c r="GQ32" s="132" t="n">
        <v>879</v>
      </c>
      <c r="GR32" s="132" t="n">
        <v>891</v>
      </c>
      <c r="GS32" s="132" t="n">
        <v>901</v>
      </c>
      <c r="GT32" s="132" t="n">
        <v>912</v>
      </c>
      <c r="GU32" s="132" t="n">
        <v>939</v>
      </c>
      <c r="GV32" s="132" t="n">
        <v>999</v>
      </c>
      <c r="GW32" s="132" t="n">
        <v>1049</v>
      </c>
      <c r="GX32" s="132" t="n">
        <v>1095</v>
      </c>
      <c r="GY32" s="132" t="n">
        <v>1118</v>
      </c>
      <c r="GZ32" s="132" t="n">
        <v>1189</v>
      </c>
      <c r="HA32" s="132" t="n">
        <v>1199</v>
      </c>
      <c r="HB32" s="132" t="n">
        <v>1203</v>
      </c>
      <c r="HC32" s="132" t="n">
        <v>1274</v>
      </c>
      <c r="HD32" s="132" t="n">
        <v>1373</v>
      </c>
      <c r="HE32" s="132" t="n">
        <v>1377</v>
      </c>
      <c r="HF32" s="132" t="n">
        <v>1386</v>
      </c>
      <c r="HG32" s="132" t="n">
        <v>1392</v>
      </c>
      <c r="HH32" s="132" t="n">
        <v>1400</v>
      </c>
      <c r="HI32" s="132" t="n">
        <v>1476</v>
      </c>
      <c r="HJ32" s="132" t="n">
        <v>1637</v>
      </c>
      <c r="HK32" s="132" t="n">
        <v>1748</v>
      </c>
      <c r="HL32" s="132" t="n">
        <v>1803</v>
      </c>
      <c r="HM32" s="132" t="n">
        <v>1821</v>
      </c>
      <c r="HN32" s="132" t="n">
        <v>1886</v>
      </c>
      <c r="HO32" s="132" t="n">
        <v>2182</v>
      </c>
      <c r="HP32" s="132" t="n">
        <v>2193</v>
      </c>
      <c r="HQ32" s="132" t="n">
        <v>2414</v>
      </c>
      <c r="HR32" s="132" t="n">
        <v>2633</v>
      </c>
      <c r="HS32" s="132" t="n">
        <v>2668</v>
      </c>
      <c r="HT32" s="132" t="n">
        <v>3415</v>
      </c>
      <c r="HU32" s="132" t="n">
        <v>4540</v>
      </c>
      <c r="HV32" s="132" t="n">
        <v>6358</v>
      </c>
      <c r="HW32" s="132" t="n">
        <v>18805</v>
      </c>
      <c r="HX32" s="133" t="s">
        <v>408</v>
      </c>
    </row>
    <row collapsed="false" customFormat="false" customHeight="false" hidden="false" ht="12.75" outlineLevel="0" r="33">
      <c r="A33" s="134"/>
      <c r="B33" s="134"/>
      <c r="C33" s="134" t="n">
        <v>1</v>
      </c>
      <c r="D33" s="112" t="s">
        <v>93</v>
      </c>
      <c r="E33" s="135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136"/>
      <c r="BE33" s="136"/>
      <c r="BF33" s="136"/>
      <c r="BG33" s="136"/>
      <c r="BH33" s="136"/>
      <c r="BI33" s="136"/>
      <c r="BJ33" s="136"/>
      <c r="BK33" s="136"/>
      <c r="BL33" s="136"/>
      <c r="BM33" s="136"/>
      <c r="BN33" s="136"/>
      <c r="BO33" s="136"/>
      <c r="BP33" s="136"/>
      <c r="BQ33" s="136"/>
      <c r="BR33" s="136"/>
      <c r="BS33" s="136"/>
      <c r="BT33" s="136"/>
      <c r="BU33" s="136"/>
      <c r="BV33" s="136"/>
      <c r="BW33" s="136"/>
      <c r="BX33" s="136"/>
      <c r="BY33" s="136"/>
      <c r="BZ33" s="136"/>
      <c r="CA33" s="136"/>
      <c r="CB33" s="136"/>
      <c r="CC33" s="136"/>
      <c r="CD33" s="136"/>
      <c r="CE33" s="136"/>
      <c r="CF33" s="136"/>
      <c r="CG33" s="136"/>
      <c r="CH33" s="136"/>
      <c r="CI33" s="136"/>
      <c r="CJ33" s="136"/>
      <c r="CK33" s="136"/>
      <c r="CL33" s="136"/>
      <c r="CM33" s="136"/>
      <c r="CN33" s="136"/>
      <c r="CO33" s="136"/>
      <c r="CP33" s="136"/>
      <c r="CQ33" s="136"/>
      <c r="CR33" s="136"/>
      <c r="CS33" s="136"/>
      <c r="CT33" s="136"/>
      <c r="CU33" s="136"/>
      <c r="CV33" s="136"/>
      <c r="CW33" s="136"/>
      <c r="CX33" s="136"/>
      <c r="CY33" s="136"/>
      <c r="CZ33" s="136"/>
      <c r="DA33" s="136"/>
      <c r="DB33" s="136"/>
      <c r="DC33" s="136"/>
      <c r="DD33" s="136"/>
      <c r="DE33" s="136"/>
      <c r="DF33" s="136"/>
      <c r="DG33" s="136"/>
      <c r="DH33" s="136"/>
      <c r="DI33" s="136"/>
      <c r="DJ33" s="136"/>
      <c r="DK33" s="136"/>
      <c r="DL33" s="136"/>
      <c r="DM33" s="136"/>
      <c r="DN33" s="136"/>
      <c r="DO33" s="136"/>
      <c r="DP33" s="136"/>
      <c r="DQ33" s="136"/>
      <c r="DR33" s="136"/>
      <c r="DS33" s="136"/>
      <c r="DT33" s="136"/>
      <c r="DU33" s="136"/>
      <c r="DV33" s="136"/>
      <c r="DW33" s="136"/>
      <c r="DX33" s="136"/>
      <c r="DY33" s="136"/>
      <c r="DZ33" s="136"/>
      <c r="EA33" s="136"/>
      <c r="EB33" s="136"/>
      <c r="EC33" s="136"/>
      <c r="ED33" s="136"/>
      <c r="EE33" s="136"/>
      <c r="EF33" s="136"/>
      <c r="EG33" s="136"/>
      <c r="EH33" s="136"/>
      <c r="EI33" s="136"/>
      <c r="EJ33" s="136"/>
      <c r="EK33" s="136"/>
      <c r="EL33" s="136"/>
      <c r="EM33" s="136"/>
      <c r="EN33" s="136"/>
      <c r="EO33" s="136"/>
      <c r="EP33" s="136"/>
      <c r="EQ33" s="136"/>
      <c r="ER33" s="136"/>
      <c r="ES33" s="136"/>
      <c r="ET33" s="136"/>
      <c r="EU33" s="136"/>
      <c r="EV33" s="136"/>
      <c r="EW33" s="136"/>
      <c r="EX33" s="136"/>
      <c r="EY33" s="136"/>
      <c r="EZ33" s="136"/>
      <c r="FA33" s="136"/>
      <c r="FB33" s="136"/>
      <c r="FC33" s="136"/>
      <c r="FD33" s="136"/>
      <c r="FE33" s="136"/>
      <c r="FF33" s="136"/>
      <c r="FG33" s="136"/>
      <c r="FH33" s="136"/>
      <c r="FI33" s="136"/>
      <c r="FJ33" s="136"/>
      <c r="FK33" s="136"/>
      <c r="FL33" s="136"/>
      <c r="FM33" s="136"/>
      <c r="FN33" s="136"/>
      <c r="FO33" s="136"/>
      <c r="FP33" s="136"/>
      <c r="FQ33" s="136"/>
      <c r="FR33" s="136"/>
      <c r="FS33" s="136"/>
      <c r="FT33" s="136"/>
      <c r="FU33" s="136"/>
      <c r="FV33" s="136"/>
      <c r="FW33" s="136"/>
      <c r="FX33" s="136"/>
      <c r="FY33" s="136"/>
      <c r="FZ33" s="136"/>
      <c r="GA33" s="136"/>
      <c r="GB33" s="136"/>
      <c r="GC33" s="136"/>
      <c r="GD33" s="136"/>
      <c r="GE33" s="136"/>
      <c r="GF33" s="136"/>
      <c r="GG33" s="136"/>
      <c r="GH33" s="136"/>
      <c r="GI33" s="136"/>
      <c r="GJ33" s="136"/>
      <c r="GK33" s="136"/>
      <c r="GL33" s="136"/>
      <c r="GM33" s="136"/>
      <c r="GN33" s="136"/>
      <c r="GO33" s="136"/>
      <c r="GP33" s="136"/>
      <c r="GQ33" s="136"/>
      <c r="GR33" s="136"/>
      <c r="GS33" s="136"/>
      <c r="GT33" s="136"/>
      <c r="GU33" s="136"/>
      <c r="GV33" s="136"/>
      <c r="GW33" s="136"/>
      <c r="GX33" s="136"/>
      <c r="GY33" s="136"/>
      <c r="GZ33" s="136"/>
      <c r="HA33" s="136"/>
      <c r="HB33" s="136"/>
      <c r="HC33" s="136"/>
      <c r="HD33" s="136"/>
      <c r="HE33" s="136"/>
      <c r="HF33" s="136"/>
      <c r="HG33" s="136"/>
      <c r="HH33" s="136"/>
      <c r="HI33" s="136"/>
      <c r="HJ33" s="136"/>
      <c r="HK33" s="136"/>
      <c r="HL33" s="136"/>
      <c r="HM33" s="136"/>
      <c r="HN33" s="136"/>
      <c r="HO33" s="136"/>
      <c r="HP33" s="136"/>
      <c r="HQ33" s="136"/>
      <c r="HR33" s="136"/>
      <c r="HS33" s="136"/>
      <c r="HT33" s="136"/>
      <c r="HU33" s="136"/>
      <c r="HV33" s="136"/>
      <c r="HW33" s="137"/>
      <c r="HX33" s="138"/>
    </row>
    <row collapsed="false" customFormat="false" customHeight="false" hidden="false" ht="12.75" outlineLevel="0" r="34">
      <c r="A34" s="134"/>
      <c r="B34" s="134"/>
      <c r="C34" s="134" t="n">
        <f aca="false">+C33+1</f>
        <v>2</v>
      </c>
      <c r="D34" s="113" t="s">
        <v>95</v>
      </c>
      <c r="E34" s="139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I34" s="140"/>
      <c r="DJ34" s="140"/>
      <c r="DK34" s="140"/>
      <c r="DL34" s="140"/>
      <c r="DM34" s="140"/>
      <c r="DN34" s="140"/>
      <c r="DO34" s="140"/>
      <c r="DP34" s="140"/>
      <c r="DQ34" s="140"/>
      <c r="DR34" s="140"/>
      <c r="DS34" s="140"/>
      <c r="DT34" s="140"/>
      <c r="DU34" s="140"/>
      <c r="DV34" s="140"/>
      <c r="DW34" s="140"/>
      <c r="DX34" s="140"/>
      <c r="DY34" s="140"/>
      <c r="DZ34" s="140"/>
      <c r="EA34" s="140"/>
      <c r="EB34" s="140"/>
      <c r="EC34" s="140"/>
      <c r="ED34" s="140"/>
      <c r="EE34" s="140"/>
      <c r="EF34" s="140"/>
      <c r="EG34" s="140"/>
      <c r="EH34" s="140"/>
      <c r="EI34" s="140"/>
      <c r="EJ34" s="140"/>
      <c r="EK34" s="140"/>
      <c r="EL34" s="140"/>
      <c r="EM34" s="140"/>
      <c r="EN34" s="140"/>
      <c r="EO34" s="140"/>
      <c r="EP34" s="140"/>
      <c r="EQ34" s="140"/>
      <c r="ER34" s="140"/>
      <c r="ES34" s="140"/>
      <c r="ET34" s="140"/>
      <c r="EU34" s="140"/>
      <c r="EV34" s="140"/>
      <c r="EW34" s="140"/>
      <c r="EX34" s="140"/>
      <c r="EY34" s="140"/>
      <c r="EZ34" s="140"/>
      <c r="FA34" s="140"/>
      <c r="FB34" s="140"/>
      <c r="FC34" s="140"/>
      <c r="FD34" s="140"/>
      <c r="FE34" s="140"/>
      <c r="FF34" s="140"/>
      <c r="FG34" s="140"/>
      <c r="FH34" s="140"/>
      <c r="FI34" s="140"/>
      <c r="FJ34" s="140"/>
      <c r="FK34" s="140"/>
      <c r="FL34" s="140"/>
      <c r="FM34" s="140"/>
      <c r="FN34" s="140"/>
      <c r="FO34" s="140"/>
      <c r="FP34" s="140"/>
      <c r="FQ34" s="140"/>
      <c r="FR34" s="140"/>
      <c r="FS34" s="140"/>
      <c r="FT34" s="140"/>
      <c r="FU34" s="140"/>
      <c r="FV34" s="140"/>
      <c r="FW34" s="140"/>
      <c r="FX34" s="140"/>
      <c r="FY34" s="140"/>
      <c r="FZ34" s="140"/>
      <c r="GA34" s="140"/>
      <c r="GB34" s="140"/>
      <c r="GC34" s="140"/>
      <c r="GD34" s="140"/>
      <c r="GE34" s="140"/>
      <c r="GF34" s="140"/>
      <c r="GG34" s="140"/>
      <c r="GH34" s="140"/>
      <c r="GI34" s="140"/>
      <c r="GJ34" s="140"/>
      <c r="GK34" s="140"/>
      <c r="GL34" s="140"/>
      <c r="GM34" s="140"/>
      <c r="GN34" s="140"/>
      <c r="GO34" s="140"/>
      <c r="GP34" s="140"/>
      <c r="GQ34" s="140"/>
      <c r="GR34" s="140"/>
      <c r="GS34" s="140"/>
      <c r="GT34" s="140"/>
      <c r="GU34" s="140"/>
      <c r="GV34" s="140"/>
      <c r="GW34" s="140"/>
      <c r="GX34" s="140"/>
      <c r="GY34" s="140"/>
      <c r="GZ34" s="140"/>
      <c r="HA34" s="140"/>
      <c r="HB34" s="140"/>
      <c r="HC34" s="140"/>
      <c r="HD34" s="140"/>
      <c r="HE34" s="140"/>
      <c r="HF34" s="140"/>
      <c r="HG34" s="140"/>
      <c r="HH34" s="140"/>
      <c r="HI34" s="140"/>
      <c r="HJ34" s="140"/>
      <c r="HK34" s="140"/>
      <c r="HL34" s="140"/>
      <c r="HM34" s="140"/>
      <c r="HN34" s="140"/>
      <c r="HO34" s="140"/>
      <c r="HP34" s="140"/>
      <c r="HQ34" s="140"/>
      <c r="HR34" s="140"/>
      <c r="HS34" s="140"/>
      <c r="HT34" s="140"/>
      <c r="HU34" s="140"/>
      <c r="HV34" s="140"/>
      <c r="HW34" s="141"/>
      <c r="HX34" s="142"/>
    </row>
    <row collapsed="false" customFormat="false" customHeight="false" hidden="false" ht="12.75" outlineLevel="0" r="35">
      <c r="A35" s="134"/>
      <c r="B35" s="134"/>
      <c r="C35" s="134" t="n">
        <f aca="false">+C34+1</f>
        <v>3</v>
      </c>
      <c r="D35" s="113" t="s">
        <v>98</v>
      </c>
      <c r="E35" s="139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0"/>
      <c r="AO35" s="140"/>
      <c r="AP35" s="140"/>
      <c r="AQ35" s="140"/>
      <c r="AR35" s="140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  <c r="BC35" s="140"/>
      <c r="BD35" s="140"/>
      <c r="BE35" s="140"/>
      <c r="BF35" s="140"/>
      <c r="BG35" s="140"/>
      <c r="BH35" s="140"/>
      <c r="BI35" s="140"/>
      <c r="BJ35" s="140"/>
      <c r="BK35" s="140"/>
      <c r="BL35" s="140"/>
      <c r="BM35" s="140"/>
      <c r="BN35" s="140"/>
      <c r="BO35" s="140"/>
      <c r="BP35" s="140"/>
      <c r="BQ35" s="140"/>
      <c r="BR35" s="140"/>
      <c r="BS35" s="140"/>
      <c r="BT35" s="140"/>
      <c r="BU35" s="140"/>
      <c r="BV35" s="140"/>
      <c r="BW35" s="140"/>
      <c r="BX35" s="140"/>
      <c r="BY35" s="140"/>
      <c r="BZ35" s="140"/>
      <c r="CA35" s="140"/>
      <c r="CB35" s="140"/>
      <c r="CC35" s="140"/>
      <c r="CD35" s="140"/>
      <c r="CE35" s="140"/>
      <c r="CF35" s="140"/>
      <c r="CG35" s="140"/>
      <c r="CH35" s="140"/>
      <c r="CI35" s="140"/>
      <c r="CJ35" s="140"/>
      <c r="CK35" s="140"/>
      <c r="CL35" s="140"/>
      <c r="CM35" s="140"/>
      <c r="CN35" s="140"/>
      <c r="CO35" s="140"/>
      <c r="CP35" s="140"/>
      <c r="CQ35" s="140"/>
      <c r="CR35" s="140"/>
      <c r="CS35" s="140"/>
      <c r="CT35" s="140"/>
      <c r="CU35" s="140"/>
      <c r="CV35" s="140"/>
      <c r="CW35" s="140"/>
      <c r="CX35" s="140"/>
      <c r="CY35" s="140"/>
      <c r="CZ35" s="140"/>
      <c r="DA35" s="140"/>
      <c r="DB35" s="140"/>
      <c r="DC35" s="140"/>
      <c r="DD35" s="140"/>
      <c r="DE35" s="140"/>
      <c r="DF35" s="140"/>
      <c r="DG35" s="140"/>
      <c r="DH35" s="140"/>
      <c r="DI35" s="140"/>
      <c r="DJ35" s="140"/>
      <c r="DK35" s="140"/>
      <c r="DL35" s="140"/>
      <c r="DM35" s="140"/>
      <c r="DN35" s="140"/>
      <c r="DO35" s="140"/>
      <c r="DP35" s="140"/>
      <c r="DQ35" s="140"/>
      <c r="DR35" s="140"/>
      <c r="DS35" s="140"/>
      <c r="DT35" s="140"/>
      <c r="DU35" s="140"/>
      <c r="DV35" s="140"/>
      <c r="DW35" s="140"/>
      <c r="DX35" s="140"/>
      <c r="DY35" s="140"/>
      <c r="DZ35" s="140"/>
      <c r="EA35" s="140"/>
      <c r="EB35" s="140"/>
      <c r="EC35" s="140"/>
      <c r="ED35" s="140"/>
      <c r="EE35" s="140"/>
      <c r="EF35" s="140"/>
      <c r="EG35" s="140"/>
      <c r="EH35" s="140"/>
      <c r="EI35" s="140"/>
      <c r="EJ35" s="140"/>
      <c r="EK35" s="140"/>
      <c r="EL35" s="140"/>
      <c r="EM35" s="140"/>
      <c r="EN35" s="140"/>
      <c r="EO35" s="140"/>
      <c r="EP35" s="140"/>
      <c r="EQ35" s="140"/>
      <c r="ER35" s="140"/>
      <c r="ES35" s="140"/>
      <c r="ET35" s="140"/>
      <c r="EU35" s="140"/>
      <c r="EV35" s="140"/>
      <c r="EW35" s="140"/>
      <c r="EX35" s="140"/>
      <c r="EY35" s="140"/>
      <c r="EZ35" s="140"/>
      <c r="FA35" s="140"/>
      <c r="FB35" s="140"/>
      <c r="FC35" s="140"/>
      <c r="FD35" s="140"/>
      <c r="FE35" s="140"/>
      <c r="FF35" s="140"/>
      <c r="FG35" s="140"/>
      <c r="FH35" s="140"/>
      <c r="FI35" s="140"/>
      <c r="FJ35" s="140"/>
      <c r="FK35" s="140"/>
      <c r="FL35" s="140"/>
      <c r="FM35" s="140"/>
      <c r="FN35" s="140"/>
      <c r="FO35" s="140"/>
      <c r="FP35" s="140"/>
      <c r="FQ35" s="140"/>
      <c r="FR35" s="140"/>
      <c r="FS35" s="140"/>
      <c r="FT35" s="140"/>
      <c r="FU35" s="140"/>
      <c r="FV35" s="140"/>
      <c r="FW35" s="140"/>
      <c r="FX35" s="140"/>
      <c r="FY35" s="140"/>
      <c r="FZ35" s="140"/>
      <c r="GA35" s="140"/>
      <c r="GB35" s="140"/>
      <c r="GC35" s="140"/>
      <c r="GD35" s="140"/>
      <c r="GE35" s="140"/>
      <c r="GF35" s="140"/>
      <c r="GG35" s="140"/>
      <c r="GH35" s="140"/>
      <c r="GI35" s="140"/>
      <c r="GJ35" s="140"/>
      <c r="GK35" s="140"/>
      <c r="GL35" s="140"/>
      <c r="GM35" s="140"/>
      <c r="GN35" s="140"/>
      <c r="GO35" s="140"/>
      <c r="GP35" s="140"/>
      <c r="GQ35" s="140"/>
      <c r="GR35" s="140"/>
      <c r="GS35" s="140"/>
      <c r="GT35" s="140"/>
      <c r="GU35" s="140"/>
      <c r="GV35" s="140"/>
      <c r="GW35" s="140"/>
      <c r="GX35" s="140"/>
      <c r="GY35" s="140"/>
      <c r="GZ35" s="140"/>
      <c r="HA35" s="140"/>
      <c r="HB35" s="140"/>
      <c r="HC35" s="140"/>
      <c r="HD35" s="140"/>
      <c r="HE35" s="140"/>
      <c r="HF35" s="140"/>
      <c r="HG35" s="140"/>
      <c r="HH35" s="140"/>
      <c r="HI35" s="140"/>
      <c r="HJ35" s="140"/>
      <c r="HK35" s="140"/>
      <c r="HL35" s="140"/>
      <c r="HM35" s="140"/>
      <c r="HN35" s="140"/>
      <c r="HO35" s="140"/>
      <c r="HP35" s="140"/>
      <c r="HQ35" s="140"/>
      <c r="HR35" s="140"/>
      <c r="HS35" s="140"/>
      <c r="HT35" s="140"/>
      <c r="HU35" s="140"/>
      <c r="HV35" s="140"/>
      <c r="HW35" s="141"/>
      <c r="HX35" s="142"/>
    </row>
    <row collapsed="false" customFormat="false" customHeight="false" hidden="false" ht="12.75" outlineLevel="0" r="36">
      <c r="A36" s="134"/>
      <c r="B36" s="134"/>
      <c r="C36" s="134" t="n">
        <f aca="false">+C35+1</f>
        <v>4</v>
      </c>
      <c r="D36" s="113" t="s">
        <v>101</v>
      </c>
      <c r="E36" s="139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DB36" s="140"/>
      <c r="DC36" s="140"/>
      <c r="DD36" s="140"/>
      <c r="DE36" s="140"/>
      <c r="DF36" s="140"/>
      <c r="DG36" s="140"/>
      <c r="DH36" s="140"/>
      <c r="DI36" s="140"/>
      <c r="DJ36" s="140"/>
      <c r="DK36" s="140"/>
      <c r="DL36" s="140"/>
      <c r="DM36" s="140"/>
      <c r="DN36" s="140"/>
      <c r="DO36" s="140"/>
      <c r="DP36" s="140"/>
      <c r="DQ36" s="140"/>
      <c r="DR36" s="140"/>
      <c r="DS36" s="140"/>
      <c r="DT36" s="140"/>
      <c r="DU36" s="140"/>
      <c r="DV36" s="140"/>
      <c r="DW36" s="140"/>
      <c r="DX36" s="140"/>
      <c r="DY36" s="140"/>
      <c r="DZ36" s="140"/>
      <c r="EA36" s="140"/>
      <c r="EB36" s="140"/>
      <c r="EC36" s="140"/>
      <c r="ED36" s="140"/>
      <c r="EE36" s="140"/>
      <c r="EF36" s="140"/>
      <c r="EG36" s="140"/>
      <c r="EH36" s="140"/>
      <c r="EI36" s="140"/>
      <c r="EJ36" s="140"/>
      <c r="EK36" s="140"/>
      <c r="EL36" s="140"/>
      <c r="EM36" s="140"/>
      <c r="EN36" s="140"/>
      <c r="EO36" s="140"/>
      <c r="EP36" s="140"/>
      <c r="EQ36" s="140"/>
      <c r="ER36" s="140"/>
      <c r="ES36" s="140"/>
      <c r="ET36" s="140"/>
      <c r="EU36" s="140"/>
      <c r="EV36" s="140"/>
      <c r="EW36" s="140"/>
      <c r="EX36" s="140"/>
      <c r="EY36" s="140"/>
      <c r="EZ36" s="140"/>
      <c r="FA36" s="140"/>
      <c r="FB36" s="140"/>
      <c r="FC36" s="140"/>
      <c r="FD36" s="140"/>
      <c r="FE36" s="140"/>
      <c r="FF36" s="140"/>
      <c r="FG36" s="140"/>
      <c r="FH36" s="140"/>
      <c r="FI36" s="140"/>
      <c r="FJ36" s="140"/>
      <c r="FK36" s="140"/>
      <c r="FL36" s="140"/>
      <c r="FM36" s="140"/>
      <c r="FN36" s="140"/>
      <c r="FO36" s="140"/>
      <c r="FP36" s="140"/>
      <c r="FQ36" s="140"/>
      <c r="FR36" s="140"/>
      <c r="FS36" s="140"/>
      <c r="FT36" s="140"/>
      <c r="FU36" s="140"/>
      <c r="FV36" s="140"/>
      <c r="FW36" s="140"/>
      <c r="FX36" s="140"/>
      <c r="FY36" s="140"/>
      <c r="FZ36" s="140"/>
      <c r="GA36" s="140"/>
      <c r="GB36" s="140"/>
      <c r="GC36" s="140"/>
      <c r="GD36" s="140"/>
      <c r="GE36" s="140"/>
      <c r="GF36" s="140"/>
      <c r="GG36" s="140"/>
      <c r="GH36" s="140"/>
      <c r="GI36" s="140"/>
      <c r="GJ36" s="140"/>
      <c r="GK36" s="140"/>
      <c r="GL36" s="140"/>
      <c r="GM36" s="140"/>
      <c r="GN36" s="140"/>
      <c r="GO36" s="140"/>
      <c r="GP36" s="140"/>
      <c r="GQ36" s="140"/>
      <c r="GR36" s="140"/>
      <c r="GS36" s="140"/>
      <c r="GT36" s="140"/>
      <c r="GU36" s="140"/>
      <c r="GV36" s="140"/>
      <c r="GW36" s="140"/>
      <c r="GX36" s="140"/>
      <c r="GY36" s="140"/>
      <c r="GZ36" s="140"/>
      <c r="HA36" s="140"/>
      <c r="HB36" s="140"/>
      <c r="HC36" s="140"/>
      <c r="HD36" s="140"/>
      <c r="HE36" s="140"/>
      <c r="HF36" s="140"/>
      <c r="HG36" s="140"/>
      <c r="HH36" s="140"/>
      <c r="HI36" s="140"/>
      <c r="HJ36" s="140"/>
      <c r="HK36" s="140"/>
      <c r="HL36" s="140"/>
      <c r="HM36" s="140"/>
      <c r="HN36" s="140"/>
      <c r="HO36" s="140"/>
      <c r="HP36" s="140"/>
      <c r="HQ36" s="140"/>
      <c r="HR36" s="140"/>
      <c r="HS36" s="140"/>
      <c r="HT36" s="140"/>
      <c r="HU36" s="140"/>
      <c r="HV36" s="140"/>
      <c r="HW36" s="141"/>
      <c r="HX36" s="142"/>
    </row>
    <row collapsed="false" customFormat="false" customHeight="false" hidden="false" ht="12.75" outlineLevel="0" r="37">
      <c r="A37" s="134"/>
      <c r="B37" s="134"/>
      <c r="C37" s="134" t="n">
        <f aca="false">+C36+1</f>
        <v>5</v>
      </c>
      <c r="D37" s="113" t="s">
        <v>102</v>
      </c>
      <c r="E37" s="139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DB37" s="140"/>
      <c r="DC37" s="140"/>
      <c r="DD37" s="140"/>
      <c r="DE37" s="140"/>
      <c r="DF37" s="140"/>
      <c r="DG37" s="140"/>
      <c r="DH37" s="140"/>
      <c r="DI37" s="140"/>
      <c r="DJ37" s="140"/>
      <c r="DK37" s="140"/>
      <c r="DL37" s="140"/>
      <c r="DM37" s="140"/>
      <c r="DN37" s="140"/>
      <c r="DO37" s="140"/>
      <c r="DP37" s="140"/>
      <c r="DQ37" s="140"/>
      <c r="DR37" s="140"/>
      <c r="DS37" s="140"/>
      <c r="DT37" s="140"/>
      <c r="DU37" s="140"/>
      <c r="DV37" s="140"/>
      <c r="DW37" s="140"/>
      <c r="DX37" s="140"/>
      <c r="DY37" s="140"/>
      <c r="DZ37" s="140"/>
      <c r="EA37" s="140"/>
      <c r="EB37" s="140"/>
      <c r="EC37" s="140"/>
      <c r="ED37" s="140"/>
      <c r="EE37" s="140"/>
      <c r="EF37" s="140"/>
      <c r="EG37" s="140"/>
      <c r="EH37" s="140"/>
      <c r="EI37" s="140"/>
      <c r="EJ37" s="140"/>
      <c r="EK37" s="140"/>
      <c r="EL37" s="140"/>
      <c r="EM37" s="140"/>
      <c r="EN37" s="140"/>
      <c r="EO37" s="140"/>
      <c r="EP37" s="140"/>
      <c r="EQ37" s="140"/>
      <c r="ER37" s="140"/>
      <c r="ES37" s="140"/>
      <c r="ET37" s="140"/>
      <c r="EU37" s="140"/>
      <c r="EV37" s="140"/>
      <c r="EW37" s="140"/>
      <c r="EX37" s="140"/>
      <c r="EY37" s="140"/>
      <c r="EZ37" s="140"/>
      <c r="FA37" s="140"/>
      <c r="FB37" s="140"/>
      <c r="FC37" s="140"/>
      <c r="FD37" s="140"/>
      <c r="FE37" s="140"/>
      <c r="FF37" s="140"/>
      <c r="FG37" s="140"/>
      <c r="FH37" s="140"/>
      <c r="FI37" s="140"/>
      <c r="FJ37" s="140"/>
      <c r="FK37" s="140"/>
      <c r="FL37" s="140"/>
      <c r="FM37" s="140"/>
      <c r="FN37" s="140"/>
      <c r="FO37" s="140"/>
      <c r="FP37" s="140"/>
      <c r="FQ37" s="140"/>
      <c r="FR37" s="140"/>
      <c r="FS37" s="140"/>
      <c r="FT37" s="140"/>
      <c r="FU37" s="140"/>
      <c r="FV37" s="140"/>
      <c r="FW37" s="140"/>
      <c r="FX37" s="140"/>
      <c r="FY37" s="140"/>
      <c r="FZ37" s="140"/>
      <c r="GA37" s="140"/>
      <c r="GB37" s="140"/>
      <c r="GC37" s="140"/>
      <c r="GD37" s="140"/>
      <c r="GE37" s="140"/>
      <c r="GF37" s="140"/>
      <c r="GG37" s="140"/>
      <c r="GH37" s="140"/>
      <c r="GI37" s="140"/>
      <c r="GJ37" s="140"/>
      <c r="GK37" s="140"/>
      <c r="GL37" s="140"/>
      <c r="GM37" s="140"/>
      <c r="GN37" s="140"/>
      <c r="GO37" s="140"/>
      <c r="GP37" s="140"/>
      <c r="GQ37" s="140"/>
      <c r="GR37" s="140"/>
      <c r="GS37" s="140"/>
      <c r="GT37" s="140"/>
      <c r="GU37" s="140"/>
      <c r="GV37" s="140"/>
      <c r="GW37" s="140"/>
      <c r="GX37" s="140"/>
      <c r="GY37" s="140"/>
      <c r="GZ37" s="140"/>
      <c r="HA37" s="140"/>
      <c r="HB37" s="140"/>
      <c r="HC37" s="140"/>
      <c r="HD37" s="140"/>
      <c r="HE37" s="140"/>
      <c r="HF37" s="140"/>
      <c r="HG37" s="140"/>
      <c r="HH37" s="140"/>
      <c r="HI37" s="140"/>
      <c r="HJ37" s="140"/>
      <c r="HK37" s="140"/>
      <c r="HL37" s="140"/>
      <c r="HM37" s="140"/>
      <c r="HN37" s="140"/>
      <c r="HO37" s="140"/>
      <c r="HP37" s="140"/>
      <c r="HQ37" s="140"/>
      <c r="HR37" s="140"/>
      <c r="HS37" s="140"/>
      <c r="HT37" s="140"/>
      <c r="HU37" s="140"/>
      <c r="HV37" s="140"/>
      <c r="HW37" s="141"/>
      <c r="HX37" s="142"/>
    </row>
    <row collapsed="false" customFormat="false" customHeight="false" hidden="false" ht="12.75" outlineLevel="0" r="38">
      <c r="A38" s="134"/>
      <c r="B38" s="134"/>
      <c r="C38" s="134" t="n">
        <f aca="false">+C37+1</f>
        <v>6</v>
      </c>
      <c r="D38" s="113" t="s">
        <v>105</v>
      </c>
      <c r="E38" s="139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0"/>
      <c r="AN38" s="140"/>
      <c r="AO38" s="140"/>
      <c r="AP38" s="140"/>
      <c r="AQ38" s="140"/>
      <c r="AR38" s="140"/>
      <c r="AS38" s="140"/>
      <c r="AT38" s="140"/>
      <c r="AU38" s="140"/>
      <c r="AV38" s="140"/>
      <c r="AW38" s="140"/>
      <c r="AX38" s="140"/>
      <c r="AY38" s="140"/>
      <c r="AZ38" s="140"/>
      <c r="BA38" s="140"/>
      <c r="BB38" s="140"/>
      <c r="BC38" s="140"/>
      <c r="BD38" s="140"/>
      <c r="BE38" s="140"/>
      <c r="BF38" s="140"/>
      <c r="BG38" s="140"/>
      <c r="BH38" s="140"/>
      <c r="BI38" s="140"/>
      <c r="BJ38" s="140"/>
      <c r="BK38" s="140"/>
      <c r="BL38" s="140"/>
      <c r="BM38" s="140"/>
      <c r="BN38" s="140"/>
      <c r="BO38" s="140"/>
      <c r="BP38" s="140"/>
      <c r="BQ38" s="140"/>
      <c r="BR38" s="140"/>
      <c r="BS38" s="140"/>
      <c r="BT38" s="140"/>
      <c r="BU38" s="140"/>
      <c r="BV38" s="140"/>
      <c r="BW38" s="140"/>
      <c r="BX38" s="140"/>
      <c r="BY38" s="140"/>
      <c r="BZ38" s="140"/>
      <c r="CA38" s="140"/>
      <c r="CB38" s="140"/>
      <c r="CC38" s="140"/>
      <c r="CD38" s="140"/>
      <c r="CE38" s="140"/>
      <c r="CF38" s="140"/>
      <c r="CG38" s="140"/>
      <c r="CH38" s="140"/>
      <c r="CI38" s="140"/>
      <c r="CJ38" s="140"/>
      <c r="CK38" s="140"/>
      <c r="CL38" s="140"/>
      <c r="CM38" s="140"/>
      <c r="CN38" s="140"/>
      <c r="CO38" s="140"/>
      <c r="CP38" s="140"/>
      <c r="CQ38" s="140"/>
      <c r="CR38" s="140"/>
      <c r="CS38" s="140"/>
      <c r="CT38" s="140"/>
      <c r="CU38" s="140"/>
      <c r="CV38" s="140"/>
      <c r="CW38" s="140"/>
      <c r="CX38" s="140"/>
      <c r="CY38" s="140"/>
      <c r="CZ38" s="140"/>
      <c r="DA38" s="140"/>
      <c r="DB38" s="140"/>
      <c r="DC38" s="140"/>
      <c r="DD38" s="140"/>
      <c r="DE38" s="140"/>
      <c r="DF38" s="140"/>
      <c r="DG38" s="140"/>
      <c r="DH38" s="140"/>
      <c r="DI38" s="140"/>
      <c r="DJ38" s="140"/>
      <c r="DK38" s="140"/>
      <c r="DL38" s="140"/>
      <c r="DM38" s="140"/>
      <c r="DN38" s="140"/>
      <c r="DO38" s="140"/>
      <c r="DP38" s="140"/>
      <c r="DQ38" s="140"/>
      <c r="DR38" s="140"/>
      <c r="DS38" s="140"/>
      <c r="DT38" s="140"/>
      <c r="DU38" s="140"/>
      <c r="DV38" s="140"/>
      <c r="DW38" s="140"/>
      <c r="DX38" s="140"/>
      <c r="DY38" s="140"/>
      <c r="DZ38" s="140"/>
      <c r="EA38" s="140"/>
      <c r="EB38" s="140"/>
      <c r="EC38" s="140"/>
      <c r="ED38" s="140"/>
      <c r="EE38" s="140"/>
      <c r="EF38" s="140"/>
      <c r="EG38" s="140"/>
      <c r="EH38" s="140"/>
      <c r="EI38" s="140"/>
      <c r="EJ38" s="140"/>
      <c r="EK38" s="140"/>
      <c r="EL38" s="140"/>
      <c r="EM38" s="140"/>
      <c r="EN38" s="140"/>
      <c r="EO38" s="140"/>
      <c r="EP38" s="140"/>
      <c r="EQ38" s="140"/>
      <c r="ER38" s="140"/>
      <c r="ES38" s="140"/>
      <c r="ET38" s="140"/>
      <c r="EU38" s="140"/>
      <c r="EV38" s="140"/>
      <c r="EW38" s="140"/>
      <c r="EX38" s="140"/>
      <c r="EY38" s="140"/>
      <c r="EZ38" s="140"/>
      <c r="FA38" s="140"/>
      <c r="FB38" s="140"/>
      <c r="FC38" s="140"/>
      <c r="FD38" s="140"/>
      <c r="FE38" s="140"/>
      <c r="FF38" s="140"/>
      <c r="FG38" s="140"/>
      <c r="FH38" s="140"/>
      <c r="FI38" s="140"/>
      <c r="FJ38" s="140"/>
      <c r="FK38" s="140"/>
      <c r="FL38" s="140"/>
      <c r="FM38" s="140"/>
      <c r="FN38" s="140"/>
      <c r="FO38" s="140"/>
      <c r="FP38" s="140"/>
      <c r="FQ38" s="140"/>
      <c r="FR38" s="140"/>
      <c r="FS38" s="140"/>
      <c r="FT38" s="140"/>
      <c r="FU38" s="140"/>
      <c r="FV38" s="140"/>
      <c r="FW38" s="140"/>
      <c r="FX38" s="140"/>
      <c r="FY38" s="140"/>
      <c r="FZ38" s="140"/>
      <c r="GA38" s="140"/>
      <c r="GB38" s="140"/>
      <c r="GC38" s="140"/>
      <c r="GD38" s="140"/>
      <c r="GE38" s="140"/>
      <c r="GF38" s="140"/>
      <c r="GG38" s="140"/>
      <c r="GH38" s="140"/>
      <c r="GI38" s="140"/>
      <c r="GJ38" s="140"/>
      <c r="GK38" s="140"/>
      <c r="GL38" s="140"/>
      <c r="GM38" s="140"/>
      <c r="GN38" s="140"/>
      <c r="GO38" s="140"/>
      <c r="GP38" s="140"/>
      <c r="GQ38" s="140"/>
      <c r="GR38" s="140"/>
      <c r="GS38" s="140"/>
      <c r="GT38" s="140"/>
      <c r="GU38" s="140"/>
      <c r="GV38" s="140"/>
      <c r="GW38" s="140"/>
      <c r="GX38" s="140"/>
      <c r="GY38" s="140"/>
      <c r="GZ38" s="140"/>
      <c r="HA38" s="140"/>
      <c r="HB38" s="140"/>
      <c r="HC38" s="140"/>
      <c r="HD38" s="140"/>
      <c r="HE38" s="140"/>
      <c r="HF38" s="140"/>
      <c r="HG38" s="140"/>
      <c r="HH38" s="140"/>
      <c r="HI38" s="140"/>
      <c r="HJ38" s="140"/>
      <c r="HK38" s="140"/>
      <c r="HL38" s="140"/>
      <c r="HM38" s="140"/>
      <c r="HN38" s="140"/>
      <c r="HO38" s="140"/>
      <c r="HP38" s="140"/>
      <c r="HQ38" s="140"/>
      <c r="HR38" s="140"/>
      <c r="HS38" s="140"/>
      <c r="HT38" s="140"/>
      <c r="HU38" s="140"/>
      <c r="HV38" s="140"/>
      <c r="HW38" s="141"/>
      <c r="HX38" s="142"/>
    </row>
    <row collapsed="false" customFormat="false" customHeight="false" hidden="false" ht="12.75" outlineLevel="0" r="39">
      <c r="A39" s="134"/>
      <c r="B39" s="134"/>
      <c r="C39" s="134" t="n">
        <f aca="false">+C38+1</f>
        <v>7</v>
      </c>
      <c r="D39" s="113" t="s">
        <v>108</v>
      </c>
      <c r="E39" s="139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140"/>
      <c r="BE39" s="140"/>
      <c r="BF39" s="140"/>
      <c r="BG39" s="140"/>
      <c r="BH39" s="140"/>
      <c r="BI39" s="140"/>
      <c r="BJ39" s="140"/>
      <c r="BK39" s="140"/>
      <c r="BL39" s="140"/>
      <c r="BM39" s="140"/>
      <c r="BN39" s="140"/>
      <c r="BO39" s="140"/>
      <c r="BP39" s="140"/>
      <c r="BQ39" s="140"/>
      <c r="BR39" s="140"/>
      <c r="BS39" s="140"/>
      <c r="BT39" s="140"/>
      <c r="BU39" s="140"/>
      <c r="BV39" s="140"/>
      <c r="BW39" s="140"/>
      <c r="BX39" s="140"/>
      <c r="BY39" s="140"/>
      <c r="BZ39" s="140"/>
      <c r="CA39" s="140"/>
      <c r="CB39" s="140"/>
      <c r="CC39" s="140"/>
      <c r="CD39" s="140"/>
      <c r="CE39" s="140"/>
      <c r="CF39" s="140"/>
      <c r="CG39" s="140"/>
      <c r="CH39" s="140"/>
      <c r="CI39" s="140"/>
      <c r="CJ39" s="140"/>
      <c r="CK39" s="140"/>
      <c r="CL39" s="140"/>
      <c r="CM39" s="140"/>
      <c r="CN39" s="140"/>
      <c r="CO39" s="140"/>
      <c r="CP39" s="140"/>
      <c r="CQ39" s="140"/>
      <c r="CR39" s="140"/>
      <c r="CS39" s="140"/>
      <c r="CT39" s="140"/>
      <c r="CU39" s="140"/>
      <c r="CV39" s="140"/>
      <c r="CW39" s="140"/>
      <c r="CX39" s="140"/>
      <c r="CY39" s="140"/>
      <c r="CZ39" s="140"/>
      <c r="DA39" s="140"/>
      <c r="DB39" s="140"/>
      <c r="DC39" s="140"/>
      <c r="DD39" s="140"/>
      <c r="DE39" s="140"/>
      <c r="DF39" s="140"/>
      <c r="DG39" s="140"/>
      <c r="DH39" s="140"/>
      <c r="DI39" s="140"/>
      <c r="DJ39" s="140"/>
      <c r="DK39" s="140"/>
      <c r="DL39" s="140"/>
      <c r="DM39" s="140"/>
      <c r="DN39" s="140"/>
      <c r="DO39" s="140"/>
      <c r="DP39" s="140"/>
      <c r="DQ39" s="140"/>
      <c r="DR39" s="140"/>
      <c r="DS39" s="140"/>
      <c r="DT39" s="140"/>
      <c r="DU39" s="140"/>
      <c r="DV39" s="140"/>
      <c r="DW39" s="140"/>
      <c r="DX39" s="140"/>
      <c r="DY39" s="140"/>
      <c r="DZ39" s="140"/>
      <c r="EA39" s="140"/>
      <c r="EB39" s="140"/>
      <c r="EC39" s="140"/>
      <c r="ED39" s="140"/>
      <c r="EE39" s="140"/>
      <c r="EF39" s="140"/>
      <c r="EG39" s="140"/>
      <c r="EH39" s="140"/>
      <c r="EI39" s="140"/>
      <c r="EJ39" s="140"/>
      <c r="EK39" s="140"/>
      <c r="EL39" s="140"/>
      <c r="EM39" s="140"/>
      <c r="EN39" s="140"/>
      <c r="EO39" s="140"/>
      <c r="EP39" s="140"/>
      <c r="EQ39" s="140"/>
      <c r="ER39" s="140"/>
      <c r="ES39" s="140"/>
      <c r="ET39" s="140"/>
      <c r="EU39" s="140"/>
      <c r="EV39" s="140"/>
      <c r="EW39" s="140"/>
      <c r="EX39" s="140"/>
      <c r="EY39" s="140"/>
      <c r="EZ39" s="140"/>
      <c r="FA39" s="140"/>
      <c r="FB39" s="140"/>
      <c r="FC39" s="140"/>
      <c r="FD39" s="140"/>
      <c r="FE39" s="140"/>
      <c r="FF39" s="140"/>
      <c r="FG39" s="140"/>
      <c r="FH39" s="140"/>
      <c r="FI39" s="140"/>
      <c r="FJ39" s="140"/>
      <c r="FK39" s="140"/>
      <c r="FL39" s="140"/>
      <c r="FM39" s="140"/>
      <c r="FN39" s="140"/>
      <c r="FO39" s="140"/>
      <c r="FP39" s="140"/>
      <c r="FQ39" s="140"/>
      <c r="FR39" s="140"/>
      <c r="FS39" s="140"/>
      <c r="FT39" s="140"/>
      <c r="FU39" s="140"/>
      <c r="FV39" s="140"/>
      <c r="FW39" s="140"/>
      <c r="FX39" s="140"/>
      <c r="FY39" s="140"/>
      <c r="FZ39" s="140"/>
      <c r="GA39" s="140"/>
      <c r="GB39" s="140"/>
      <c r="GC39" s="140"/>
      <c r="GD39" s="140"/>
      <c r="GE39" s="140"/>
      <c r="GF39" s="140"/>
      <c r="GG39" s="140"/>
      <c r="GH39" s="140"/>
      <c r="GI39" s="140"/>
      <c r="GJ39" s="140"/>
      <c r="GK39" s="140"/>
      <c r="GL39" s="140"/>
      <c r="GM39" s="140"/>
      <c r="GN39" s="140"/>
      <c r="GO39" s="140"/>
      <c r="GP39" s="140"/>
      <c r="GQ39" s="140"/>
      <c r="GR39" s="140"/>
      <c r="GS39" s="140"/>
      <c r="GT39" s="140"/>
      <c r="GU39" s="140"/>
      <c r="GV39" s="140"/>
      <c r="GW39" s="140"/>
      <c r="GX39" s="140"/>
      <c r="GY39" s="140"/>
      <c r="GZ39" s="140"/>
      <c r="HA39" s="140"/>
      <c r="HB39" s="140"/>
      <c r="HC39" s="140"/>
      <c r="HD39" s="140"/>
      <c r="HE39" s="140"/>
      <c r="HF39" s="140"/>
      <c r="HG39" s="140"/>
      <c r="HH39" s="140"/>
      <c r="HI39" s="140"/>
      <c r="HJ39" s="140"/>
      <c r="HK39" s="140"/>
      <c r="HL39" s="140"/>
      <c r="HM39" s="140"/>
      <c r="HN39" s="140"/>
      <c r="HO39" s="140"/>
      <c r="HP39" s="140"/>
      <c r="HQ39" s="140"/>
      <c r="HR39" s="140"/>
      <c r="HS39" s="140"/>
      <c r="HT39" s="140"/>
      <c r="HU39" s="140"/>
      <c r="HV39" s="140"/>
      <c r="HW39" s="141"/>
      <c r="HX39" s="142"/>
    </row>
    <row collapsed="false" customFormat="false" customHeight="false" hidden="false" ht="12.75" outlineLevel="0" r="40">
      <c r="A40" s="134"/>
      <c r="B40" s="134"/>
      <c r="C40" s="134" t="n">
        <f aca="false">+C39+1</f>
        <v>8</v>
      </c>
      <c r="D40" s="113" t="s">
        <v>109</v>
      </c>
      <c r="E40" s="139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0"/>
      <c r="BF40" s="140"/>
      <c r="BG40" s="140"/>
      <c r="BH40" s="140"/>
      <c r="BI40" s="140"/>
      <c r="BJ40" s="140"/>
      <c r="BK40" s="140"/>
      <c r="BL40" s="140"/>
      <c r="BM40" s="140"/>
      <c r="BN40" s="140"/>
      <c r="BO40" s="140"/>
      <c r="BP40" s="140"/>
      <c r="BQ40" s="140"/>
      <c r="BR40" s="140"/>
      <c r="BS40" s="140"/>
      <c r="BT40" s="140"/>
      <c r="BU40" s="140"/>
      <c r="BV40" s="140"/>
      <c r="BW40" s="140"/>
      <c r="BX40" s="140"/>
      <c r="BY40" s="140"/>
      <c r="BZ40" s="140"/>
      <c r="CA40" s="140"/>
      <c r="CB40" s="140"/>
      <c r="CC40" s="140"/>
      <c r="CD40" s="140"/>
      <c r="CE40" s="140"/>
      <c r="CF40" s="140"/>
      <c r="CG40" s="140"/>
      <c r="CH40" s="140"/>
      <c r="CI40" s="140"/>
      <c r="CJ40" s="140"/>
      <c r="CK40" s="140"/>
      <c r="CL40" s="140"/>
      <c r="CM40" s="140"/>
      <c r="CN40" s="140"/>
      <c r="CO40" s="140"/>
      <c r="CP40" s="140"/>
      <c r="CQ40" s="140"/>
      <c r="CR40" s="140"/>
      <c r="CS40" s="140"/>
      <c r="CT40" s="140"/>
      <c r="CU40" s="140"/>
      <c r="CV40" s="140"/>
      <c r="CW40" s="140"/>
      <c r="CX40" s="140"/>
      <c r="CY40" s="140"/>
      <c r="CZ40" s="140"/>
      <c r="DA40" s="140"/>
      <c r="DB40" s="140"/>
      <c r="DC40" s="140"/>
      <c r="DD40" s="140"/>
      <c r="DE40" s="140"/>
      <c r="DF40" s="140"/>
      <c r="DG40" s="140"/>
      <c r="DH40" s="140"/>
      <c r="DI40" s="140"/>
      <c r="DJ40" s="140"/>
      <c r="DK40" s="140"/>
      <c r="DL40" s="140"/>
      <c r="DM40" s="140"/>
      <c r="DN40" s="140"/>
      <c r="DO40" s="140"/>
      <c r="DP40" s="140"/>
      <c r="DQ40" s="140"/>
      <c r="DR40" s="140"/>
      <c r="DS40" s="140"/>
      <c r="DT40" s="140"/>
      <c r="DU40" s="140"/>
      <c r="DV40" s="140"/>
      <c r="DW40" s="140"/>
      <c r="DX40" s="140"/>
      <c r="DY40" s="140"/>
      <c r="DZ40" s="140"/>
      <c r="EA40" s="140"/>
      <c r="EB40" s="140"/>
      <c r="EC40" s="140"/>
      <c r="ED40" s="140"/>
      <c r="EE40" s="140"/>
      <c r="EF40" s="140"/>
      <c r="EG40" s="140"/>
      <c r="EH40" s="140"/>
      <c r="EI40" s="140"/>
      <c r="EJ40" s="140"/>
      <c r="EK40" s="140"/>
      <c r="EL40" s="140"/>
      <c r="EM40" s="140"/>
      <c r="EN40" s="140"/>
      <c r="EO40" s="140"/>
      <c r="EP40" s="140"/>
      <c r="EQ40" s="140"/>
      <c r="ER40" s="140"/>
      <c r="ES40" s="140"/>
      <c r="ET40" s="140"/>
      <c r="EU40" s="140"/>
      <c r="EV40" s="140"/>
      <c r="EW40" s="140"/>
      <c r="EX40" s="140"/>
      <c r="EY40" s="140"/>
      <c r="EZ40" s="140"/>
      <c r="FA40" s="140"/>
      <c r="FB40" s="140"/>
      <c r="FC40" s="140"/>
      <c r="FD40" s="140"/>
      <c r="FE40" s="140"/>
      <c r="FF40" s="140"/>
      <c r="FG40" s="140"/>
      <c r="FH40" s="140"/>
      <c r="FI40" s="140"/>
      <c r="FJ40" s="140"/>
      <c r="FK40" s="140"/>
      <c r="FL40" s="140"/>
      <c r="FM40" s="140"/>
      <c r="FN40" s="140"/>
      <c r="FO40" s="140"/>
      <c r="FP40" s="140"/>
      <c r="FQ40" s="140"/>
      <c r="FR40" s="140"/>
      <c r="FS40" s="140"/>
      <c r="FT40" s="140"/>
      <c r="FU40" s="140"/>
      <c r="FV40" s="140"/>
      <c r="FW40" s="140"/>
      <c r="FX40" s="140"/>
      <c r="FY40" s="140"/>
      <c r="FZ40" s="140"/>
      <c r="GA40" s="140"/>
      <c r="GB40" s="140"/>
      <c r="GC40" s="140"/>
      <c r="GD40" s="140"/>
      <c r="GE40" s="140"/>
      <c r="GF40" s="140"/>
      <c r="GG40" s="140"/>
      <c r="GH40" s="140"/>
      <c r="GI40" s="140"/>
      <c r="GJ40" s="140"/>
      <c r="GK40" s="140"/>
      <c r="GL40" s="140"/>
      <c r="GM40" s="140"/>
      <c r="GN40" s="140"/>
      <c r="GO40" s="140"/>
      <c r="GP40" s="140"/>
      <c r="GQ40" s="140"/>
      <c r="GR40" s="140"/>
      <c r="GS40" s="140"/>
      <c r="GT40" s="140"/>
      <c r="GU40" s="140"/>
      <c r="GV40" s="140"/>
      <c r="GW40" s="140"/>
      <c r="GX40" s="140"/>
      <c r="GY40" s="140"/>
      <c r="GZ40" s="140"/>
      <c r="HA40" s="140"/>
      <c r="HB40" s="140"/>
      <c r="HC40" s="140"/>
      <c r="HD40" s="140"/>
      <c r="HE40" s="140"/>
      <c r="HF40" s="140"/>
      <c r="HG40" s="140"/>
      <c r="HH40" s="140"/>
      <c r="HI40" s="140"/>
      <c r="HJ40" s="140"/>
      <c r="HK40" s="140"/>
      <c r="HL40" s="140"/>
      <c r="HM40" s="140"/>
      <c r="HN40" s="140"/>
      <c r="HO40" s="140"/>
      <c r="HP40" s="140"/>
      <c r="HQ40" s="140"/>
      <c r="HR40" s="140"/>
      <c r="HS40" s="140"/>
      <c r="HT40" s="140"/>
      <c r="HU40" s="140"/>
      <c r="HV40" s="140"/>
      <c r="HW40" s="141"/>
      <c r="HX40" s="142"/>
    </row>
    <row collapsed="false" customFormat="false" customHeight="false" hidden="false" ht="12.75" outlineLevel="0" r="41">
      <c r="A41" s="134"/>
      <c r="B41" s="134"/>
      <c r="C41" s="134" t="n">
        <f aca="false">+C40+1</f>
        <v>9</v>
      </c>
      <c r="D41" s="113" t="s">
        <v>110</v>
      </c>
      <c r="E41" s="139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1"/>
      <c r="HX41" s="142"/>
    </row>
    <row collapsed="false" customFormat="false" customHeight="false" hidden="false" ht="12.75" outlineLevel="0" r="42">
      <c r="A42" s="134"/>
      <c r="B42" s="134"/>
      <c r="C42" s="134" t="n">
        <f aca="false">+C41+1</f>
        <v>10</v>
      </c>
      <c r="D42" s="113" t="s">
        <v>114</v>
      </c>
      <c r="E42" s="139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1"/>
      <c r="HX42" s="142"/>
    </row>
    <row collapsed="false" customFormat="false" customHeight="false" hidden="false" ht="12.75" outlineLevel="0" r="43">
      <c r="A43" s="134"/>
      <c r="B43" s="134"/>
      <c r="C43" s="134" t="n">
        <f aca="false">+C42+1</f>
        <v>11</v>
      </c>
      <c r="D43" s="113" t="s">
        <v>116</v>
      </c>
      <c r="E43" s="139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  <c r="BC43" s="140"/>
      <c r="BD43" s="140"/>
      <c r="BE43" s="140"/>
      <c r="BF43" s="140"/>
      <c r="BG43" s="140"/>
      <c r="BH43" s="140"/>
      <c r="BI43" s="140"/>
      <c r="BJ43" s="140"/>
      <c r="BK43" s="140"/>
      <c r="BL43" s="140"/>
      <c r="BM43" s="140"/>
      <c r="BN43" s="140"/>
      <c r="BO43" s="140"/>
      <c r="BP43" s="140"/>
      <c r="BQ43" s="140"/>
      <c r="BR43" s="140"/>
      <c r="BS43" s="140"/>
      <c r="BT43" s="140"/>
      <c r="BU43" s="140"/>
      <c r="BV43" s="140"/>
      <c r="BW43" s="140"/>
      <c r="BX43" s="140"/>
      <c r="BY43" s="140"/>
      <c r="BZ43" s="140"/>
      <c r="CA43" s="140"/>
      <c r="CB43" s="140"/>
      <c r="CC43" s="140"/>
      <c r="CD43" s="140"/>
      <c r="CE43" s="140"/>
      <c r="CF43" s="140"/>
      <c r="CG43" s="140"/>
      <c r="CH43" s="140"/>
      <c r="CI43" s="140"/>
      <c r="CJ43" s="140"/>
      <c r="CK43" s="140"/>
      <c r="CL43" s="140"/>
      <c r="CM43" s="140"/>
      <c r="CN43" s="140"/>
      <c r="CO43" s="140"/>
      <c r="CP43" s="140"/>
      <c r="CQ43" s="140"/>
      <c r="CR43" s="140"/>
      <c r="CS43" s="140"/>
      <c r="CT43" s="140"/>
      <c r="CU43" s="140"/>
      <c r="CV43" s="140"/>
      <c r="CW43" s="140"/>
      <c r="CX43" s="140"/>
      <c r="CY43" s="140"/>
      <c r="CZ43" s="140"/>
      <c r="DA43" s="140"/>
      <c r="DB43" s="140"/>
      <c r="DC43" s="140"/>
      <c r="DD43" s="140"/>
      <c r="DE43" s="140"/>
      <c r="DF43" s="140"/>
      <c r="DG43" s="140"/>
      <c r="DH43" s="140"/>
      <c r="DI43" s="140"/>
      <c r="DJ43" s="140"/>
      <c r="DK43" s="140"/>
      <c r="DL43" s="140"/>
      <c r="DM43" s="140"/>
      <c r="DN43" s="140"/>
      <c r="DO43" s="140"/>
      <c r="DP43" s="140"/>
      <c r="DQ43" s="140"/>
      <c r="DR43" s="140"/>
      <c r="DS43" s="140"/>
      <c r="DT43" s="140"/>
      <c r="DU43" s="140"/>
      <c r="DV43" s="140"/>
      <c r="DW43" s="140"/>
      <c r="DX43" s="140"/>
      <c r="DY43" s="140"/>
      <c r="DZ43" s="140"/>
      <c r="EA43" s="140"/>
      <c r="EB43" s="140"/>
      <c r="EC43" s="140"/>
      <c r="ED43" s="140"/>
      <c r="EE43" s="140"/>
      <c r="EF43" s="140"/>
      <c r="EG43" s="140"/>
      <c r="EH43" s="140"/>
      <c r="EI43" s="140"/>
      <c r="EJ43" s="140"/>
      <c r="EK43" s="140"/>
      <c r="EL43" s="140"/>
      <c r="EM43" s="140"/>
      <c r="EN43" s="140"/>
      <c r="EO43" s="140"/>
      <c r="EP43" s="140"/>
      <c r="EQ43" s="140"/>
      <c r="ER43" s="140"/>
      <c r="ES43" s="140"/>
      <c r="ET43" s="140"/>
      <c r="EU43" s="140"/>
      <c r="EV43" s="140"/>
      <c r="EW43" s="140"/>
      <c r="EX43" s="140"/>
      <c r="EY43" s="140"/>
      <c r="EZ43" s="140"/>
      <c r="FA43" s="140"/>
      <c r="FB43" s="140"/>
      <c r="FC43" s="140"/>
      <c r="FD43" s="140"/>
      <c r="FE43" s="140"/>
      <c r="FF43" s="140"/>
      <c r="FG43" s="140"/>
      <c r="FH43" s="140"/>
      <c r="FI43" s="140"/>
      <c r="FJ43" s="140"/>
      <c r="FK43" s="140"/>
      <c r="FL43" s="140"/>
      <c r="FM43" s="140"/>
      <c r="FN43" s="140"/>
      <c r="FO43" s="140"/>
      <c r="FP43" s="140"/>
      <c r="FQ43" s="140"/>
      <c r="FR43" s="140"/>
      <c r="FS43" s="140"/>
      <c r="FT43" s="140"/>
      <c r="FU43" s="140"/>
      <c r="FV43" s="140"/>
      <c r="FW43" s="140"/>
      <c r="FX43" s="140"/>
      <c r="FY43" s="140"/>
      <c r="FZ43" s="140"/>
      <c r="GA43" s="140"/>
      <c r="GB43" s="140"/>
      <c r="GC43" s="140"/>
      <c r="GD43" s="140"/>
      <c r="GE43" s="140"/>
      <c r="GF43" s="140"/>
      <c r="GG43" s="140"/>
      <c r="GH43" s="140"/>
      <c r="GI43" s="140"/>
      <c r="GJ43" s="140"/>
      <c r="GK43" s="140"/>
      <c r="GL43" s="140"/>
      <c r="GM43" s="140"/>
      <c r="GN43" s="140"/>
      <c r="GO43" s="140"/>
      <c r="GP43" s="140"/>
      <c r="GQ43" s="140"/>
      <c r="GR43" s="140"/>
      <c r="GS43" s="140"/>
      <c r="GT43" s="140"/>
      <c r="GU43" s="140"/>
      <c r="GV43" s="140"/>
      <c r="GW43" s="140"/>
      <c r="GX43" s="140"/>
      <c r="GY43" s="140"/>
      <c r="GZ43" s="140"/>
      <c r="HA43" s="140"/>
      <c r="HB43" s="140"/>
      <c r="HC43" s="140"/>
      <c r="HD43" s="140"/>
      <c r="HE43" s="140"/>
      <c r="HF43" s="140"/>
      <c r="HG43" s="140"/>
      <c r="HH43" s="140"/>
      <c r="HI43" s="140"/>
      <c r="HJ43" s="140"/>
      <c r="HK43" s="140"/>
      <c r="HL43" s="140"/>
      <c r="HM43" s="140"/>
      <c r="HN43" s="140"/>
      <c r="HO43" s="140"/>
      <c r="HP43" s="140"/>
      <c r="HQ43" s="140"/>
      <c r="HR43" s="140"/>
      <c r="HS43" s="140"/>
      <c r="HT43" s="140"/>
      <c r="HU43" s="140"/>
      <c r="HV43" s="140"/>
      <c r="HW43" s="141"/>
      <c r="HX43" s="142"/>
    </row>
    <row collapsed="false" customFormat="false" customHeight="false" hidden="false" ht="12.75" outlineLevel="0" r="44">
      <c r="A44" s="134"/>
      <c r="B44" s="134"/>
      <c r="C44" s="134" t="n">
        <f aca="false">+C43+1</f>
        <v>12</v>
      </c>
      <c r="D44" s="113" t="s">
        <v>118</v>
      </c>
      <c r="E44" s="139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40"/>
      <c r="AN44" s="140"/>
      <c r="AO44" s="140"/>
      <c r="AP44" s="140"/>
      <c r="AQ44" s="140"/>
      <c r="AR44" s="140"/>
      <c r="AS44" s="140"/>
      <c r="AT44" s="140"/>
      <c r="AU44" s="140"/>
      <c r="AV44" s="140"/>
      <c r="AW44" s="140"/>
      <c r="AX44" s="140"/>
      <c r="AY44" s="140"/>
      <c r="AZ44" s="140"/>
      <c r="BA44" s="140"/>
      <c r="BB44" s="140"/>
      <c r="BC44" s="140"/>
      <c r="BD44" s="140"/>
      <c r="BE44" s="140"/>
      <c r="BF44" s="140"/>
      <c r="BG44" s="140"/>
      <c r="BH44" s="140"/>
      <c r="BI44" s="140"/>
      <c r="BJ44" s="140"/>
      <c r="BK44" s="140"/>
      <c r="BL44" s="140"/>
      <c r="BM44" s="140"/>
      <c r="BN44" s="140"/>
      <c r="BO44" s="140"/>
      <c r="BP44" s="140"/>
      <c r="BQ44" s="140"/>
      <c r="BR44" s="140"/>
      <c r="BS44" s="140"/>
      <c r="BT44" s="140"/>
      <c r="BU44" s="140"/>
      <c r="BV44" s="140"/>
      <c r="BW44" s="140"/>
      <c r="BX44" s="140"/>
      <c r="BY44" s="140"/>
      <c r="BZ44" s="140"/>
      <c r="CA44" s="140"/>
      <c r="CB44" s="140"/>
      <c r="CC44" s="140"/>
      <c r="CD44" s="140"/>
      <c r="CE44" s="140"/>
      <c r="CF44" s="140"/>
      <c r="CG44" s="140"/>
      <c r="CH44" s="140"/>
      <c r="CI44" s="140"/>
      <c r="CJ44" s="140"/>
      <c r="CK44" s="140"/>
      <c r="CL44" s="140"/>
      <c r="CM44" s="140"/>
      <c r="CN44" s="140"/>
      <c r="CO44" s="140"/>
      <c r="CP44" s="140"/>
      <c r="CQ44" s="140"/>
      <c r="CR44" s="140"/>
      <c r="CS44" s="140"/>
      <c r="CT44" s="140"/>
      <c r="CU44" s="140"/>
      <c r="CV44" s="140"/>
      <c r="CW44" s="140"/>
      <c r="CX44" s="140"/>
      <c r="CY44" s="140"/>
      <c r="CZ44" s="140"/>
      <c r="DA44" s="140"/>
      <c r="DB44" s="140"/>
      <c r="DC44" s="140"/>
      <c r="DD44" s="140"/>
      <c r="DE44" s="140"/>
      <c r="DF44" s="140"/>
      <c r="DG44" s="140"/>
      <c r="DH44" s="140"/>
      <c r="DI44" s="140"/>
      <c r="DJ44" s="140"/>
      <c r="DK44" s="140"/>
      <c r="DL44" s="140"/>
      <c r="DM44" s="140"/>
      <c r="DN44" s="140"/>
      <c r="DO44" s="140"/>
      <c r="DP44" s="140"/>
      <c r="DQ44" s="140"/>
      <c r="DR44" s="140"/>
      <c r="DS44" s="140"/>
      <c r="DT44" s="140"/>
      <c r="DU44" s="140"/>
      <c r="DV44" s="140"/>
      <c r="DW44" s="140"/>
      <c r="DX44" s="140"/>
      <c r="DY44" s="140"/>
      <c r="DZ44" s="140"/>
      <c r="EA44" s="140"/>
      <c r="EB44" s="140"/>
      <c r="EC44" s="140"/>
      <c r="ED44" s="140"/>
      <c r="EE44" s="140"/>
      <c r="EF44" s="140"/>
      <c r="EG44" s="140"/>
      <c r="EH44" s="140"/>
      <c r="EI44" s="140"/>
      <c r="EJ44" s="140"/>
      <c r="EK44" s="140"/>
      <c r="EL44" s="140"/>
      <c r="EM44" s="140"/>
      <c r="EN44" s="140"/>
      <c r="EO44" s="140"/>
      <c r="EP44" s="140"/>
      <c r="EQ44" s="140"/>
      <c r="ER44" s="140"/>
      <c r="ES44" s="140"/>
      <c r="ET44" s="140"/>
      <c r="EU44" s="140"/>
      <c r="EV44" s="140"/>
      <c r="EW44" s="140"/>
      <c r="EX44" s="140"/>
      <c r="EY44" s="140"/>
      <c r="EZ44" s="140"/>
      <c r="FA44" s="140"/>
      <c r="FB44" s="140"/>
      <c r="FC44" s="140"/>
      <c r="FD44" s="140"/>
      <c r="FE44" s="140"/>
      <c r="FF44" s="140"/>
      <c r="FG44" s="140"/>
      <c r="FH44" s="140"/>
      <c r="FI44" s="140"/>
      <c r="FJ44" s="140"/>
      <c r="FK44" s="140"/>
      <c r="FL44" s="140"/>
      <c r="FM44" s="140"/>
      <c r="FN44" s="140"/>
      <c r="FO44" s="140"/>
      <c r="FP44" s="140"/>
      <c r="FQ44" s="140"/>
      <c r="FR44" s="140"/>
      <c r="FS44" s="140"/>
      <c r="FT44" s="140"/>
      <c r="FU44" s="140"/>
      <c r="FV44" s="140"/>
      <c r="FW44" s="140"/>
      <c r="FX44" s="140"/>
      <c r="FY44" s="140"/>
      <c r="FZ44" s="140"/>
      <c r="GA44" s="140"/>
      <c r="GB44" s="140"/>
      <c r="GC44" s="140"/>
      <c r="GD44" s="140"/>
      <c r="GE44" s="140"/>
      <c r="GF44" s="140"/>
      <c r="GG44" s="140"/>
      <c r="GH44" s="140"/>
      <c r="GI44" s="140"/>
      <c r="GJ44" s="140"/>
      <c r="GK44" s="140"/>
      <c r="GL44" s="140"/>
      <c r="GM44" s="140"/>
      <c r="GN44" s="140"/>
      <c r="GO44" s="140"/>
      <c r="GP44" s="140"/>
      <c r="GQ44" s="140"/>
      <c r="GR44" s="140"/>
      <c r="GS44" s="140"/>
      <c r="GT44" s="140"/>
      <c r="GU44" s="140"/>
      <c r="GV44" s="140"/>
      <c r="GW44" s="140"/>
      <c r="GX44" s="140"/>
      <c r="GY44" s="140"/>
      <c r="GZ44" s="140"/>
      <c r="HA44" s="140"/>
      <c r="HB44" s="140"/>
      <c r="HC44" s="140"/>
      <c r="HD44" s="140"/>
      <c r="HE44" s="140"/>
      <c r="HF44" s="140"/>
      <c r="HG44" s="140"/>
      <c r="HH44" s="140"/>
      <c r="HI44" s="140"/>
      <c r="HJ44" s="140"/>
      <c r="HK44" s="140"/>
      <c r="HL44" s="140"/>
      <c r="HM44" s="140"/>
      <c r="HN44" s="140"/>
      <c r="HO44" s="140"/>
      <c r="HP44" s="140"/>
      <c r="HQ44" s="140"/>
      <c r="HR44" s="140"/>
      <c r="HS44" s="140"/>
      <c r="HT44" s="140"/>
      <c r="HU44" s="140"/>
      <c r="HV44" s="140"/>
      <c r="HW44" s="141"/>
      <c r="HX44" s="142"/>
    </row>
    <row collapsed="false" customFormat="false" customHeight="false" hidden="false" ht="12.75" outlineLevel="0" r="45">
      <c r="A45" s="134"/>
      <c r="B45" s="134"/>
      <c r="C45" s="134" t="n">
        <f aca="false">+C44+1</f>
        <v>13</v>
      </c>
      <c r="D45" s="113" t="s">
        <v>119</v>
      </c>
      <c r="E45" s="139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  <c r="AI45" s="140"/>
      <c r="AJ45" s="140"/>
      <c r="AK45" s="140"/>
      <c r="AL45" s="140"/>
      <c r="AM45" s="140"/>
      <c r="AN45" s="140"/>
      <c r="AO45" s="140"/>
      <c r="AP45" s="140"/>
      <c r="AQ45" s="140"/>
      <c r="AR45" s="140"/>
      <c r="AS45" s="140"/>
      <c r="AT45" s="140"/>
      <c r="AU45" s="140"/>
      <c r="AV45" s="140"/>
      <c r="AW45" s="140"/>
      <c r="AX45" s="140"/>
      <c r="AY45" s="140"/>
      <c r="AZ45" s="140"/>
      <c r="BA45" s="140"/>
      <c r="BB45" s="140"/>
      <c r="BC45" s="140"/>
      <c r="BD45" s="140"/>
      <c r="BE45" s="140"/>
      <c r="BF45" s="140"/>
      <c r="BG45" s="140"/>
      <c r="BH45" s="140"/>
      <c r="BI45" s="140"/>
      <c r="BJ45" s="140"/>
      <c r="BK45" s="140"/>
      <c r="BL45" s="140"/>
      <c r="BM45" s="140"/>
      <c r="BN45" s="140"/>
      <c r="BO45" s="140"/>
      <c r="BP45" s="140"/>
      <c r="BQ45" s="140"/>
      <c r="BR45" s="140"/>
      <c r="BS45" s="140"/>
      <c r="BT45" s="140"/>
      <c r="BU45" s="140"/>
      <c r="BV45" s="140"/>
      <c r="BW45" s="140"/>
      <c r="BX45" s="140"/>
      <c r="BY45" s="140"/>
      <c r="BZ45" s="140"/>
      <c r="CA45" s="140"/>
      <c r="CB45" s="140"/>
      <c r="CC45" s="140"/>
      <c r="CD45" s="140"/>
      <c r="CE45" s="140"/>
      <c r="CF45" s="140"/>
      <c r="CG45" s="140"/>
      <c r="CH45" s="140"/>
      <c r="CI45" s="140"/>
      <c r="CJ45" s="140"/>
      <c r="CK45" s="140"/>
      <c r="CL45" s="140"/>
      <c r="CM45" s="140"/>
      <c r="CN45" s="140"/>
      <c r="CO45" s="140"/>
      <c r="CP45" s="140"/>
      <c r="CQ45" s="140"/>
      <c r="CR45" s="140"/>
      <c r="CS45" s="140"/>
      <c r="CT45" s="140"/>
      <c r="CU45" s="140"/>
      <c r="CV45" s="140"/>
      <c r="CW45" s="140"/>
      <c r="CX45" s="140"/>
      <c r="CY45" s="140"/>
      <c r="CZ45" s="140"/>
      <c r="DA45" s="140"/>
      <c r="DB45" s="140"/>
      <c r="DC45" s="140"/>
      <c r="DD45" s="140"/>
      <c r="DE45" s="140"/>
      <c r="DF45" s="140"/>
      <c r="DG45" s="140"/>
      <c r="DH45" s="140"/>
      <c r="DI45" s="140"/>
      <c r="DJ45" s="140"/>
      <c r="DK45" s="140"/>
      <c r="DL45" s="140"/>
      <c r="DM45" s="140"/>
      <c r="DN45" s="140"/>
      <c r="DO45" s="140"/>
      <c r="DP45" s="140"/>
      <c r="DQ45" s="140"/>
      <c r="DR45" s="140"/>
      <c r="DS45" s="140"/>
      <c r="DT45" s="140"/>
      <c r="DU45" s="140"/>
      <c r="DV45" s="140"/>
      <c r="DW45" s="140"/>
      <c r="DX45" s="140"/>
      <c r="DY45" s="140"/>
      <c r="DZ45" s="140"/>
      <c r="EA45" s="140"/>
      <c r="EB45" s="140"/>
      <c r="EC45" s="140"/>
      <c r="ED45" s="140"/>
      <c r="EE45" s="140"/>
      <c r="EF45" s="140"/>
      <c r="EG45" s="140"/>
      <c r="EH45" s="140"/>
      <c r="EI45" s="140"/>
      <c r="EJ45" s="140"/>
      <c r="EK45" s="140"/>
      <c r="EL45" s="140"/>
      <c r="EM45" s="140"/>
      <c r="EN45" s="140"/>
      <c r="EO45" s="140"/>
      <c r="EP45" s="140"/>
      <c r="EQ45" s="140"/>
      <c r="ER45" s="140"/>
      <c r="ES45" s="140"/>
      <c r="ET45" s="140"/>
      <c r="EU45" s="140"/>
      <c r="EV45" s="140"/>
      <c r="EW45" s="140"/>
      <c r="EX45" s="140"/>
      <c r="EY45" s="140"/>
      <c r="EZ45" s="140"/>
      <c r="FA45" s="140"/>
      <c r="FB45" s="140"/>
      <c r="FC45" s="140"/>
      <c r="FD45" s="140"/>
      <c r="FE45" s="140"/>
      <c r="FF45" s="140"/>
      <c r="FG45" s="140"/>
      <c r="FH45" s="140"/>
      <c r="FI45" s="140"/>
      <c r="FJ45" s="140"/>
      <c r="FK45" s="140"/>
      <c r="FL45" s="140"/>
      <c r="FM45" s="140"/>
      <c r="FN45" s="140"/>
      <c r="FO45" s="140"/>
      <c r="FP45" s="140"/>
      <c r="FQ45" s="140"/>
      <c r="FR45" s="140"/>
      <c r="FS45" s="140"/>
      <c r="FT45" s="140"/>
      <c r="FU45" s="140"/>
      <c r="FV45" s="140"/>
      <c r="FW45" s="140"/>
      <c r="FX45" s="140"/>
      <c r="FY45" s="140"/>
      <c r="FZ45" s="140"/>
      <c r="GA45" s="140"/>
      <c r="GB45" s="140"/>
      <c r="GC45" s="140"/>
      <c r="GD45" s="140"/>
      <c r="GE45" s="140"/>
      <c r="GF45" s="140"/>
      <c r="GG45" s="140"/>
      <c r="GH45" s="140"/>
      <c r="GI45" s="140"/>
      <c r="GJ45" s="140"/>
      <c r="GK45" s="140"/>
      <c r="GL45" s="140"/>
      <c r="GM45" s="140"/>
      <c r="GN45" s="140"/>
      <c r="GO45" s="140"/>
      <c r="GP45" s="140"/>
      <c r="GQ45" s="140"/>
      <c r="GR45" s="140"/>
      <c r="GS45" s="140"/>
      <c r="GT45" s="140"/>
      <c r="GU45" s="140"/>
      <c r="GV45" s="140"/>
      <c r="GW45" s="140"/>
      <c r="GX45" s="140"/>
      <c r="GY45" s="140"/>
      <c r="GZ45" s="140"/>
      <c r="HA45" s="140"/>
      <c r="HB45" s="140"/>
      <c r="HC45" s="140"/>
      <c r="HD45" s="140"/>
      <c r="HE45" s="140"/>
      <c r="HF45" s="140"/>
      <c r="HG45" s="140"/>
      <c r="HH45" s="140"/>
      <c r="HI45" s="140"/>
      <c r="HJ45" s="140"/>
      <c r="HK45" s="140"/>
      <c r="HL45" s="140"/>
      <c r="HM45" s="140"/>
      <c r="HN45" s="140"/>
      <c r="HO45" s="140"/>
      <c r="HP45" s="140"/>
      <c r="HQ45" s="140"/>
      <c r="HR45" s="140"/>
      <c r="HS45" s="140"/>
      <c r="HT45" s="140"/>
      <c r="HU45" s="140"/>
      <c r="HV45" s="140"/>
      <c r="HW45" s="141"/>
      <c r="HX45" s="142"/>
    </row>
    <row collapsed="false" customFormat="false" customHeight="false" hidden="false" ht="12.75" outlineLevel="0" r="46">
      <c r="A46" s="134"/>
      <c r="B46" s="134"/>
      <c r="C46" s="134" t="n">
        <f aca="false">+C45+1</f>
        <v>14</v>
      </c>
      <c r="D46" s="113" t="s">
        <v>121</v>
      </c>
      <c r="E46" s="139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40"/>
      <c r="AN46" s="140"/>
      <c r="AO46" s="140"/>
      <c r="AP46" s="140"/>
      <c r="AQ46" s="140"/>
      <c r="AR46" s="140"/>
      <c r="AS46" s="140"/>
      <c r="AT46" s="140"/>
      <c r="AU46" s="140"/>
      <c r="AV46" s="140"/>
      <c r="AW46" s="140"/>
      <c r="AX46" s="140"/>
      <c r="AY46" s="140"/>
      <c r="AZ46" s="140"/>
      <c r="BA46" s="140"/>
      <c r="BB46" s="140"/>
      <c r="BC46" s="140"/>
      <c r="BD46" s="140"/>
      <c r="BE46" s="140"/>
      <c r="BF46" s="140"/>
      <c r="BG46" s="140"/>
      <c r="BH46" s="140"/>
      <c r="BI46" s="140"/>
      <c r="BJ46" s="140"/>
      <c r="BK46" s="140"/>
      <c r="BL46" s="140"/>
      <c r="BM46" s="140"/>
      <c r="BN46" s="140"/>
      <c r="BO46" s="140"/>
      <c r="BP46" s="140"/>
      <c r="BQ46" s="140"/>
      <c r="BR46" s="140"/>
      <c r="BS46" s="140"/>
      <c r="BT46" s="140"/>
      <c r="BU46" s="140"/>
      <c r="BV46" s="140"/>
      <c r="BW46" s="140"/>
      <c r="BX46" s="140"/>
      <c r="BY46" s="140"/>
      <c r="BZ46" s="140"/>
      <c r="CA46" s="140"/>
      <c r="CB46" s="140"/>
      <c r="CC46" s="140"/>
      <c r="CD46" s="140"/>
      <c r="CE46" s="140"/>
      <c r="CF46" s="140"/>
      <c r="CG46" s="140"/>
      <c r="CH46" s="140"/>
      <c r="CI46" s="140"/>
      <c r="CJ46" s="140"/>
      <c r="CK46" s="140"/>
      <c r="CL46" s="140"/>
      <c r="CM46" s="140"/>
      <c r="CN46" s="140"/>
      <c r="CO46" s="140"/>
      <c r="CP46" s="140"/>
      <c r="CQ46" s="140"/>
      <c r="CR46" s="140"/>
      <c r="CS46" s="140"/>
      <c r="CT46" s="140"/>
      <c r="CU46" s="140"/>
      <c r="CV46" s="140"/>
      <c r="CW46" s="140"/>
      <c r="CX46" s="140"/>
      <c r="CY46" s="140"/>
      <c r="CZ46" s="140"/>
      <c r="DA46" s="140"/>
      <c r="DB46" s="140"/>
      <c r="DC46" s="140"/>
      <c r="DD46" s="140"/>
      <c r="DE46" s="140"/>
      <c r="DF46" s="140"/>
      <c r="DG46" s="140"/>
      <c r="DH46" s="140"/>
      <c r="DI46" s="140"/>
      <c r="DJ46" s="140"/>
      <c r="DK46" s="140"/>
      <c r="DL46" s="140"/>
      <c r="DM46" s="140"/>
      <c r="DN46" s="140"/>
      <c r="DO46" s="140"/>
      <c r="DP46" s="140"/>
      <c r="DQ46" s="140"/>
      <c r="DR46" s="140"/>
      <c r="DS46" s="140"/>
      <c r="DT46" s="140"/>
      <c r="DU46" s="140"/>
      <c r="DV46" s="140"/>
      <c r="DW46" s="140"/>
      <c r="DX46" s="140"/>
      <c r="DY46" s="140"/>
      <c r="DZ46" s="140"/>
      <c r="EA46" s="140"/>
      <c r="EB46" s="140"/>
      <c r="EC46" s="140"/>
      <c r="ED46" s="140"/>
      <c r="EE46" s="140"/>
      <c r="EF46" s="140"/>
      <c r="EG46" s="140"/>
      <c r="EH46" s="140"/>
      <c r="EI46" s="140"/>
      <c r="EJ46" s="140"/>
      <c r="EK46" s="140"/>
      <c r="EL46" s="140"/>
      <c r="EM46" s="140"/>
      <c r="EN46" s="140"/>
      <c r="EO46" s="140"/>
      <c r="EP46" s="140"/>
      <c r="EQ46" s="140"/>
      <c r="ER46" s="140"/>
      <c r="ES46" s="140"/>
      <c r="ET46" s="140"/>
      <c r="EU46" s="140"/>
      <c r="EV46" s="140"/>
      <c r="EW46" s="140"/>
      <c r="EX46" s="140"/>
      <c r="EY46" s="140"/>
      <c r="EZ46" s="140"/>
      <c r="FA46" s="140"/>
      <c r="FB46" s="140"/>
      <c r="FC46" s="140"/>
      <c r="FD46" s="140"/>
      <c r="FE46" s="140"/>
      <c r="FF46" s="140"/>
      <c r="FG46" s="140"/>
      <c r="FH46" s="140"/>
      <c r="FI46" s="140"/>
      <c r="FJ46" s="140"/>
      <c r="FK46" s="140"/>
      <c r="FL46" s="140"/>
      <c r="FM46" s="140"/>
      <c r="FN46" s="140"/>
      <c r="FO46" s="140"/>
      <c r="FP46" s="140"/>
      <c r="FQ46" s="140"/>
      <c r="FR46" s="140"/>
      <c r="FS46" s="140"/>
      <c r="FT46" s="140"/>
      <c r="FU46" s="140"/>
      <c r="FV46" s="140"/>
      <c r="FW46" s="140"/>
      <c r="FX46" s="140"/>
      <c r="FY46" s="140"/>
      <c r="FZ46" s="140"/>
      <c r="GA46" s="140"/>
      <c r="GB46" s="140"/>
      <c r="GC46" s="140"/>
      <c r="GD46" s="140"/>
      <c r="GE46" s="140"/>
      <c r="GF46" s="140"/>
      <c r="GG46" s="140"/>
      <c r="GH46" s="140"/>
      <c r="GI46" s="140"/>
      <c r="GJ46" s="140"/>
      <c r="GK46" s="140"/>
      <c r="GL46" s="140"/>
      <c r="GM46" s="140"/>
      <c r="GN46" s="140"/>
      <c r="GO46" s="140"/>
      <c r="GP46" s="140"/>
      <c r="GQ46" s="140"/>
      <c r="GR46" s="140"/>
      <c r="GS46" s="140"/>
      <c r="GT46" s="140"/>
      <c r="GU46" s="140"/>
      <c r="GV46" s="140"/>
      <c r="GW46" s="140"/>
      <c r="GX46" s="140"/>
      <c r="GY46" s="140"/>
      <c r="GZ46" s="140"/>
      <c r="HA46" s="140"/>
      <c r="HB46" s="140"/>
      <c r="HC46" s="140"/>
      <c r="HD46" s="140"/>
      <c r="HE46" s="140"/>
      <c r="HF46" s="140"/>
      <c r="HG46" s="140"/>
      <c r="HH46" s="140"/>
      <c r="HI46" s="140"/>
      <c r="HJ46" s="140"/>
      <c r="HK46" s="140"/>
      <c r="HL46" s="140"/>
      <c r="HM46" s="140"/>
      <c r="HN46" s="140"/>
      <c r="HO46" s="140"/>
      <c r="HP46" s="140"/>
      <c r="HQ46" s="140"/>
      <c r="HR46" s="140"/>
      <c r="HS46" s="140"/>
      <c r="HT46" s="140"/>
      <c r="HU46" s="140"/>
      <c r="HV46" s="140"/>
      <c r="HW46" s="141"/>
      <c r="HX46" s="142"/>
    </row>
    <row collapsed="false" customFormat="false" customHeight="false" hidden="false" ht="12.75" outlineLevel="0" r="47">
      <c r="D47" s="113" t="s">
        <v>124</v>
      </c>
      <c r="E47" s="139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40"/>
      <c r="AN47" s="140"/>
      <c r="AO47" s="140"/>
      <c r="AP47" s="140"/>
      <c r="AQ47" s="140"/>
      <c r="AR47" s="140"/>
      <c r="AS47" s="140"/>
      <c r="AT47" s="140"/>
      <c r="AU47" s="140"/>
      <c r="AV47" s="140"/>
      <c r="AW47" s="140"/>
      <c r="AX47" s="140"/>
      <c r="AY47" s="140"/>
      <c r="AZ47" s="140"/>
      <c r="BA47" s="140"/>
      <c r="BB47" s="140"/>
      <c r="BC47" s="140"/>
      <c r="BD47" s="140"/>
      <c r="BE47" s="140"/>
      <c r="BF47" s="140"/>
      <c r="BG47" s="140"/>
      <c r="BH47" s="140"/>
      <c r="BI47" s="140"/>
      <c r="BJ47" s="140"/>
      <c r="BK47" s="140"/>
      <c r="BL47" s="140"/>
      <c r="BM47" s="140"/>
      <c r="BN47" s="140"/>
      <c r="BO47" s="140"/>
      <c r="BP47" s="140"/>
      <c r="BQ47" s="140"/>
      <c r="BR47" s="140"/>
      <c r="BS47" s="140"/>
      <c r="BT47" s="140"/>
      <c r="BU47" s="140"/>
      <c r="BV47" s="140"/>
      <c r="BW47" s="140"/>
      <c r="BX47" s="140"/>
      <c r="BY47" s="140"/>
      <c r="BZ47" s="140"/>
      <c r="CA47" s="140"/>
      <c r="CB47" s="140"/>
      <c r="CC47" s="140"/>
      <c r="CD47" s="140"/>
      <c r="CE47" s="140"/>
      <c r="CF47" s="140"/>
      <c r="CG47" s="140"/>
      <c r="CH47" s="140"/>
      <c r="CI47" s="140"/>
      <c r="CJ47" s="140"/>
      <c r="CK47" s="140"/>
      <c r="CL47" s="140"/>
      <c r="CM47" s="140"/>
      <c r="CN47" s="140"/>
      <c r="CO47" s="140"/>
      <c r="CP47" s="140"/>
      <c r="CQ47" s="140"/>
      <c r="CR47" s="140"/>
      <c r="CS47" s="140"/>
      <c r="CT47" s="140"/>
      <c r="CU47" s="140"/>
      <c r="CV47" s="140"/>
      <c r="CW47" s="140"/>
      <c r="CX47" s="140"/>
      <c r="CY47" s="140"/>
      <c r="CZ47" s="140"/>
      <c r="DA47" s="140"/>
      <c r="DB47" s="140"/>
      <c r="DC47" s="140"/>
      <c r="DD47" s="140"/>
      <c r="DE47" s="140"/>
      <c r="DF47" s="140"/>
      <c r="DG47" s="140"/>
      <c r="DH47" s="140"/>
      <c r="DI47" s="140"/>
      <c r="DJ47" s="140"/>
      <c r="DK47" s="140"/>
      <c r="DL47" s="140"/>
      <c r="DM47" s="140"/>
      <c r="DN47" s="140"/>
      <c r="DO47" s="140"/>
      <c r="DP47" s="140"/>
      <c r="DQ47" s="140"/>
      <c r="DR47" s="140"/>
      <c r="DS47" s="140"/>
      <c r="DT47" s="140"/>
      <c r="DU47" s="140"/>
      <c r="DV47" s="140"/>
      <c r="DW47" s="140"/>
      <c r="DX47" s="140"/>
      <c r="DY47" s="140"/>
      <c r="DZ47" s="140"/>
      <c r="EA47" s="140"/>
      <c r="EB47" s="140"/>
      <c r="EC47" s="140"/>
      <c r="ED47" s="140"/>
      <c r="EE47" s="140"/>
      <c r="EF47" s="140"/>
      <c r="EG47" s="140"/>
      <c r="EH47" s="140"/>
      <c r="EI47" s="140"/>
      <c r="EJ47" s="140"/>
      <c r="EK47" s="140"/>
      <c r="EL47" s="140"/>
      <c r="EM47" s="140"/>
      <c r="EN47" s="140"/>
      <c r="EO47" s="140"/>
      <c r="EP47" s="140"/>
      <c r="EQ47" s="140"/>
      <c r="ER47" s="140"/>
      <c r="ES47" s="140"/>
      <c r="ET47" s="140"/>
      <c r="EU47" s="140"/>
      <c r="EV47" s="140"/>
      <c r="EW47" s="140"/>
      <c r="EX47" s="140"/>
      <c r="EY47" s="140"/>
      <c r="EZ47" s="140"/>
      <c r="FA47" s="140"/>
      <c r="FB47" s="140"/>
      <c r="FC47" s="140"/>
      <c r="FD47" s="140"/>
      <c r="FE47" s="140"/>
      <c r="FF47" s="140"/>
      <c r="FG47" s="140"/>
      <c r="FH47" s="140"/>
      <c r="FI47" s="140"/>
      <c r="FJ47" s="140"/>
      <c r="FK47" s="140"/>
      <c r="FL47" s="140"/>
      <c r="FM47" s="140"/>
      <c r="FN47" s="140"/>
      <c r="FO47" s="140"/>
      <c r="FP47" s="140"/>
      <c r="FQ47" s="140"/>
      <c r="FR47" s="140"/>
      <c r="FS47" s="140"/>
      <c r="FT47" s="140"/>
      <c r="FU47" s="140"/>
      <c r="FV47" s="140"/>
      <c r="FW47" s="140"/>
      <c r="FX47" s="140"/>
      <c r="FY47" s="140"/>
      <c r="FZ47" s="140"/>
      <c r="GA47" s="140"/>
      <c r="GB47" s="140"/>
      <c r="GC47" s="140"/>
      <c r="GD47" s="140"/>
      <c r="GE47" s="140"/>
      <c r="GF47" s="140"/>
      <c r="GG47" s="140"/>
      <c r="GH47" s="140"/>
      <c r="GI47" s="140"/>
      <c r="GJ47" s="140"/>
      <c r="GK47" s="140"/>
      <c r="GL47" s="140"/>
      <c r="GM47" s="140"/>
      <c r="GN47" s="140"/>
      <c r="GO47" s="140"/>
      <c r="GP47" s="140"/>
      <c r="GQ47" s="140"/>
      <c r="GR47" s="140"/>
      <c r="GS47" s="140"/>
      <c r="GT47" s="140"/>
      <c r="GU47" s="140"/>
      <c r="GV47" s="140"/>
      <c r="GW47" s="140"/>
      <c r="GX47" s="140"/>
      <c r="GY47" s="140"/>
      <c r="GZ47" s="140"/>
      <c r="HA47" s="140"/>
      <c r="HB47" s="140"/>
      <c r="HC47" s="140"/>
      <c r="HD47" s="140"/>
      <c r="HE47" s="140"/>
      <c r="HF47" s="140"/>
      <c r="HG47" s="140"/>
      <c r="HH47" s="140"/>
      <c r="HI47" s="140"/>
      <c r="HJ47" s="140"/>
      <c r="HK47" s="140"/>
      <c r="HL47" s="140"/>
      <c r="HM47" s="140"/>
      <c r="HN47" s="140"/>
      <c r="HO47" s="140"/>
      <c r="HP47" s="140"/>
      <c r="HQ47" s="140"/>
      <c r="HR47" s="140"/>
      <c r="HS47" s="140"/>
      <c r="HT47" s="140"/>
      <c r="HU47" s="140"/>
      <c r="HV47" s="140"/>
      <c r="HW47" s="141"/>
      <c r="HX47" s="142"/>
    </row>
    <row collapsed="false" customFormat="false" customHeight="false" hidden="false" ht="15" outlineLevel="0" r="48">
      <c r="D48" s="113" t="s">
        <v>125</v>
      </c>
      <c r="E48" s="139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40"/>
      <c r="AN48" s="140"/>
      <c r="AO48" s="140"/>
      <c r="AP48" s="140"/>
      <c r="AQ48" s="140"/>
      <c r="AR48" s="140"/>
      <c r="AS48" s="140"/>
      <c r="AT48" s="140"/>
      <c r="AU48" s="140"/>
      <c r="AV48" s="140"/>
      <c r="AW48" s="140"/>
      <c r="AX48" s="140"/>
      <c r="AY48" s="140"/>
      <c r="AZ48" s="140"/>
      <c r="BA48" s="140"/>
      <c r="BB48" s="140"/>
      <c r="BC48" s="140"/>
      <c r="BD48" s="140"/>
      <c r="BE48" s="140"/>
      <c r="BF48" s="140"/>
      <c r="BG48" s="140"/>
      <c r="BH48" s="140"/>
      <c r="BI48" s="140"/>
      <c r="BJ48" s="140"/>
      <c r="BK48" s="140"/>
      <c r="BL48" s="140"/>
      <c r="BM48" s="140"/>
      <c r="BN48" s="140"/>
      <c r="BO48" s="140"/>
      <c r="BP48" s="140"/>
      <c r="BQ48" s="140"/>
      <c r="BR48" s="140"/>
      <c r="BS48" s="140"/>
      <c r="BT48" s="140"/>
      <c r="BU48" s="140"/>
      <c r="BV48" s="140"/>
      <c r="BW48" s="140"/>
      <c r="BX48" s="140"/>
      <c r="BY48" s="140"/>
      <c r="BZ48" s="140"/>
      <c r="CA48" s="140"/>
      <c r="CB48" s="140"/>
      <c r="CC48" s="140"/>
      <c r="CD48" s="140"/>
      <c r="CE48" s="140"/>
      <c r="CF48" s="140"/>
      <c r="CG48" s="140"/>
      <c r="CH48" s="140"/>
      <c r="CI48" s="140"/>
      <c r="CJ48" s="140"/>
      <c r="CK48" s="140"/>
      <c r="CL48" s="140"/>
      <c r="CM48" s="140"/>
      <c r="CN48" s="140"/>
      <c r="CO48" s="140"/>
      <c r="CP48" s="140"/>
      <c r="CQ48" s="140"/>
      <c r="CR48" s="140"/>
      <c r="CS48" s="140"/>
      <c r="CT48" s="140"/>
      <c r="CU48" s="140"/>
      <c r="CV48" s="140"/>
      <c r="CW48" s="140"/>
      <c r="CX48" s="140"/>
      <c r="CY48" s="140"/>
      <c r="CZ48" s="140"/>
      <c r="DA48" s="140"/>
      <c r="DB48" s="140"/>
      <c r="DC48" s="140"/>
      <c r="DD48" s="140"/>
      <c r="DE48" s="140"/>
      <c r="DF48" s="140"/>
      <c r="DG48" s="140"/>
      <c r="DH48" s="140"/>
      <c r="DI48" s="140"/>
      <c r="DJ48" s="140"/>
      <c r="DK48" s="140"/>
      <c r="DL48" s="140"/>
      <c r="DM48" s="140"/>
      <c r="DN48" s="140"/>
      <c r="DO48" s="140"/>
      <c r="DP48" s="140"/>
      <c r="DQ48" s="140"/>
      <c r="DR48" s="140"/>
      <c r="DS48" s="140"/>
      <c r="DT48" s="140"/>
      <c r="DU48" s="140"/>
      <c r="DV48" s="140"/>
      <c r="DW48" s="140"/>
      <c r="DX48" s="140"/>
      <c r="DY48" s="140"/>
      <c r="DZ48" s="140"/>
      <c r="EA48" s="140"/>
      <c r="EB48" s="140"/>
      <c r="EC48" s="140"/>
      <c r="ED48" s="140"/>
      <c r="EE48" s="140"/>
      <c r="EF48" s="140"/>
      <c r="EG48" s="140"/>
      <c r="EH48" s="140"/>
      <c r="EI48" s="140"/>
      <c r="EJ48" s="140"/>
      <c r="EK48" s="140"/>
      <c r="EL48" s="140"/>
      <c r="EM48" s="140"/>
      <c r="EN48" s="140"/>
      <c r="EO48" s="140"/>
      <c r="EP48" s="140"/>
      <c r="EQ48" s="140"/>
      <c r="ER48" s="140"/>
      <c r="ES48" s="140"/>
      <c r="ET48" s="140"/>
      <c r="EU48" s="140"/>
      <c r="EV48" s="140"/>
      <c r="EW48" s="140"/>
      <c r="EX48" s="140"/>
      <c r="EY48" s="140"/>
      <c r="EZ48" s="140"/>
      <c r="FA48" s="140"/>
      <c r="FB48" s="140"/>
      <c r="FC48" s="140"/>
      <c r="FD48" s="140"/>
      <c r="FE48" s="140"/>
      <c r="FF48" s="140"/>
      <c r="FG48" s="140"/>
      <c r="FH48" s="140"/>
      <c r="FI48" s="140"/>
      <c r="FJ48" s="140"/>
      <c r="FK48" s="140"/>
      <c r="FL48" s="140"/>
      <c r="FM48" s="140"/>
      <c r="FN48" s="140"/>
      <c r="FO48" s="140"/>
      <c r="FP48" s="140"/>
      <c r="FQ48" s="140"/>
      <c r="FR48" s="140"/>
      <c r="FS48" s="140"/>
      <c r="FT48" s="140"/>
      <c r="FU48" s="140"/>
      <c r="FV48" s="140"/>
      <c r="FW48" s="140"/>
      <c r="FX48" s="140"/>
      <c r="FY48" s="140"/>
      <c r="FZ48" s="140"/>
      <c r="GA48" s="140"/>
      <c r="GB48" s="140"/>
      <c r="GC48" s="140"/>
      <c r="GD48" s="140"/>
      <c r="GE48" s="140"/>
      <c r="GF48" s="140"/>
      <c r="GG48" s="140"/>
      <c r="GH48" s="140"/>
      <c r="GI48" s="140"/>
      <c r="GJ48" s="140"/>
      <c r="GK48" s="140"/>
      <c r="GL48" s="140"/>
      <c r="GM48" s="140"/>
      <c r="GN48" s="140"/>
      <c r="GO48" s="140"/>
      <c r="GP48" s="140"/>
      <c r="GQ48" s="140"/>
      <c r="GR48" s="140"/>
      <c r="GS48" s="140"/>
      <c r="GT48" s="140"/>
      <c r="GU48" s="140"/>
      <c r="GV48" s="140"/>
      <c r="GW48" s="140"/>
      <c r="GX48" s="140"/>
      <c r="GY48" s="140"/>
      <c r="GZ48" s="140"/>
      <c r="HA48" s="140"/>
      <c r="HB48" s="140"/>
      <c r="HC48" s="140"/>
      <c r="HD48" s="140"/>
      <c r="HE48" s="140"/>
      <c r="HF48" s="140"/>
      <c r="HG48" s="140"/>
      <c r="HH48" s="140"/>
      <c r="HI48" s="140"/>
      <c r="HJ48" s="140"/>
      <c r="HK48" s="140"/>
      <c r="HL48" s="140"/>
      <c r="HM48" s="140"/>
      <c r="HN48" s="140"/>
      <c r="HO48" s="140"/>
      <c r="HP48" s="140"/>
      <c r="HQ48" s="140"/>
      <c r="HR48" s="140"/>
      <c r="HS48" s="140"/>
      <c r="HT48" s="140"/>
      <c r="HU48" s="140"/>
      <c r="HV48" s="140"/>
      <c r="HW48" s="141"/>
      <c r="HX48" s="142"/>
    </row>
    <row collapsed="false" customFormat="false" customHeight="false" hidden="false" ht="15" outlineLevel="0" r="49">
      <c r="D49" s="113" t="s">
        <v>126</v>
      </c>
      <c r="E49" s="139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40"/>
      <c r="AN49" s="140"/>
      <c r="AO49" s="140"/>
      <c r="AP49" s="140"/>
      <c r="AQ49" s="140"/>
      <c r="AR49" s="140"/>
      <c r="AS49" s="140"/>
      <c r="AT49" s="140"/>
      <c r="AU49" s="140"/>
      <c r="AV49" s="140"/>
      <c r="AW49" s="140"/>
      <c r="AX49" s="140"/>
      <c r="AY49" s="140"/>
      <c r="AZ49" s="140"/>
      <c r="BA49" s="140"/>
      <c r="BB49" s="140"/>
      <c r="BC49" s="140"/>
      <c r="BD49" s="140"/>
      <c r="BE49" s="140"/>
      <c r="BF49" s="140"/>
      <c r="BG49" s="140"/>
      <c r="BH49" s="140"/>
      <c r="BI49" s="140"/>
      <c r="BJ49" s="140"/>
      <c r="BK49" s="140"/>
      <c r="BL49" s="140"/>
      <c r="BM49" s="140"/>
      <c r="BN49" s="140"/>
      <c r="BO49" s="140"/>
      <c r="BP49" s="140"/>
      <c r="BQ49" s="140"/>
      <c r="BR49" s="140"/>
      <c r="BS49" s="140"/>
      <c r="BT49" s="140"/>
      <c r="BU49" s="140"/>
      <c r="BV49" s="140"/>
      <c r="BW49" s="140"/>
      <c r="BX49" s="140"/>
      <c r="BY49" s="140"/>
      <c r="BZ49" s="140"/>
      <c r="CA49" s="140"/>
      <c r="CB49" s="140"/>
      <c r="CC49" s="140"/>
      <c r="CD49" s="140"/>
      <c r="CE49" s="140"/>
      <c r="CF49" s="140"/>
      <c r="CG49" s="140"/>
      <c r="CH49" s="140"/>
      <c r="CI49" s="140"/>
      <c r="CJ49" s="140"/>
      <c r="CK49" s="140"/>
      <c r="CL49" s="140"/>
      <c r="CM49" s="140"/>
      <c r="CN49" s="140"/>
      <c r="CO49" s="140"/>
      <c r="CP49" s="140"/>
      <c r="CQ49" s="140"/>
      <c r="CR49" s="140"/>
      <c r="CS49" s="140"/>
      <c r="CT49" s="140"/>
      <c r="CU49" s="140"/>
      <c r="CV49" s="140"/>
      <c r="CW49" s="140"/>
      <c r="CX49" s="140"/>
      <c r="CY49" s="140"/>
      <c r="CZ49" s="140"/>
      <c r="DA49" s="140"/>
      <c r="DB49" s="140"/>
      <c r="DC49" s="140"/>
      <c r="DD49" s="140"/>
      <c r="DE49" s="140"/>
      <c r="DF49" s="140"/>
      <c r="DG49" s="140"/>
      <c r="DH49" s="140"/>
      <c r="DI49" s="140"/>
      <c r="DJ49" s="140"/>
      <c r="DK49" s="140"/>
      <c r="DL49" s="140"/>
      <c r="DM49" s="140"/>
      <c r="DN49" s="140"/>
      <c r="DO49" s="140"/>
      <c r="DP49" s="140"/>
      <c r="DQ49" s="140"/>
      <c r="DR49" s="140"/>
      <c r="DS49" s="140"/>
      <c r="DT49" s="140"/>
      <c r="DU49" s="140"/>
      <c r="DV49" s="140"/>
      <c r="DW49" s="140"/>
      <c r="DX49" s="140"/>
      <c r="DY49" s="140"/>
      <c r="DZ49" s="140"/>
      <c r="EA49" s="140"/>
      <c r="EB49" s="140"/>
      <c r="EC49" s="140"/>
      <c r="ED49" s="140"/>
      <c r="EE49" s="140"/>
      <c r="EF49" s="140"/>
      <c r="EG49" s="140"/>
      <c r="EH49" s="140"/>
      <c r="EI49" s="140"/>
      <c r="EJ49" s="140"/>
      <c r="EK49" s="140"/>
      <c r="EL49" s="140"/>
      <c r="EM49" s="140"/>
      <c r="EN49" s="140"/>
      <c r="EO49" s="140"/>
      <c r="EP49" s="140"/>
      <c r="EQ49" s="140"/>
      <c r="ER49" s="140"/>
      <c r="ES49" s="140"/>
      <c r="ET49" s="140"/>
      <c r="EU49" s="140"/>
      <c r="EV49" s="140"/>
      <c r="EW49" s="140"/>
      <c r="EX49" s="140"/>
      <c r="EY49" s="140"/>
      <c r="EZ49" s="140"/>
      <c r="FA49" s="140"/>
      <c r="FB49" s="140"/>
      <c r="FC49" s="140"/>
      <c r="FD49" s="140"/>
      <c r="FE49" s="140"/>
      <c r="FF49" s="140"/>
      <c r="FG49" s="140"/>
      <c r="FH49" s="140"/>
      <c r="FI49" s="140"/>
      <c r="FJ49" s="140"/>
      <c r="FK49" s="140"/>
      <c r="FL49" s="140"/>
      <c r="FM49" s="140"/>
      <c r="FN49" s="140"/>
      <c r="FO49" s="140"/>
      <c r="FP49" s="140"/>
      <c r="FQ49" s="140"/>
      <c r="FR49" s="140"/>
      <c r="FS49" s="140"/>
      <c r="FT49" s="140"/>
      <c r="FU49" s="140"/>
      <c r="FV49" s="140"/>
      <c r="FW49" s="140"/>
      <c r="FX49" s="140"/>
      <c r="FY49" s="140"/>
      <c r="FZ49" s="140"/>
      <c r="GA49" s="140"/>
      <c r="GB49" s="140"/>
      <c r="GC49" s="140"/>
      <c r="GD49" s="140"/>
      <c r="GE49" s="140"/>
      <c r="GF49" s="140"/>
      <c r="GG49" s="140"/>
      <c r="GH49" s="140"/>
      <c r="GI49" s="140"/>
      <c r="GJ49" s="140"/>
      <c r="GK49" s="140"/>
      <c r="GL49" s="140"/>
      <c r="GM49" s="140"/>
      <c r="GN49" s="140"/>
      <c r="GO49" s="140"/>
      <c r="GP49" s="140"/>
      <c r="GQ49" s="140"/>
      <c r="GR49" s="140"/>
      <c r="GS49" s="140"/>
      <c r="GT49" s="140"/>
      <c r="GU49" s="140"/>
      <c r="GV49" s="140"/>
      <c r="GW49" s="140"/>
      <c r="GX49" s="140"/>
      <c r="GY49" s="140"/>
      <c r="GZ49" s="140"/>
      <c r="HA49" s="140"/>
      <c r="HB49" s="140"/>
      <c r="HC49" s="140"/>
      <c r="HD49" s="140"/>
      <c r="HE49" s="140"/>
      <c r="HF49" s="140"/>
      <c r="HG49" s="140"/>
      <c r="HH49" s="140"/>
      <c r="HI49" s="140"/>
      <c r="HJ49" s="140"/>
      <c r="HK49" s="140"/>
      <c r="HL49" s="140"/>
      <c r="HM49" s="140"/>
      <c r="HN49" s="140"/>
      <c r="HO49" s="140"/>
      <c r="HP49" s="140"/>
      <c r="HQ49" s="140"/>
      <c r="HR49" s="140"/>
      <c r="HS49" s="140"/>
      <c r="HT49" s="140"/>
      <c r="HU49" s="140"/>
      <c r="HV49" s="140"/>
      <c r="HW49" s="141"/>
      <c r="HX49" s="142"/>
    </row>
    <row collapsed="false" customFormat="false" customHeight="false" hidden="false" ht="12.75" outlineLevel="0" r="50">
      <c r="D50" s="113" t="s">
        <v>128</v>
      </c>
      <c r="E50" s="139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140"/>
      <c r="BI50" s="140"/>
      <c r="BJ50" s="140"/>
      <c r="BK50" s="140"/>
      <c r="BL50" s="140"/>
      <c r="BM50" s="140"/>
      <c r="BN50" s="140"/>
      <c r="BO50" s="140"/>
      <c r="BP50" s="140"/>
      <c r="BQ50" s="140"/>
      <c r="BR50" s="140"/>
      <c r="BS50" s="140"/>
      <c r="BT50" s="140"/>
      <c r="BU50" s="140"/>
      <c r="BV50" s="140"/>
      <c r="BW50" s="140"/>
      <c r="BX50" s="140"/>
      <c r="BY50" s="140"/>
      <c r="BZ50" s="140"/>
      <c r="CA50" s="140"/>
      <c r="CB50" s="140"/>
      <c r="CC50" s="140"/>
      <c r="CD50" s="140"/>
      <c r="CE50" s="140"/>
      <c r="CF50" s="140"/>
      <c r="CG50" s="140"/>
      <c r="CH50" s="140"/>
      <c r="CI50" s="140"/>
      <c r="CJ50" s="140"/>
      <c r="CK50" s="140"/>
      <c r="CL50" s="140"/>
      <c r="CM50" s="140"/>
      <c r="CN50" s="140"/>
      <c r="CO50" s="140"/>
      <c r="CP50" s="140"/>
      <c r="CQ50" s="140"/>
      <c r="CR50" s="140"/>
      <c r="CS50" s="140"/>
      <c r="CT50" s="140"/>
      <c r="CU50" s="140"/>
      <c r="CV50" s="140"/>
      <c r="CW50" s="140"/>
      <c r="CX50" s="140"/>
      <c r="CY50" s="140"/>
      <c r="CZ50" s="140"/>
      <c r="DA50" s="140"/>
      <c r="DB50" s="140"/>
      <c r="DC50" s="140"/>
      <c r="DD50" s="140"/>
      <c r="DE50" s="140"/>
      <c r="DF50" s="140"/>
      <c r="DG50" s="140"/>
      <c r="DH50" s="140"/>
      <c r="DI50" s="140"/>
      <c r="DJ50" s="140"/>
      <c r="DK50" s="140"/>
      <c r="DL50" s="140"/>
      <c r="DM50" s="140"/>
      <c r="DN50" s="140"/>
      <c r="DO50" s="140"/>
      <c r="DP50" s="140"/>
      <c r="DQ50" s="140"/>
      <c r="DR50" s="140"/>
      <c r="DS50" s="140"/>
      <c r="DT50" s="140"/>
      <c r="DU50" s="140"/>
      <c r="DV50" s="140"/>
      <c r="DW50" s="140"/>
      <c r="DX50" s="140"/>
      <c r="DY50" s="140"/>
      <c r="DZ50" s="140"/>
      <c r="EA50" s="140"/>
      <c r="EB50" s="140"/>
      <c r="EC50" s="140"/>
      <c r="ED50" s="140"/>
      <c r="EE50" s="140"/>
      <c r="EF50" s="140"/>
      <c r="EG50" s="140"/>
      <c r="EH50" s="140"/>
      <c r="EI50" s="140"/>
      <c r="EJ50" s="140"/>
      <c r="EK50" s="140"/>
      <c r="EL50" s="140"/>
      <c r="EM50" s="140"/>
      <c r="EN50" s="140"/>
      <c r="EO50" s="140"/>
      <c r="EP50" s="140"/>
      <c r="EQ50" s="140"/>
      <c r="ER50" s="140"/>
      <c r="ES50" s="140"/>
      <c r="ET50" s="140"/>
      <c r="EU50" s="140"/>
      <c r="EV50" s="140"/>
      <c r="EW50" s="140"/>
      <c r="EX50" s="140"/>
      <c r="EY50" s="140"/>
      <c r="EZ50" s="140"/>
      <c r="FA50" s="140"/>
      <c r="FB50" s="140"/>
      <c r="FC50" s="140"/>
      <c r="FD50" s="140"/>
      <c r="FE50" s="140"/>
      <c r="FF50" s="140"/>
      <c r="FG50" s="140"/>
      <c r="FH50" s="140"/>
      <c r="FI50" s="140"/>
      <c r="FJ50" s="140"/>
      <c r="FK50" s="140"/>
      <c r="FL50" s="140"/>
      <c r="FM50" s="140"/>
      <c r="FN50" s="140"/>
      <c r="FO50" s="140"/>
      <c r="FP50" s="140"/>
      <c r="FQ50" s="140"/>
      <c r="FR50" s="140"/>
      <c r="FS50" s="140"/>
      <c r="FT50" s="140"/>
      <c r="FU50" s="140"/>
      <c r="FV50" s="140"/>
      <c r="FW50" s="140"/>
      <c r="FX50" s="140"/>
      <c r="FY50" s="140"/>
      <c r="FZ50" s="140"/>
      <c r="GA50" s="140"/>
      <c r="GB50" s="140"/>
      <c r="GC50" s="140"/>
      <c r="GD50" s="140"/>
      <c r="GE50" s="140"/>
      <c r="GF50" s="140"/>
      <c r="GG50" s="140"/>
      <c r="GH50" s="140"/>
      <c r="GI50" s="140"/>
      <c r="GJ50" s="140"/>
      <c r="GK50" s="140"/>
      <c r="GL50" s="140"/>
      <c r="GM50" s="140"/>
      <c r="GN50" s="140"/>
      <c r="GO50" s="140"/>
      <c r="GP50" s="140"/>
      <c r="GQ50" s="140"/>
      <c r="GR50" s="140"/>
      <c r="GS50" s="140"/>
      <c r="GT50" s="140"/>
      <c r="GU50" s="140"/>
      <c r="GV50" s="140"/>
      <c r="GW50" s="140"/>
      <c r="GX50" s="140"/>
      <c r="GY50" s="140"/>
      <c r="GZ50" s="140"/>
      <c r="HA50" s="140"/>
      <c r="HB50" s="140"/>
      <c r="HC50" s="140"/>
      <c r="HD50" s="140"/>
      <c r="HE50" s="140"/>
      <c r="HF50" s="140"/>
      <c r="HG50" s="140"/>
      <c r="HH50" s="140"/>
      <c r="HI50" s="140"/>
      <c r="HJ50" s="140"/>
      <c r="HK50" s="140"/>
      <c r="HL50" s="140"/>
      <c r="HM50" s="140"/>
      <c r="HN50" s="140"/>
      <c r="HO50" s="140"/>
      <c r="HP50" s="140"/>
      <c r="HQ50" s="140"/>
      <c r="HR50" s="140"/>
      <c r="HS50" s="140"/>
      <c r="HT50" s="140"/>
      <c r="HU50" s="140"/>
      <c r="HV50" s="140"/>
      <c r="HW50" s="141"/>
      <c r="HX50" s="142"/>
    </row>
    <row collapsed="false" customFormat="false" customHeight="false" hidden="false" ht="12.75" outlineLevel="0" r="51">
      <c r="D51" s="113" t="s">
        <v>129</v>
      </c>
      <c r="E51" s="139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140"/>
      <c r="BI51" s="140"/>
      <c r="BJ51" s="140"/>
      <c r="BK51" s="140"/>
      <c r="BL51" s="140"/>
      <c r="BM51" s="140"/>
      <c r="BN51" s="140"/>
      <c r="BO51" s="140"/>
      <c r="BP51" s="140"/>
      <c r="BQ51" s="140"/>
      <c r="BR51" s="140"/>
      <c r="BS51" s="140"/>
      <c r="BT51" s="140"/>
      <c r="BU51" s="140"/>
      <c r="BV51" s="140"/>
      <c r="BW51" s="140"/>
      <c r="BX51" s="140"/>
      <c r="BY51" s="140"/>
      <c r="BZ51" s="140"/>
      <c r="CA51" s="140"/>
      <c r="CB51" s="140"/>
      <c r="CC51" s="140"/>
      <c r="CD51" s="140"/>
      <c r="CE51" s="140"/>
      <c r="CF51" s="140"/>
      <c r="CG51" s="140"/>
      <c r="CH51" s="140"/>
      <c r="CI51" s="140"/>
      <c r="CJ51" s="140"/>
      <c r="CK51" s="140"/>
      <c r="CL51" s="140"/>
      <c r="CM51" s="140"/>
      <c r="CN51" s="140"/>
      <c r="CO51" s="140"/>
      <c r="CP51" s="140"/>
      <c r="CQ51" s="140"/>
      <c r="CR51" s="140"/>
      <c r="CS51" s="140"/>
      <c r="CT51" s="140"/>
      <c r="CU51" s="140"/>
      <c r="CV51" s="140"/>
      <c r="CW51" s="140"/>
      <c r="CX51" s="140"/>
      <c r="CY51" s="140"/>
      <c r="CZ51" s="140"/>
      <c r="DA51" s="140"/>
      <c r="DB51" s="140"/>
      <c r="DC51" s="140"/>
      <c r="DD51" s="140"/>
      <c r="DE51" s="140"/>
      <c r="DF51" s="140"/>
      <c r="DG51" s="140"/>
      <c r="DH51" s="140"/>
      <c r="DI51" s="140"/>
      <c r="DJ51" s="140"/>
      <c r="DK51" s="140"/>
      <c r="DL51" s="140"/>
      <c r="DM51" s="140"/>
      <c r="DN51" s="140"/>
      <c r="DO51" s="140"/>
      <c r="DP51" s="140"/>
      <c r="DQ51" s="140"/>
      <c r="DR51" s="140"/>
      <c r="DS51" s="140"/>
      <c r="DT51" s="140"/>
      <c r="DU51" s="140"/>
      <c r="DV51" s="140"/>
      <c r="DW51" s="140"/>
      <c r="DX51" s="140"/>
      <c r="DY51" s="140"/>
      <c r="DZ51" s="140"/>
      <c r="EA51" s="140"/>
      <c r="EB51" s="140"/>
      <c r="EC51" s="140"/>
      <c r="ED51" s="140"/>
      <c r="EE51" s="140"/>
      <c r="EF51" s="140"/>
      <c r="EG51" s="140"/>
      <c r="EH51" s="140"/>
      <c r="EI51" s="140"/>
      <c r="EJ51" s="140"/>
      <c r="EK51" s="140"/>
      <c r="EL51" s="140"/>
      <c r="EM51" s="140"/>
      <c r="EN51" s="140"/>
      <c r="EO51" s="140"/>
      <c r="EP51" s="140"/>
      <c r="EQ51" s="140"/>
      <c r="ER51" s="140"/>
      <c r="ES51" s="140"/>
      <c r="ET51" s="140"/>
      <c r="EU51" s="140"/>
      <c r="EV51" s="140"/>
      <c r="EW51" s="140"/>
      <c r="EX51" s="140"/>
      <c r="EY51" s="140"/>
      <c r="EZ51" s="140"/>
      <c r="FA51" s="140"/>
      <c r="FB51" s="140"/>
      <c r="FC51" s="140"/>
      <c r="FD51" s="140"/>
      <c r="FE51" s="140"/>
      <c r="FF51" s="140"/>
      <c r="FG51" s="140"/>
      <c r="FH51" s="140"/>
      <c r="FI51" s="140"/>
      <c r="FJ51" s="140"/>
      <c r="FK51" s="140"/>
      <c r="FL51" s="140"/>
      <c r="FM51" s="140"/>
      <c r="FN51" s="140"/>
      <c r="FO51" s="140"/>
      <c r="FP51" s="140"/>
      <c r="FQ51" s="140"/>
      <c r="FR51" s="140"/>
      <c r="FS51" s="140"/>
      <c r="FT51" s="140"/>
      <c r="FU51" s="140"/>
      <c r="FV51" s="140"/>
      <c r="FW51" s="140"/>
      <c r="FX51" s="140"/>
      <c r="FY51" s="140"/>
      <c r="FZ51" s="140"/>
      <c r="GA51" s="140"/>
      <c r="GB51" s="140"/>
      <c r="GC51" s="140"/>
      <c r="GD51" s="140"/>
      <c r="GE51" s="140"/>
      <c r="GF51" s="140"/>
      <c r="GG51" s="140"/>
      <c r="GH51" s="140"/>
      <c r="GI51" s="140"/>
      <c r="GJ51" s="140"/>
      <c r="GK51" s="140"/>
      <c r="GL51" s="140"/>
      <c r="GM51" s="140"/>
      <c r="GN51" s="140"/>
      <c r="GO51" s="140"/>
      <c r="GP51" s="140"/>
      <c r="GQ51" s="140"/>
      <c r="GR51" s="140"/>
      <c r="GS51" s="140"/>
      <c r="GT51" s="140"/>
      <c r="GU51" s="140"/>
      <c r="GV51" s="140"/>
      <c r="GW51" s="140"/>
      <c r="GX51" s="140"/>
      <c r="GY51" s="140"/>
      <c r="GZ51" s="140"/>
      <c r="HA51" s="140"/>
      <c r="HB51" s="140"/>
      <c r="HC51" s="140"/>
      <c r="HD51" s="140"/>
      <c r="HE51" s="140"/>
      <c r="HF51" s="140"/>
      <c r="HG51" s="140"/>
      <c r="HH51" s="140"/>
      <c r="HI51" s="140"/>
      <c r="HJ51" s="140"/>
      <c r="HK51" s="140"/>
      <c r="HL51" s="140"/>
      <c r="HM51" s="140"/>
      <c r="HN51" s="140"/>
      <c r="HO51" s="140"/>
      <c r="HP51" s="140"/>
      <c r="HQ51" s="140"/>
      <c r="HR51" s="140"/>
      <c r="HS51" s="140"/>
      <c r="HT51" s="140"/>
      <c r="HU51" s="140"/>
      <c r="HV51" s="140"/>
      <c r="HW51" s="141"/>
      <c r="HX51" s="142"/>
    </row>
    <row collapsed="false" customFormat="false" customHeight="false" hidden="false" ht="12.75" outlineLevel="0" r="52">
      <c r="D52" s="113" t="s">
        <v>130</v>
      </c>
      <c r="E52" s="139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40"/>
      <c r="BS52" s="140"/>
      <c r="BT52" s="140"/>
      <c r="BU52" s="140"/>
      <c r="BV52" s="140"/>
      <c r="BW52" s="140"/>
      <c r="BX52" s="140"/>
      <c r="BY52" s="140"/>
      <c r="BZ52" s="140"/>
      <c r="CA52" s="140"/>
      <c r="CB52" s="140"/>
      <c r="CC52" s="140"/>
      <c r="CD52" s="140"/>
      <c r="CE52" s="140"/>
      <c r="CF52" s="140"/>
      <c r="CG52" s="140"/>
      <c r="CH52" s="140"/>
      <c r="CI52" s="140"/>
      <c r="CJ52" s="140"/>
      <c r="CK52" s="140"/>
      <c r="CL52" s="140"/>
      <c r="CM52" s="140"/>
      <c r="CN52" s="140"/>
      <c r="CO52" s="140"/>
      <c r="CP52" s="140"/>
      <c r="CQ52" s="140"/>
      <c r="CR52" s="140"/>
      <c r="CS52" s="140"/>
      <c r="CT52" s="140"/>
      <c r="CU52" s="140"/>
      <c r="CV52" s="140"/>
      <c r="CW52" s="140"/>
      <c r="CX52" s="140"/>
      <c r="CY52" s="140"/>
      <c r="CZ52" s="140"/>
      <c r="DA52" s="140"/>
      <c r="DB52" s="140"/>
      <c r="DC52" s="140"/>
      <c r="DD52" s="140"/>
      <c r="DE52" s="140"/>
      <c r="DF52" s="140"/>
      <c r="DG52" s="140"/>
      <c r="DH52" s="140"/>
      <c r="DI52" s="140"/>
      <c r="DJ52" s="140"/>
      <c r="DK52" s="140"/>
      <c r="DL52" s="140"/>
      <c r="DM52" s="140"/>
      <c r="DN52" s="140"/>
      <c r="DO52" s="140"/>
      <c r="DP52" s="140"/>
      <c r="DQ52" s="140"/>
      <c r="DR52" s="140"/>
      <c r="DS52" s="140"/>
      <c r="DT52" s="140"/>
      <c r="DU52" s="140"/>
      <c r="DV52" s="140"/>
      <c r="DW52" s="140"/>
      <c r="DX52" s="140"/>
      <c r="DY52" s="140"/>
      <c r="DZ52" s="140"/>
      <c r="EA52" s="140"/>
      <c r="EB52" s="140"/>
      <c r="EC52" s="140"/>
      <c r="ED52" s="140"/>
      <c r="EE52" s="140"/>
      <c r="EF52" s="140"/>
      <c r="EG52" s="140"/>
      <c r="EH52" s="140"/>
      <c r="EI52" s="140"/>
      <c r="EJ52" s="140"/>
      <c r="EK52" s="140"/>
      <c r="EL52" s="140"/>
      <c r="EM52" s="140"/>
      <c r="EN52" s="140"/>
      <c r="EO52" s="140"/>
      <c r="EP52" s="140"/>
      <c r="EQ52" s="140"/>
      <c r="ER52" s="140"/>
      <c r="ES52" s="140"/>
      <c r="ET52" s="140"/>
      <c r="EU52" s="140"/>
      <c r="EV52" s="140"/>
      <c r="EW52" s="140"/>
      <c r="EX52" s="140"/>
      <c r="EY52" s="140"/>
      <c r="EZ52" s="140"/>
      <c r="FA52" s="140"/>
      <c r="FB52" s="140"/>
      <c r="FC52" s="140"/>
      <c r="FD52" s="140"/>
      <c r="FE52" s="140"/>
      <c r="FF52" s="140"/>
      <c r="FG52" s="140"/>
      <c r="FH52" s="140"/>
      <c r="FI52" s="140"/>
      <c r="FJ52" s="140"/>
      <c r="FK52" s="140"/>
      <c r="FL52" s="140"/>
      <c r="FM52" s="140"/>
      <c r="FN52" s="140"/>
      <c r="FO52" s="140"/>
      <c r="FP52" s="140"/>
      <c r="FQ52" s="140"/>
      <c r="FR52" s="140"/>
      <c r="FS52" s="140"/>
      <c r="FT52" s="140"/>
      <c r="FU52" s="140"/>
      <c r="FV52" s="140"/>
      <c r="FW52" s="140"/>
      <c r="FX52" s="140"/>
      <c r="FY52" s="140"/>
      <c r="FZ52" s="140"/>
      <c r="GA52" s="140"/>
      <c r="GB52" s="140"/>
      <c r="GC52" s="140"/>
      <c r="GD52" s="140"/>
      <c r="GE52" s="140"/>
      <c r="GF52" s="140"/>
      <c r="GG52" s="140"/>
      <c r="GH52" s="140"/>
      <c r="GI52" s="140"/>
      <c r="GJ52" s="140"/>
      <c r="GK52" s="140"/>
      <c r="GL52" s="140"/>
      <c r="GM52" s="140"/>
      <c r="GN52" s="140"/>
      <c r="GO52" s="140"/>
      <c r="GP52" s="140"/>
      <c r="GQ52" s="140"/>
      <c r="GR52" s="140"/>
      <c r="GS52" s="140"/>
      <c r="GT52" s="140"/>
      <c r="GU52" s="140"/>
      <c r="GV52" s="140"/>
      <c r="GW52" s="140"/>
      <c r="GX52" s="140"/>
      <c r="GY52" s="140"/>
      <c r="GZ52" s="140"/>
      <c r="HA52" s="140"/>
      <c r="HB52" s="140"/>
      <c r="HC52" s="140"/>
      <c r="HD52" s="140"/>
      <c r="HE52" s="140"/>
      <c r="HF52" s="140"/>
      <c r="HG52" s="140"/>
      <c r="HH52" s="140"/>
      <c r="HI52" s="140"/>
      <c r="HJ52" s="140"/>
      <c r="HK52" s="140"/>
      <c r="HL52" s="140"/>
      <c r="HM52" s="140"/>
      <c r="HN52" s="140"/>
      <c r="HO52" s="140"/>
      <c r="HP52" s="140"/>
      <c r="HQ52" s="140"/>
      <c r="HR52" s="140"/>
      <c r="HS52" s="140"/>
      <c r="HT52" s="140"/>
      <c r="HU52" s="140"/>
      <c r="HV52" s="140"/>
      <c r="HW52" s="141"/>
      <c r="HX52" s="142"/>
    </row>
    <row collapsed="false" customFormat="false" customHeight="false" hidden="false" ht="12.75" outlineLevel="0" r="53">
      <c r="D53" s="113" t="s">
        <v>131</v>
      </c>
      <c r="E53" s="139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0"/>
      <c r="BU53" s="140"/>
      <c r="BV53" s="140"/>
      <c r="BW53" s="140"/>
      <c r="BX53" s="140"/>
      <c r="BY53" s="140"/>
      <c r="BZ53" s="140"/>
      <c r="CA53" s="140"/>
      <c r="CB53" s="140"/>
      <c r="CC53" s="140"/>
      <c r="CD53" s="140"/>
      <c r="CE53" s="140"/>
      <c r="CF53" s="140"/>
      <c r="CG53" s="140"/>
      <c r="CH53" s="140"/>
      <c r="CI53" s="140"/>
      <c r="CJ53" s="140"/>
      <c r="CK53" s="140"/>
      <c r="CL53" s="140"/>
      <c r="CM53" s="140"/>
      <c r="CN53" s="140"/>
      <c r="CO53" s="140"/>
      <c r="CP53" s="140"/>
      <c r="CQ53" s="140"/>
      <c r="CR53" s="140"/>
      <c r="CS53" s="140"/>
      <c r="CT53" s="140"/>
      <c r="CU53" s="140"/>
      <c r="CV53" s="140"/>
      <c r="CW53" s="140"/>
      <c r="CX53" s="140"/>
      <c r="CY53" s="140"/>
      <c r="CZ53" s="140"/>
      <c r="DA53" s="140"/>
      <c r="DB53" s="140"/>
      <c r="DC53" s="140"/>
      <c r="DD53" s="140"/>
      <c r="DE53" s="140"/>
      <c r="DF53" s="140"/>
      <c r="DG53" s="140"/>
      <c r="DH53" s="140"/>
      <c r="DI53" s="140"/>
      <c r="DJ53" s="140"/>
      <c r="DK53" s="140"/>
      <c r="DL53" s="140"/>
      <c r="DM53" s="140"/>
      <c r="DN53" s="140"/>
      <c r="DO53" s="140"/>
      <c r="DP53" s="140"/>
      <c r="DQ53" s="140"/>
      <c r="DR53" s="140"/>
      <c r="DS53" s="140"/>
      <c r="DT53" s="140"/>
      <c r="DU53" s="140"/>
      <c r="DV53" s="140"/>
      <c r="DW53" s="140"/>
      <c r="DX53" s="140"/>
      <c r="DY53" s="140"/>
      <c r="DZ53" s="140"/>
      <c r="EA53" s="140"/>
      <c r="EB53" s="140"/>
      <c r="EC53" s="140"/>
      <c r="ED53" s="140"/>
      <c r="EE53" s="140"/>
      <c r="EF53" s="140"/>
      <c r="EG53" s="140"/>
      <c r="EH53" s="140"/>
      <c r="EI53" s="140"/>
      <c r="EJ53" s="140"/>
      <c r="EK53" s="140"/>
      <c r="EL53" s="140"/>
      <c r="EM53" s="140"/>
      <c r="EN53" s="140"/>
      <c r="EO53" s="140"/>
      <c r="EP53" s="140"/>
      <c r="EQ53" s="140"/>
      <c r="ER53" s="140"/>
      <c r="ES53" s="140"/>
      <c r="ET53" s="140"/>
      <c r="EU53" s="140"/>
      <c r="EV53" s="140"/>
      <c r="EW53" s="140"/>
      <c r="EX53" s="140"/>
      <c r="EY53" s="140"/>
      <c r="EZ53" s="140"/>
      <c r="FA53" s="140"/>
      <c r="FB53" s="140"/>
      <c r="FC53" s="140"/>
      <c r="FD53" s="140"/>
      <c r="FE53" s="140"/>
      <c r="FF53" s="140"/>
      <c r="FG53" s="140"/>
      <c r="FH53" s="140"/>
      <c r="FI53" s="140"/>
      <c r="FJ53" s="140"/>
      <c r="FK53" s="140"/>
      <c r="FL53" s="140"/>
      <c r="FM53" s="140"/>
      <c r="FN53" s="140"/>
      <c r="FO53" s="140"/>
      <c r="FP53" s="140"/>
      <c r="FQ53" s="140"/>
      <c r="FR53" s="140"/>
      <c r="FS53" s="140"/>
      <c r="FT53" s="140"/>
      <c r="FU53" s="140"/>
      <c r="FV53" s="140"/>
      <c r="FW53" s="140"/>
      <c r="FX53" s="140"/>
      <c r="FY53" s="140"/>
      <c r="FZ53" s="140"/>
      <c r="GA53" s="140"/>
      <c r="GB53" s="140"/>
      <c r="GC53" s="140"/>
      <c r="GD53" s="140"/>
      <c r="GE53" s="140"/>
      <c r="GF53" s="140"/>
      <c r="GG53" s="140"/>
      <c r="GH53" s="140"/>
      <c r="GI53" s="140"/>
      <c r="GJ53" s="140"/>
      <c r="GK53" s="140"/>
      <c r="GL53" s="140"/>
      <c r="GM53" s="140"/>
      <c r="GN53" s="140"/>
      <c r="GO53" s="140"/>
      <c r="GP53" s="140"/>
      <c r="GQ53" s="140"/>
      <c r="GR53" s="140"/>
      <c r="GS53" s="140"/>
      <c r="GT53" s="140"/>
      <c r="GU53" s="140"/>
      <c r="GV53" s="140"/>
      <c r="GW53" s="140"/>
      <c r="GX53" s="140"/>
      <c r="GY53" s="140"/>
      <c r="GZ53" s="140"/>
      <c r="HA53" s="140"/>
      <c r="HB53" s="140"/>
      <c r="HC53" s="140"/>
      <c r="HD53" s="140"/>
      <c r="HE53" s="140"/>
      <c r="HF53" s="140"/>
      <c r="HG53" s="140"/>
      <c r="HH53" s="140"/>
      <c r="HI53" s="140"/>
      <c r="HJ53" s="140"/>
      <c r="HK53" s="140"/>
      <c r="HL53" s="140"/>
      <c r="HM53" s="140"/>
      <c r="HN53" s="140"/>
      <c r="HO53" s="140"/>
      <c r="HP53" s="140"/>
      <c r="HQ53" s="140"/>
      <c r="HR53" s="140"/>
      <c r="HS53" s="140"/>
      <c r="HT53" s="140"/>
      <c r="HU53" s="140"/>
      <c r="HV53" s="140"/>
      <c r="HW53" s="141"/>
      <c r="HX53" s="142"/>
    </row>
    <row collapsed="false" customFormat="false" customHeight="false" hidden="false" ht="12.75" outlineLevel="0" r="54">
      <c r="D54" s="113" t="s">
        <v>132</v>
      </c>
      <c r="E54" s="139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0"/>
      <c r="AV54" s="140"/>
      <c r="AW54" s="140"/>
      <c r="AX54" s="140"/>
      <c r="AY54" s="140"/>
      <c r="AZ54" s="140"/>
      <c r="BA54" s="140"/>
      <c r="BB54" s="140"/>
      <c r="BC54" s="140"/>
      <c r="BD54" s="140"/>
      <c r="BE54" s="140"/>
      <c r="BF54" s="140"/>
      <c r="BG54" s="140"/>
      <c r="BH54" s="140"/>
      <c r="BI54" s="140"/>
      <c r="BJ54" s="140"/>
      <c r="BK54" s="140"/>
      <c r="BL54" s="140"/>
      <c r="BM54" s="140"/>
      <c r="BN54" s="140"/>
      <c r="BO54" s="140"/>
      <c r="BP54" s="140"/>
      <c r="BQ54" s="140"/>
      <c r="BR54" s="140"/>
      <c r="BS54" s="140"/>
      <c r="BT54" s="140"/>
      <c r="BU54" s="140"/>
      <c r="BV54" s="140"/>
      <c r="BW54" s="140"/>
      <c r="BX54" s="140"/>
      <c r="BY54" s="140"/>
      <c r="BZ54" s="140"/>
      <c r="CA54" s="140"/>
      <c r="CB54" s="140"/>
      <c r="CC54" s="140"/>
      <c r="CD54" s="140"/>
      <c r="CE54" s="140"/>
      <c r="CF54" s="140"/>
      <c r="CG54" s="140"/>
      <c r="CH54" s="140"/>
      <c r="CI54" s="140"/>
      <c r="CJ54" s="140"/>
      <c r="CK54" s="140"/>
      <c r="CL54" s="140"/>
      <c r="CM54" s="140"/>
      <c r="CN54" s="140"/>
      <c r="CO54" s="140"/>
      <c r="CP54" s="140"/>
      <c r="CQ54" s="140"/>
      <c r="CR54" s="140"/>
      <c r="CS54" s="140"/>
      <c r="CT54" s="140"/>
      <c r="CU54" s="140"/>
      <c r="CV54" s="140"/>
      <c r="CW54" s="140"/>
      <c r="CX54" s="140"/>
      <c r="CY54" s="140"/>
      <c r="CZ54" s="140"/>
      <c r="DA54" s="140"/>
      <c r="DB54" s="140"/>
      <c r="DC54" s="140"/>
      <c r="DD54" s="140"/>
      <c r="DE54" s="140"/>
      <c r="DF54" s="140"/>
      <c r="DG54" s="140"/>
      <c r="DH54" s="140"/>
      <c r="DI54" s="140"/>
      <c r="DJ54" s="140"/>
      <c r="DK54" s="140"/>
      <c r="DL54" s="140"/>
      <c r="DM54" s="140"/>
      <c r="DN54" s="140"/>
      <c r="DO54" s="140"/>
      <c r="DP54" s="140"/>
      <c r="DQ54" s="140"/>
      <c r="DR54" s="140"/>
      <c r="DS54" s="140"/>
      <c r="DT54" s="140"/>
      <c r="DU54" s="140"/>
      <c r="DV54" s="140"/>
      <c r="DW54" s="140"/>
      <c r="DX54" s="140"/>
      <c r="DY54" s="140"/>
      <c r="DZ54" s="140"/>
      <c r="EA54" s="140"/>
      <c r="EB54" s="140"/>
      <c r="EC54" s="140"/>
      <c r="ED54" s="140"/>
      <c r="EE54" s="140"/>
      <c r="EF54" s="140"/>
      <c r="EG54" s="140"/>
      <c r="EH54" s="140"/>
      <c r="EI54" s="140"/>
      <c r="EJ54" s="140"/>
      <c r="EK54" s="140"/>
      <c r="EL54" s="140"/>
      <c r="EM54" s="140"/>
      <c r="EN54" s="140"/>
      <c r="EO54" s="140"/>
      <c r="EP54" s="140"/>
      <c r="EQ54" s="140"/>
      <c r="ER54" s="140"/>
      <c r="ES54" s="140"/>
      <c r="ET54" s="140"/>
      <c r="EU54" s="140"/>
      <c r="EV54" s="140"/>
      <c r="EW54" s="140"/>
      <c r="EX54" s="140"/>
      <c r="EY54" s="140"/>
      <c r="EZ54" s="140"/>
      <c r="FA54" s="140"/>
      <c r="FB54" s="140"/>
      <c r="FC54" s="140"/>
      <c r="FD54" s="140"/>
      <c r="FE54" s="140"/>
      <c r="FF54" s="140"/>
      <c r="FG54" s="140"/>
      <c r="FH54" s="140"/>
      <c r="FI54" s="140"/>
      <c r="FJ54" s="140"/>
      <c r="FK54" s="140"/>
      <c r="FL54" s="140"/>
      <c r="FM54" s="140"/>
      <c r="FN54" s="140"/>
      <c r="FO54" s="140"/>
      <c r="FP54" s="140"/>
      <c r="FQ54" s="140"/>
      <c r="FR54" s="140"/>
      <c r="FS54" s="140"/>
      <c r="FT54" s="140"/>
      <c r="FU54" s="140"/>
      <c r="FV54" s="140"/>
      <c r="FW54" s="140"/>
      <c r="FX54" s="140"/>
      <c r="FY54" s="140"/>
      <c r="FZ54" s="140"/>
      <c r="GA54" s="140"/>
      <c r="GB54" s="140"/>
      <c r="GC54" s="140"/>
      <c r="GD54" s="140"/>
      <c r="GE54" s="140"/>
      <c r="GF54" s="140"/>
      <c r="GG54" s="140"/>
      <c r="GH54" s="140"/>
      <c r="GI54" s="140"/>
      <c r="GJ54" s="140"/>
      <c r="GK54" s="140"/>
      <c r="GL54" s="140"/>
      <c r="GM54" s="140"/>
      <c r="GN54" s="140"/>
      <c r="GO54" s="140"/>
      <c r="GP54" s="140"/>
      <c r="GQ54" s="140"/>
      <c r="GR54" s="140"/>
      <c r="GS54" s="140"/>
      <c r="GT54" s="140"/>
      <c r="GU54" s="140"/>
      <c r="GV54" s="140"/>
      <c r="GW54" s="140"/>
      <c r="GX54" s="140"/>
      <c r="GY54" s="140"/>
      <c r="GZ54" s="140"/>
      <c r="HA54" s="140"/>
      <c r="HB54" s="140"/>
      <c r="HC54" s="140"/>
      <c r="HD54" s="140"/>
      <c r="HE54" s="140"/>
      <c r="HF54" s="140"/>
      <c r="HG54" s="140"/>
      <c r="HH54" s="140"/>
      <c r="HI54" s="140"/>
      <c r="HJ54" s="140"/>
      <c r="HK54" s="140"/>
      <c r="HL54" s="140"/>
      <c r="HM54" s="140"/>
      <c r="HN54" s="140"/>
      <c r="HO54" s="140"/>
      <c r="HP54" s="140"/>
      <c r="HQ54" s="140"/>
      <c r="HR54" s="140"/>
      <c r="HS54" s="140"/>
      <c r="HT54" s="140"/>
      <c r="HU54" s="140"/>
      <c r="HV54" s="140"/>
      <c r="HW54" s="141"/>
      <c r="HX54" s="142"/>
    </row>
    <row collapsed="false" customFormat="false" customHeight="false" hidden="false" ht="12.75" outlineLevel="0" r="55">
      <c r="D55" s="113" t="s">
        <v>133</v>
      </c>
      <c r="E55" s="139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40"/>
      <c r="BH55" s="140"/>
      <c r="BI55" s="140"/>
      <c r="BJ55" s="140"/>
      <c r="BK55" s="140"/>
      <c r="BL55" s="140"/>
      <c r="BM55" s="140"/>
      <c r="BN55" s="140"/>
      <c r="BO55" s="140"/>
      <c r="BP55" s="140"/>
      <c r="BQ55" s="140"/>
      <c r="BR55" s="140"/>
      <c r="BS55" s="140"/>
      <c r="BT55" s="140"/>
      <c r="BU55" s="140"/>
      <c r="BV55" s="140"/>
      <c r="BW55" s="140"/>
      <c r="BX55" s="140"/>
      <c r="BY55" s="140"/>
      <c r="BZ55" s="140"/>
      <c r="CA55" s="140"/>
      <c r="CB55" s="140"/>
      <c r="CC55" s="140"/>
      <c r="CD55" s="140"/>
      <c r="CE55" s="140"/>
      <c r="CF55" s="140"/>
      <c r="CG55" s="140"/>
      <c r="CH55" s="140"/>
      <c r="CI55" s="140"/>
      <c r="CJ55" s="140"/>
      <c r="CK55" s="140"/>
      <c r="CL55" s="140"/>
      <c r="CM55" s="140"/>
      <c r="CN55" s="140"/>
      <c r="CO55" s="140"/>
      <c r="CP55" s="140"/>
      <c r="CQ55" s="140"/>
      <c r="CR55" s="140"/>
      <c r="CS55" s="140"/>
      <c r="CT55" s="140"/>
      <c r="CU55" s="140"/>
      <c r="CV55" s="140"/>
      <c r="CW55" s="140"/>
      <c r="CX55" s="140"/>
      <c r="CY55" s="140"/>
      <c r="CZ55" s="140"/>
      <c r="DA55" s="140"/>
      <c r="DB55" s="140"/>
      <c r="DC55" s="140"/>
      <c r="DD55" s="140"/>
      <c r="DE55" s="140"/>
      <c r="DF55" s="140"/>
      <c r="DG55" s="140"/>
      <c r="DH55" s="140"/>
      <c r="DI55" s="140"/>
      <c r="DJ55" s="140"/>
      <c r="DK55" s="140"/>
      <c r="DL55" s="140"/>
      <c r="DM55" s="140"/>
      <c r="DN55" s="140"/>
      <c r="DO55" s="140"/>
      <c r="DP55" s="140"/>
      <c r="DQ55" s="140"/>
      <c r="DR55" s="140"/>
      <c r="DS55" s="140"/>
      <c r="DT55" s="140"/>
      <c r="DU55" s="140"/>
      <c r="DV55" s="140"/>
      <c r="DW55" s="140"/>
      <c r="DX55" s="140"/>
      <c r="DY55" s="140"/>
      <c r="DZ55" s="140"/>
      <c r="EA55" s="140"/>
      <c r="EB55" s="140"/>
      <c r="EC55" s="140"/>
      <c r="ED55" s="140"/>
      <c r="EE55" s="140"/>
      <c r="EF55" s="140"/>
      <c r="EG55" s="140"/>
      <c r="EH55" s="140"/>
      <c r="EI55" s="140"/>
      <c r="EJ55" s="140"/>
      <c r="EK55" s="140"/>
      <c r="EL55" s="140"/>
      <c r="EM55" s="140"/>
      <c r="EN55" s="140"/>
      <c r="EO55" s="140"/>
      <c r="EP55" s="140"/>
      <c r="EQ55" s="140"/>
      <c r="ER55" s="140"/>
      <c r="ES55" s="140"/>
      <c r="ET55" s="140"/>
      <c r="EU55" s="140"/>
      <c r="EV55" s="140"/>
      <c r="EW55" s="140"/>
      <c r="EX55" s="140"/>
      <c r="EY55" s="140"/>
      <c r="EZ55" s="140"/>
      <c r="FA55" s="140"/>
      <c r="FB55" s="140"/>
      <c r="FC55" s="140"/>
      <c r="FD55" s="140"/>
      <c r="FE55" s="140"/>
      <c r="FF55" s="140"/>
      <c r="FG55" s="140"/>
      <c r="FH55" s="140"/>
      <c r="FI55" s="140"/>
      <c r="FJ55" s="140"/>
      <c r="FK55" s="140"/>
      <c r="FL55" s="140"/>
      <c r="FM55" s="140"/>
      <c r="FN55" s="140"/>
      <c r="FO55" s="140"/>
      <c r="FP55" s="140"/>
      <c r="FQ55" s="140"/>
      <c r="FR55" s="140"/>
      <c r="FS55" s="140"/>
      <c r="FT55" s="140"/>
      <c r="FU55" s="140"/>
      <c r="FV55" s="140"/>
      <c r="FW55" s="140"/>
      <c r="FX55" s="140"/>
      <c r="FY55" s="140"/>
      <c r="FZ55" s="140"/>
      <c r="GA55" s="140"/>
      <c r="GB55" s="140"/>
      <c r="GC55" s="140"/>
      <c r="GD55" s="140"/>
      <c r="GE55" s="140"/>
      <c r="GF55" s="140"/>
      <c r="GG55" s="140"/>
      <c r="GH55" s="140"/>
      <c r="GI55" s="140"/>
      <c r="GJ55" s="140"/>
      <c r="GK55" s="140"/>
      <c r="GL55" s="140"/>
      <c r="GM55" s="140"/>
      <c r="GN55" s="140"/>
      <c r="GO55" s="140"/>
      <c r="GP55" s="140"/>
      <c r="GQ55" s="140"/>
      <c r="GR55" s="140"/>
      <c r="GS55" s="140"/>
      <c r="GT55" s="140"/>
      <c r="GU55" s="140"/>
      <c r="GV55" s="140"/>
      <c r="GW55" s="140"/>
      <c r="GX55" s="140"/>
      <c r="GY55" s="140"/>
      <c r="GZ55" s="140"/>
      <c r="HA55" s="140"/>
      <c r="HB55" s="140"/>
      <c r="HC55" s="140"/>
      <c r="HD55" s="140"/>
      <c r="HE55" s="140"/>
      <c r="HF55" s="140"/>
      <c r="HG55" s="140"/>
      <c r="HH55" s="140"/>
      <c r="HI55" s="140"/>
      <c r="HJ55" s="140"/>
      <c r="HK55" s="140"/>
      <c r="HL55" s="140"/>
      <c r="HM55" s="140"/>
      <c r="HN55" s="140"/>
      <c r="HO55" s="140"/>
      <c r="HP55" s="140"/>
      <c r="HQ55" s="140"/>
      <c r="HR55" s="140"/>
      <c r="HS55" s="140"/>
      <c r="HT55" s="140"/>
      <c r="HU55" s="140"/>
      <c r="HV55" s="140"/>
      <c r="HW55" s="141"/>
      <c r="HX55" s="142"/>
    </row>
    <row collapsed="false" customFormat="false" customHeight="false" hidden="false" ht="12.75" outlineLevel="0" r="56">
      <c r="D56" s="113" t="s">
        <v>135</v>
      </c>
      <c r="E56" s="139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0"/>
      <c r="AV56" s="140"/>
      <c r="AW56" s="140"/>
      <c r="AX56" s="140"/>
      <c r="AY56" s="140"/>
      <c r="AZ56" s="140"/>
      <c r="BA56" s="140"/>
      <c r="BB56" s="140"/>
      <c r="BC56" s="140"/>
      <c r="BD56" s="140"/>
      <c r="BE56" s="140"/>
      <c r="BF56" s="140"/>
      <c r="BG56" s="140"/>
      <c r="BH56" s="140"/>
      <c r="BI56" s="140"/>
      <c r="BJ56" s="140"/>
      <c r="BK56" s="140"/>
      <c r="BL56" s="140"/>
      <c r="BM56" s="140"/>
      <c r="BN56" s="140"/>
      <c r="BO56" s="140"/>
      <c r="BP56" s="140"/>
      <c r="BQ56" s="140"/>
      <c r="BR56" s="140"/>
      <c r="BS56" s="140"/>
      <c r="BT56" s="140"/>
      <c r="BU56" s="140"/>
      <c r="BV56" s="140"/>
      <c r="BW56" s="140"/>
      <c r="BX56" s="140"/>
      <c r="BY56" s="140"/>
      <c r="BZ56" s="140"/>
      <c r="CA56" s="140"/>
      <c r="CB56" s="140"/>
      <c r="CC56" s="140"/>
      <c r="CD56" s="140"/>
      <c r="CE56" s="140"/>
      <c r="CF56" s="140"/>
      <c r="CG56" s="140"/>
      <c r="CH56" s="140"/>
      <c r="CI56" s="140"/>
      <c r="CJ56" s="140"/>
      <c r="CK56" s="140"/>
      <c r="CL56" s="140"/>
      <c r="CM56" s="140"/>
      <c r="CN56" s="140"/>
      <c r="CO56" s="140"/>
      <c r="CP56" s="140"/>
      <c r="CQ56" s="140"/>
      <c r="CR56" s="140"/>
      <c r="CS56" s="140"/>
      <c r="CT56" s="140"/>
      <c r="CU56" s="140"/>
      <c r="CV56" s="140"/>
      <c r="CW56" s="140"/>
      <c r="CX56" s="140"/>
      <c r="CY56" s="140"/>
      <c r="CZ56" s="140"/>
      <c r="DA56" s="140"/>
      <c r="DB56" s="140"/>
      <c r="DC56" s="140"/>
      <c r="DD56" s="140"/>
      <c r="DE56" s="140"/>
      <c r="DF56" s="140"/>
      <c r="DG56" s="140"/>
      <c r="DH56" s="140"/>
      <c r="DI56" s="140"/>
      <c r="DJ56" s="140"/>
      <c r="DK56" s="140"/>
      <c r="DL56" s="140"/>
      <c r="DM56" s="140"/>
      <c r="DN56" s="140"/>
      <c r="DO56" s="140"/>
      <c r="DP56" s="140"/>
      <c r="DQ56" s="140"/>
      <c r="DR56" s="140"/>
      <c r="DS56" s="140"/>
      <c r="DT56" s="140"/>
      <c r="DU56" s="140"/>
      <c r="DV56" s="140"/>
      <c r="DW56" s="140"/>
      <c r="DX56" s="140"/>
      <c r="DY56" s="140"/>
      <c r="DZ56" s="140"/>
      <c r="EA56" s="140"/>
      <c r="EB56" s="140"/>
      <c r="EC56" s="140"/>
      <c r="ED56" s="140"/>
      <c r="EE56" s="140"/>
      <c r="EF56" s="140"/>
      <c r="EG56" s="140"/>
      <c r="EH56" s="140"/>
      <c r="EI56" s="140"/>
      <c r="EJ56" s="140"/>
      <c r="EK56" s="140"/>
      <c r="EL56" s="140"/>
      <c r="EM56" s="140"/>
      <c r="EN56" s="140"/>
      <c r="EO56" s="140"/>
      <c r="EP56" s="140"/>
      <c r="EQ56" s="140"/>
      <c r="ER56" s="140"/>
      <c r="ES56" s="140"/>
      <c r="ET56" s="140"/>
      <c r="EU56" s="140"/>
      <c r="EV56" s="140"/>
      <c r="EW56" s="140"/>
      <c r="EX56" s="140"/>
      <c r="EY56" s="140"/>
      <c r="EZ56" s="140"/>
      <c r="FA56" s="140"/>
      <c r="FB56" s="140"/>
      <c r="FC56" s="140"/>
      <c r="FD56" s="140"/>
      <c r="FE56" s="140"/>
      <c r="FF56" s="140"/>
      <c r="FG56" s="140"/>
      <c r="FH56" s="140"/>
      <c r="FI56" s="140"/>
      <c r="FJ56" s="140"/>
      <c r="FK56" s="140"/>
      <c r="FL56" s="140"/>
      <c r="FM56" s="140"/>
      <c r="FN56" s="140"/>
      <c r="FO56" s="140"/>
      <c r="FP56" s="140"/>
      <c r="FQ56" s="140"/>
      <c r="FR56" s="140"/>
      <c r="FS56" s="140"/>
      <c r="FT56" s="140"/>
      <c r="FU56" s="140"/>
      <c r="FV56" s="140"/>
      <c r="FW56" s="140"/>
      <c r="FX56" s="140"/>
      <c r="FY56" s="140"/>
      <c r="FZ56" s="140"/>
      <c r="GA56" s="140"/>
      <c r="GB56" s="140"/>
      <c r="GC56" s="140"/>
      <c r="GD56" s="140"/>
      <c r="GE56" s="140"/>
      <c r="GF56" s="140"/>
      <c r="GG56" s="140"/>
      <c r="GH56" s="140"/>
      <c r="GI56" s="140"/>
      <c r="GJ56" s="140"/>
      <c r="GK56" s="140"/>
      <c r="GL56" s="140"/>
      <c r="GM56" s="140"/>
      <c r="GN56" s="140"/>
      <c r="GO56" s="140"/>
      <c r="GP56" s="140"/>
      <c r="GQ56" s="140"/>
      <c r="GR56" s="140"/>
      <c r="GS56" s="140"/>
      <c r="GT56" s="140"/>
      <c r="GU56" s="140"/>
      <c r="GV56" s="140"/>
      <c r="GW56" s="140"/>
      <c r="GX56" s="140"/>
      <c r="GY56" s="140"/>
      <c r="GZ56" s="140"/>
      <c r="HA56" s="140"/>
      <c r="HB56" s="140"/>
      <c r="HC56" s="140"/>
      <c r="HD56" s="140"/>
      <c r="HE56" s="140"/>
      <c r="HF56" s="140"/>
      <c r="HG56" s="140"/>
      <c r="HH56" s="140"/>
      <c r="HI56" s="140"/>
      <c r="HJ56" s="140"/>
      <c r="HK56" s="140"/>
      <c r="HL56" s="140"/>
      <c r="HM56" s="140"/>
      <c r="HN56" s="140"/>
      <c r="HO56" s="140"/>
      <c r="HP56" s="140"/>
      <c r="HQ56" s="140"/>
      <c r="HR56" s="140"/>
      <c r="HS56" s="140"/>
      <c r="HT56" s="140"/>
      <c r="HU56" s="140"/>
      <c r="HV56" s="140"/>
      <c r="HW56" s="141"/>
      <c r="HX56" s="142"/>
    </row>
    <row collapsed="false" customFormat="false" customHeight="false" hidden="false" ht="12.75" outlineLevel="0" r="57">
      <c r="D57" s="113" t="s">
        <v>136</v>
      </c>
      <c r="E57" s="139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140"/>
      <c r="AZ57" s="140"/>
      <c r="BA57" s="140"/>
      <c r="BB57" s="140"/>
      <c r="BC57" s="140"/>
      <c r="BD57" s="140"/>
      <c r="BE57" s="140"/>
      <c r="BF57" s="140"/>
      <c r="BG57" s="140"/>
      <c r="BH57" s="140"/>
      <c r="BI57" s="140"/>
      <c r="BJ57" s="140"/>
      <c r="BK57" s="140"/>
      <c r="BL57" s="140"/>
      <c r="BM57" s="140"/>
      <c r="BN57" s="140"/>
      <c r="BO57" s="140"/>
      <c r="BP57" s="140"/>
      <c r="BQ57" s="140"/>
      <c r="BR57" s="140"/>
      <c r="BS57" s="140"/>
      <c r="BT57" s="140"/>
      <c r="BU57" s="140"/>
      <c r="BV57" s="140"/>
      <c r="BW57" s="140"/>
      <c r="BX57" s="140"/>
      <c r="BY57" s="140"/>
      <c r="BZ57" s="140"/>
      <c r="CA57" s="140"/>
      <c r="CB57" s="140"/>
      <c r="CC57" s="140"/>
      <c r="CD57" s="140"/>
      <c r="CE57" s="140"/>
      <c r="CF57" s="140"/>
      <c r="CG57" s="140"/>
      <c r="CH57" s="140"/>
      <c r="CI57" s="140"/>
      <c r="CJ57" s="140"/>
      <c r="CK57" s="140"/>
      <c r="CL57" s="140"/>
      <c r="CM57" s="140"/>
      <c r="CN57" s="140"/>
      <c r="CO57" s="140"/>
      <c r="CP57" s="140"/>
      <c r="CQ57" s="140"/>
      <c r="CR57" s="140"/>
      <c r="CS57" s="140"/>
      <c r="CT57" s="140"/>
      <c r="CU57" s="140"/>
      <c r="CV57" s="140"/>
      <c r="CW57" s="140"/>
      <c r="CX57" s="140"/>
      <c r="CY57" s="140"/>
      <c r="CZ57" s="140"/>
      <c r="DA57" s="140"/>
      <c r="DB57" s="140"/>
      <c r="DC57" s="140"/>
      <c r="DD57" s="140"/>
      <c r="DE57" s="140"/>
      <c r="DF57" s="140"/>
      <c r="DG57" s="140"/>
      <c r="DH57" s="140"/>
      <c r="DI57" s="140"/>
      <c r="DJ57" s="140"/>
      <c r="DK57" s="140"/>
      <c r="DL57" s="140"/>
      <c r="DM57" s="140"/>
      <c r="DN57" s="140"/>
      <c r="DO57" s="140"/>
      <c r="DP57" s="140"/>
      <c r="DQ57" s="140"/>
      <c r="DR57" s="140"/>
      <c r="DS57" s="140"/>
      <c r="DT57" s="140"/>
      <c r="DU57" s="140"/>
      <c r="DV57" s="140"/>
      <c r="DW57" s="140"/>
      <c r="DX57" s="140"/>
      <c r="DY57" s="140"/>
      <c r="DZ57" s="140"/>
      <c r="EA57" s="140"/>
      <c r="EB57" s="140"/>
      <c r="EC57" s="140"/>
      <c r="ED57" s="140"/>
      <c r="EE57" s="140"/>
      <c r="EF57" s="140"/>
      <c r="EG57" s="140"/>
      <c r="EH57" s="140"/>
      <c r="EI57" s="140"/>
      <c r="EJ57" s="140"/>
      <c r="EK57" s="140"/>
      <c r="EL57" s="140"/>
      <c r="EM57" s="140"/>
      <c r="EN57" s="140"/>
      <c r="EO57" s="140"/>
      <c r="EP57" s="140"/>
      <c r="EQ57" s="140"/>
      <c r="ER57" s="140"/>
      <c r="ES57" s="140"/>
      <c r="ET57" s="140"/>
      <c r="EU57" s="140"/>
      <c r="EV57" s="140"/>
      <c r="EW57" s="140"/>
      <c r="EX57" s="140"/>
      <c r="EY57" s="140"/>
      <c r="EZ57" s="140"/>
      <c r="FA57" s="140"/>
      <c r="FB57" s="140"/>
      <c r="FC57" s="140"/>
      <c r="FD57" s="140"/>
      <c r="FE57" s="140"/>
      <c r="FF57" s="140"/>
      <c r="FG57" s="140"/>
      <c r="FH57" s="140"/>
      <c r="FI57" s="140"/>
      <c r="FJ57" s="140"/>
      <c r="FK57" s="140"/>
      <c r="FL57" s="140"/>
      <c r="FM57" s="140"/>
      <c r="FN57" s="140"/>
      <c r="FO57" s="140"/>
      <c r="FP57" s="140"/>
      <c r="FQ57" s="140"/>
      <c r="FR57" s="140"/>
      <c r="FS57" s="140"/>
      <c r="FT57" s="140"/>
      <c r="FU57" s="140"/>
      <c r="FV57" s="140"/>
      <c r="FW57" s="140"/>
      <c r="FX57" s="140"/>
      <c r="FY57" s="140"/>
      <c r="FZ57" s="140"/>
      <c r="GA57" s="140"/>
      <c r="GB57" s="140"/>
      <c r="GC57" s="140"/>
      <c r="GD57" s="140"/>
      <c r="GE57" s="140"/>
      <c r="GF57" s="140"/>
      <c r="GG57" s="140"/>
      <c r="GH57" s="140"/>
      <c r="GI57" s="140"/>
      <c r="GJ57" s="140"/>
      <c r="GK57" s="140"/>
      <c r="GL57" s="140"/>
      <c r="GM57" s="140"/>
      <c r="GN57" s="140"/>
      <c r="GO57" s="140"/>
      <c r="GP57" s="140"/>
      <c r="GQ57" s="140"/>
      <c r="GR57" s="140"/>
      <c r="GS57" s="140"/>
      <c r="GT57" s="140"/>
      <c r="GU57" s="140"/>
      <c r="GV57" s="140"/>
      <c r="GW57" s="140"/>
      <c r="GX57" s="140"/>
      <c r="GY57" s="140"/>
      <c r="GZ57" s="140"/>
      <c r="HA57" s="140"/>
      <c r="HB57" s="140"/>
      <c r="HC57" s="140"/>
      <c r="HD57" s="140"/>
      <c r="HE57" s="140"/>
      <c r="HF57" s="140"/>
      <c r="HG57" s="140"/>
      <c r="HH57" s="140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1"/>
      <c r="HX57" s="142"/>
    </row>
    <row collapsed="false" customFormat="false" customHeight="false" hidden="false" ht="12.75" outlineLevel="0" r="58">
      <c r="D58" s="113" t="s">
        <v>138</v>
      </c>
      <c r="E58" s="139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  <c r="BK58" s="140"/>
      <c r="BL58" s="140"/>
      <c r="BM58" s="140"/>
      <c r="BN58" s="140"/>
      <c r="BO58" s="140"/>
      <c r="BP58" s="140"/>
      <c r="BQ58" s="140"/>
      <c r="BR58" s="140"/>
      <c r="BS58" s="140"/>
      <c r="BT58" s="140"/>
      <c r="BU58" s="140"/>
      <c r="BV58" s="140"/>
      <c r="BW58" s="140"/>
      <c r="BX58" s="140"/>
      <c r="BY58" s="140"/>
      <c r="BZ58" s="140"/>
      <c r="CA58" s="140"/>
      <c r="CB58" s="140"/>
      <c r="CC58" s="140"/>
      <c r="CD58" s="140"/>
      <c r="CE58" s="140"/>
      <c r="CF58" s="140"/>
      <c r="CG58" s="140"/>
      <c r="CH58" s="140"/>
      <c r="CI58" s="140"/>
      <c r="CJ58" s="140"/>
      <c r="CK58" s="140"/>
      <c r="CL58" s="140"/>
      <c r="CM58" s="140"/>
      <c r="CN58" s="140"/>
      <c r="CO58" s="140"/>
      <c r="CP58" s="140"/>
      <c r="CQ58" s="140"/>
      <c r="CR58" s="140"/>
      <c r="CS58" s="140"/>
      <c r="CT58" s="140"/>
      <c r="CU58" s="140"/>
      <c r="CV58" s="140"/>
      <c r="CW58" s="140"/>
      <c r="CX58" s="140"/>
      <c r="CY58" s="140"/>
      <c r="CZ58" s="140"/>
      <c r="DA58" s="140"/>
      <c r="DB58" s="140"/>
      <c r="DC58" s="140"/>
      <c r="DD58" s="140"/>
      <c r="DE58" s="140"/>
      <c r="DF58" s="140"/>
      <c r="DG58" s="140"/>
      <c r="DH58" s="140"/>
      <c r="DI58" s="140"/>
      <c r="DJ58" s="140"/>
      <c r="DK58" s="140"/>
      <c r="DL58" s="140"/>
      <c r="DM58" s="140"/>
      <c r="DN58" s="140"/>
      <c r="DO58" s="140"/>
      <c r="DP58" s="140"/>
      <c r="DQ58" s="140"/>
      <c r="DR58" s="140"/>
      <c r="DS58" s="140"/>
      <c r="DT58" s="140"/>
      <c r="DU58" s="140"/>
      <c r="DV58" s="140"/>
      <c r="DW58" s="140"/>
      <c r="DX58" s="140"/>
      <c r="DY58" s="140"/>
      <c r="DZ58" s="140"/>
      <c r="EA58" s="140"/>
      <c r="EB58" s="140"/>
      <c r="EC58" s="140"/>
      <c r="ED58" s="140"/>
      <c r="EE58" s="140"/>
      <c r="EF58" s="140"/>
      <c r="EG58" s="140"/>
      <c r="EH58" s="140"/>
      <c r="EI58" s="140"/>
      <c r="EJ58" s="140"/>
      <c r="EK58" s="140"/>
      <c r="EL58" s="140"/>
      <c r="EM58" s="140"/>
      <c r="EN58" s="140"/>
      <c r="EO58" s="140"/>
      <c r="EP58" s="140"/>
      <c r="EQ58" s="140"/>
      <c r="ER58" s="140"/>
      <c r="ES58" s="140"/>
      <c r="ET58" s="140"/>
      <c r="EU58" s="140"/>
      <c r="EV58" s="140"/>
      <c r="EW58" s="140"/>
      <c r="EX58" s="140"/>
      <c r="EY58" s="140"/>
      <c r="EZ58" s="140"/>
      <c r="FA58" s="140"/>
      <c r="FB58" s="140"/>
      <c r="FC58" s="140"/>
      <c r="FD58" s="140"/>
      <c r="FE58" s="140"/>
      <c r="FF58" s="140"/>
      <c r="FG58" s="140"/>
      <c r="FH58" s="140"/>
      <c r="FI58" s="140"/>
      <c r="FJ58" s="140"/>
      <c r="FK58" s="140"/>
      <c r="FL58" s="140"/>
      <c r="FM58" s="140"/>
      <c r="FN58" s="140"/>
      <c r="FO58" s="140"/>
      <c r="FP58" s="140"/>
      <c r="FQ58" s="140"/>
      <c r="FR58" s="140"/>
      <c r="FS58" s="140"/>
      <c r="FT58" s="140"/>
      <c r="FU58" s="140"/>
      <c r="FV58" s="140"/>
      <c r="FW58" s="140"/>
      <c r="FX58" s="140"/>
      <c r="FY58" s="140"/>
      <c r="FZ58" s="140"/>
      <c r="GA58" s="140"/>
      <c r="GB58" s="140"/>
      <c r="GC58" s="140"/>
      <c r="GD58" s="140"/>
      <c r="GE58" s="140"/>
      <c r="GF58" s="140"/>
      <c r="GG58" s="140"/>
      <c r="GH58" s="140"/>
      <c r="GI58" s="140"/>
      <c r="GJ58" s="140"/>
      <c r="GK58" s="140"/>
      <c r="GL58" s="140"/>
      <c r="GM58" s="140"/>
      <c r="GN58" s="140"/>
      <c r="GO58" s="140"/>
      <c r="GP58" s="140"/>
      <c r="GQ58" s="140"/>
      <c r="GR58" s="140"/>
      <c r="GS58" s="140"/>
      <c r="GT58" s="140"/>
      <c r="GU58" s="140"/>
      <c r="GV58" s="140"/>
      <c r="GW58" s="140"/>
      <c r="GX58" s="140"/>
      <c r="GY58" s="140"/>
      <c r="GZ58" s="140"/>
      <c r="HA58" s="140"/>
      <c r="HB58" s="140"/>
      <c r="HC58" s="140"/>
      <c r="HD58" s="140"/>
      <c r="HE58" s="140"/>
      <c r="HF58" s="140"/>
      <c r="HG58" s="140"/>
      <c r="HH58" s="140"/>
      <c r="HI58" s="140"/>
      <c r="HJ58" s="140"/>
      <c r="HK58" s="140"/>
      <c r="HL58" s="140"/>
      <c r="HM58" s="140"/>
      <c r="HN58" s="140"/>
      <c r="HO58" s="140"/>
      <c r="HP58" s="140"/>
      <c r="HQ58" s="140"/>
      <c r="HR58" s="140"/>
      <c r="HS58" s="140"/>
      <c r="HT58" s="140"/>
      <c r="HU58" s="140"/>
      <c r="HV58" s="140"/>
      <c r="HW58" s="141"/>
      <c r="HX58" s="142"/>
    </row>
    <row collapsed="false" customFormat="false" customHeight="false" hidden="false" ht="12.75" outlineLevel="0" r="59">
      <c r="D59" s="113" t="s">
        <v>140</v>
      </c>
      <c r="E59" s="139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40"/>
      <c r="AN59" s="140"/>
      <c r="AO59" s="140"/>
      <c r="AP59" s="140"/>
      <c r="AQ59" s="140"/>
      <c r="AR59" s="140"/>
      <c r="AS59" s="140"/>
      <c r="AT59" s="140"/>
      <c r="AU59" s="140"/>
      <c r="AV59" s="140"/>
      <c r="AW59" s="140"/>
      <c r="AX59" s="140"/>
      <c r="AY59" s="140"/>
      <c r="AZ59" s="140"/>
      <c r="BA59" s="140"/>
      <c r="BB59" s="140"/>
      <c r="BC59" s="140"/>
      <c r="BD59" s="140"/>
      <c r="BE59" s="140"/>
      <c r="BF59" s="140"/>
      <c r="BG59" s="140"/>
      <c r="BH59" s="140"/>
      <c r="BI59" s="140"/>
      <c r="BJ59" s="140"/>
      <c r="BK59" s="140"/>
      <c r="BL59" s="140"/>
      <c r="BM59" s="140"/>
      <c r="BN59" s="140"/>
      <c r="BO59" s="140"/>
      <c r="BP59" s="140"/>
      <c r="BQ59" s="140"/>
      <c r="BR59" s="140"/>
      <c r="BS59" s="140"/>
      <c r="BT59" s="140"/>
      <c r="BU59" s="140"/>
      <c r="BV59" s="140"/>
      <c r="BW59" s="140"/>
      <c r="BX59" s="140"/>
      <c r="BY59" s="140"/>
      <c r="BZ59" s="140"/>
      <c r="CA59" s="140"/>
      <c r="CB59" s="140"/>
      <c r="CC59" s="140"/>
      <c r="CD59" s="140"/>
      <c r="CE59" s="140"/>
      <c r="CF59" s="140"/>
      <c r="CG59" s="140"/>
      <c r="CH59" s="140"/>
      <c r="CI59" s="140"/>
      <c r="CJ59" s="140"/>
      <c r="CK59" s="140"/>
      <c r="CL59" s="140"/>
      <c r="CM59" s="140"/>
      <c r="CN59" s="140"/>
      <c r="CO59" s="140"/>
      <c r="CP59" s="140"/>
      <c r="CQ59" s="140"/>
      <c r="CR59" s="140"/>
      <c r="CS59" s="140"/>
      <c r="CT59" s="140"/>
      <c r="CU59" s="140"/>
      <c r="CV59" s="140"/>
      <c r="CW59" s="140"/>
      <c r="CX59" s="140"/>
      <c r="CY59" s="140"/>
      <c r="CZ59" s="140"/>
      <c r="DA59" s="140"/>
      <c r="DB59" s="140"/>
      <c r="DC59" s="140"/>
      <c r="DD59" s="140"/>
      <c r="DE59" s="140"/>
      <c r="DF59" s="140"/>
      <c r="DG59" s="140"/>
      <c r="DH59" s="140"/>
      <c r="DI59" s="140"/>
      <c r="DJ59" s="140"/>
      <c r="DK59" s="140"/>
      <c r="DL59" s="140"/>
      <c r="DM59" s="140"/>
      <c r="DN59" s="140"/>
      <c r="DO59" s="140"/>
      <c r="DP59" s="140"/>
      <c r="DQ59" s="140"/>
      <c r="DR59" s="140"/>
      <c r="DS59" s="140"/>
      <c r="DT59" s="140"/>
      <c r="DU59" s="140"/>
      <c r="DV59" s="140"/>
      <c r="DW59" s="140"/>
      <c r="DX59" s="140"/>
      <c r="DY59" s="140"/>
      <c r="DZ59" s="140"/>
      <c r="EA59" s="140"/>
      <c r="EB59" s="140"/>
      <c r="EC59" s="140"/>
      <c r="ED59" s="140"/>
      <c r="EE59" s="140"/>
      <c r="EF59" s="140"/>
      <c r="EG59" s="140"/>
      <c r="EH59" s="140"/>
      <c r="EI59" s="140"/>
      <c r="EJ59" s="140"/>
      <c r="EK59" s="140"/>
      <c r="EL59" s="140"/>
      <c r="EM59" s="140"/>
      <c r="EN59" s="140"/>
      <c r="EO59" s="140"/>
      <c r="EP59" s="140"/>
      <c r="EQ59" s="140"/>
      <c r="ER59" s="140"/>
      <c r="ES59" s="140"/>
      <c r="ET59" s="140"/>
      <c r="EU59" s="140"/>
      <c r="EV59" s="140"/>
      <c r="EW59" s="140"/>
      <c r="EX59" s="140"/>
      <c r="EY59" s="140"/>
      <c r="EZ59" s="140"/>
      <c r="FA59" s="140"/>
      <c r="FB59" s="140"/>
      <c r="FC59" s="140"/>
      <c r="FD59" s="140"/>
      <c r="FE59" s="140"/>
      <c r="FF59" s="140"/>
      <c r="FG59" s="140"/>
      <c r="FH59" s="140"/>
      <c r="FI59" s="140"/>
      <c r="FJ59" s="140"/>
      <c r="FK59" s="140"/>
      <c r="FL59" s="140"/>
      <c r="FM59" s="140"/>
      <c r="FN59" s="140"/>
      <c r="FO59" s="140"/>
      <c r="FP59" s="140"/>
      <c r="FQ59" s="140"/>
      <c r="FR59" s="140"/>
      <c r="FS59" s="140"/>
      <c r="FT59" s="140"/>
      <c r="FU59" s="140"/>
      <c r="FV59" s="140"/>
      <c r="FW59" s="140"/>
      <c r="FX59" s="140"/>
      <c r="FY59" s="140"/>
      <c r="FZ59" s="140"/>
      <c r="GA59" s="140"/>
      <c r="GB59" s="140"/>
      <c r="GC59" s="140"/>
      <c r="GD59" s="140"/>
      <c r="GE59" s="140"/>
      <c r="GF59" s="140"/>
      <c r="GG59" s="140"/>
      <c r="GH59" s="140"/>
      <c r="GI59" s="140"/>
      <c r="GJ59" s="140"/>
      <c r="GK59" s="140"/>
      <c r="GL59" s="140"/>
      <c r="GM59" s="140"/>
      <c r="GN59" s="140"/>
      <c r="GO59" s="140"/>
      <c r="GP59" s="140"/>
      <c r="GQ59" s="140"/>
      <c r="GR59" s="140"/>
      <c r="GS59" s="140"/>
      <c r="GT59" s="140"/>
      <c r="GU59" s="140"/>
      <c r="GV59" s="140"/>
      <c r="GW59" s="140"/>
      <c r="GX59" s="140"/>
      <c r="GY59" s="140"/>
      <c r="GZ59" s="140"/>
      <c r="HA59" s="140"/>
      <c r="HB59" s="140"/>
      <c r="HC59" s="140"/>
      <c r="HD59" s="140"/>
      <c r="HE59" s="140"/>
      <c r="HF59" s="140"/>
      <c r="HG59" s="140"/>
      <c r="HH59" s="140"/>
      <c r="HI59" s="140"/>
      <c r="HJ59" s="140"/>
      <c r="HK59" s="140"/>
      <c r="HL59" s="140"/>
      <c r="HM59" s="140"/>
      <c r="HN59" s="140"/>
      <c r="HO59" s="140"/>
      <c r="HP59" s="140"/>
      <c r="HQ59" s="140"/>
      <c r="HR59" s="140"/>
      <c r="HS59" s="140"/>
      <c r="HT59" s="140"/>
      <c r="HU59" s="140"/>
      <c r="HV59" s="140"/>
      <c r="HW59" s="141"/>
      <c r="HX59" s="142"/>
    </row>
    <row collapsed="false" customFormat="false" customHeight="false" hidden="false" ht="12.75" outlineLevel="0" r="60">
      <c r="D60" s="113" t="s">
        <v>142</v>
      </c>
      <c r="E60" s="139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40"/>
      <c r="AN60" s="140"/>
      <c r="AO60" s="140"/>
      <c r="AP60" s="140"/>
      <c r="AQ60" s="140"/>
      <c r="AR60" s="140"/>
      <c r="AS60" s="140"/>
      <c r="AT60" s="140"/>
      <c r="AU60" s="140"/>
      <c r="AV60" s="140"/>
      <c r="AW60" s="140"/>
      <c r="AX60" s="140"/>
      <c r="AY60" s="140"/>
      <c r="AZ60" s="140"/>
      <c r="BA60" s="140"/>
      <c r="BB60" s="140"/>
      <c r="BC60" s="140"/>
      <c r="BD60" s="140"/>
      <c r="BE60" s="140"/>
      <c r="BF60" s="140"/>
      <c r="BG60" s="140"/>
      <c r="BH60" s="140"/>
      <c r="BI60" s="140"/>
      <c r="BJ60" s="140"/>
      <c r="BK60" s="140"/>
      <c r="BL60" s="140"/>
      <c r="BM60" s="140"/>
      <c r="BN60" s="140"/>
      <c r="BO60" s="140"/>
      <c r="BP60" s="140"/>
      <c r="BQ60" s="140"/>
      <c r="BR60" s="140"/>
      <c r="BS60" s="140"/>
      <c r="BT60" s="140"/>
      <c r="BU60" s="140"/>
      <c r="BV60" s="140"/>
      <c r="BW60" s="140"/>
      <c r="BX60" s="140"/>
      <c r="BY60" s="140"/>
      <c r="BZ60" s="140"/>
      <c r="CA60" s="140"/>
      <c r="CB60" s="140"/>
      <c r="CC60" s="140"/>
      <c r="CD60" s="140"/>
      <c r="CE60" s="140"/>
      <c r="CF60" s="140"/>
      <c r="CG60" s="140"/>
      <c r="CH60" s="140"/>
      <c r="CI60" s="140"/>
      <c r="CJ60" s="140"/>
      <c r="CK60" s="140"/>
      <c r="CL60" s="140"/>
      <c r="CM60" s="140"/>
      <c r="CN60" s="140"/>
      <c r="CO60" s="140"/>
      <c r="CP60" s="140"/>
      <c r="CQ60" s="140"/>
      <c r="CR60" s="140"/>
      <c r="CS60" s="140"/>
      <c r="CT60" s="140"/>
      <c r="CU60" s="140"/>
      <c r="CV60" s="140"/>
      <c r="CW60" s="140"/>
      <c r="CX60" s="140"/>
      <c r="CY60" s="140"/>
      <c r="CZ60" s="140"/>
      <c r="DA60" s="140"/>
      <c r="DB60" s="140"/>
      <c r="DC60" s="140"/>
      <c r="DD60" s="140"/>
      <c r="DE60" s="140"/>
      <c r="DF60" s="140"/>
      <c r="DG60" s="140"/>
      <c r="DH60" s="140"/>
      <c r="DI60" s="140"/>
      <c r="DJ60" s="140"/>
      <c r="DK60" s="140"/>
      <c r="DL60" s="140"/>
      <c r="DM60" s="140"/>
      <c r="DN60" s="140"/>
      <c r="DO60" s="140"/>
      <c r="DP60" s="140"/>
      <c r="DQ60" s="140"/>
      <c r="DR60" s="140"/>
      <c r="DS60" s="140"/>
      <c r="DT60" s="140"/>
      <c r="DU60" s="140"/>
      <c r="DV60" s="140"/>
      <c r="DW60" s="140"/>
      <c r="DX60" s="140"/>
      <c r="DY60" s="140"/>
      <c r="DZ60" s="140"/>
      <c r="EA60" s="140"/>
      <c r="EB60" s="140"/>
      <c r="EC60" s="140"/>
      <c r="ED60" s="140"/>
      <c r="EE60" s="140"/>
      <c r="EF60" s="140"/>
      <c r="EG60" s="140"/>
      <c r="EH60" s="140"/>
      <c r="EI60" s="140"/>
      <c r="EJ60" s="140"/>
      <c r="EK60" s="140"/>
      <c r="EL60" s="140"/>
      <c r="EM60" s="140"/>
      <c r="EN60" s="140"/>
      <c r="EO60" s="140"/>
      <c r="EP60" s="140"/>
      <c r="EQ60" s="140"/>
      <c r="ER60" s="140"/>
      <c r="ES60" s="140"/>
      <c r="ET60" s="140"/>
      <c r="EU60" s="140"/>
      <c r="EV60" s="140"/>
      <c r="EW60" s="140"/>
      <c r="EX60" s="140"/>
      <c r="EY60" s="140"/>
      <c r="EZ60" s="140"/>
      <c r="FA60" s="140"/>
      <c r="FB60" s="140"/>
      <c r="FC60" s="140"/>
      <c r="FD60" s="140"/>
      <c r="FE60" s="140"/>
      <c r="FF60" s="140"/>
      <c r="FG60" s="140"/>
      <c r="FH60" s="140"/>
      <c r="FI60" s="140"/>
      <c r="FJ60" s="140"/>
      <c r="FK60" s="140"/>
      <c r="FL60" s="140"/>
      <c r="FM60" s="140"/>
      <c r="FN60" s="140"/>
      <c r="FO60" s="140"/>
      <c r="FP60" s="140"/>
      <c r="FQ60" s="140"/>
      <c r="FR60" s="140"/>
      <c r="FS60" s="140"/>
      <c r="FT60" s="140"/>
      <c r="FU60" s="140"/>
      <c r="FV60" s="140"/>
      <c r="FW60" s="140"/>
      <c r="FX60" s="140"/>
      <c r="FY60" s="140"/>
      <c r="FZ60" s="140"/>
      <c r="GA60" s="140"/>
      <c r="GB60" s="140"/>
      <c r="GC60" s="140"/>
      <c r="GD60" s="140"/>
      <c r="GE60" s="140"/>
      <c r="GF60" s="140"/>
      <c r="GG60" s="140"/>
      <c r="GH60" s="140"/>
      <c r="GI60" s="140"/>
      <c r="GJ60" s="140"/>
      <c r="GK60" s="140"/>
      <c r="GL60" s="140"/>
      <c r="GM60" s="140"/>
      <c r="GN60" s="140"/>
      <c r="GO60" s="140"/>
      <c r="GP60" s="140"/>
      <c r="GQ60" s="140"/>
      <c r="GR60" s="140"/>
      <c r="GS60" s="140"/>
      <c r="GT60" s="140"/>
      <c r="GU60" s="140"/>
      <c r="GV60" s="140"/>
      <c r="GW60" s="140"/>
      <c r="GX60" s="140"/>
      <c r="GY60" s="140"/>
      <c r="GZ60" s="140"/>
      <c r="HA60" s="140"/>
      <c r="HB60" s="140"/>
      <c r="HC60" s="140"/>
      <c r="HD60" s="140"/>
      <c r="HE60" s="140"/>
      <c r="HF60" s="140"/>
      <c r="HG60" s="140"/>
      <c r="HH60" s="140"/>
      <c r="HI60" s="140"/>
      <c r="HJ60" s="140"/>
      <c r="HK60" s="140"/>
      <c r="HL60" s="140"/>
      <c r="HM60" s="140"/>
      <c r="HN60" s="140"/>
      <c r="HO60" s="140"/>
      <c r="HP60" s="140"/>
      <c r="HQ60" s="140"/>
      <c r="HR60" s="140"/>
      <c r="HS60" s="140"/>
      <c r="HT60" s="140"/>
      <c r="HU60" s="140"/>
      <c r="HV60" s="140"/>
      <c r="HW60" s="141"/>
      <c r="HX60" s="142"/>
    </row>
    <row collapsed="false" customFormat="false" customHeight="false" hidden="false" ht="12.75" outlineLevel="0" r="61">
      <c r="D61" s="113" t="s">
        <v>143</v>
      </c>
      <c r="E61" s="139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40"/>
      <c r="AN61" s="140"/>
      <c r="AO61" s="140"/>
      <c r="AP61" s="140"/>
      <c r="AQ61" s="140"/>
      <c r="AR61" s="140"/>
      <c r="AS61" s="140"/>
      <c r="AT61" s="140"/>
      <c r="AU61" s="140"/>
      <c r="AV61" s="140"/>
      <c r="AW61" s="140"/>
      <c r="AX61" s="140"/>
      <c r="AY61" s="140"/>
      <c r="AZ61" s="140"/>
      <c r="BA61" s="140"/>
      <c r="BB61" s="140"/>
      <c r="BC61" s="140"/>
      <c r="BD61" s="140"/>
      <c r="BE61" s="140"/>
      <c r="BF61" s="140"/>
      <c r="BG61" s="140"/>
      <c r="BH61" s="140"/>
      <c r="BI61" s="140"/>
      <c r="BJ61" s="140"/>
      <c r="BK61" s="140"/>
      <c r="BL61" s="140"/>
      <c r="BM61" s="140"/>
      <c r="BN61" s="140"/>
      <c r="BO61" s="140"/>
      <c r="BP61" s="140"/>
      <c r="BQ61" s="140"/>
      <c r="BR61" s="140"/>
      <c r="BS61" s="140"/>
      <c r="BT61" s="140"/>
      <c r="BU61" s="140"/>
      <c r="BV61" s="140"/>
      <c r="BW61" s="140"/>
      <c r="BX61" s="140"/>
      <c r="BY61" s="140"/>
      <c r="BZ61" s="140"/>
      <c r="CA61" s="140"/>
      <c r="CB61" s="140"/>
      <c r="CC61" s="140"/>
      <c r="CD61" s="140"/>
      <c r="CE61" s="140"/>
      <c r="CF61" s="140"/>
      <c r="CG61" s="140"/>
      <c r="CH61" s="140"/>
      <c r="CI61" s="140"/>
      <c r="CJ61" s="140"/>
      <c r="CK61" s="140"/>
      <c r="CL61" s="140"/>
      <c r="CM61" s="140"/>
      <c r="CN61" s="140"/>
      <c r="CO61" s="140"/>
      <c r="CP61" s="140"/>
      <c r="CQ61" s="140"/>
      <c r="CR61" s="140"/>
      <c r="CS61" s="140"/>
      <c r="CT61" s="140"/>
      <c r="CU61" s="140"/>
      <c r="CV61" s="140"/>
      <c r="CW61" s="140"/>
      <c r="CX61" s="140"/>
      <c r="CY61" s="140"/>
      <c r="CZ61" s="140"/>
      <c r="DA61" s="140"/>
      <c r="DB61" s="140"/>
      <c r="DC61" s="140"/>
      <c r="DD61" s="140"/>
      <c r="DE61" s="140"/>
      <c r="DF61" s="140"/>
      <c r="DG61" s="140"/>
      <c r="DH61" s="140"/>
      <c r="DI61" s="140"/>
      <c r="DJ61" s="140"/>
      <c r="DK61" s="140"/>
      <c r="DL61" s="140"/>
      <c r="DM61" s="140"/>
      <c r="DN61" s="140"/>
      <c r="DO61" s="140"/>
      <c r="DP61" s="140"/>
      <c r="DQ61" s="140"/>
      <c r="DR61" s="140"/>
      <c r="DS61" s="140"/>
      <c r="DT61" s="140"/>
      <c r="DU61" s="140"/>
      <c r="DV61" s="140"/>
      <c r="DW61" s="140"/>
      <c r="DX61" s="140"/>
      <c r="DY61" s="140"/>
      <c r="DZ61" s="140"/>
      <c r="EA61" s="140"/>
      <c r="EB61" s="140"/>
      <c r="EC61" s="140"/>
      <c r="ED61" s="140"/>
      <c r="EE61" s="140"/>
      <c r="EF61" s="140"/>
      <c r="EG61" s="140"/>
      <c r="EH61" s="140"/>
      <c r="EI61" s="140"/>
      <c r="EJ61" s="140"/>
      <c r="EK61" s="140"/>
      <c r="EL61" s="140"/>
      <c r="EM61" s="140"/>
      <c r="EN61" s="140"/>
      <c r="EO61" s="140"/>
      <c r="EP61" s="140"/>
      <c r="EQ61" s="140"/>
      <c r="ER61" s="140"/>
      <c r="ES61" s="140"/>
      <c r="ET61" s="140"/>
      <c r="EU61" s="140"/>
      <c r="EV61" s="140"/>
      <c r="EW61" s="140"/>
      <c r="EX61" s="140"/>
      <c r="EY61" s="140"/>
      <c r="EZ61" s="140"/>
      <c r="FA61" s="140"/>
      <c r="FB61" s="140"/>
      <c r="FC61" s="140"/>
      <c r="FD61" s="140"/>
      <c r="FE61" s="140"/>
      <c r="FF61" s="140"/>
      <c r="FG61" s="140"/>
      <c r="FH61" s="140"/>
      <c r="FI61" s="140"/>
      <c r="FJ61" s="140"/>
      <c r="FK61" s="140"/>
      <c r="FL61" s="140"/>
      <c r="FM61" s="140"/>
      <c r="FN61" s="140"/>
      <c r="FO61" s="140"/>
      <c r="FP61" s="140"/>
      <c r="FQ61" s="140"/>
      <c r="FR61" s="140"/>
      <c r="FS61" s="140"/>
      <c r="FT61" s="140"/>
      <c r="FU61" s="140"/>
      <c r="FV61" s="140"/>
      <c r="FW61" s="140"/>
      <c r="FX61" s="140"/>
      <c r="FY61" s="140"/>
      <c r="FZ61" s="140"/>
      <c r="GA61" s="140"/>
      <c r="GB61" s="140"/>
      <c r="GC61" s="140"/>
      <c r="GD61" s="140"/>
      <c r="GE61" s="140"/>
      <c r="GF61" s="140"/>
      <c r="GG61" s="140"/>
      <c r="GH61" s="140"/>
      <c r="GI61" s="140"/>
      <c r="GJ61" s="140"/>
      <c r="GK61" s="140"/>
      <c r="GL61" s="140"/>
      <c r="GM61" s="140"/>
      <c r="GN61" s="140"/>
      <c r="GO61" s="140"/>
      <c r="GP61" s="140"/>
      <c r="GQ61" s="140"/>
      <c r="GR61" s="140"/>
      <c r="GS61" s="140"/>
      <c r="GT61" s="140"/>
      <c r="GU61" s="140"/>
      <c r="GV61" s="140"/>
      <c r="GW61" s="140"/>
      <c r="GX61" s="140"/>
      <c r="GY61" s="140"/>
      <c r="GZ61" s="140"/>
      <c r="HA61" s="140"/>
      <c r="HB61" s="140"/>
      <c r="HC61" s="140"/>
      <c r="HD61" s="140"/>
      <c r="HE61" s="140"/>
      <c r="HF61" s="140"/>
      <c r="HG61" s="140"/>
      <c r="HH61" s="140"/>
      <c r="HI61" s="140"/>
      <c r="HJ61" s="140"/>
      <c r="HK61" s="140"/>
      <c r="HL61" s="140"/>
      <c r="HM61" s="140"/>
      <c r="HN61" s="140"/>
      <c r="HO61" s="140"/>
      <c r="HP61" s="140"/>
      <c r="HQ61" s="140"/>
      <c r="HR61" s="140"/>
      <c r="HS61" s="140"/>
      <c r="HT61" s="140"/>
      <c r="HU61" s="140"/>
      <c r="HV61" s="140"/>
      <c r="HW61" s="141"/>
      <c r="HX61" s="142"/>
    </row>
    <row collapsed="false" customFormat="false" customHeight="false" hidden="false" ht="12.75" outlineLevel="0" r="62">
      <c r="D62" s="113" t="s">
        <v>145</v>
      </c>
      <c r="E62" s="139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40"/>
      <c r="AN62" s="140"/>
      <c r="AO62" s="140"/>
      <c r="AP62" s="140"/>
      <c r="AQ62" s="140"/>
      <c r="AR62" s="140"/>
      <c r="AS62" s="140"/>
      <c r="AT62" s="140"/>
      <c r="AU62" s="140"/>
      <c r="AV62" s="140"/>
      <c r="AW62" s="140"/>
      <c r="AX62" s="140"/>
      <c r="AY62" s="140"/>
      <c r="AZ62" s="140"/>
      <c r="BA62" s="140"/>
      <c r="BB62" s="140"/>
      <c r="BC62" s="140"/>
      <c r="BD62" s="140"/>
      <c r="BE62" s="140"/>
      <c r="BF62" s="140"/>
      <c r="BG62" s="140"/>
      <c r="BH62" s="140"/>
      <c r="BI62" s="140"/>
      <c r="BJ62" s="140"/>
      <c r="BK62" s="140"/>
      <c r="BL62" s="140"/>
      <c r="BM62" s="140"/>
      <c r="BN62" s="140"/>
      <c r="BO62" s="140"/>
      <c r="BP62" s="140"/>
      <c r="BQ62" s="140"/>
      <c r="BR62" s="140"/>
      <c r="BS62" s="140"/>
      <c r="BT62" s="140"/>
      <c r="BU62" s="140"/>
      <c r="BV62" s="140"/>
      <c r="BW62" s="140"/>
      <c r="BX62" s="140"/>
      <c r="BY62" s="140"/>
      <c r="BZ62" s="140"/>
      <c r="CA62" s="140"/>
      <c r="CB62" s="140"/>
      <c r="CC62" s="140"/>
      <c r="CD62" s="140"/>
      <c r="CE62" s="140"/>
      <c r="CF62" s="140"/>
      <c r="CG62" s="140"/>
      <c r="CH62" s="140"/>
      <c r="CI62" s="140"/>
      <c r="CJ62" s="140"/>
      <c r="CK62" s="140"/>
      <c r="CL62" s="140"/>
      <c r="CM62" s="140"/>
      <c r="CN62" s="140"/>
      <c r="CO62" s="140"/>
      <c r="CP62" s="140"/>
      <c r="CQ62" s="140"/>
      <c r="CR62" s="140"/>
      <c r="CS62" s="140"/>
      <c r="CT62" s="140"/>
      <c r="CU62" s="140"/>
      <c r="CV62" s="140"/>
      <c r="CW62" s="140"/>
      <c r="CX62" s="140"/>
      <c r="CY62" s="140"/>
      <c r="CZ62" s="140"/>
      <c r="DA62" s="140"/>
      <c r="DB62" s="140"/>
      <c r="DC62" s="140"/>
      <c r="DD62" s="140"/>
      <c r="DE62" s="140"/>
      <c r="DF62" s="140"/>
      <c r="DG62" s="140"/>
      <c r="DH62" s="140"/>
      <c r="DI62" s="140"/>
      <c r="DJ62" s="140"/>
      <c r="DK62" s="140"/>
      <c r="DL62" s="140"/>
      <c r="DM62" s="140"/>
      <c r="DN62" s="140"/>
      <c r="DO62" s="140"/>
      <c r="DP62" s="140"/>
      <c r="DQ62" s="140"/>
      <c r="DR62" s="140"/>
      <c r="DS62" s="140"/>
      <c r="DT62" s="140"/>
      <c r="DU62" s="140"/>
      <c r="DV62" s="140"/>
      <c r="DW62" s="140"/>
      <c r="DX62" s="140"/>
      <c r="DY62" s="140"/>
      <c r="DZ62" s="140"/>
      <c r="EA62" s="140"/>
      <c r="EB62" s="140"/>
      <c r="EC62" s="140"/>
      <c r="ED62" s="140"/>
      <c r="EE62" s="140"/>
      <c r="EF62" s="140"/>
      <c r="EG62" s="140"/>
      <c r="EH62" s="140"/>
      <c r="EI62" s="140"/>
      <c r="EJ62" s="140"/>
      <c r="EK62" s="140"/>
      <c r="EL62" s="140"/>
      <c r="EM62" s="140"/>
      <c r="EN62" s="140"/>
      <c r="EO62" s="140"/>
      <c r="EP62" s="140"/>
      <c r="EQ62" s="140"/>
      <c r="ER62" s="140"/>
      <c r="ES62" s="140"/>
      <c r="ET62" s="140"/>
      <c r="EU62" s="140"/>
      <c r="EV62" s="140"/>
      <c r="EW62" s="140"/>
      <c r="EX62" s="140"/>
      <c r="EY62" s="140"/>
      <c r="EZ62" s="140"/>
      <c r="FA62" s="140"/>
      <c r="FB62" s="140"/>
      <c r="FC62" s="140"/>
      <c r="FD62" s="140"/>
      <c r="FE62" s="140"/>
      <c r="FF62" s="140"/>
      <c r="FG62" s="140"/>
      <c r="FH62" s="140"/>
      <c r="FI62" s="140"/>
      <c r="FJ62" s="140"/>
      <c r="FK62" s="140"/>
      <c r="FL62" s="140"/>
      <c r="FM62" s="140"/>
      <c r="FN62" s="140"/>
      <c r="FO62" s="140"/>
      <c r="FP62" s="140"/>
      <c r="FQ62" s="140"/>
      <c r="FR62" s="140"/>
      <c r="FS62" s="140"/>
      <c r="FT62" s="140"/>
      <c r="FU62" s="140"/>
      <c r="FV62" s="140"/>
      <c r="FW62" s="140"/>
      <c r="FX62" s="140"/>
      <c r="FY62" s="140"/>
      <c r="FZ62" s="140"/>
      <c r="GA62" s="140"/>
      <c r="GB62" s="140"/>
      <c r="GC62" s="140"/>
      <c r="GD62" s="140"/>
      <c r="GE62" s="140"/>
      <c r="GF62" s="140"/>
      <c r="GG62" s="140"/>
      <c r="GH62" s="140"/>
      <c r="GI62" s="140"/>
      <c r="GJ62" s="140"/>
      <c r="GK62" s="140"/>
      <c r="GL62" s="140"/>
      <c r="GM62" s="140"/>
      <c r="GN62" s="140"/>
      <c r="GO62" s="140"/>
      <c r="GP62" s="140"/>
      <c r="GQ62" s="140"/>
      <c r="GR62" s="140"/>
      <c r="GS62" s="140"/>
      <c r="GT62" s="140"/>
      <c r="GU62" s="140"/>
      <c r="GV62" s="140"/>
      <c r="GW62" s="140"/>
      <c r="GX62" s="140"/>
      <c r="GY62" s="140"/>
      <c r="GZ62" s="140"/>
      <c r="HA62" s="140"/>
      <c r="HB62" s="140"/>
      <c r="HC62" s="140"/>
      <c r="HD62" s="140"/>
      <c r="HE62" s="140"/>
      <c r="HF62" s="140"/>
      <c r="HG62" s="140"/>
      <c r="HH62" s="140"/>
      <c r="HI62" s="140"/>
      <c r="HJ62" s="140"/>
      <c r="HK62" s="140"/>
      <c r="HL62" s="140"/>
      <c r="HM62" s="140"/>
      <c r="HN62" s="140"/>
      <c r="HO62" s="140"/>
      <c r="HP62" s="140"/>
      <c r="HQ62" s="140"/>
      <c r="HR62" s="140"/>
      <c r="HS62" s="140"/>
      <c r="HT62" s="140"/>
      <c r="HU62" s="140"/>
      <c r="HV62" s="140"/>
      <c r="HW62" s="141"/>
      <c r="HX62" s="142"/>
    </row>
    <row collapsed="false" customFormat="false" customHeight="false" hidden="false" ht="12.75" outlineLevel="0" r="63">
      <c r="D63" s="113" t="s">
        <v>146</v>
      </c>
      <c r="E63" s="139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40"/>
      <c r="AN63" s="140"/>
      <c r="AO63" s="140"/>
      <c r="AP63" s="140"/>
      <c r="AQ63" s="140"/>
      <c r="AR63" s="140"/>
      <c r="AS63" s="140"/>
      <c r="AT63" s="140"/>
      <c r="AU63" s="140"/>
      <c r="AV63" s="140"/>
      <c r="AW63" s="140"/>
      <c r="AX63" s="140"/>
      <c r="AY63" s="140"/>
      <c r="AZ63" s="140"/>
      <c r="BA63" s="140"/>
      <c r="BB63" s="140"/>
      <c r="BC63" s="140"/>
      <c r="BD63" s="140"/>
      <c r="BE63" s="140"/>
      <c r="BF63" s="140"/>
      <c r="BG63" s="140"/>
      <c r="BH63" s="140"/>
      <c r="BI63" s="140"/>
      <c r="BJ63" s="140"/>
      <c r="BK63" s="140"/>
      <c r="BL63" s="140"/>
      <c r="BM63" s="140"/>
      <c r="BN63" s="140"/>
      <c r="BO63" s="140"/>
      <c r="BP63" s="140"/>
      <c r="BQ63" s="140"/>
      <c r="BR63" s="140"/>
      <c r="BS63" s="140"/>
      <c r="BT63" s="140"/>
      <c r="BU63" s="140"/>
      <c r="BV63" s="140"/>
      <c r="BW63" s="140"/>
      <c r="BX63" s="140"/>
      <c r="BY63" s="140"/>
      <c r="BZ63" s="140"/>
      <c r="CA63" s="140"/>
      <c r="CB63" s="140"/>
      <c r="CC63" s="140"/>
      <c r="CD63" s="140"/>
      <c r="CE63" s="140"/>
      <c r="CF63" s="140"/>
      <c r="CG63" s="140"/>
      <c r="CH63" s="140"/>
      <c r="CI63" s="140"/>
      <c r="CJ63" s="140"/>
      <c r="CK63" s="140"/>
      <c r="CL63" s="140"/>
      <c r="CM63" s="140"/>
      <c r="CN63" s="140"/>
      <c r="CO63" s="140"/>
      <c r="CP63" s="140"/>
      <c r="CQ63" s="140"/>
      <c r="CR63" s="140"/>
      <c r="CS63" s="140"/>
      <c r="CT63" s="140"/>
      <c r="CU63" s="140"/>
      <c r="CV63" s="140"/>
      <c r="CW63" s="140"/>
      <c r="CX63" s="140"/>
      <c r="CY63" s="140"/>
      <c r="CZ63" s="140"/>
      <c r="DA63" s="140"/>
      <c r="DB63" s="140"/>
      <c r="DC63" s="140"/>
      <c r="DD63" s="140"/>
      <c r="DE63" s="140"/>
      <c r="DF63" s="140"/>
      <c r="DG63" s="140"/>
      <c r="DH63" s="140"/>
      <c r="DI63" s="140"/>
      <c r="DJ63" s="140"/>
      <c r="DK63" s="140"/>
      <c r="DL63" s="140"/>
      <c r="DM63" s="140"/>
      <c r="DN63" s="140"/>
      <c r="DO63" s="140"/>
      <c r="DP63" s="140"/>
      <c r="DQ63" s="140"/>
      <c r="DR63" s="140"/>
      <c r="DS63" s="140"/>
      <c r="DT63" s="140"/>
      <c r="DU63" s="140"/>
      <c r="DV63" s="140"/>
      <c r="DW63" s="140"/>
      <c r="DX63" s="140"/>
      <c r="DY63" s="140"/>
      <c r="DZ63" s="140"/>
      <c r="EA63" s="140"/>
      <c r="EB63" s="140"/>
      <c r="EC63" s="140"/>
      <c r="ED63" s="140"/>
      <c r="EE63" s="140"/>
      <c r="EF63" s="140"/>
      <c r="EG63" s="140"/>
      <c r="EH63" s="140"/>
      <c r="EI63" s="140"/>
      <c r="EJ63" s="140"/>
      <c r="EK63" s="140"/>
      <c r="EL63" s="140"/>
      <c r="EM63" s="140"/>
      <c r="EN63" s="140"/>
      <c r="EO63" s="140"/>
      <c r="EP63" s="140"/>
      <c r="EQ63" s="140"/>
      <c r="ER63" s="140"/>
      <c r="ES63" s="140"/>
      <c r="ET63" s="140"/>
      <c r="EU63" s="140"/>
      <c r="EV63" s="140"/>
      <c r="EW63" s="140"/>
      <c r="EX63" s="140"/>
      <c r="EY63" s="140"/>
      <c r="EZ63" s="140"/>
      <c r="FA63" s="140"/>
      <c r="FB63" s="140"/>
      <c r="FC63" s="140"/>
      <c r="FD63" s="140"/>
      <c r="FE63" s="140"/>
      <c r="FF63" s="140"/>
      <c r="FG63" s="140"/>
      <c r="FH63" s="140"/>
      <c r="FI63" s="140"/>
      <c r="FJ63" s="140"/>
      <c r="FK63" s="140"/>
      <c r="FL63" s="140"/>
      <c r="FM63" s="140"/>
      <c r="FN63" s="140"/>
      <c r="FO63" s="140"/>
      <c r="FP63" s="140"/>
      <c r="FQ63" s="140"/>
      <c r="FR63" s="140"/>
      <c r="FS63" s="140"/>
      <c r="FT63" s="140"/>
      <c r="FU63" s="140"/>
      <c r="FV63" s="140"/>
      <c r="FW63" s="140"/>
      <c r="FX63" s="140"/>
      <c r="FY63" s="140"/>
      <c r="FZ63" s="140"/>
      <c r="GA63" s="140"/>
      <c r="GB63" s="140"/>
      <c r="GC63" s="140"/>
      <c r="GD63" s="140"/>
      <c r="GE63" s="140"/>
      <c r="GF63" s="140"/>
      <c r="GG63" s="140"/>
      <c r="GH63" s="140"/>
      <c r="GI63" s="140"/>
      <c r="GJ63" s="140"/>
      <c r="GK63" s="140"/>
      <c r="GL63" s="140"/>
      <c r="GM63" s="140"/>
      <c r="GN63" s="140"/>
      <c r="GO63" s="140"/>
      <c r="GP63" s="140"/>
      <c r="GQ63" s="140"/>
      <c r="GR63" s="140"/>
      <c r="GS63" s="140"/>
      <c r="GT63" s="140"/>
      <c r="GU63" s="140"/>
      <c r="GV63" s="140"/>
      <c r="GW63" s="140"/>
      <c r="GX63" s="140"/>
      <c r="GY63" s="140"/>
      <c r="GZ63" s="140"/>
      <c r="HA63" s="140"/>
      <c r="HB63" s="140"/>
      <c r="HC63" s="140"/>
      <c r="HD63" s="140"/>
      <c r="HE63" s="140"/>
      <c r="HF63" s="140"/>
      <c r="HG63" s="140"/>
      <c r="HH63" s="140"/>
      <c r="HI63" s="140"/>
      <c r="HJ63" s="140"/>
      <c r="HK63" s="140"/>
      <c r="HL63" s="140"/>
      <c r="HM63" s="140"/>
      <c r="HN63" s="140"/>
      <c r="HO63" s="140"/>
      <c r="HP63" s="140"/>
      <c r="HQ63" s="140"/>
      <c r="HR63" s="140"/>
      <c r="HS63" s="140"/>
      <c r="HT63" s="140"/>
      <c r="HU63" s="140"/>
      <c r="HV63" s="140"/>
      <c r="HW63" s="141"/>
      <c r="HX63" s="142"/>
    </row>
    <row collapsed="false" customFormat="false" customHeight="false" hidden="false" ht="12.75" outlineLevel="0" r="64">
      <c r="D64" s="113" t="s">
        <v>148</v>
      </c>
      <c r="E64" s="139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40"/>
      <c r="AN64" s="140"/>
      <c r="AO64" s="140"/>
      <c r="AP64" s="140"/>
      <c r="AQ64" s="140"/>
      <c r="AR64" s="140"/>
      <c r="AS64" s="140"/>
      <c r="AT64" s="140"/>
      <c r="AU64" s="140"/>
      <c r="AV64" s="140"/>
      <c r="AW64" s="140"/>
      <c r="AX64" s="140"/>
      <c r="AY64" s="140"/>
      <c r="AZ64" s="140"/>
      <c r="BA64" s="140"/>
      <c r="BB64" s="140"/>
      <c r="BC64" s="140"/>
      <c r="BD64" s="140"/>
      <c r="BE64" s="140"/>
      <c r="BF64" s="140"/>
      <c r="BG64" s="140"/>
      <c r="BH64" s="140"/>
      <c r="BI64" s="140"/>
      <c r="BJ64" s="140"/>
      <c r="BK64" s="140"/>
      <c r="BL64" s="140"/>
      <c r="BM64" s="140"/>
      <c r="BN64" s="140"/>
      <c r="BO64" s="140"/>
      <c r="BP64" s="140"/>
      <c r="BQ64" s="140"/>
      <c r="BR64" s="140"/>
      <c r="BS64" s="140"/>
      <c r="BT64" s="140"/>
      <c r="BU64" s="140"/>
      <c r="BV64" s="140"/>
      <c r="BW64" s="140"/>
      <c r="BX64" s="140"/>
      <c r="BY64" s="140"/>
      <c r="BZ64" s="140"/>
      <c r="CA64" s="140"/>
      <c r="CB64" s="140"/>
      <c r="CC64" s="140"/>
      <c r="CD64" s="140"/>
      <c r="CE64" s="140"/>
      <c r="CF64" s="140"/>
      <c r="CG64" s="140"/>
      <c r="CH64" s="140"/>
      <c r="CI64" s="140"/>
      <c r="CJ64" s="140"/>
      <c r="CK64" s="140"/>
      <c r="CL64" s="140"/>
      <c r="CM64" s="140"/>
      <c r="CN64" s="140"/>
      <c r="CO64" s="140"/>
      <c r="CP64" s="140"/>
      <c r="CQ64" s="140"/>
      <c r="CR64" s="140"/>
      <c r="CS64" s="140"/>
      <c r="CT64" s="140"/>
      <c r="CU64" s="140"/>
      <c r="CV64" s="140"/>
      <c r="CW64" s="140"/>
      <c r="CX64" s="140"/>
      <c r="CY64" s="140"/>
      <c r="CZ64" s="140"/>
      <c r="DA64" s="140"/>
      <c r="DB64" s="140"/>
      <c r="DC64" s="140"/>
      <c r="DD64" s="140"/>
      <c r="DE64" s="140"/>
      <c r="DF64" s="140"/>
      <c r="DG64" s="140"/>
      <c r="DH64" s="140"/>
      <c r="DI64" s="140"/>
      <c r="DJ64" s="140"/>
      <c r="DK64" s="140"/>
      <c r="DL64" s="140"/>
      <c r="DM64" s="140"/>
      <c r="DN64" s="140"/>
      <c r="DO64" s="140"/>
      <c r="DP64" s="140"/>
      <c r="DQ64" s="140"/>
      <c r="DR64" s="140"/>
      <c r="DS64" s="140"/>
      <c r="DT64" s="140"/>
      <c r="DU64" s="140"/>
      <c r="DV64" s="140"/>
      <c r="DW64" s="140"/>
      <c r="DX64" s="140"/>
      <c r="DY64" s="140"/>
      <c r="DZ64" s="140"/>
      <c r="EA64" s="140"/>
      <c r="EB64" s="140"/>
      <c r="EC64" s="140"/>
      <c r="ED64" s="140"/>
      <c r="EE64" s="140"/>
      <c r="EF64" s="140"/>
      <c r="EG64" s="140"/>
      <c r="EH64" s="140"/>
      <c r="EI64" s="140"/>
      <c r="EJ64" s="140"/>
      <c r="EK64" s="140"/>
      <c r="EL64" s="140"/>
      <c r="EM64" s="140"/>
      <c r="EN64" s="140"/>
      <c r="EO64" s="140"/>
      <c r="EP64" s="140"/>
      <c r="EQ64" s="140"/>
      <c r="ER64" s="140"/>
      <c r="ES64" s="140"/>
      <c r="ET64" s="140"/>
      <c r="EU64" s="140"/>
      <c r="EV64" s="140"/>
      <c r="EW64" s="140"/>
      <c r="EX64" s="140"/>
      <c r="EY64" s="140"/>
      <c r="EZ64" s="140"/>
      <c r="FA64" s="140"/>
      <c r="FB64" s="140"/>
      <c r="FC64" s="140"/>
      <c r="FD64" s="140"/>
      <c r="FE64" s="140"/>
      <c r="FF64" s="140"/>
      <c r="FG64" s="140"/>
      <c r="FH64" s="140"/>
      <c r="FI64" s="140"/>
      <c r="FJ64" s="140"/>
      <c r="FK64" s="140"/>
      <c r="FL64" s="140"/>
      <c r="FM64" s="140"/>
      <c r="FN64" s="140"/>
      <c r="FO64" s="140"/>
      <c r="FP64" s="140"/>
      <c r="FQ64" s="140"/>
      <c r="FR64" s="140"/>
      <c r="FS64" s="140"/>
      <c r="FT64" s="140"/>
      <c r="FU64" s="140"/>
      <c r="FV64" s="140"/>
      <c r="FW64" s="140"/>
      <c r="FX64" s="140"/>
      <c r="FY64" s="140"/>
      <c r="FZ64" s="140"/>
      <c r="GA64" s="140"/>
      <c r="GB64" s="140"/>
      <c r="GC64" s="140"/>
      <c r="GD64" s="140"/>
      <c r="GE64" s="140"/>
      <c r="GF64" s="140"/>
      <c r="GG64" s="140"/>
      <c r="GH64" s="140"/>
      <c r="GI64" s="140"/>
      <c r="GJ64" s="140"/>
      <c r="GK64" s="140"/>
      <c r="GL64" s="140"/>
      <c r="GM64" s="140"/>
      <c r="GN64" s="140"/>
      <c r="GO64" s="140"/>
      <c r="GP64" s="140"/>
      <c r="GQ64" s="140"/>
      <c r="GR64" s="140"/>
      <c r="GS64" s="140"/>
      <c r="GT64" s="140"/>
      <c r="GU64" s="140"/>
      <c r="GV64" s="140"/>
      <c r="GW64" s="140"/>
      <c r="GX64" s="140"/>
      <c r="GY64" s="140"/>
      <c r="GZ64" s="140"/>
      <c r="HA64" s="140"/>
      <c r="HB64" s="140"/>
      <c r="HC64" s="140"/>
      <c r="HD64" s="140"/>
      <c r="HE64" s="140"/>
      <c r="HF64" s="140"/>
      <c r="HG64" s="140"/>
      <c r="HH64" s="140"/>
      <c r="HI64" s="140"/>
      <c r="HJ64" s="140"/>
      <c r="HK64" s="140"/>
      <c r="HL64" s="140"/>
      <c r="HM64" s="140"/>
      <c r="HN64" s="140"/>
      <c r="HO64" s="140"/>
      <c r="HP64" s="140"/>
      <c r="HQ64" s="140"/>
      <c r="HR64" s="140"/>
      <c r="HS64" s="140"/>
      <c r="HT64" s="140"/>
      <c r="HU64" s="140"/>
      <c r="HV64" s="140"/>
      <c r="HW64" s="141"/>
      <c r="HX64" s="142"/>
    </row>
    <row collapsed="false" customFormat="false" customHeight="false" hidden="false" ht="12.75" outlineLevel="0" r="65">
      <c r="D65" s="113" t="s">
        <v>149</v>
      </c>
      <c r="E65" s="139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  <c r="AI65" s="140"/>
      <c r="AJ65" s="140"/>
      <c r="AK65" s="140"/>
      <c r="AL65" s="140"/>
      <c r="AM65" s="140"/>
      <c r="AN65" s="140"/>
      <c r="AO65" s="140"/>
      <c r="AP65" s="140"/>
      <c r="AQ65" s="140"/>
      <c r="AR65" s="140"/>
      <c r="AS65" s="140"/>
      <c r="AT65" s="140"/>
      <c r="AU65" s="140"/>
      <c r="AV65" s="140"/>
      <c r="AW65" s="140"/>
      <c r="AX65" s="140"/>
      <c r="AY65" s="140"/>
      <c r="AZ65" s="140"/>
      <c r="BA65" s="140"/>
      <c r="BB65" s="140"/>
      <c r="BC65" s="140"/>
      <c r="BD65" s="140"/>
      <c r="BE65" s="140"/>
      <c r="BF65" s="140"/>
      <c r="BG65" s="140"/>
      <c r="BH65" s="140"/>
      <c r="BI65" s="140"/>
      <c r="BJ65" s="140"/>
      <c r="BK65" s="140"/>
      <c r="BL65" s="140"/>
      <c r="BM65" s="140"/>
      <c r="BN65" s="140"/>
      <c r="BO65" s="140"/>
      <c r="BP65" s="140"/>
      <c r="BQ65" s="140"/>
      <c r="BR65" s="140"/>
      <c r="BS65" s="140"/>
      <c r="BT65" s="140"/>
      <c r="BU65" s="140"/>
      <c r="BV65" s="140"/>
      <c r="BW65" s="140"/>
      <c r="BX65" s="140"/>
      <c r="BY65" s="140"/>
      <c r="BZ65" s="140"/>
      <c r="CA65" s="140"/>
      <c r="CB65" s="140"/>
      <c r="CC65" s="140"/>
      <c r="CD65" s="140"/>
      <c r="CE65" s="140"/>
      <c r="CF65" s="140"/>
      <c r="CG65" s="140"/>
      <c r="CH65" s="140"/>
      <c r="CI65" s="140"/>
      <c r="CJ65" s="140"/>
      <c r="CK65" s="140"/>
      <c r="CL65" s="140"/>
      <c r="CM65" s="140"/>
      <c r="CN65" s="140"/>
      <c r="CO65" s="140"/>
      <c r="CP65" s="140"/>
      <c r="CQ65" s="140"/>
      <c r="CR65" s="140"/>
      <c r="CS65" s="140"/>
      <c r="CT65" s="140"/>
      <c r="CU65" s="140"/>
      <c r="CV65" s="140"/>
      <c r="CW65" s="140"/>
      <c r="CX65" s="140"/>
      <c r="CY65" s="140"/>
      <c r="CZ65" s="140"/>
      <c r="DA65" s="140"/>
      <c r="DB65" s="140"/>
      <c r="DC65" s="140"/>
      <c r="DD65" s="140"/>
      <c r="DE65" s="140"/>
      <c r="DF65" s="140"/>
      <c r="DG65" s="140"/>
      <c r="DH65" s="140"/>
      <c r="DI65" s="140"/>
      <c r="DJ65" s="140"/>
      <c r="DK65" s="140"/>
      <c r="DL65" s="140"/>
      <c r="DM65" s="140"/>
      <c r="DN65" s="140"/>
      <c r="DO65" s="140"/>
      <c r="DP65" s="140"/>
      <c r="DQ65" s="140"/>
      <c r="DR65" s="140"/>
      <c r="DS65" s="140"/>
      <c r="DT65" s="140"/>
      <c r="DU65" s="140"/>
      <c r="DV65" s="140"/>
      <c r="DW65" s="140"/>
      <c r="DX65" s="140"/>
      <c r="DY65" s="140"/>
      <c r="DZ65" s="140"/>
      <c r="EA65" s="140"/>
      <c r="EB65" s="140"/>
      <c r="EC65" s="140"/>
      <c r="ED65" s="140"/>
      <c r="EE65" s="140"/>
      <c r="EF65" s="140"/>
      <c r="EG65" s="140"/>
      <c r="EH65" s="140"/>
      <c r="EI65" s="140"/>
      <c r="EJ65" s="140"/>
      <c r="EK65" s="140"/>
      <c r="EL65" s="140"/>
      <c r="EM65" s="140"/>
      <c r="EN65" s="140"/>
      <c r="EO65" s="140"/>
      <c r="EP65" s="140"/>
      <c r="EQ65" s="140"/>
      <c r="ER65" s="140"/>
      <c r="ES65" s="140"/>
      <c r="ET65" s="140"/>
      <c r="EU65" s="140"/>
      <c r="EV65" s="140"/>
      <c r="EW65" s="140"/>
      <c r="EX65" s="140"/>
      <c r="EY65" s="140"/>
      <c r="EZ65" s="140"/>
      <c r="FA65" s="140"/>
      <c r="FB65" s="140"/>
      <c r="FC65" s="140"/>
      <c r="FD65" s="140"/>
      <c r="FE65" s="140"/>
      <c r="FF65" s="140"/>
      <c r="FG65" s="140"/>
      <c r="FH65" s="140"/>
      <c r="FI65" s="140"/>
      <c r="FJ65" s="140"/>
      <c r="FK65" s="140"/>
      <c r="FL65" s="140"/>
      <c r="FM65" s="140"/>
      <c r="FN65" s="140"/>
      <c r="FO65" s="140"/>
      <c r="FP65" s="140"/>
      <c r="FQ65" s="140"/>
      <c r="FR65" s="140"/>
      <c r="FS65" s="140"/>
      <c r="FT65" s="140"/>
      <c r="FU65" s="140"/>
      <c r="FV65" s="140"/>
      <c r="FW65" s="140"/>
      <c r="FX65" s="140"/>
      <c r="FY65" s="140"/>
      <c r="FZ65" s="140"/>
      <c r="GA65" s="140"/>
      <c r="GB65" s="140"/>
      <c r="GC65" s="140"/>
      <c r="GD65" s="140"/>
      <c r="GE65" s="140"/>
      <c r="GF65" s="140"/>
      <c r="GG65" s="140"/>
      <c r="GH65" s="140"/>
      <c r="GI65" s="140"/>
      <c r="GJ65" s="140"/>
      <c r="GK65" s="140"/>
      <c r="GL65" s="140"/>
      <c r="GM65" s="140"/>
      <c r="GN65" s="140"/>
      <c r="GO65" s="140"/>
      <c r="GP65" s="140"/>
      <c r="GQ65" s="140"/>
      <c r="GR65" s="140"/>
      <c r="GS65" s="140"/>
      <c r="GT65" s="140"/>
      <c r="GU65" s="140"/>
      <c r="GV65" s="140"/>
      <c r="GW65" s="140"/>
      <c r="GX65" s="140"/>
      <c r="GY65" s="140"/>
      <c r="GZ65" s="140"/>
      <c r="HA65" s="140"/>
      <c r="HB65" s="140"/>
      <c r="HC65" s="140"/>
      <c r="HD65" s="140"/>
      <c r="HE65" s="140"/>
      <c r="HF65" s="140"/>
      <c r="HG65" s="140"/>
      <c r="HH65" s="140"/>
      <c r="HI65" s="140"/>
      <c r="HJ65" s="140"/>
      <c r="HK65" s="140"/>
      <c r="HL65" s="140"/>
      <c r="HM65" s="140"/>
      <c r="HN65" s="140"/>
      <c r="HO65" s="140"/>
      <c r="HP65" s="140"/>
      <c r="HQ65" s="140"/>
      <c r="HR65" s="140"/>
      <c r="HS65" s="140"/>
      <c r="HT65" s="140"/>
      <c r="HU65" s="140"/>
      <c r="HV65" s="140"/>
      <c r="HW65" s="141"/>
      <c r="HX65" s="142"/>
    </row>
    <row collapsed="false" customFormat="false" customHeight="false" hidden="false" ht="15" outlineLevel="0" r="66">
      <c r="D66" s="113" t="s">
        <v>150</v>
      </c>
      <c r="E66" s="139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J66" s="140"/>
      <c r="AK66" s="140"/>
      <c r="AL66" s="140"/>
      <c r="AM66" s="140"/>
      <c r="AN66" s="140"/>
      <c r="AO66" s="140"/>
      <c r="AP66" s="140"/>
      <c r="AQ66" s="140"/>
      <c r="AR66" s="140"/>
      <c r="AS66" s="140"/>
      <c r="AT66" s="140"/>
      <c r="AU66" s="140"/>
      <c r="AV66" s="140"/>
      <c r="AW66" s="140"/>
      <c r="AX66" s="140"/>
      <c r="AY66" s="140"/>
      <c r="AZ66" s="140"/>
      <c r="BA66" s="140"/>
      <c r="BB66" s="140"/>
      <c r="BC66" s="140"/>
      <c r="BD66" s="140"/>
      <c r="BE66" s="140"/>
      <c r="BF66" s="140"/>
      <c r="BG66" s="140"/>
      <c r="BH66" s="140"/>
      <c r="BI66" s="140"/>
      <c r="BJ66" s="140"/>
      <c r="BK66" s="140"/>
      <c r="BL66" s="140"/>
      <c r="BM66" s="140"/>
      <c r="BN66" s="140"/>
      <c r="BO66" s="140"/>
      <c r="BP66" s="140"/>
      <c r="BQ66" s="140"/>
      <c r="BR66" s="140"/>
      <c r="BS66" s="140"/>
      <c r="BT66" s="140"/>
      <c r="BU66" s="140"/>
      <c r="BV66" s="140"/>
      <c r="BW66" s="140"/>
      <c r="BX66" s="140"/>
      <c r="BY66" s="140"/>
      <c r="BZ66" s="140"/>
      <c r="CA66" s="140"/>
      <c r="CB66" s="140"/>
      <c r="CC66" s="140"/>
      <c r="CD66" s="140"/>
      <c r="CE66" s="140"/>
      <c r="CF66" s="140"/>
      <c r="CG66" s="140"/>
      <c r="CH66" s="140"/>
      <c r="CI66" s="140"/>
      <c r="CJ66" s="140"/>
      <c r="CK66" s="140"/>
      <c r="CL66" s="140"/>
      <c r="CM66" s="140"/>
      <c r="CN66" s="140"/>
      <c r="CO66" s="140"/>
      <c r="CP66" s="140"/>
      <c r="CQ66" s="140"/>
      <c r="CR66" s="140"/>
      <c r="CS66" s="140"/>
      <c r="CT66" s="140"/>
      <c r="CU66" s="140"/>
      <c r="CV66" s="140"/>
      <c r="CW66" s="140"/>
      <c r="CX66" s="140"/>
      <c r="CY66" s="140"/>
      <c r="CZ66" s="140"/>
      <c r="DA66" s="140"/>
      <c r="DB66" s="140"/>
      <c r="DC66" s="140"/>
      <c r="DD66" s="140"/>
      <c r="DE66" s="140"/>
      <c r="DF66" s="140"/>
      <c r="DG66" s="140"/>
      <c r="DH66" s="140"/>
      <c r="DI66" s="140"/>
      <c r="DJ66" s="140"/>
      <c r="DK66" s="140"/>
      <c r="DL66" s="140"/>
      <c r="DM66" s="140"/>
      <c r="DN66" s="140"/>
      <c r="DO66" s="140"/>
      <c r="DP66" s="140"/>
      <c r="DQ66" s="140"/>
      <c r="DR66" s="140"/>
      <c r="DS66" s="140"/>
      <c r="DT66" s="140"/>
      <c r="DU66" s="140"/>
      <c r="DV66" s="140"/>
      <c r="DW66" s="140"/>
      <c r="DX66" s="140"/>
      <c r="DY66" s="140"/>
      <c r="DZ66" s="140"/>
      <c r="EA66" s="140"/>
      <c r="EB66" s="140"/>
      <c r="EC66" s="140"/>
      <c r="ED66" s="140"/>
      <c r="EE66" s="140"/>
      <c r="EF66" s="140"/>
      <c r="EG66" s="140"/>
      <c r="EH66" s="140"/>
      <c r="EI66" s="140"/>
      <c r="EJ66" s="140"/>
      <c r="EK66" s="140"/>
      <c r="EL66" s="140"/>
      <c r="EM66" s="140"/>
      <c r="EN66" s="140"/>
      <c r="EO66" s="140"/>
      <c r="EP66" s="140"/>
      <c r="EQ66" s="140"/>
      <c r="ER66" s="140"/>
      <c r="ES66" s="140"/>
      <c r="ET66" s="140"/>
      <c r="EU66" s="140"/>
      <c r="EV66" s="140"/>
      <c r="EW66" s="140"/>
      <c r="EX66" s="140"/>
      <c r="EY66" s="140"/>
      <c r="EZ66" s="140"/>
      <c r="FA66" s="140"/>
      <c r="FB66" s="140"/>
      <c r="FC66" s="140"/>
      <c r="FD66" s="140"/>
      <c r="FE66" s="140"/>
      <c r="FF66" s="140"/>
      <c r="FG66" s="140"/>
      <c r="FH66" s="140"/>
      <c r="FI66" s="140"/>
      <c r="FJ66" s="140"/>
      <c r="FK66" s="140"/>
      <c r="FL66" s="140"/>
      <c r="FM66" s="140"/>
      <c r="FN66" s="140"/>
      <c r="FO66" s="140"/>
      <c r="FP66" s="140"/>
      <c r="FQ66" s="140"/>
      <c r="FR66" s="140"/>
      <c r="FS66" s="140"/>
      <c r="FT66" s="140"/>
      <c r="FU66" s="140"/>
      <c r="FV66" s="140"/>
      <c r="FW66" s="140"/>
      <c r="FX66" s="140"/>
      <c r="FY66" s="140"/>
      <c r="FZ66" s="140"/>
      <c r="GA66" s="140"/>
      <c r="GB66" s="140"/>
      <c r="GC66" s="140"/>
      <c r="GD66" s="140"/>
      <c r="GE66" s="140"/>
      <c r="GF66" s="140"/>
      <c r="GG66" s="140"/>
      <c r="GH66" s="140"/>
      <c r="GI66" s="140"/>
      <c r="GJ66" s="140"/>
      <c r="GK66" s="140"/>
      <c r="GL66" s="140"/>
      <c r="GM66" s="140"/>
      <c r="GN66" s="140"/>
      <c r="GO66" s="140"/>
      <c r="GP66" s="140"/>
      <c r="GQ66" s="140"/>
      <c r="GR66" s="140"/>
      <c r="GS66" s="140"/>
      <c r="GT66" s="140"/>
      <c r="GU66" s="140"/>
      <c r="GV66" s="140"/>
      <c r="GW66" s="140"/>
      <c r="GX66" s="140"/>
      <c r="GY66" s="140"/>
      <c r="GZ66" s="140"/>
      <c r="HA66" s="140"/>
      <c r="HB66" s="140"/>
      <c r="HC66" s="140"/>
      <c r="HD66" s="140"/>
      <c r="HE66" s="140"/>
      <c r="HF66" s="140"/>
      <c r="HG66" s="140"/>
      <c r="HH66" s="140"/>
      <c r="HI66" s="140"/>
      <c r="HJ66" s="140"/>
      <c r="HK66" s="140"/>
      <c r="HL66" s="140"/>
      <c r="HM66" s="140"/>
      <c r="HN66" s="140"/>
      <c r="HO66" s="140"/>
      <c r="HP66" s="140"/>
      <c r="HQ66" s="140"/>
      <c r="HR66" s="140"/>
      <c r="HS66" s="140"/>
      <c r="HT66" s="140"/>
      <c r="HU66" s="140"/>
      <c r="HV66" s="140"/>
      <c r="HW66" s="141"/>
      <c r="HX66" s="142"/>
    </row>
    <row collapsed="false" customFormat="false" customHeight="false" hidden="false" ht="15" outlineLevel="0" r="67">
      <c r="D67" s="113" t="s">
        <v>151</v>
      </c>
      <c r="E67" s="139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J67" s="140"/>
      <c r="AK67" s="140"/>
      <c r="AL67" s="140"/>
      <c r="AM67" s="140"/>
      <c r="AN67" s="140"/>
      <c r="AO67" s="140"/>
      <c r="AP67" s="140"/>
      <c r="AQ67" s="140"/>
      <c r="AR67" s="140"/>
      <c r="AS67" s="140"/>
      <c r="AT67" s="140"/>
      <c r="AU67" s="140"/>
      <c r="AV67" s="140"/>
      <c r="AW67" s="140"/>
      <c r="AX67" s="140"/>
      <c r="AY67" s="140"/>
      <c r="AZ67" s="140"/>
      <c r="BA67" s="140"/>
      <c r="BB67" s="140"/>
      <c r="BC67" s="140"/>
      <c r="BD67" s="140"/>
      <c r="BE67" s="140"/>
      <c r="BF67" s="140"/>
      <c r="BG67" s="140"/>
      <c r="BH67" s="140"/>
      <c r="BI67" s="140"/>
      <c r="BJ67" s="140"/>
      <c r="BK67" s="140"/>
      <c r="BL67" s="140"/>
      <c r="BM67" s="140"/>
      <c r="BN67" s="140"/>
      <c r="BO67" s="140"/>
      <c r="BP67" s="140"/>
      <c r="BQ67" s="140"/>
      <c r="BR67" s="140"/>
      <c r="BS67" s="140"/>
      <c r="BT67" s="140"/>
      <c r="BU67" s="140"/>
      <c r="BV67" s="140"/>
      <c r="BW67" s="140"/>
      <c r="BX67" s="140"/>
      <c r="BY67" s="140"/>
      <c r="BZ67" s="140"/>
      <c r="CA67" s="140"/>
      <c r="CB67" s="140"/>
      <c r="CC67" s="140"/>
      <c r="CD67" s="140"/>
      <c r="CE67" s="140"/>
      <c r="CF67" s="140"/>
      <c r="CG67" s="140"/>
      <c r="CH67" s="140"/>
      <c r="CI67" s="140"/>
      <c r="CJ67" s="140"/>
      <c r="CK67" s="140"/>
      <c r="CL67" s="140"/>
      <c r="CM67" s="140"/>
      <c r="CN67" s="140"/>
      <c r="CO67" s="140"/>
      <c r="CP67" s="140"/>
      <c r="CQ67" s="140"/>
      <c r="CR67" s="140"/>
      <c r="CS67" s="140"/>
      <c r="CT67" s="140"/>
      <c r="CU67" s="140"/>
      <c r="CV67" s="140"/>
      <c r="CW67" s="140"/>
      <c r="CX67" s="140"/>
      <c r="CY67" s="140"/>
      <c r="CZ67" s="140"/>
      <c r="DA67" s="140"/>
      <c r="DB67" s="140"/>
      <c r="DC67" s="140"/>
      <c r="DD67" s="140"/>
      <c r="DE67" s="140"/>
      <c r="DF67" s="140"/>
      <c r="DG67" s="140"/>
      <c r="DH67" s="140"/>
      <c r="DI67" s="140"/>
      <c r="DJ67" s="140"/>
      <c r="DK67" s="140"/>
      <c r="DL67" s="140"/>
      <c r="DM67" s="140"/>
      <c r="DN67" s="140"/>
      <c r="DO67" s="140"/>
      <c r="DP67" s="140"/>
      <c r="DQ67" s="140"/>
      <c r="DR67" s="140"/>
      <c r="DS67" s="140"/>
      <c r="DT67" s="140"/>
      <c r="DU67" s="140"/>
      <c r="DV67" s="140"/>
      <c r="DW67" s="140"/>
      <c r="DX67" s="140"/>
      <c r="DY67" s="140"/>
      <c r="DZ67" s="140"/>
      <c r="EA67" s="140"/>
      <c r="EB67" s="140"/>
      <c r="EC67" s="140"/>
      <c r="ED67" s="140"/>
      <c r="EE67" s="140"/>
      <c r="EF67" s="140"/>
      <c r="EG67" s="140"/>
      <c r="EH67" s="140"/>
      <c r="EI67" s="140"/>
      <c r="EJ67" s="140"/>
      <c r="EK67" s="140"/>
      <c r="EL67" s="140"/>
      <c r="EM67" s="140"/>
      <c r="EN67" s="140"/>
      <c r="EO67" s="140"/>
      <c r="EP67" s="140"/>
      <c r="EQ67" s="140"/>
      <c r="ER67" s="140"/>
      <c r="ES67" s="140"/>
      <c r="ET67" s="140"/>
      <c r="EU67" s="140"/>
      <c r="EV67" s="140"/>
      <c r="EW67" s="140"/>
      <c r="EX67" s="140"/>
      <c r="EY67" s="140"/>
      <c r="EZ67" s="140"/>
      <c r="FA67" s="140"/>
      <c r="FB67" s="140"/>
      <c r="FC67" s="140"/>
      <c r="FD67" s="140"/>
      <c r="FE67" s="140"/>
      <c r="FF67" s="140"/>
      <c r="FG67" s="140"/>
      <c r="FH67" s="140"/>
      <c r="FI67" s="140"/>
      <c r="FJ67" s="140"/>
      <c r="FK67" s="140"/>
      <c r="FL67" s="140"/>
      <c r="FM67" s="140"/>
      <c r="FN67" s="140"/>
      <c r="FO67" s="140"/>
      <c r="FP67" s="140"/>
      <c r="FQ67" s="140"/>
      <c r="FR67" s="140"/>
      <c r="FS67" s="140"/>
      <c r="FT67" s="140"/>
      <c r="FU67" s="140"/>
      <c r="FV67" s="140"/>
      <c r="FW67" s="140"/>
      <c r="FX67" s="140"/>
      <c r="FY67" s="140"/>
      <c r="FZ67" s="140"/>
      <c r="GA67" s="140"/>
      <c r="GB67" s="140"/>
      <c r="GC67" s="140"/>
      <c r="GD67" s="140"/>
      <c r="GE67" s="140"/>
      <c r="GF67" s="140"/>
      <c r="GG67" s="140"/>
      <c r="GH67" s="140"/>
      <c r="GI67" s="140"/>
      <c r="GJ67" s="140"/>
      <c r="GK67" s="140"/>
      <c r="GL67" s="140"/>
      <c r="GM67" s="140"/>
      <c r="GN67" s="140"/>
      <c r="GO67" s="140"/>
      <c r="GP67" s="140"/>
      <c r="GQ67" s="140"/>
      <c r="GR67" s="140"/>
      <c r="GS67" s="140"/>
      <c r="GT67" s="140"/>
      <c r="GU67" s="140"/>
      <c r="GV67" s="140"/>
      <c r="GW67" s="140"/>
      <c r="GX67" s="140"/>
      <c r="GY67" s="140"/>
      <c r="GZ67" s="140"/>
      <c r="HA67" s="140"/>
      <c r="HB67" s="140"/>
      <c r="HC67" s="140"/>
      <c r="HD67" s="140"/>
      <c r="HE67" s="140"/>
      <c r="HF67" s="140"/>
      <c r="HG67" s="140"/>
      <c r="HH67" s="140"/>
      <c r="HI67" s="140"/>
      <c r="HJ67" s="140"/>
      <c r="HK67" s="140"/>
      <c r="HL67" s="140"/>
      <c r="HM67" s="140"/>
      <c r="HN67" s="140"/>
      <c r="HO67" s="140"/>
      <c r="HP67" s="140"/>
      <c r="HQ67" s="140"/>
      <c r="HR67" s="140"/>
      <c r="HS67" s="140"/>
      <c r="HT67" s="140"/>
      <c r="HU67" s="140"/>
      <c r="HV67" s="140"/>
      <c r="HW67" s="141"/>
      <c r="HX67" s="142"/>
    </row>
    <row collapsed="false" customFormat="false" customHeight="false" hidden="false" ht="15" outlineLevel="0" r="68">
      <c r="D68" s="113" t="s">
        <v>152</v>
      </c>
      <c r="E68" s="139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  <c r="AI68" s="140"/>
      <c r="AJ68" s="140"/>
      <c r="AK68" s="140"/>
      <c r="AL68" s="140"/>
      <c r="AM68" s="140"/>
      <c r="AN68" s="140"/>
      <c r="AO68" s="140"/>
      <c r="AP68" s="140"/>
      <c r="AQ68" s="140"/>
      <c r="AR68" s="140"/>
      <c r="AS68" s="140"/>
      <c r="AT68" s="140"/>
      <c r="AU68" s="140"/>
      <c r="AV68" s="140"/>
      <c r="AW68" s="140"/>
      <c r="AX68" s="140"/>
      <c r="AY68" s="140"/>
      <c r="AZ68" s="140"/>
      <c r="BA68" s="140"/>
      <c r="BB68" s="140"/>
      <c r="BC68" s="140"/>
      <c r="BD68" s="140"/>
      <c r="BE68" s="140"/>
      <c r="BF68" s="140"/>
      <c r="BG68" s="140"/>
      <c r="BH68" s="140"/>
      <c r="BI68" s="140"/>
      <c r="BJ68" s="140"/>
      <c r="BK68" s="140"/>
      <c r="BL68" s="140"/>
      <c r="BM68" s="140"/>
      <c r="BN68" s="140"/>
      <c r="BO68" s="140"/>
      <c r="BP68" s="140"/>
      <c r="BQ68" s="140"/>
      <c r="BR68" s="140"/>
      <c r="BS68" s="140"/>
      <c r="BT68" s="140"/>
      <c r="BU68" s="140"/>
      <c r="BV68" s="140"/>
      <c r="BW68" s="140"/>
      <c r="BX68" s="140"/>
      <c r="BY68" s="140"/>
      <c r="BZ68" s="140"/>
      <c r="CA68" s="140"/>
      <c r="CB68" s="140"/>
      <c r="CC68" s="140"/>
      <c r="CD68" s="140"/>
      <c r="CE68" s="140"/>
      <c r="CF68" s="140"/>
      <c r="CG68" s="140"/>
      <c r="CH68" s="140"/>
      <c r="CI68" s="140"/>
      <c r="CJ68" s="140"/>
      <c r="CK68" s="140"/>
      <c r="CL68" s="140"/>
      <c r="CM68" s="140"/>
      <c r="CN68" s="140"/>
      <c r="CO68" s="140"/>
      <c r="CP68" s="140"/>
      <c r="CQ68" s="140"/>
      <c r="CR68" s="140"/>
      <c r="CS68" s="140"/>
      <c r="CT68" s="140"/>
      <c r="CU68" s="140"/>
      <c r="CV68" s="140"/>
      <c r="CW68" s="140"/>
      <c r="CX68" s="140"/>
      <c r="CY68" s="140"/>
      <c r="CZ68" s="140"/>
      <c r="DA68" s="140"/>
      <c r="DB68" s="140"/>
      <c r="DC68" s="140"/>
      <c r="DD68" s="140"/>
      <c r="DE68" s="140"/>
      <c r="DF68" s="140"/>
      <c r="DG68" s="140"/>
      <c r="DH68" s="140"/>
      <c r="DI68" s="140"/>
      <c r="DJ68" s="140"/>
      <c r="DK68" s="140"/>
      <c r="DL68" s="140"/>
      <c r="DM68" s="140"/>
      <c r="DN68" s="140"/>
      <c r="DO68" s="140"/>
      <c r="DP68" s="140"/>
      <c r="DQ68" s="140"/>
      <c r="DR68" s="140"/>
      <c r="DS68" s="140"/>
      <c r="DT68" s="140"/>
      <c r="DU68" s="140"/>
      <c r="DV68" s="140"/>
      <c r="DW68" s="140"/>
      <c r="DX68" s="140"/>
      <c r="DY68" s="140"/>
      <c r="DZ68" s="140"/>
      <c r="EA68" s="140"/>
      <c r="EB68" s="140"/>
      <c r="EC68" s="140"/>
      <c r="ED68" s="140"/>
      <c r="EE68" s="140"/>
      <c r="EF68" s="140"/>
      <c r="EG68" s="140"/>
      <c r="EH68" s="140"/>
      <c r="EI68" s="140"/>
      <c r="EJ68" s="140"/>
      <c r="EK68" s="140"/>
      <c r="EL68" s="140"/>
      <c r="EM68" s="140"/>
      <c r="EN68" s="140"/>
      <c r="EO68" s="140"/>
      <c r="EP68" s="140"/>
      <c r="EQ68" s="140"/>
      <c r="ER68" s="140"/>
      <c r="ES68" s="140"/>
      <c r="ET68" s="140"/>
      <c r="EU68" s="140"/>
      <c r="EV68" s="140"/>
      <c r="EW68" s="140"/>
      <c r="EX68" s="140"/>
      <c r="EY68" s="140"/>
      <c r="EZ68" s="140"/>
      <c r="FA68" s="140"/>
      <c r="FB68" s="140"/>
      <c r="FC68" s="140"/>
      <c r="FD68" s="140"/>
      <c r="FE68" s="140"/>
      <c r="FF68" s="140"/>
      <c r="FG68" s="140"/>
      <c r="FH68" s="140"/>
      <c r="FI68" s="140"/>
      <c r="FJ68" s="140"/>
      <c r="FK68" s="140"/>
      <c r="FL68" s="140"/>
      <c r="FM68" s="140"/>
      <c r="FN68" s="140"/>
      <c r="FO68" s="140"/>
      <c r="FP68" s="140"/>
      <c r="FQ68" s="140"/>
      <c r="FR68" s="140"/>
      <c r="FS68" s="140"/>
      <c r="FT68" s="140"/>
      <c r="FU68" s="140"/>
      <c r="FV68" s="140"/>
      <c r="FW68" s="140"/>
      <c r="FX68" s="140"/>
      <c r="FY68" s="140"/>
      <c r="FZ68" s="140"/>
      <c r="GA68" s="140"/>
      <c r="GB68" s="140"/>
      <c r="GC68" s="140"/>
      <c r="GD68" s="140"/>
      <c r="GE68" s="140"/>
      <c r="GF68" s="140"/>
      <c r="GG68" s="140"/>
      <c r="GH68" s="140"/>
      <c r="GI68" s="140"/>
      <c r="GJ68" s="140"/>
      <c r="GK68" s="140"/>
      <c r="GL68" s="140"/>
      <c r="GM68" s="140"/>
      <c r="GN68" s="140"/>
      <c r="GO68" s="140"/>
      <c r="GP68" s="140"/>
      <c r="GQ68" s="140"/>
      <c r="GR68" s="140"/>
      <c r="GS68" s="140"/>
      <c r="GT68" s="140"/>
      <c r="GU68" s="140"/>
      <c r="GV68" s="140"/>
      <c r="GW68" s="140"/>
      <c r="GX68" s="140"/>
      <c r="GY68" s="140"/>
      <c r="GZ68" s="140"/>
      <c r="HA68" s="140"/>
      <c r="HB68" s="140"/>
      <c r="HC68" s="140"/>
      <c r="HD68" s="140"/>
      <c r="HE68" s="140"/>
      <c r="HF68" s="140"/>
      <c r="HG68" s="140"/>
      <c r="HH68" s="140"/>
      <c r="HI68" s="140"/>
      <c r="HJ68" s="140"/>
      <c r="HK68" s="140"/>
      <c r="HL68" s="140"/>
      <c r="HM68" s="140"/>
      <c r="HN68" s="140"/>
      <c r="HO68" s="140"/>
      <c r="HP68" s="140"/>
      <c r="HQ68" s="140"/>
      <c r="HR68" s="140"/>
      <c r="HS68" s="140"/>
      <c r="HT68" s="140"/>
      <c r="HU68" s="140"/>
      <c r="HV68" s="140"/>
      <c r="HW68" s="141"/>
      <c r="HX68" s="142"/>
    </row>
    <row collapsed="false" customFormat="false" customHeight="false" hidden="false" ht="15" outlineLevel="0" r="69">
      <c r="D69" s="113" t="s">
        <v>153</v>
      </c>
      <c r="E69" s="139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40"/>
      <c r="AN69" s="140"/>
      <c r="AO69" s="140"/>
      <c r="AP69" s="140"/>
      <c r="AQ69" s="140"/>
      <c r="AR69" s="140"/>
      <c r="AS69" s="140"/>
      <c r="AT69" s="140"/>
      <c r="AU69" s="140"/>
      <c r="AV69" s="140"/>
      <c r="AW69" s="140"/>
      <c r="AX69" s="140"/>
      <c r="AY69" s="140"/>
      <c r="AZ69" s="140"/>
      <c r="BA69" s="140"/>
      <c r="BB69" s="140"/>
      <c r="BC69" s="140"/>
      <c r="BD69" s="140"/>
      <c r="BE69" s="140"/>
      <c r="BF69" s="140"/>
      <c r="BG69" s="140"/>
      <c r="BH69" s="140"/>
      <c r="BI69" s="140"/>
      <c r="BJ69" s="140"/>
      <c r="BK69" s="140"/>
      <c r="BL69" s="140"/>
      <c r="BM69" s="140"/>
      <c r="BN69" s="140"/>
      <c r="BO69" s="140"/>
      <c r="BP69" s="140"/>
      <c r="BQ69" s="140"/>
      <c r="BR69" s="140"/>
      <c r="BS69" s="140"/>
      <c r="BT69" s="140"/>
      <c r="BU69" s="140"/>
      <c r="BV69" s="140"/>
      <c r="BW69" s="140"/>
      <c r="BX69" s="140"/>
      <c r="BY69" s="140"/>
      <c r="BZ69" s="140"/>
      <c r="CA69" s="140"/>
      <c r="CB69" s="140"/>
      <c r="CC69" s="140"/>
      <c r="CD69" s="140"/>
      <c r="CE69" s="140"/>
      <c r="CF69" s="140"/>
      <c r="CG69" s="140"/>
      <c r="CH69" s="140"/>
      <c r="CI69" s="140"/>
      <c r="CJ69" s="140"/>
      <c r="CK69" s="140"/>
      <c r="CL69" s="140"/>
      <c r="CM69" s="140"/>
      <c r="CN69" s="140"/>
      <c r="CO69" s="140"/>
      <c r="CP69" s="140"/>
      <c r="CQ69" s="140"/>
      <c r="CR69" s="140"/>
      <c r="CS69" s="140"/>
      <c r="CT69" s="140"/>
      <c r="CU69" s="140"/>
      <c r="CV69" s="140"/>
      <c r="CW69" s="140"/>
      <c r="CX69" s="140"/>
      <c r="CY69" s="140"/>
      <c r="CZ69" s="140"/>
      <c r="DA69" s="140"/>
      <c r="DB69" s="140"/>
      <c r="DC69" s="140"/>
      <c r="DD69" s="140"/>
      <c r="DE69" s="140"/>
      <c r="DF69" s="140"/>
      <c r="DG69" s="140"/>
      <c r="DH69" s="140"/>
      <c r="DI69" s="140"/>
      <c r="DJ69" s="140"/>
      <c r="DK69" s="140"/>
      <c r="DL69" s="140"/>
      <c r="DM69" s="140"/>
      <c r="DN69" s="140"/>
      <c r="DO69" s="140"/>
      <c r="DP69" s="140"/>
      <c r="DQ69" s="140"/>
      <c r="DR69" s="140"/>
      <c r="DS69" s="140"/>
      <c r="DT69" s="140"/>
      <c r="DU69" s="140"/>
      <c r="DV69" s="140"/>
      <c r="DW69" s="140"/>
      <c r="DX69" s="140"/>
      <c r="DY69" s="140"/>
      <c r="DZ69" s="140"/>
      <c r="EA69" s="140"/>
      <c r="EB69" s="140"/>
      <c r="EC69" s="140"/>
      <c r="ED69" s="140"/>
      <c r="EE69" s="140"/>
      <c r="EF69" s="140"/>
      <c r="EG69" s="140"/>
      <c r="EH69" s="140"/>
      <c r="EI69" s="140"/>
      <c r="EJ69" s="140"/>
      <c r="EK69" s="140"/>
      <c r="EL69" s="140"/>
      <c r="EM69" s="140"/>
      <c r="EN69" s="140"/>
      <c r="EO69" s="140"/>
      <c r="EP69" s="140"/>
      <c r="EQ69" s="140"/>
      <c r="ER69" s="140"/>
      <c r="ES69" s="140"/>
      <c r="ET69" s="140"/>
      <c r="EU69" s="140"/>
      <c r="EV69" s="140"/>
      <c r="EW69" s="140"/>
      <c r="EX69" s="140"/>
      <c r="EY69" s="140"/>
      <c r="EZ69" s="140"/>
      <c r="FA69" s="140"/>
      <c r="FB69" s="140"/>
      <c r="FC69" s="140"/>
      <c r="FD69" s="140"/>
      <c r="FE69" s="140"/>
      <c r="FF69" s="140"/>
      <c r="FG69" s="140"/>
      <c r="FH69" s="140"/>
      <c r="FI69" s="140"/>
      <c r="FJ69" s="140"/>
      <c r="FK69" s="140"/>
      <c r="FL69" s="140"/>
      <c r="FM69" s="140"/>
      <c r="FN69" s="140"/>
      <c r="FO69" s="140"/>
      <c r="FP69" s="140"/>
      <c r="FQ69" s="140"/>
      <c r="FR69" s="140"/>
      <c r="FS69" s="140"/>
      <c r="FT69" s="140"/>
      <c r="FU69" s="140"/>
      <c r="FV69" s="140"/>
      <c r="FW69" s="140"/>
      <c r="FX69" s="140"/>
      <c r="FY69" s="140"/>
      <c r="FZ69" s="140"/>
      <c r="GA69" s="140"/>
      <c r="GB69" s="140"/>
      <c r="GC69" s="140"/>
      <c r="GD69" s="140"/>
      <c r="GE69" s="140"/>
      <c r="GF69" s="140"/>
      <c r="GG69" s="140"/>
      <c r="GH69" s="140"/>
      <c r="GI69" s="140"/>
      <c r="GJ69" s="140"/>
      <c r="GK69" s="140"/>
      <c r="GL69" s="140"/>
      <c r="GM69" s="140"/>
      <c r="GN69" s="140"/>
      <c r="GO69" s="140"/>
      <c r="GP69" s="140"/>
      <c r="GQ69" s="140"/>
      <c r="GR69" s="140"/>
      <c r="GS69" s="140"/>
      <c r="GT69" s="140"/>
      <c r="GU69" s="140"/>
      <c r="GV69" s="140"/>
      <c r="GW69" s="140"/>
      <c r="GX69" s="140"/>
      <c r="GY69" s="140"/>
      <c r="GZ69" s="140"/>
      <c r="HA69" s="140"/>
      <c r="HB69" s="140"/>
      <c r="HC69" s="140"/>
      <c r="HD69" s="140"/>
      <c r="HE69" s="140"/>
      <c r="HF69" s="140"/>
      <c r="HG69" s="140"/>
      <c r="HH69" s="140"/>
      <c r="HI69" s="140"/>
      <c r="HJ69" s="140"/>
      <c r="HK69" s="140"/>
      <c r="HL69" s="140"/>
      <c r="HM69" s="140"/>
      <c r="HN69" s="140"/>
      <c r="HO69" s="140"/>
      <c r="HP69" s="140"/>
      <c r="HQ69" s="140"/>
      <c r="HR69" s="140"/>
      <c r="HS69" s="140"/>
      <c r="HT69" s="140"/>
      <c r="HU69" s="140"/>
      <c r="HV69" s="140"/>
      <c r="HW69" s="141"/>
      <c r="HX69" s="142"/>
    </row>
    <row collapsed="false" customFormat="false" customHeight="false" hidden="false" ht="15" outlineLevel="0" r="70">
      <c r="D70" s="113" t="s">
        <v>154</v>
      </c>
      <c r="E70" s="139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0"/>
      <c r="AT70" s="140"/>
      <c r="AU70" s="140"/>
      <c r="AV70" s="140"/>
      <c r="AW70" s="140"/>
      <c r="AX70" s="140"/>
      <c r="AY70" s="140"/>
      <c r="AZ70" s="140"/>
      <c r="BA70" s="140"/>
      <c r="BB70" s="140"/>
      <c r="BC70" s="140"/>
      <c r="BD70" s="140"/>
      <c r="BE70" s="140"/>
      <c r="BF70" s="140"/>
      <c r="BG70" s="140"/>
      <c r="BH70" s="140"/>
      <c r="BI70" s="140"/>
      <c r="BJ70" s="140"/>
      <c r="BK70" s="140"/>
      <c r="BL70" s="140"/>
      <c r="BM70" s="140"/>
      <c r="BN70" s="140"/>
      <c r="BO70" s="140"/>
      <c r="BP70" s="140"/>
      <c r="BQ70" s="140"/>
      <c r="BR70" s="140"/>
      <c r="BS70" s="140"/>
      <c r="BT70" s="140"/>
      <c r="BU70" s="140"/>
      <c r="BV70" s="140"/>
      <c r="BW70" s="140"/>
      <c r="BX70" s="140"/>
      <c r="BY70" s="140"/>
      <c r="BZ70" s="140"/>
      <c r="CA70" s="140"/>
      <c r="CB70" s="140"/>
      <c r="CC70" s="140"/>
      <c r="CD70" s="140"/>
      <c r="CE70" s="140"/>
      <c r="CF70" s="140"/>
      <c r="CG70" s="140"/>
      <c r="CH70" s="140"/>
      <c r="CI70" s="140"/>
      <c r="CJ70" s="140"/>
      <c r="CK70" s="140"/>
      <c r="CL70" s="140"/>
      <c r="CM70" s="140"/>
      <c r="CN70" s="140"/>
      <c r="CO70" s="140"/>
      <c r="CP70" s="140"/>
      <c r="CQ70" s="140"/>
      <c r="CR70" s="140"/>
      <c r="CS70" s="140"/>
      <c r="CT70" s="140"/>
      <c r="CU70" s="140"/>
      <c r="CV70" s="140"/>
      <c r="CW70" s="140"/>
      <c r="CX70" s="140"/>
      <c r="CY70" s="140"/>
      <c r="CZ70" s="140"/>
      <c r="DA70" s="140"/>
      <c r="DB70" s="140"/>
      <c r="DC70" s="140"/>
      <c r="DD70" s="140"/>
      <c r="DE70" s="140"/>
      <c r="DF70" s="140"/>
      <c r="DG70" s="140"/>
      <c r="DH70" s="140"/>
      <c r="DI70" s="140"/>
      <c r="DJ70" s="140"/>
      <c r="DK70" s="140"/>
      <c r="DL70" s="140"/>
      <c r="DM70" s="140"/>
      <c r="DN70" s="140"/>
      <c r="DO70" s="140"/>
      <c r="DP70" s="140"/>
      <c r="DQ70" s="140"/>
      <c r="DR70" s="140"/>
      <c r="DS70" s="140"/>
      <c r="DT70" s="140"/>
      <c r="DU70" s="140"/>
      <c r="DV70" s="140"/>
      <c r="DW70" s="140"/>
      <c r="DX70" s="140"/>
      <c r="DY70" s="140"/>
      <c r="DZ70" s="140"/>
      <c r="EA70" s="140"/>
      <c r="EB70" s="140"/>
      <c r="EC70" s="140"/>
      <c r="ED70" s="140"/>
      <c r="EE70" s="140"/>
      <c r="EF70" s="140"/>
      <c r="EG70" s="140"/>
      <c r="EH70" s="140"/>
      <c r="EI70" s="140"/>
      <c r="EJ70" s="140"/>
      <c r="EK70" s="140"/>
      <c r="EL70" s="140"/>
      <c r="EM70" s="140"/>
      <c r="EN70" s="140"/>
      <c r="EO70" s="140"/>
      <c r="EP70" s="140"/>
      <c r="EQ70" s="140"/>
      <c r="ER70" s="140"/>
      <c r="ES70" s="140"/>
      <c r="ET70" s="140"/>
      <c r="EU70" s="140"/>
      <c r="EV70" s="140"/>
      <c r="EW70" s="140"/>
      <c r="EX70" s="140"/>
      <c r="EY70" s="140"/>
      <c r="EZ70" s="140"/>
      <c r="FA70" s="140"/>
      <c r="FB70" s="140"/>
      <c r="FC70" s="140"/>
      <c r="FD70" s="140"/>
      <c r="FE70" s="140"/>
      <c r="FF70" s="140"/>
      <c r="FG70" s="140"/>
      <c r="FH70" s="140"/>
      <c r="FI70" s="140"/>
      <c r="FJ70" s="140"/>
      <c r="FK70" s="140"/>
      <c r="FL70" s="140"/>
      <c r="FM70" s="140"/>
      <c r="FN70" s="140"/>
      <c r="FO70" s="140"/>
      <c r="FP70" s="140"/>
      <c r="FQ70" s="140"/>
      <c r="FR70" s="140"/>
      <c r="FS70" s="140"/>
      <c r="FT70" s="140"/>
      <c r="FU70" s="140"/>
      <c r="FV70" s="140"/>
      <c r="FW70" s="140"/>
      <c r="FX70" s="140"/>
      <c r="FY70" s="140"/>
      <c r="FZ70" s="140"/>
      <c r="GA70" s="140"/>
      <c r="GB70" s="140"/>
      <c r="GC70" s="140"/>
      <c r="GD70" s="140"/>
      <c r="GE70" s="140"/>
      <c r="GF70" s="140"/>
      <c r="GG70" s="140"/>
      <c r="GH70" s="140"/>
      <c r="GI70" s="140"/>
      <c r="GJ70" s="140"/>
      <c r="GK70" s="140"/>
      <c r="GL70" s="140"/>
      <c r="GM70" s="140"/>
      <c r="GN70" s="140"/>
      <c r="GO70" s="140"/>
      <c r="GP70" s="140"/>
      <c r="GQ70" s="140"/>
      <c r="GR70" s="140"/>
      <c r="GS70" s="140"/>
      <c r="GT70" s="140"/>
      <c r="GU70" s="140"/>
      <c r="GV70" s="140"/>
      <c r="GW70" s="140"/>
      <c r="GX70" s="140"/>
      <c r="GY70" s="140"/>
      <c r="GZ70" s="140"/>
      <c r="HA70" s="140"/>
      <c r="HB70" s="140"/>
      <c r="HC70" s="140"/>
      <c r="HD70" s="140"/>
      <c r="HE70" s="140"/>
      <c r="HF70" s="140"/>
      <c r="HG70" s="140"/>
      <c r="HH70" s="140"/>
      <c r="HI70" s="140"/>
      <c r="HJ70" s="140"/>
      <c r="HK70" s="140"/>
      <c r="HL70" s="140"/>
      <c r="HM70" s="140"/>
      <c r="HN70" s="140"/>
      <c r="HO70" s="140"/>
      <c r="HP70" s="140"/>
      <c r="HQ70" s="140"/>
      <c r="HR70" s="140"/>
      <c r="HS70" s="140"/>
      <c r="HT70" s="140"/>
      <c r="HU70" s="140"/>
      <c r="HV70" s="140"/>
      <c r="HW70" s="141"/>
      <c r="HX70" s="142"/>
    </row>
    <row collapsed="false" customFormat="false" customHeight="false" hidden="false" ht="15" outlineLevel="0" r="71">
      <c r="D71" s="113" t="s">
        <v>155</v>
      </c>
      <c r="E71" s="139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0"/>
      <c r="AQ71" s="140"/>
      <c r="AR71" s="140"/>
      <c r="AS71" s="140"/>
      <c r="AT71" s="140"/>
      <c r="AU71" s="140"/>
      <c r="AV71" s="140"/>
      <c r="AW71" s="140"/>
      <c r="AX71" s="140"/>
      <c r="AY71" s="140"/>
      <c r="AZ71" s="140"/>
      <c r="BA71" s="140"/>
      <c r="BB71" s="140"/>
      <c r="BC71" s="140"/>
      <c r="BD71" s="140"/>
      <c r="BE71" s="140"/>
      <c r="BF71" s="140"/>
      <c r="BG71" s="140"/>
      <c r="BH71" s="140"/>
      <c r="BI71" s="140"/>
      <c r="BJ71" s="140"/>
      <c r="BK71" s="140"/>
      <c r="BL71" s="140"/>
      <c r="BM71" s="140"/>
      <c r="BN71" s="140"/>
      <c r="BO71" s="140"/>
      <c r="BP71" s="140"/>
      <c r="BQ71" s="140"/>
      <c r="BR71" s="140"/>
      <c r="BS71" s="140"/>
      <c r="BT71" s="140"/>
      <c r="BU71" s="140"/>
      <c r="BV71" s="140"/>
      <c r="BW71" s="140"/>
      <c r="BX71" s="140"/>
      <c r="BY71" s="140"/>
      <c r="BZ71" s="140"/>
      <c r="CA71" s="140"/>
      <c r="CB71" s="140"/>
      <c r="CC71" s="140"/>
      <c r="CD71" s="140"/>
      <c r="CE71" s="140"/>
      <c r="CF71" s="140"/>
      <c r="CG71" s="140"/>
      <c r="CH71" s="140"/>
      <c r="CI71" s="140"/>
      <c r="CJ71" s="140"/>
      <c r="CK71" s="140"/>
      <c r="CL71" s="140"/>
      <c r="CM71" s="140"/>
      <c r="CN71" s="140"/>
      <c r="CO71" s="140"/>
      <c r="CP71" s="140"/>
      <c r="CQ71" s="140"/>
      <c r="CR71" s="140"/>
      <c r="CS71" s="140"/>
      <c r="CT71" s="140"/>
      <c r="CU71" s="140"/>
      <c r="CV71" s="140"/>
      <c r="CW71" s="140"/>
      <c r="CX71" s="140"/>
      <c r="CY71" s="140"/>
      <c r="CZ71" s="140"/>
      <c r="DA71" s="140"/>
      <c r="DB71" s="140"/>
      <c r="DC71" s="140"/>
      <c r="DD71" s="140"/>
      <c r="DE71" s="140"/>
      <c r="DF71" s="140"/>
      <c r="DG71" s="140"/>
      <c r="DH71" s="140"/>
      <c r="DI71" s="140"/>
      <c r="DJ71" s="140"/>
      <c r="DK71" s="140"/>
      <c r="DL71" s="140"/>
      <c r="DM71" s="140"/>
      <c r="DN71" s="140"/>
      <c r="DO71" s="140"/>
      <c r="DP71" s="140"/>
      <c r="DQ71" s="140"/>
      <c r="DR71" s="140"/>
      <c r="DS71" s="140"/>
      <c r="DT71" s="140"/>
      <c r="DU71" s="140"/>
      <c r="DV71" s="140"/>
      <c r="DW71" s="140"/>
      <c r="DX71" s="140"/>
      <c r="DY71" s="140"/>
      <c r="DZ71" s="140"/>
      <c r="EA71" s="140"/>
      <c r="EB71" s="140"/>
      <c r="EC71" s="140"/>
      <c r="ED71" s="140"/>
      <c r="EE71" s="140"/>
      <c r="EF71" s="140"/>
      <c r="EG71" s="140"/>
      <c r="EH71" s="140"/>
      <c r="EI71" s="140"/>
      <c r="EJ71" s="140"/>
      <c r="EK71" s="140"/>
      <c r="EL71" s="140"/>
      <c r="EM71" s="140"/>
      <c r="EN71" s="140"/>
      <c r="EO71" s="140"/>
      <c r="EP71" s="140"/>
      <c r="EQ71" s="140"/>
      <c r="ER71" s="140"/>
      <c r="ES71" s="140"/>
      <c r="ET71" s="140"/>
      <c r="EU71" s="140"/>
      <c r="EV71" s="140"/>
      <c r="EW71" s="140"/>
      <c r="EX71" s="140"/>
      <c r="EY71" s="140"/>
      <c r="EZ71" s="140"/>
      <c r="FA71" s="140"/>
      <c r="FB71" s="140"/>
      <c r="FC71" s="140"/>
      <c r="FD71" s="140"/>
      <c r="FE71" s="140"/>
      <c r="FF71" s="140"/>
      <c r="FG71" s="140"/>
      <c r="FH71" s="140"/>
      <c r="FI71" s="140"/>
      <c r="FJ71" s="140"/>
      <c r="FK71" s="140"/>
      <c r="FL71" s="140"/>
      <c r="FM71" s="140"/>
      <c r="FN71" s="140"/>
      <c r="FO71" s="140"/>
      <c r="FP71" s="140"/>
      <c r="FQ71" s="140"/>
      <c r="FR71" s="140"/>
      <c r="FS71" s="140"/>
      <c r="FT71" s="140"/>
      <c r="FU71" s="140"/>
      <c r="FV71" s="140"/>
      <c r="FW71" s="140"/>
      <c r="FX71" s="140"/>
      <c r="FY71" s="140"/>
      <c r="FZ71" s="140"/>
      <c r="GA71" s="140"/>
      <c r="GB71" s="140"/>
      <c r="GC71" s="140"/>
      <c r="GD71" s="140"/>
      <c r="GE71" s="140"/>
      <c r="GF71" s="140"/>
      <c r="GG71" s="140"/>
      <c r="GH71" s="140"/>
      <c r="GI71" s="140"/>
      <c r="GJ71" s="140"/>
      <c r="GK71" s="140"/>
      <c r="GL71" s="140"/>
      <c r="GM71" s="140"/>
      <c r="GN71" s="140"/>
      <c r="GO71" s="140"/>
      <c r="GP71" s="140"/>
      <c r="GQ71" s="140"/>
      <c r="GR71" s="140"/>
      <c r="GS71" s="140"/>
      <c r="GT71" s="140"/>
      <c r="GU71" s="140"/>
      <c r="GV71" s="140"/>
      <c r="GW71" s="140"/>
      <c r="GX71" s="140"/>
      <c r="GY71" s="140"/>
      <c r="GZ71" s="140"/>
      <c r="HA71" s="140"/>
      <c r="HB71" s="140"/>
      <c r="HC71" s="140"/>
      <c r="HD71" s="140"/>
      <c r="HE71" s="140"/>
      <c r="HF71" s="140"/>
      <c r="HG71" s="140"/>
      <c r="HH71" s="140"/>
      <c r="HI71" s="140"/>
      <c r="HJ71" s="140"/>
      <c r="HK71" s="140"/>
      <c r="HL71" s="140"/>
      <c r="HM71" s="140"/>
      <c r="HN71" s="140"/>
      <c r="HO71" s="140"/>
      <c r="HP71" s="140"/>
      <c r="HQ71" s="140"/>
      <c r="HR71" s="140"/>
      <c r="HS71" s="140"/>
      <c r="HT71" s="140"/>
      <c r="HU71" s="140"/>
      <c r="HV71" s="140"/>
      <c r="HW71" s="141"/>
      <c r="HX71" s="142"/>
    </row>
    <row collapsed="false" customFormat="false" customHeight="false" hidden="false" ht="15" outlineLevel="0" r="72">
      <c r="D72" s="113" t="s">
        <v>157</v>
      </c>
      <c r="E72" s="139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40"/>
      <c r="AN72" s="140"/>
      <c r="AO72" s="140"/>
      <c r="AP72" s="140"/>
      <c r="AQ72" s="140"/>
      <c r="AR72" s="140"/>
      <c r="AS72" s="140"/>
      <c r="AT72" s="140"/>
      <c r="AU72" s="140"/>
      <c r="AV72" s="140"/>
      <c r="AW72" s="140"/>
      <c r="AX72" s="140"/>
      <c r="AY72" s="140"/>
      <c r="AZ72" s="140"/>
      <c r="BA72" s="140"/>
      <c r="BB72" s="140"/>
      <c r="BC72" s="140"/>
      <c r="BD72" s="140"/>
      <c r="BE72" s="140"/>
      <c r="BF72" s="140"/>
      <c r="BG72" s="140"/>
      <c r="BH72" s="140"/>
      <c r="BI72" s="140"/>
      <c r="BJ72" s="140"/>
      <c r="BK72" s="140"/>
      <c r="BL72" s="140"/>
      <c r="BM72" s="140"/>
      <c r="BN72" s="140"/>
      <c r="BO72" s="140"/>
      <c r="BP72" s="140"/>
      <c r="BQ72" s="140"/>
      <c r="BR72" s="140"/>
      <c r="BS72" s="140"/>
      <c r="BT72" s="140"/>
      <c r="BU72" s="140"/>
      <c r="BV72" s="140"/>
      <c r="BW72" s="140"/>
      <c r="BX72" s="140"/>
      <c r="BY72" s="140"/>
      <c r="BZ72" s="140"/>
      <c r="CA72" s="140"/>
      <c r="CB72" s="140"/>
      <c r="CC72" s="140"/>
      <c r="CD72" s="140"/>
      <c r="CE72" s="140"/>
      <c r="CF72" s="140"/>
      <c r="CG72" s="140"/>
      <c r="CH72" s="140"/>
      <c r="CI72" s="140"/>
      <c r="CJ72" s="140"/>
      <c r="CK72" s="140"/>
      <c r="CL72" s="140"/>
      <c r="CM72" s="140"/>
      <c r="CN72" s="140"/>
      <c r="CO72" s="140"/>
      <c r="CP72" s="140"/>
      <c r="CQ72" s="140"/>
      <c r="CR72" s="140"/>
      <c r="CS72" s="140"/>
      <c r="CT72" s="140"/>
      <c r="CU72" s="140"/>
      <c r="CV72" s="140"/>
      <c r="CW72" s="140"/>
      <c r="CX72" s="140"/>
      <c r="CY72" s="140"/>
      <c r="CZ72" s="140"/>
      <c r="DA72" s="140"/>
      <c r="DB72" s="140"/>
      <c r="DC72" s="140"/>
      <c r="DD72" s="140"/>
      <c r="DE72" s="140"/>
      <c r="DF72" s="140"/>
      <c r="DG72" s="140"/>
      <c r="DH72" s="140"/>
      <c r="DI72" s="140"/>
      <c r="DJ72" s="140"/>
      <c r="DK72" s="140"/>
      <c r="DL72" s="140"/>
      <c r="DM72" s="140"/>
      <c r="DN72" s="140"/>
      <c r="DO72" s="140"/>
      <c r="DP72" s="140"/>
      <c r="DQ72" s="140"/>
      <c r="DR72" s="140"/>
      <c r="DS72" s="140"/>
      <c r="DT72" s="140"/>
      <c r="DU72" s="140"/>
      <c r="DV72" s="140"/>
      <c r="DW72" s="140"/>
      <c r="DX72" s="140"/>
      <c r="DY72" s="140"/>
      <c r="DZ72" s="140"/>
      <c r="EA72" s="140"/>
      <c r="EB72" s="140"/>
      <c r="EC72" s="140"/>
      <c r="ED72" s="140"/>
      <c r="EE72" s="140"/>
      <c r="EF72" s="140"/>
      <c r="EG72" s="140"/>
      <c r="EH72" s="140"/>
      <c r="EI72" s="140"/>
      <c r="EJ72" s="140"/>
      <c r="EK72" s="140"/>
      <c r="EL72" s="140"/>
      <c r="EM72" s="140"/>
      <c r="EN72" s="140"/>
      <c r="EO72" s="140"/>
      <c r="EP72" s="140"/>
      <c r="EQ72" s="140"/>
      <c r="ER72" s="140"/>
      <c r="ES72" s="140"/>
      <c r="ET72" s="140"/>
      <c r="EU72" s="140"/>
      <c r="EV72" s="140"/>
      <c r="EW72" s="140"/>
      <c r="EX72" s="140"/>
      <c r="EY72" s="140"/>
      <c r="EZ72" s="140"/>
      <c r="FA72" s="140"/>
      <c r="FB72" s="140"/>
      <c r="FC72" s="140"/>
      <c r="FD72" s="140"/>
      <c r="FE72" s="140"/>
      <c r="FF72" s="140"/>
      <c r="FG72" s="140"/>
      <c r="FH72" s="140"/>
      <c r="FI72" s="140"/>
      <c r="FJ72" s="140"/>
      <c r="FK72" s="140"/>
      <c r="FL72" s="140"/>
      <c r="FM72" s="140"/>
      <c r="FN72" s="140"/>
      <c r="FO72" s="140"/>
      <c r="FP72" s="140"/>
      <c r="FQ72" s="140"/>
      <c r="FR72" s="140"/>
      <c r="FS72" s="140"/>
      <c r="FT72" s="140"/>
      <c r="FU72" s="140"/>
      <c r="FV72" s="140"/>
      <c r="FW72" s="140"/>
      <c r="FX72" s="140"/>
      <c r="FY72" s="140"/>
      <c r="FZ72" s="140"/>
      <c r="GA72" s="140"/>
      <c r="GB72" s="140"/>
      <c r="GC72" s="140"/>
      <c r="GD72" s="140"/>
      <c r="GE72" s="140"/>
      <c r="GF72" s="140"/>
      <c r="GG72" s="140"/>
      <c r="GH72" s="140"/>
      <c r="GI72" s="140"/>
      <c r="GJ72" s="140"/>
      <c r="GK72" s="140"/>
      <c r="GL72" s="140"/>
      <c r="GM72" s="140"/>
      <c r="GN72" s="140"/>
      <c r="GO72" s="140"/>
      <c r="GP72" s="140"/>
      <c r="GQ72" s="140"/>
      <c r="GR72" s="140"/>
      <c r="GS72" s="140"/>
      <c r="GT72" s="140"/>
      <c r="GU72" s="140"/>
      <c r="GV72" s="140"/>
      <c r="GW72" s="140"/>
      <c r="GX72" s="140"/>
      <c r="GY72" s="140"/>
      <c r="GZ72" s="140"/>
      <c r="HA72" s="140"/>
      <c r="HB72" s="140"/>
      <c r="HC72" s="140"/>
      <c r="HD72" s="140"/>
      <c r="HE72" s="140"/>
      <c r="HF72" s="140"/>
      <c r="HG72" s="140"/>
      <c r="HH72" s="140"/>
      <c r="HI72" s="140"/>
      <c r="HJ72" s="140"/>
      <c r="HK72" s="140"/>
      <c r="HL72" s="140"/>
      <c r="HM72" s="140"/>
      <c r="HN72" s="140"/>
      <c r="HO72" s="140"/>
      <c r="HP72" s="140"/>
      <c r="HQ72" s="140"/>
      <c r="HR72" s="140"/>
      <c r="HS72" s="140"/>
      <c r="HT72" s="140"/>
      <c r="HU72" s="140"/>
      <c r="HV72" s="140"/>
      <c r="HW72" s="141"/>
      <c r="HX72" s="142"/>
    </row>
    <row collapsed="false" customFormat="false" customHeight="false" hidden="false" ht="15" outlineLevel="0" r="73">
      <c r="D73" s="113" t="s">
        <v>158</v>
      </c>
      <c r="E73" s="139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H73" s="140"/>
      <c r="AI73" s="140"/>
      <c r="AJ73" s="140"/>
      <c r="AK73" s="140"/>
      <c r="AL73" s="140"/>
      <c r="AM73" s="140"/>
      <c r="AN73" s="140"/>
      <c r="AO73" s="140"/>
      <c r="AP73" s="140"/>
      <c r="AQ73" s="140"/>
      <c r="AR73" s="140"/>
      <c r="AS73" s="140"/>
      <c r="AT73" s="140"/>
      <c r="AU73" s="140"/>
      <c r="AV73" s="140"/>
      <c r="AW73" s="140"/>
      <c r="AX73" s="140"/>
      <c r="AY73" s="140"/>
      <c r="AZ73" s="140"/>
      <c r="BA73" s="140"/>
      <c r="BB73" s="140"/>
      <c r="BC73" s="140"/>
      <c r="BD73" s="140"/>
      <c r="BE73" s="140"/>
      <c r="BF73" s="140"/>
      <c r="BG73" s="140"/>
      <c r="BH73" s="140"/>
      <c r="BI73" s="140"/>
      <c r="BJ73" s="140"/>
      <c r="BK73" s="140"/>
      <c r="BL73" s="140"/>
      <c r="BM73" s="140"/>
      <c r="BN73" s="140"/>
      <c r="BO73" s="140"/>
      <c r="BP73" s="140"/>
      <c r="BQ73" s="140"/>
      <c r="BR73" s="140"/>
      <c r="BS73" s="140"/>
      <c r="BT73" s="140"/>
      <c r="BU73" s="140"/>
      <c r="BV73" s="140"/>
      <c r="BW73" s="140"/>
      <c r="BX73" s="140"/>
      <c r="BY73" s="140"/>
      <c r="BZ73" s="140"/>
      <c r="CA73" s="140"/>
      <c r="CB73" s="140"/>
      <c r="CC73" s="140"/>
      <c r="CD73" s="140"/>
      <c r="CE73" s="140"/>
      <c r="CF73" s="140"/>
      <c r="CG73" s="140"/>
      <c r="CH73" s="140"/>
      <c r="CI73" s="140"/>
      <c r="CJ73" s="140"/>
      <c r="CK73" s="140"/>
      <c r="CL73" s="140"/>
      <c r="CM73" s="140"/>
      <c r="CN73" s="140"/>
      <c r="CO73" s="140"/>
      <c r="CP73" s="140"/>
      <c r="CQ73" s="140"/>
      <c r="CR73" s="140"/>
      <c r="CS73" s="140"/>
      <c r="CT73" s="140"/>
      <c r="CU73" s="140"/>
      <c r="CV73" s="140"/>
      <c r="CW73" s="140"/>
      <c r="CX73" s="140"/>
      <c r="CY73" s="140"/>
      <c r="CZ73" s="140"/>
      <c r="DA73" s="140"/>
      <c r="DB73" s="140"/>
      <c r="DC73" s="140"/>
      <c r="DD73" s="140"/>
      <c r="DE73" s="140"/>
      <c r="DF73" s="140"/>
      <c r="DG73" s="140"/>
      <c r="DH73" s="140"/>
      <c r="DI73" s="140"/>
      <c r="DJ73" s="140"/>
      <c r="DK73" s="140"/>
      <c r="DL73" s="140"/>
      <c r="DM73" s="140"/>
      <c r="DN73" s="140"/>
      <c r="DO73" s="140"/>
      <c r="DP73" s="140"/>
      <c r="DQ73" s="140"/>
      <c r="DR73" s="140"/>
      <c r="DS73" s="140"/>
      <c r="DT73" s="140"/>
      <c r="DU73" s="140"/>
      <c r="DV73" s="140"/>
      <c r="DW73" s="140"/>
      <c r="DX73" s="140"/>
      <c r="DY73" s="140"/>
      <c r="DZ73" s="140"/>
      <c r="EA73" s="140"/>
      <c r="EB73" s="140"/>
      <c r="EC73" s="140"/>
      <c r="ED73" s="140"/>
      <c r="EE73" s="140"/>
      <c r="EF73" s="140"/>
      <c r="EG73" s="140"/>
      <c r="EH73" s="140"/>
      <c r="EI73" s="140"/>
      <c r="EJ73" s="140"/>
      <c r="EK73" s="140"/>
      <c r="EL73" s="140"/>
      <c r="EM73" s="140"/>
      <c r="EN73" s="140"/>
      <c r="EO73" s="140"/>
      <c r="EP73" s="140"/>
      <c r="EQ73" s="140"/>
      <c r="ER73" s="140"/>
      <c r="ES73" s="140"/>
      <c r="ET73" s="140"/>
      <c r="EU73" s="140"/>
      <c r="EV73" s="140"/>
      <c r="EW73" s="140"/>
      <c r="EX73" s="140"/>
      <c r="EY73" s="140"/>
      <c r="EZ73" s="140"/>
      <c r="FA73" s="140"/>
      <c r="FB73" s="140"/>
      <c r="FC73" s="140"/>
      <c r="FD73" s="140"/>
      <c r="FE73" s="140"/>
      <c r="FF73" s="140"/>
      <c r="FG73" s="140"/>
      <c r="FH73" s="140"/>
      <c r="FI73" s="140"/>
      <c r="FJ73" s="140"/>
      <c r="FK73" s="140"/>
      <c r="FL73" s="140"/>
      <c r="FM73" s="140"/>
      <c r="FN73" s="140"/>
      <c r="FO73" s="140"/>
      <c r="FP73" s="140"/>
      <c r="FQ73" s="140"/>
      <c r="FR73" s="140"/>
      <c r="FS73" s="140"/>
      <c r="FT73" s="140"/>
      <c r="FU73" s="140"/>
      <c r="FV73" s="140"/>
      <c r="FW73" s="140"/>
      <c r="FX73" s="140"/>
      <c r="FY73" s="140"/>
      <c r="FZ73" s="140"/>
      <c r="GA73" s="140"/>
      <c r="GB73" s="140"/>
      <c r="GC73" s="140"/>
      <c r="GD73" s="140"/>
      <c r="GE73" s="140"/>
      <c r="GF73" s="140"/>
      <c r="GG73" s="140"/>
      <c r="GH73" s="140"/>
      <c r="GI73" s="140"/>
      <c r="GJ73" s="140"/>
      <c r="GK73" s="140"/>
      <c r="GL73" s="140"/>
      <c r="GM73" s="140"/>
      <c r="GN73" s="140"/>
      <c r="GO73" s="140"/>
      <c r="GP73" s="140"/>
      <c r="GQ73" s="140"/>
      <c r="GR73" s="140"/>
      <c r="GS73" s="140"/>
      <c r="GT73" s="140"/>
      <c r="GU73" s="140"/>
      <c r="GV73" s="140"/>
      <c r="GW73" s="140"/>
      <c r="GX73" s="140"/>
      <c r="GY73" s="140"/>
      <c r="GZ73" s="140"/>
      <c r="HA73" s="140"/>
      <c r="HB73" s="140"/>
      <c r="HC73" s="140"/>
      <c r="HD73" s="140"/>
      <c r="HE73" s="140"/>
      <c r="HF73" s="140"/>
      <c r="HG73" s="140"/>
      <c r="HH73" s="140"/>
      <c r="HI73" s="140"/>
      <c r="HJ73" s="140"/>
      <c r="HK73" s="140"/>
      <c r="HL73" s="140"/>
      <c r="HM73" s="140"/>
      <c r="HN73" s="140"/>
      <c r="HO73" s="140"/>
      <c r="HP73" s="140"/>
      <c r="HQ73" s="140"/>
      <c r="HR73" s="140"/>
      <c r="HS73" s="140"/>
      <c r="HT73" s="140"/>
      <c r="HU73" s="140"/>
      <c r="HV73" s="140"/>
      <c r="HW73" s="141"/>
      <c r="HX73" s="142"/>
    </row>
    <row collapsed="false" customFormat="false" customHeight="false" hidden="false" ht="15" outlineLevel="0" r="74">
      <c r="D74" s="113" t="s">
        <v>159</v>
      </c>
      <c r="E74" s="139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0"/>
      <c r="AB74" s="140"/>
      <c r="AC74" s="140"/>
      <c r="AD74" s="140"/>
      <c r="AE74" s="140"/>
      <c r="AF74" s="140"/>
      <c r="AG74" s="140"/>
      <c r="AH74" s="140"/>
      <c r="AI74" s="140"/>
      <c r="AJ74" s="140"/>
      <c r="AK74" s="140"/>
      <c r="AL74" s="140"/>
      <c r="AM74" s="140"/>
      <c r="AN74" s="140"/>
      <c r="AO74" s="140"/>
      <c r="AP74" s="140"/>
      <c r="AQ74" s="140"/>
      <c r="AR74" s="140"/>
      <c r="AS74" s="140"/>
      <c r="AT74" s="140"/>
      <c r="AU74" s="140"/>
      <c r="AV74" s="140"/>
      <c r="AW74" s="140"/>
      <c r="AX74" s="140"/>
      <c r="AY74" s="140"/>
      <c r="AZ74" s="140"/>
      <c r="BA74" s="140"/>
      <c r="BB74" s="140"/>
      <c r="BC74" s="140"/>
      <c r="BD74" s="140"/>
      <c r="BE74" s="140"/>
      <c r="BF74" s="140"/>
      <c r="BG74" s="140"/>
      <c r="BH74" s="140"/>
      <c r="BI74" s="140"/>
      <c r="BJ74" s="140"/>
      <c r="BK74" s="140"/>
      <c r="BL74" s="140"/>
      <c r="BM74" s="140"/>
      <c r="BN74" s="140"/>
      <c r="BO74" s="140"/>
      <c r="BP74" s="140"/>
      <c r="BQ74" s="140"/>
      <c r="BR74" s="140"/>
      <c r="BS74" s="140"/>
      <c r="BT74" s="140"/>
      <c r="BU74" s="140"/>
      <c r="BV74" s="140"/>
      <c r="BW74" s="140"/>
      <c r="BX74" s="140"/>
      <c r="BY74" s="140"/>
      <c r="BZ74" s="140"/>
      <c r="CA74" s="140"/>
      <c r="CB74" s="140"/>
      <c r="CC74" s="140"/>
      <c r="CD74" s="140"/>
      <c r="CE74" s="140"/>
      <c r="CF74" s="140"/>
      <c r="CG74" s="140"/>
      <c r="CH74" s="140"/>
      <c r="CI74" s="140"/>
      <c r="CJ74" s="140"/>
      <c r="CK74" s="140"/>
      <c r="CL74" s="140"/>
      <c r="CM74" s="140"/>
      <c r="CN74" s="140"/>
      <c r="CO74" s="140"/>
      <c r="CP74" s="140"/>
      <c r="CQ74" s="140"/>
      <c r="CR74" s="140"/>
      <c r="CS74" s="140"/>
      <c r="CT74" s="140"/>
      <c r="CU74" s="140"/>
      <c r="CV74" s="140"/>
      <c r="CW74" s="140"/>
      <c r="CX74" s="140"/>
      <c r="CY74" s="140"/>
      <c r="CZ74" s="140"/>
      <c r="DA74" s="140"/>
      <c r="DB74" s="140"/>
      <c r="DC74" s="140"/>
      <c r="DD74" s="140"/>
      <c r="DE74" s="140"/>
      <c r="DF74" s="140"/>
      <c r="DG74" s="140"/>
      <c r="DH74" s="140"/>
      <c r="DI74" s="140"/>
      <c r="DJ74" s="140"/>
      <c r="DK74" s="140"/>
      <c r="DL74" s="140"/>
      <c r="DM74" s="140"/>
      <c r="DN74" s="140"/>
      <c r="DO74" s="140"/>
      <c r="DP74" s="140"/>
      <c r="DQ74" s="140"/>
      <c r="DR74" s="140"/>
      <c r="DS74" s="140"/>
      <c r="DT74" s="140"/>
      <c r="DU74" s="140"/>
      <c r="DV74" s="140"/>
      <c r="DW74" s="140"/>
      <c r="DX74" s="140"/>
      <c r="DY74" s="140"/>
      <c r="DZ74" s="140"/>
      <c r="EA74" s="140"/>
      <c r="EB74" s="140"/>
      <c r="EC74" s="140"/>
      <c r="ED74" s="140"/>
      <c r="EE74" s="140"/>
      <c r="EF74" s="140"/>
      <c r="EG74" s="140"/>
      <c r="EH74" s="140"/>
      <c r="EI74" s="140"/>
      <c r="EJ74" s="140"/>
      <c r="EK74" s="140"/>
      <c r="EL74" s="140"/>
      <c r="EM74" s="140"/>
      <c r="EN74" s="140"/>
      <c r="EO74" s="140"/>
      <c r="EP74" s="140"/>
      <c r="EQ74" s="140"/>
      <c r="ER74" s="140"/>
      <c r="ES74" s="140"/>
      <c r="ET74" s="140"/>
      <c r="EU74" s="140"/>
      <c r="EV74" s="140"/>
      <c r="EW74" s="140"/>
      <c r="EX74" s="140"/>
      <c r="EY74" s="140"/>
      <c r="EZ74" s="140"/>
      <c r="FA74" s="140"/>
      <c r="FB74" s="140"/>
      <c r="FC74" s="140"/>
      <c r="FD74" s="140"/>
      <c r="FE74" s="140"/>
      <c r="FF74" s="140"/>
      <c r="FG74" s="140"/>
      <c r="FH74" s="140"/>
      <c r="FI74" s="140"/>
      <c r="FJ74" s="140"/>
      <c r="FK74" s="140"/>
      <c r="FL74" s="140"/>
      <c r="FM74" s="140"/>
      <c r="FN74" s="140"/>
      <c r="FO74" s="140"/>
      <c r="FP74" s="140"/>
      <c r="FQ74" s="140"/>
      <c r="FR74" s="140"/>
      <c r="FS74" s="140"/>
      <c r="FT74" s="140"/>
      <c r="FU74" s="140"/>
      <c r="FV74" s="140"/>
      <c r="FW74" s="140"/>
      <c r="FX74" s="140"/>
      <c r="FY74" s="140"/>
      <c r="FZ74" s="140"/>
      <c r="GA74" s="140"/>
      <c r="GB74" s="140"/>
      <c r="GC74" s="140"/>
      <c r="GD74" s="140"/>
      <c r="GE74" s="140"/>
      <c r="GF74" s="140"/>
      <c r="GG74" s="140"/>
      <c r="GH74" s="140"/>
      <c r="GI74" s="140"/>
      <c r="GJ74" s="140"/>
      <c r="GK74" s="140"/>
      <c r="GL74" s="140"/>
      <c r="GM74" s="140"/>
      <c r="GN74" s="140"/>
      <c r="GO74" s="140"/>
      <c r="GP74" s="140"/>
      <c r="GQ74" s="140"/>
      <c r="GR74" s="140"/>
      <c r="GS74" s="140"/>
      <c r="GT74" s="140"/>
      <c r="GU74" s="140"/>
      <c r="GV74" s="140"/>
      <c r="GW74" s="140"/>
      <c r="GX74" s="140"/>
      <c r="GY74" s="140"/>
      <c r="GZ74" s="140"/>
      <c r="HA74" s="140"/>
      <c r="HB74" s="140"/>
      <c r="HC74" s="140"/>
      <c r="HD74" s="140"/>
      <c r="HE74" s="140"/>
      <c r="HF74" s="140"/>
      <c r="HG74" s="140"/>
      <c r="HH74" s="140"/>
      <c r="HI74" s="140"/>
      <c r="HJ74" s="140"/>
      <c r="HK74" s="140"/>
      <c r="HL74" s="140"/>
      <c r="HM74" s="140"/>
      <c r="HN74" s="140"/>
      <c r="HO74" s="140"/>
      <c r="HP74" s="140"/>
      <c r="HQ74" s="140"/>
      <c r="HR74" s="140"/>
      <c r="HS74" s="140"/>
      <c r="HT74" s="140"/>
      <c r="HU74" s="140"/>
      <c r="HV74" s="140"/>
      <c r="HW74" s="141"/>
      <c r="HX74" s="142"/>
    </row>
    <row collapsed="false" customFormat="false" customHeight="false" hidden="false" ht="12.75" outlineLevel="0" r="75">
      <c r="D75" s="113" t="s">
        <v>162</v>
      </c>
      <c r="E75" s="139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  <c r="AB75" s="140"/>
      <c r="AC75" s="140"/>
      <c r="AD75" s="140"/>
      <c r="AE75" s="140"/>
      <c r="AF75" s="140"/>
      <c r="AG75" s="140"/>
      <c r="AH75" s="140"/>
      <c r="AI75" s="140"/>
      <c r="AJ75" s="140"/>
      <c r="AK75" s="140"/>
      <c r="AL75" s="140"/>
      <c r="AM75" s="140"/>
      <c r="AN75" s="140"/>
      <c r="AO75" s="140"/>
      <c r="AP75" s="140"/>
      <c r="AQ75" s="140"/>
      <c r="AR75" s="140"/>
      <c r="AS75" s="140"/>
      <c r="AT75" s="140"/>
      <c r="AU75" s="140"/>
      <c r="AV75" s="140"/>
      <c r="AW75" s="140"/>
      <c r="AX75" s="140"/>
      <c r="AY75" s="140"/>
      <c r="AZ75" s="140"/>
      <c r="BA75" s="140"/>
      <c r="BB75" s="140"/>
      <c r="BC75" s="140"/>
      <c r="BD75" s="140"/>
      <c r="BE75" s="140"/>
      <c r="BF75" s="140"/>
      <c r="BG75" s="140"/>
      <c r="BH75" s="140"/>
      <c r="BI75" s="140"/>
      <c r="BJ75" s="140"/>
      <c r="BK75" s="140"/>
      <c r="BL75" s="140"/>
      <c r="BM75" s="140"/>
      <c r="BN75" s="140"/>
      <c r="BO75" s="140"/>
      <c r="BP75" s="140"/>
      <c r="BQ75" s="140"/>
      <c r="BR75" s="140"/>
      <c r="BS75" s="140"/>
      <c r="BT75" s="140"/>
      <c r="BU75" s="140"/>
      <c r="BV75" s="140"/>
      <c r="BW75" s="140"/>
      <c r="BX75" s="140"/>
      <c r="BY75" s="140"/>
      <c r="BZ75" s="140"/>
      <c r="CA75" s="140"/>
      <c r="CB75" s="140"/>
      <c r="CC75" s="140"/>
      <c r="CD75" s="140"/>
      <c r="CE75" s="140"/>
      <c r="CF75" s="140"/>
      <c r="CG75" s="140"/>
      <c r="CH75" s="140"/>
      <c r="CI75" s="140"/>
      <c r="CJ75" s="140"/>
      <c r="CK75" s="140"/>
      <c r="CL75" s="140"/>
      <c r="CM75" s="140"/>
      <c r="CN75" s="140"/>
      <c r="CO75" s="140"/>
      <c r="CP75" s="140"/>
      <c r="CQ75" s="140"/>
      <c r="CR75" s="140"/>
      <c r="CS75" s="140"/>
      <c r="CT75" s="140"/>
      <c r="CU75" s="140"/>
      <c r="CV75" s="140"/>
      <c r="CW75" s="140"/>
      <c r="CX75" s="140"/>
      <c r="CY75" s="140"/>
      <c r="CZ75" s="140"/>
      <c r="DA75" s="140"/>
      <c r="DB75" s="140"/>
      <c r="DC75" s="140"/>
      <c r="DD75" s="140"/>
      <c r="DE75" s="140"/>
      <c r="DF75" s="140"/>
      <c r="DG75" s="140"/>
      <c r="DH75" s="140"/>
      <c r="DI75" s="140"/>
      <c r="DJ75" s="140"/>
      <c r="DK75" s="140"/>
      <c r="DL75" s="140"/>
      <c r="DM75" s="140"/>
      <c r="DN75" s="140"/>
      <c r="DO75" s="140"/>
      <c r="DP75" s="140"/>
      <c r="DQ75" s="140"/>
      <c r="DR75" s="140"/>
      <c r="DS75" s="140"/>
      <c r="DT75" s="140"/>
      <c r="DU75" s="140"/>
      <c r="DV75" s="140"/>
      <c r="DW75" s="140"/>
      <c r="DX75" s="140"/>
      <c r="DY75" s="140"/>
      <c r="DZ75" s="140"/>
      <c r="EA75" s="140"/>
      <c r="EB75" s="140"/>
      <c r="EC75" s="140"/>
      <c r="ED75" s="140"/>
      <c r="EE75" s="140"/>
      <c r="EF75" s="140"/>
      <c r="EG75" s="140"/>
      <c r="EH75" s="140"/>
      <c r="EI75" s="140"/>
      <c r="EJ75" s="140"/>
      <c r="EK75" s="140"/>
      <c r="EL75" s="140"/>
      <c r="EM75" s="140"/>
      <c r="EN75" s="140"/>
      <c r="EO75" s="140"/>
      <c r="EP75" s="140"/>
      <c r="EQ75" s="140"/>
      <c r="ER75" s="140"/>
      <c r="ES75" s="140"/>
      <c r="ET75" s="140"/>
      <c r="EU75" s="140"/>
      <c r="EV75" s="140"/>
      <c r="EW75" s="140"/>
      <c r="EX75" s="140"/>
      <c r="EY75" s="140"/>
      <c r="EZ75" s="140"/>
      <c r="FA75" s="140"/>
      <c r="FB75" s="140"/>
      <c r="FC75" s="140"/>
      <c r="FD75" s="140"/>
      <c r="FE75" s="140"/>
      <c r="FF75" s="140"/>
      <c r="FG75" s="140"/>
      <c r="FH75" s="140"/>
      <c r="FI75" s="140"/>
      <c r="FJ75" s="140"/>
      <c r="FK75" s="140"/>
      <c r="FL75" s="140"/>
      <c r="FM75" s="140"/>
      <c r="FN75" s="140"/>
      <c r="FO75" s="140"/>
      <c r="FP75" s="140"/>
      <c r="FQ75" s="140"/>
      <c r="FR75" s="140"/>
      <c r="FS75" s="140"/>
      <c r="FT75" s="140"/>
      <c r="FU75" s="140"/>
      <c r="FV75" s="140"/>
      <c r="FW75" s="140"/>
      <c r="FX75" s="140"/>
      <c r="FY75" s="140"/>
      <c r="FZ75" s="140"/>
      <c r="GA75" s="140"/>
      <c r="GB75" s="140"/>
      <c r="GC75" s="140"/>
      <c r="GD75" s="140"/>
      <c r="GE75" s="140"/>
      <c r="GF75" s="140"/>
      <c r="GG75" s="140"/>
      <c r="GH75" s="140"/>
      <c r="GI75" s="140"/>
      <c r="GJ75" s="140"/>
      <c r="GK75" s="140"/>
      <c r="GL75" s="140"/>
      <c r="GM75" s="140"/>
      <c r="GN75" s="140"/>
      <c r="GO75" s="140"/>
      <c r="GP75" s="140"/>
      <c r="GQ75" s="140"/>
      <c r="GR75" s="140"/>
      <c r="GS75" s="140"/>
      <c r="GT75" s="140"/>
      <c r="GU75" s="140"/>
      <c r="GV75" s="140"/>
      <c r="GW75" s="140"/>
      <c r="GX75" s="140"/>
      <c r="GY75" s="140"/>
      <c r="GZ75" s="140"/>
      <c r="HA75" s="140"/>
      <c r="HB75" s="140"/>
      <c r="HC75" s="140"/>
      <c r="HD75" s="140"/>
      <c r="HE75" s="140"/>
      <c r="HF75" s="140"/>
      <c r="HG75" s="140"/>
      <c r="HH75" s="140"/>
      <c r="HI75" s="140"/>
      <c r="HJ75" s="140"/>
      <c r="HK75" s="140"/>
      <c r="HL75" s="140"/>
      <c r="HM75" s="140"/>
      <c r="HN75" s="140"/>
      <c r="HO75" s="140"/>
      <c r="HP75" s="140"/>
      <c r="HQ75" s="140"/>
      <c r="HR75" s="140"/>
      <c r="HS75" s="140"/>
      <c r="HT75" s="140"/>
      <c r="HU75" s="140"/>
      <c r="HV75" s="140"/>
      <c r="HW75" s="141"/>
      <c r="HX75" s="142"/>
    </row>
    <row collapsed="false" customFormat="false" customHeight="false" hidden="false" ht="12.75" outlineLevel="0" r="76">
      <c r="D76" s="113" t="s">
        <v>164</v>
      </c>
      <c r="E76" s="139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0"/>
      <c r="AB76" s="140"/>
      <c r="AC76" s="140"/>
      <c r="AD76" s="140"/>
      <c r="AE76" s="140"/>
      <c r="AF76" s="140"/>
      <c r="AG76" s="140"/>
      <c r="AH76" s="140"/>
      <c r="AI76" s="140"/>
      <c r="AJ76" s="140"/>
      <c r="AK76" s="140"/>
      <c r="AL76" s="140"/>
      <c r="AM76" s="140"/>
      <c r="AN76" s="140"/>
      <c r="AO76" s="140"/>
      <c r="AP76" s="140"/>
      <c r="AQ76" s="140"/>
      <c r="AR76" s="140"/>
      <c r="AS76" s="140"/>
      <c r="AT76" s="140"/>
      <c r="AU76" s="140"/>
      <c r="AV76" s="140"/>
      <c r="AW76" s="140"/>
      <c r="AX76" s="140"/>
      <c r="AY76" s="140"/>
      <c r="AZ76" s="140"/>
      <c r="BA76" s="140"/>
      <c r="BB76" s="140"/>
      <c r="BC76" s="140"/>
      <c r="BD76" s="140"/>
      <c r="BE76" s="140"/>
      <c r="BF76" s="140"/>
      <c r="BG76" s="140"/>
      <c r="BH76" s="140"/>
      <c r="BI76" s="140"/>
      <c r="BJ76" s="140"/>
      <c r="BK76" s="140"/>
      <c r="BL76" s="140"/>
      <c r="BM76" s="140"/>
      <c r="BN76" s="140"/>
      <c r="BO76" s="140"/>
      <c r="BP76" s="140"/>
      <c r="BQ76" s="140"/>
      <c r="BR76" s="140"/>
      <c r="BS76" s="140"/>
      <c r="BT76" s="140"/>
      <c r="BU76" s="140"/>
      <c r="BV76" s="140"/>
      <c r="BW76" s="140"/>
      <c r="BX76" s="140"/>
      <c r="BY76" s="140"/>
      <c r="BZ76" s="140"/>
      <c r="CA76" s="140"/>
      <c r="CB76" s="140"/>
      <c r="CC76" s="140"/>
      <c r="CD76" s="140"/>
      <c r="CE76" s="140"/>
      <c r="CF76" s="140"/>
      <c r="CG76" s="140"/>
      <c r="CH76" s="140"/>
      <c r="CI76" s="140"/>
      <c r="CJ76" s="140"/>
      <c r="CK76" s="140"/>
      <c r="CL76" s="140"/>
      <c r="CM76" s="140"/>
      <c r="CN76" s="140"/>
      <c r="CO76" s="140"/>
      <c r="CP76" s="140"/>
      <c r="CQ76" s="140"/>
      <c r="CR76" s="140"/>
      <c r="CS76" s="140"/>
      <c r="CT76" s="140"/>
      <c r="CU76" s="140"/>
      <c r="CV76" s="140"/>
      <c r="CW76" s="140"/>
      <c r="CX76" s="140"/>
      <c r="CY76" s="140"/>
      <c r="CZ76" s="140"/>
      <c r="DA76" s="140"/>
      <c r="DB76" s="140"/>
      <c r="DC76" s="140"/>
      <c r="DD76" s="140"/>
      <c r="DE76" s="140"/>
      <c r="DF76" s="140"/>
      <c r="DG76" s="140"/>
      <c r="DH76" s="140"/>
      <c r="DI76" s="140"/>
      <c r="DJ76" s="140"/>
      <c r="DK76" s="140"/>
      <c r="DL76" s="140"/>
      <c r="DM76" s="140"/>
      <c r="DN76" s="140"/>
      <c r="DO76" s="140"/>
      <c r="DP76" s="140"/>
      <c r="DQ76" s="140"/>
      <c r="DR76" s="140"/>
      <c r="DS76" s="140"/>
      <c r="DT76" s="140"/>
      <c r="DU76" s="140"/>
      <c r="DV76" s="140"/>
      <c r="DW76" s="140"/>
      <c r="DX76" s="140"/>
      <c r="DY76" s="140"/>
      <c r="DZ76" s="140"/>
      <c r="EA76" s="140"/>
      <c r="EB76" s="140"/>
      <c r="EC76" s="140"/>
      <c r="ED76" s="140"/>
      <c r="EE76" s="140"/>
      <c r="EF76" s="140"/>
      <c r="EG76" s="140"/>
      <c r="EH76" s="140"/>
      <c r="EI76" s="140"/>
      <c r="EJ76" s="140"/>
      <c r="EK76" s="140"/>
      <c r="EL76" s="140"/>
      <c r="EM76" s="140"/>
      <c r="EN76" s="140"/>
      <c r="EO76" s="140"/>
      <c r="EP76" s="140"/>
      <c r="EQ76" s="140"/>
      <c r="ER76" s="140"/>
      <c r="ES76" s="140"/>
      <c r="ET76" s="140"/>
      <c r="EU76" s="140"/>
      <c r="EV76" s="140"/>
      <c r="EW76" s="140"/>
      <c r="EX76" s="140"/>
      <c r="EY76" s="140"/>
      <c r="EZ76" s="140"/>
      <c r="FA76" s="140"/>
      <c r="FB76" s="140"/>
      <c r="FC76" s="140"/>
      <c r="FD76" s="140"/>
      <c r="FE76" s="140"/>
      <c r="FF76" s="140"/>
      <c r="FG76" s="140"/>
      <c r="FH76" s="140"/>
      <c r="FI76" s="140"/>
      <c r="FJ76" s="140"/>
      <c r="FK76" s="140"/>
      <c r="FL76" s="140"/>
      <c r="FM76" s="140"/>
      <c r="FN76" s="140"/>
      <c r="FO76" s="140"/>
      <c r="FP76" s="140"/>
      <c r="FQ76" s="140"/>
      <c r="FR76" s="140"/>
      <c r="FS76" s="140"/>
      <c r="FT76" s="140"/>
      <c r="FU76" s="140"/>
      <c r="FV76" s="140"/>
      <c r="FW76" s="140"/>
      <c r="FX76" s="140"/>
      <c r="FY76" s="140"/>
      <c r="FZ76" s="140"/>
      <c r="GA76" s="140"/>
      <c r="GB76" s="140"/>
      <c r="GC76" s="140"/>
      <c r="GD76" s="140"/>
      <c r="GE76" s="140"/>
      <c r="GF76" s="140"/>
      <c r="GG76" s="140"/>
      <c r="GH76" s="140"/>
      <c r="GI76" s="140"/>
      <c r="GJ76" s="140"/>
      <c r="GK76" s="140"/>
      <c r="GL76" s="140"/>
      <c r="GM76" s="140"/>
      <c r="GN76" s="140"/>
      <c r="GO76" s="140"/>
      <c r="GP76" s="140"/>
      <c r="GQ76" s="140"/>
      <c r="GR76" s="140"/>
      <c r="GS76" s="140"/>
      <c r="GT76" s="140"/>
      <c r="GU76" s="140"/>
      <c r="GV76" s="140"/>
      <c r="GW76" s="140"/>
      <c r="GX76" s="140"/>
      <c r="GY76" s="140"/>
      <c r="GZ76" s="140"/>
      <c r="HA76" s="140"/>
      <c r="HB76" s="140"/>
      <c r="HC76" s="140"/>
      <c r="HD76" s="140"/>
      <c r="HE76" s="140"/>
      <c r="HF76" s="140"/>
      <c r="HG76" s="140"/>
      <c r="HH76" s="140"/>
      <c r="HI76" s="140"/>
      <c r="HJ76" s="140"/>
      <c r="HK76" s="140"/>
      <c r="HL76" s="140"/>
      <c r="HM76" s="140"/>
      <c r="HN76" s="140"/>
      <c r="HO76" s="140"/>
      <c r="HP76" s="140"/>
      <c r="HQ76" s="140"/>
      <c r="HR76" s="140"/>
      <c r="HS76" s="140"/>
      <c r="HT76" s="140"/>
      <c r="HU76" s="140"/>
      <c r="HV76" s="140"/>
      <c r="HW76" s="141"/>
      <c r="HX76" s="142"/>
    </row>
    <row collapsed="false" customFormat="false" customHeight="false" hidden="false" ht="12.75" outlineLevel="0" r="77">
      <c r="D77" s="113" t="s">
        <v>166</v>
      </c>
      <c r="E77" s="139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40"/>
      <c r="AE77" s="140"/>
      <c r="AF77" s="140"/>
      <c r="AG77" s="140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40"/>
      <c r="AW77" s="140"/>
      <c r="AX77" s="140"/>
      <c r="AY77" s="140"/>
      <c r="AZ77" s="140"/>
      <c r="BA77" s="140"/>
      <c r="BB77" s="140"/>
      <c r="BC77" s="140"/>
      <c r="BD77" s="140"/>
      <c r="BE77" s="140"/>
      <c r="BF77" s="140"/>
      <c r="BG77" s="140"/>
      <c r="BH77" s="140"/>
      <c r="BI77" s="140"/>
      <c r="BJ77" s="140"/>
      <c r="BK77" s="140"/>
      <c r="BL77" s="140"/>
      <c r="BM77" s="140"/>
      <c r="BN77" s="140"/>
      <c r="BO77" s="140"/>
      <c r="BP77" s="140"/>
      <c r="BQ77" s="140"/>
      <c r="BR77" s="140"/>
      <c r="BS77" s="140"/>
      <c r="BT77" s="140"/>
      <c r="BU77" s="140"/>
      <c r="BV77" s="140"/>
      <c r="BW77" s="140"/>
      <c r="BX77" s="140"/>
      <c r="BY77" s="140"/>
      <c r="BZ77" s="140"/>
      <c r="CA77" s="140"/>
      <c r="CB77" s="140"/>
      <c r="CC77" s="140"/>
      <c r="CD77" s="140"/>
      <c r="CE77" s="140"/>
      <c r="CF77" s="140"/>
      <c r="CG77" s="140"/>
      <c r="CH77" s="140"/>
      <c r="CI77" s="140"/>
      <c r="CJ77" s="140"/>
      <c r="CK77" s="140"/>
      <c r="CL77" s="140"/>
      <c r="CM77" s="140"/>
      <c r="CN77" s="140"/>
      <c r="CO77" s="140"/>
      <c r="CP77" s="140"/>
      <c r="CQ77" s="140"/>
      <c r="CR77" s="140"/>
      <c r="CS77" s="140"/>
      <c r="CT77" s="140"/>
      <c r="CU77" s="140"/>
      <c r="CV77" s="140"/>
      <c r="CW77" s="140"/>
      <c r="CX77" s="140"/>
      <c r="CY77" s="140"/>
      <c r="CZ77" s="140"/>
      <c r="DA77" s="140"/>
      <c r="DB77" s="140"/>
      <c r="DC77" s="140"/>
      <c r="DD77" s="140"/>
      <c r="DE77" s="140"/>
      <c r="DF77" s="140"/>
      <c r="DG77" s="140"/>
      <c r="DH77" s="140"/>
      <c r="DI77" s="140"/>
      <c r="DJ77" s="140"/>
      <c r="DK77" s="140"/>
      <c r="DL77" s="140"/>
      <c r="DM77" s="140"/>
      <c r="DN77" s="140"/>
      <c r="DO77" s="140"/>
      <c r="DP77" s="140"/>
      <c r="DQ77" s="140"/>
      <c r="DR77" s="140"/>
      <c r="DS77" s="140"/>
      <c r="DT77" s="140"/>
      <c r="DU77" s="140"/>
      <c r="DV77" s="140"/>
      <c r="DW77" s="140"/>
      <c r="DX77" s="140"/>
      <c r="DY77" s="140"/>
      <c r="DZ77" s="140"/>
      <c r="EA77" s="140"/>
      <c r="EB77" s="140"/>
      <c r="EC77" s="140"/>
      <c r="ED77" s="140"/>
      <c r="EE77" s="140"/>
      <c r="EF77" s="140"/>
      <c r="EG77" s="140"/>
      <c r="EH77" s="140"/>
      <c r="EI77" s="140"/>
      <c r="EJ77" s="140"/>
      <c r="EK77" s="140"/>
      <c r="EL77" s="140"/>
      <c r="EM77" s="140"/>
      <c r="EN77" s="140"/>
      <c r="EO77" s="140"/>
      <c r="EP77" s="140"/>
      <c r="EQ77" s="140"/>
      <c r="ER77" s="140"/>
      <c r="ES77" s="140"/>
      <c r="ET77" s="140"/>
      <c r="EU77" s="140"/>
      <c r="EV77" s="140"/>
      <c r="EW77" s="140"/>
      <c r="EX77" s="140"/>
      <c r="EY77" s="140"/>
      <c r="EZ77" s="140"/>
      <c r="FA77" s="140"/>
      <c r="FB77" s="140"/>
      <c r="FC77" s="140"/>
      <c r="FD77" s="140"/>
      <c r="FE77" s="140"/>
      <c r="FF77" s="140"/>
      <c r="FG77" s="140"/>
      <c r="FH77" s="140"/>
      <c r="FI77" s="140"/>
      <c r="FJ77" s="140"/>
      <c r="FK77" s="140"/>
      <c r="FL77" s="140"/>
      <c r="FM77" s="140"/>
      <c r="FN77" s="140"/>
      <c r="FO77" s="140"/>
      <c r="FP77" s="140"/>
      <c r="FQ77" s="140"/>
      <c r="FR77" s="140"/>
      <c r="FS77" s="140"/>
      <c r="FT77" s="140"/>
      <c r="FU77" s="140"/>
      <c r="FV77" s="140"/>
      <c r="FW77" s="140"/>
      <c r="FX77" s="140"/>
      <c r="FY77" s="140"/>
      <c r="FZ77" s="140"/>
      <c r="GA77" s="140"/>
      <c r="GB77" s="140"/>
      <c r="GC77" s="140"/>
      <c r="GD77" s="140"/>
      <c r="GE77" s="140"/>
      <c r="GF77" s="140"/>
      <c r="GG77" s="140"/>
      <c r="GH77" s="140"/>
      <c r="GI77" s="140"/>
      <c r="GJ77" s="140"/>
      <c r="GK77" s="140"/>
      <c r="GL77" s="140"/>
      <c r="GM77" s="140"/>
      <c r="GN77" s="140"/>
      <c r="GO77" s="140"/>
      <c r="GP77" s="140"/>
      <c r="GQ77" s="140"/>
      <c r="GR77" s="140"/>
      <c r="GS77" s="140"/>
      <c r="GT77" s="140"/>
      <c r="GU77" s="140"/>
      <c r="GV77" s="140"/>
      <c r="GW77" s="140"/>
      <c r="GX77" s="140"/>
      <c r="GY77" s="140"/>
      <c r="GZ77" s="140"/>
      <c r="HA77" s="140"/>
      <c r="HB77" s="140"/>
      <c r="HC77" s="140"/>
      <c r="HD77" s="140"/>
      <c r="HE77" s="140"/>
      <c r="HF77" s="140"/>
      <c r="HG77" s="140"/>
      <c r="HH77" s="140"/>
      <c r="HI77" s="140"/>
      <c r="HJ77" s="140"/>
      <c r="HK77" s="140"/>
      <c r="HL77" s="140"/>
      <c r="HM77" s="140"/>
      <c r="HN77" s="140"/>
      <c r="HO77" s="140"/>
      <c r="HP77" s="140"/>
      <c r="HQ77" s="140"/>
      <c r="HR77" s="140"/>
      <c r="HS77" s="140"/>
      <c r="HT77" s="140"/>
      <c r="HU77" s="140"/>
      <c r="HV77" s="140"/>
      <c r="HW77" s="141"/>
      <c r="HX77" s="142"/>
    </row>
    <row collapsed="false" customFormat="false" customHeight="false" hidden="false" ht="12.75" outlineLevel="0" r="78">
      <c r="D78" s="113" t="s">
        <v>167</v>
      </c>
      <c r="E78" s="139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  <c r="AB78" s="140"/>
      <c r="AC78" s="140"/>
      <c r="AD78" s="140"/>
      <c r="AE78" s="140"/>
      <c r="AF78" s="140"/>
      <c r="AG78" s="140"/>
      <c r="AH78" s="140"/>
      <c r="AI78" s="140"/>
      <c r="AJ78" s="140"/>
      <c r="AK78" s="140"/>
      <c r="AL78" s="140"/>
      <c r="AM78" s="140"/>
      <c r="AN78" s="140"/>
      <c r="AO78" s="140"/>
      <c r="AP78" s="140"/>
      <c r="AQ78" s="140"/>
      <c r="AR78" s="140"/>
      <c r="AS78" s="140"/>
      <c r="AT78" s="140"/>
      <c r="AU78" s="140"/>
      <c r="AV78" s="140"/>
      <c r="AW78" s="140"/>
      <c r="AX78" s="140"/>
      <c r="AY78" s="140"/>
      <c r="AZ78" s="140"/>
      <c r="BA78" s="140"/>
      <c r="BB78" s="140"/>
      <c r="BC78" s="140"/>
      <c r="BD78" s="140"/>
      <c r="BE78" s="140"/>
      <c r="BF78" s="140"/>
      <c r="BG78" s="140"/>
      <c r="BH78" s="140"/>
      <c r="BI78" s="140"/>
      <c r="BJ78" s="140"/>
      <c r="BK78" s="140"/>
      <c r="BL78" s="140"/>
      <c r="BM78" s="140"/>
      <c r="BN78" s="140"/>
      <c r="BO78" s="140"/>
      <c r="BP78" s="140"/>
      <c r="BQ78" s="140"/>
      <c r="BR78" s="140"/>
      <c r="BS78" s="140"/>
      <c r="BT78" s="140"/>
      <c r="BU78" s="140"/>
      <c r="BV78" s="140"/>
      <c r="BW78" s="140"/>
      <c r="BX78" s="140"/>
      <c r="BY78" s="140"/>
      <c r="BZ78" s="140"/>
      <c r="CA78" s="140"/>
      <c r="CB78" s="140"/>
      <c r="CC78" s="140"/>
      <c r="CD78" s="140"/>
      <c r="CE78" s="140"/>
      <c r="CF78" s="140"/>
      <c r="CG78" s="140"/>
      <c r="CH78" s="140"/>
      <c r="CI78" s="140"/>
      <c r="CJ78" s="140"/>
      <c r="CK78" s="140"/>
      <c r="CL78" s="140"/>
      <c r="CM78" s="140"/>
      <c r="CN78" s="140"/>
      <c r="CO78" s="140"/>
      <c r="CP78" s="140"/>
      <c r="CQ78" s="140"/>
      <c r="CR78" s="140"/>
      <c r="CS78" s="140"/>
      <c r="CT78" s="140"/>
      <c r="CU78" s="140"/>
      <c r="CV78" s="140"/>
      <c r="CW78" s="140"/>
      <c r="CX78" s="140"/>
      <c r="CY78" s="140"/>
      <c r="CZ78" s="140"/>
      <c r="DA78" s="140"/>
      <c r="DB78" s="140"/>
      <c r="DC78" s="140"/>
      <c r="DD78" s="140"/>
      <c r="DE78" s="140"/>
      <c r="DF78" s="140"/>
      <c r="DG78" s="140"/>
      <c r="DH78" s="140"/>
      <c r="DI78" s="140"/>
      <c r="DJ78" s="140"/>
      <c r="DK78" s="140"/>
      <c r="DL78" s="140"/>
      <c r="DM78" s="140"/>
      <c r="DN78" s="140"/>
      <c r="DO78" s="140"/>
      <c r="DP78" s="140"/>
      <c r="DQ78" s="140"/>
      <c r="DR78" s="140"/>
      <c r="DS78" s="140"/>
      <c r="DT78" s="140"/>
      <c r="DU78" s="140"/>
      <c r="DV78" s="140"/>
      <c r="DW78" s="140"/>
      <c r="DX78" s="140"/>
      <c r="DY78" s="140"/>
      <c r="DZ78" s="140"/>
      <c r="EA78" s="140"/>
      <c r="EB78" s="140"/>
      <c r="EC78" s="140"/>
      <c r="ED78" s="140"/>
      <c r="EE78" s="140"/>
      <c r="EF78" s="140"/>
      <c r="EG78" s="140"/>
      <c r="EH78" s="140"/>
      <c r="EI78" s="140"/>
      <c r="EJ78" s="140"/>
      <c r="EK78" s="140"/>
      <c r="EL78" s="140"/>
      <c r="EM78" s="140"/>
      <c r="EN78" s="140"/>
      <c r="EO78" s="140"/>
      <c r="EP78" s="140"/>
      <c r="EQ78" s="140"/>
      <c r="ER78" s="140"/>
      <c r="ES78" s="140"/>
      <c r="ET78" s="140"/>
      <c r="EU78" s="140"/>
      <c r="EV78" s="140"/>
      <c r="EW78" s="140"/>
      <c r="EX78" s="140"/>
      <c r="EY78" s="140"/>
      <c r="EZ78" s="140"/>
      <c r="FA78" s="140"/>
      <c r="FB78" s="140"/>
      <c r="FC78" s="140"/>
      <c r="FD78" s="140"/>
      <c r="FE78" s="140"/>
      <c r="FF78" s="140"/>
      <c r="FG78" s="140"/>
      <c r="FH78" s="140"/>
      <c r="FI78" s="140"/>
      <c r="FJ78" s="140"/>
      <c r="FK78" s="140"/>
      <c r="FL78" s="140"/>
      <c r="FM78" s="140"/>
      <c r="FN78" s="140"/>
      <c r="FO78" s="140"/>
      <c r="FP78" s="140"/>
      <c r="FQ78" s="140"/>
      <c r="FR78" s="140"/>
      <c r="FS78" s="140"/>
      <c r="FT78" s="140"/>
      <c r="FU78" s="140"/>
      <c r="FV78" s="140"/>
      <c r="FW78" s="140"/>
      <c r="FX78" s="140"/>
      <c r="FY78" s="140"/>
      <c r="FZ78" s="140"/>
      <c r="GA78" s="140"/>
      <c r="GB78" s="140"/>
      <c r="GC78" s="140"/>
      <c r="GD78" s="140"/>
      <c r="GE78" s="140"/>
      <c r="GF78" s="140"/>
      <c r="GG78" s="140"/>
      <c r="GH78" s="140"/>
      <c r="GI78" s="140"/>
      <c r="GJ78" s="140"/>
      <c r="GK78" s="140"/>
      <c r="GL78" s="140"/>
      <c r="GM78" s="140"/>
      <c r="GN78" s="140"/>
      <c r="GO78" s="140"/>
      <c r="GP78" s="140"/>
      <c r="GQ78" s="140"/>
      <c r="GR78" s="140"/>
      <c r="GS78" s="140"/>
      <c r="GT78" s="140"/>
      <c r="GU78" s="140"/>
      <c r="GV78" s="140"/>
      <c r="GW78" s="140"/>
      <c r="GX78" s="140"/>
      <c r="GY78" s="140"/>
      <c r="GZ78" s="140"/>
      <c r="HA78" s="140"/>
      <c r="HB78" s="140"/>
      <c r="HC78" s="140"/>
      <c r="HD78" s="140"/>
      <c r="HE78" s="140"/>
      <c r="HF78" s="140"/>
      <c r="HG78" s="140"/>
      <c r="HH78" s="140"/>
      <c r="HI78" s="140"/>
      <c r="HJ78" s="140"/>
      <c r="HK78" s="140"/>
      <c r="HL78" s="140"/>
      <c r="HM78" s="140"/>
      <c r="HN78" s="140"/>
      <c r="HO78" s="140"/>
      <c r="HP78" s="140"/>
      <c r="HQ78" s="140"/>
      <c r="HR78" s="140"/>
      <c r="HS78" s="140"/>
      <c r="HT78" s="140"/>
      <c r="HU78" s="140"/>
      <c r="HV78" s="140"/>
      <c r="HW78" s="141"/>
      <c r="HX78" s="142"/>
    </row>
    <row collapsed="false" customFormat="false" customHeight="false" hidden="false" ht="12.75" outlineLevel="0" r="79">
      <c r="D79" s="113" t="s">
        <v>168</v>
      </c>
      <c r="E79" s="139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  <c r="AG79" s="140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0"/>
      <c r="AT79" s="140"/>
      <c r="AU79" s="140"/>
      <c r="AV79" s="140"/>
      <c r="AW79" s="140"/>
      <c r="AX79" s="140"/>
      <c r="AY79" s="140"/>
      <c r="AZ79" s="140"/>
      <c r="BA79" s="140"/>
      <c r="BB79" s="140"/>
      <c r="BC79" s="140"/>
      <c r="BD79" s="140"/>
      <c r="BE79" s="140"/>
      <c r="BF79" s="140"/>
      <c r="BG79" s="140"/>
      <c r="BH79" s="140"/>
      <c r="BI79" s="140"/>
      <c r="BJ79" s="140"/>
      <c r="BK79" s="140"/>
      <c r="BL79" s="140"/>
      <c r="BM79" s="140"/>
      <c r="BN79" s="140"/>
      <c r="BO79" s="140"/>
      <c r="BP79" s="140"/>
      <c r="BQ79" s="140"/>
      <c r="BR79" s="140"/>
      <c r="BS79" s="140"/>
      <c r="BT79" s="140"/>
      <c r="BU79" s="140"/>
      <c r="BV79" s="140"/>
      <c r="BW79" s="140"/>
      <c r="BX79" s="140"/>
      <c r="BY79" s="140"/>
      <c r="BZ79" s="140"/>
      <c r="CA79" s="140"/>
      <c r="CB79" s="140"/>
      <c r="CC79" s="140"/>
      <c r="CD79" s="140"/>
      <c r="CE79" s="140"/>
      <c r="CF79" s="140"/>
      <c r="CG79" s="140"/>
      <c r="CH79" s="140"/>
      <c r="CI79" s="140"/>
      <c r="CJ79" s="140"/>
      <c r="CK79" s="140"/>
      <c r="CL79" s="140"/>
      <c r="CM79" s="140"/>
      <c r="CN79" s="140"/>
      <c r="CO79" s="140"/>
      <c r="CP79" s="140"/>
      <c r="CQ79" s="140"/>
      <c r="CR79" s="140"/>
      <c r="CS79" s="140"/>
      <c r="CT79" s="140"/>
      <c r="CU79" s="140"/>
      <c r="CV79" s="140"/>
      <c r="CW79" s="140"/>
      <c r="CX79" s="140"/>
      <c r="CY79" s="140"/>
      <c r="CZ79" s="140"/>
      <c r="DA79" s="140"/>
      <c r="DB79" s="140"/>
      <c r="DC79" s="140"/>
      <c r="DD79" s="140"/>
      <c r="DE79" s="140"/>
      <c r="DF79" s="140"/>
      <c r="DG79" s="140"/>
      <c r="DH79" s="140"/>
      <c r="DI79" s="140"/>
      <c r="DJ79" s="140"/>
      <c r="DK79" s="140"/>
      <c r="DL79" s="140"/>
      <c r="DM79" s="140"/>
      <c r="DN79" s="140"/>
      <c r="DO79" s="140"/>
      <c r="DP79" s="140"/>
      <c r="DQ79" s="140"/>
      <c r="DR79" s="140"/>
      <c r="DS79" s="140"/>
      <c r="DT79" s="140"/>
      <c r="DU79" s="140"/>
      <c r="DV79" s="140"/>
      <c r="DW79" s="140"/>
      <c r="DX79" s="140"/>
      <c r="DY79" s="140"/>
      <c r="DZ79" s="140"/>
      <c r="EA79" s="140"/>
      <c r="EB79" s="140"/>
      <c r="EC79" s="140"/>
      <c r="ED79" s="140"/>
      <c r="EE79" s="140"/>
      <c r="EF79" s="140"/>
      <c r="EG79" s="140"/>
      <c r="EH79" s="140"/>
      <c r="EI79" s="140"/>
      <c r="EJ79" s="140"/>
      <c r="EK79" s="140"/>
      <c r="EL79" s="140"/>
      <c r="EM79" s="140"/>
      <c r="EN79" s="140"/>
      <c r="EO79" s="140"/>
      <c r="EP79" s="140"/>
      <c r="EQ79" s="140"/>
      <c r="ER79" s="140"/>
      <c r="ES79" s="140"/>
      <c r="ET79" s="140"/>
      <c r="EU79" s="140"/>
      <c r="EV79" s="140"/>
      <c r="EW79" s="140"/>
      <c r="EX79" s="140"/>
      <c r="EY79" s="140"/>
      <c r="EZ79" s="140"/>
      <c r="FA79" s="140"/>
      <c r="FB79" s="140"/>
      <c r="FC79" s="140"/>
      <c r="FD79" s="140"/>
      <c r="FE79" s="140"/>
      <c r="FF79" s="140"/>
      <c r="FG79" s="140"/>
      <c r="FH79" s="140"/>
      <c r="FI79" s="140"/>
      <c r="FJ79" s="140"/>
      <c r="FK79" s="140"/>
      <c r="FL79" s="140"/>
      <c r="FM79" s="140"/>
      <c r="FN79" s="140"/>
      <c r="FO79" s="140"/>
      <c r="FP79" s="140"/>
      <c r="FQ79" s="140"/>
      <c r="FR79" s="140"/>
      <c r="FS79" s="140"/>
      <c r="FT79" s="140"/>
      <c r="FU79" s="140"/>
      <c r="FV79" s="140"/>
      <c r="FW79" s="140"/>
      <c r="FX79" s="140"/>
      <c r="FY79" s="140"/>
      <c r="FZ79" s="140"/>
      <c r="GA79" s="140"/>
      <c r="GB79" s="140"/>
      <c r="GC79" s="140"/>
      <c r="GD79" s="140"/>
      <c r="GE79" s="140"/>
      <c r="GF79" s="140"/>
      <c r="GG79" s="140"/>
      <c r="GH79" s="140"/>
      <c r="GI79" s="140"/>
      <c r="GJ79" s="140"/>
      <c r="GK79" s="140"/>
      <c r="GL79" s="140"/>
      <c r="GM79" s="140"/>
      <c r="GN79" s="140"/>
      <c r="GO79" s="140"/>
      <c r="GP79" s="140"/>
      <c r="GQ79" s="140"/>
      <c r="GR79" s="140"/>
      <c r="GS79" s="140"/>
      <c r="GT79" s="140"/>
      <c r="GU79" s="140"/>
      <c r="GV79" s="140"/>
      <c r="GW79" s="140"/>
      <c r="GX79" s="140"/>
      <c r="GY79" s="140"/>
      <c r="GZ79" s="140"/>
      <c r="HA79" s="140"/>
      <c r="HB79" s="140"/>
      <c r="HC79" s="140"/>
      <c r="HD79" s="140"/>
      <c r="HE79" s="140"/>
      <c r="HF79" s="140"/>
      <c r="HG79" s="140"/>
      <c r="HH79" s="140"/>
      <c r="HI79" s="140"/>
      <c r="HJ79" s="140"/>
      <c r="HK79" s="140"/>
      <c r="HL79" s="140"/>
      <c r="HM79" s="140"/>
      <c r="HN79" s="140"/>
      <c r="HO79" s="140"/>
      <c r="HP79" s="140"/>
      <c r="HQ79" s="140"/>
      <c r="HR79" s="140"/>
      <c r="HS79" s="140"/>
      <c r="HT79" s="140"/>
      <c r="HU79" s="140"/>
      <c r="HV79" s="140"/>
      <c r="HW79" s="141"/>
      <c r="HX79" s="142"/>
    </row>
    <row collapsed="false" customFormat="false" customHeight="false" hidden="false" ht="12.75" outlineLevel="0" r="80">
      <c r="D80" s="113" t="s">
        <v>169</v>
      </c>
      <c r="E80" s="139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  <c r="AD80" s="140"/>
      <c r="AE80" s="140"/>
      <c r="AF80" s="140"/>
      <c r="AG80" s="140"/>
      <c r="AH80" s="140"/>
      <c r="AI80" s="140"/>
      <c r="AJ80" s="140"/>
      <c r="AK80" s="140"/>
      <c r="AL80" s="140"/>
      <c r="AM80" s="140"/>
      <c r="AN80" s="140"/>
      <c r="AO80" s="140"/>
      <c r="AP80" s="140"/>
      <c r="AQ80" s="140"/>
      <c r="AR80" s="140"/>
      <c r="AS80" s="140"/>
      <c r="AT80" s="140"/>
      <c r="AU80" s="140"/>
      <c r="AV80" s="140"/>
      <c r="AW80" s="140"/>
      <c r="AX80" s="140"/>
      <c r="AY80" s="140"/>
      <c r="AZ80" s="140"/>
      <c r="BA80" s="140"/>
      <c r="BB80" s="140"/>
      <c r="BC80" s="140"/>
      <c r="BD80" s="140"/>
      <c r="BE80" s="140"/>
      <c r="BF80" s="140"/>
      <c r="BG80" s="140"/>
      <c r="BH80" s="140"/>
      <c r="BI80" s="140"/>
      <c r="BJ80" s="140"/>
      <c r="BK80" s="140"/>
      <c r="BL80" s="140"/>
      <c r="BM80" s="140"/>
      <c r="BN80" s="140"/>
      <c r="BO80" s="140"/>
      <c r="BP80" s="140"/>
      <c r="BQ80" s="140"/>
      <c r="BR80" s="140"/>
      <c r="BS80" s="140"/>
      <c r="BT80" s="140"/>
      <c r="BU80" s="140"/>
      <c r="BV80" s="140"/>
      <c r="BW80" s="140"/>
      <c r="BX80" s="140"/>
      <c r="BY80" s="140"/>
      <c r="BZ80" s="140"/>
      <c r="CA80" s="140"/>
      <c r="CB80" s="140"/>
      <c r="CC80" s="140"/>
      <c r="CD80" s="140"/>
      <c r="CE80" s="140"/>
      <c r="CF80" s="140"/>
      <c r="CG80" s="140"/>
      <c r="CH80" s="140"/>
      <c r="CI80" s="140"/>
      <c r="CJ80" s="140"/>
      <c r="CK80" s="140"/>
      <c r="CL80" s="140"/>
      <c r="CM80" s="140"/>
      <c r="CN80" s="140"/>
      <c r="CO80" s="140"/>
      <c r="CP80" s="140"/>
      <c r="CQ80" s="140"/>
      <c r="CR80" s="140"/>
      <c r="CS80" s="140"/>
      <c r="CT80" s="140"/>
      <c r="CU80" s="140"/>
      <c r="CV80" s="140"/>
      <c r="CW80" s="140"/>
      <c r="CX80" s="140"/>
      <c r="CY80" s="140"/>
      <c r="CZ80" s="140"/>
      <c r="DA80" s="140"/>
      <c r="DB80" s="140"/>
      <c r="DC80" s="140"/>
      <c r="DD80" s="140"/>
      <c r="DE80" s="140"/>
      <c r="DF80" s="140"/>
      <c r="DG80" s="140"/>
      <c r="DH80" s="140"/>
      <c r="DI80" s="140"/>
      <c r="DJ80" s="140"/>
      <c r="DK80" s="140"/>
      <c r="DL80" s="140"/>
      <c r="DM80" s="140"/>
      <c r="DN80" s="140"/>
      <c r="DO80" s="140"/>
      <c r="DP80" s="140"/>
      <c r="DQ80" s="140"/>
      <c r="DR80" s="140"/>
      <c r="DS80" s="140"/>
      <c r="DT80" s="140"/>
      <c r="DU80" s="140"/>
      <c r="DV80" s="140"/>
      <c r="DW80" s="140"/>
      <c r="DX80" s="140"/>
      <c r="DY80" s="140"/>
      <c r="DZ80" s="140"/>
      <c r="EA80" s="140"/>
      <c r="EB80" s="140"/>
      <c r="EC80" s="140"/>
      <c r="ED80" s="140"/>
      <c r="EE80" s="140"/>
      <c r="EF80" s="140"/>
      <c r="EG80" s="140"/>
      <c r="EH80" s="140"/>
      <c r="EI80" s="140"/>
      <c r="EJ80" s="140"/>
      <c r="EK80" s="140"/>
      <c r="EL80" s="140"/>
      <c r="EM80" s="140"/>
      <c r="EN80" s="140"/>
      <c r="EO80" s="140"/>
      <c r="EP80" s="140"/>
      <c r="EQ80" s="140"/>
      <c r="ER80" s="140"/>
      <c r="ES80" s="140"/>
      <c r="ET80" s="140"/>
      <c r="EU80" s="140"/>
      <c r="EV80" s="140"/>
      <c r="EW80" s="140"/>
      <c r="EX80" s="140"/>
      <c r="EY80" s="140"/>
      <c r="EZ80" s="140"/>
      <c r="FA80" s="140"/>
      <c r="FB80" s="140"/>
      <c r="FC80" s="140"/>
      <c r="FD80" s="140"/>
      <c r="FE80" s="140"/>
      <c r="FF80" s="140"/>
      <c r="FG80" s="140"/>
      <c r="FH80" s="140"/>
      <c r="FI80" s="140"/>
      <c r="FJ80" s="140"/>
      <c r="FK80" s="140"/>
      <c r="FL80" s="140"/>
      <c r="FM80" s="140"/>
      <c r="FN80" s="140"/>
      <c r="FO80" s="140"/>
      <c r="FP80" s="140"/>
      <c r="FQ80" s="140"/>
      <c r="FR80" s="140"/>
      <c r="FS80" s="140"/>
      <c r="FT80" s="140"/>
      <c r="FU80" s="140"/>
      <c r="FV80" s="140"/>
      <c r="FW80" s="140"/>
      <c r="FX80" s="140"/>
      <c r="FY80" s="140"/>
      <c r="FZ80" s="140"/>
      <c r="GA80" s="140"/>
      <c r="GB80" s="140"/>
      <c r="GC80" s="140"/>
      <c r="GD80" s="140"/>
      <c r="GE80" s="140"/>
      <c r="GF80" s="140"/>
      <c r="GG80" s="140"/>
      <c r="GH80" s="140"/>
      <c r="GI80" s="140"/>
      <c r="GJ80" s="140"/>
      <c r="GK80" s="140"/>
      <c r="GL80" s="140"/>
      <c r="GM80" s="140"/>
      <c r="GN80" s="140"/>
      <c r="GO80" s="140"/>
      <c r="GP80" s="140"/>
      <c r="GQ80" s="140"/>
      <c r="GR80" s="140"/>
      <c r="GS80" s="140"/>
      <c r="GT80" s="140"/>
      <c r="GU80" s="140"/>
      <c r="GV80" s="140"/>
      <c r="GW80" s="140"/>
      <c r="GX80" s="140"/>
      <c r="GY80" s="140"/>
      <c r="GZ80" s="140"/>
      <c r="HA80" s="140"/>
      <c r="HB80" s="140"/>
      <c r="HC80" s="140"/>
      <c r="HD80" s="140"/>
      <c r="HE80" s="140"/>
      <c r="HF80" s="140"/>
      <c r="HG80" s="140"/>
      <c r="HH80" s="140"/>
      <c r="HI80" s="140"/>
      <c r="HJ80" s="140"/>
      <c r="HK80" s="140"/>
      <c r="HL80" s="140"/>
      <c r="HM80" s="140"/>
      <c r="HN80" s="140"/>
      <c r="HO80" s="140"/>
      <c r="HP80" s="140"/>
      <c r="HQ80" s="140"/>
      <c r="HR80" s="140"/>
      <c r="HS80" s="140"/>
      <c r="HT80" s="140"/>
      <c r="HU80" s="140"/>
      <c r="HV80" s="140"/>
      <c r="HW80" s="141"/>
      <c r="HX80" s="142"/>
    </row>
    <row collapsed="false" customFormat="false" customHeight="false" hidden="false" ht="12.75" outlineLevel="0" r="81">
      <c r="D81" s="113" t="s">
        <v>171</v>
      </c>
      <c r="E81" s="139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0"/>
      <c r="AQ81" s="140"/>
      <c r="AR81" s="140"/>
      <c r="AS81" s="140"/>
      <c r="AT81" s="140"/>
      <c r="AU81" s="140"/>
      <c r="AV81" s="140"/>
      <c r="AW81" s="140"/>
      <c r="AX81" s="140"/>
      <c r="AY81" s="140"/>
      <c r="AZ81" s="140"/>
      <c r="BA81" s="140"/>
      <c r="BB81" s="140"/>
      <c r="BC81" s="140"/>
      <c r="BD81" s="140"/>
      <c r="BE81" s="140"/>
      <c r="BF81" s="140"/>
      <c r="BG81" s="140"/>
      <c r="BH81" s="140"/>
      <c r="BI81" s="140"/>
      <c r="BJ81" s="140"/>
      <c r="BK81" s="140"/>
      <c r="BL81" s="140"/>
      <c r="BM81" s="140"/>
      <c r="BN81" s="140"/>
      <c r="BO81" s="140"/>
      <c r="BP81" s="140"/>
      <c r="BQ81" s="140"/>
      <c r="BR81" s="140"/>
      <c r="BS81" s="140"/>
      <c r="BT81" s="140"/>
      <c r="BU81" s="140"/>
      <c r="BV81" s="140"/>
      <c r="BW81" s="140"/>
      <c r="BX81" s="140"/>
      <c r="BY81" s="140"/>
      <c r="BZ81" s="140"/>
      <c r="CA81" s="140"/>
      <c r="CB81" s="140"/>
      <c r="CC81" s="140"/>
      <c r="CD81" s="140"/>
      <c r="CE81" s="140"/>
      <c r="CF81" s="140"/>
      <c r="CG81" s="140"/>
      <c r="CH81" s="140"/>
      <c r="CI81" s="140"/>
      <c r="CJ81" s="140"/>
      <c r="CK81" s="140"/>
      <c r="CL81" s="140"/>
      <c r="CM81" s="140"/>
      <c r="CN81" s="140"/>
      <c r="CO81" s="140"/>
      <c r="CP81" s="140"/>
      <c r="CQ81" s="140"/>
      <c r="CR81" s="140"/>
      <c r="CS81" s="140"/>
      <c r="CT81" s="140"/>
      <c r="CU81" s="140"/>
      <c r="CV81" s="140"/>
      <c r="CW81" s="140"/>
      <c r="CX81" s="140"/>
      <c r="CY81" s="140"/>
      <c r="CZ81" s="140"/>
      <c r="DA81" s="140"/>
      <c r="DB81" s="140"/>
      <c r="DC81" s="140"/>
      <c r="DD81" s="140"/>
      <c r="DE81" s="140"/>
      <c r="DF81" s="140"/>
      <c r="DG81" s="140"/>
      <c r="DH81" s="140"/>
      <c r="DI81" s="140"/>
      <c r="DJ81" s="140"/>
      <c r="DK81" s="140"/>
      <c r="DL81" s="140"/>
      <c r="DM81" s="140"/>
      <c r="DN81" s="140"/>
      <c r="DO81" s="140"/>
      <c r="DP81" s="140"/>
      <c r="DQ81" s="140"/>
      <c r="DR81" s="140"/>
      <c r="DS81" s="140"/>
      <c r="DT81" s="140"/>
      <c r="DU81" s="140"/>
      <c r="DV81" s="140"/>
      <c r="DW81" s="140"/>
      <c r="DX81" s="140"/>
      <c r="DY81" s="140"/>
      <c r="DZ81" s="140"/>
      <c r="EA81" s="140"/>
      <c r="EB81" s="140"/>
      <c r="EC81" s="140"/>
      <c r="ED81" s="140"/>
      <c r="EE81" s="140"/>
      <c r="EF81" s="140"/>
      <c r="EG81" s="140"/>
      <c r="EH81" s="140"/>
      <c r="EI81" s="140"/>
      <c r="EJ81" s="140"/>
      <c r="EK81" s="140"/>
      <c r="EL81" s="140"/>
      <c r="EM81" s="140"/>
      <c r="EN81" s="140"/>
      <c r="EO81" s="140"/>
      <c r="EP81" s="140"/>
      <c r="EQ81" s="140"/>
      <c r="ER81" s="140"/>
      <c r="ES81" s="140"/>
      <c r="ET81" s="140"/>
      <c r="EU81" s="140"/>
      <c r="EV81" s="140"/>
      <c r="EW81" s="140"/>
      <c r="EX81" s="140"/>
      <c r="EY81" s="140"/>
      <c r="EZ81" s="140"/>
      <c r="FA81" s="140"/>
      <c r="FB81" s="140"/>
      <c r="FC81" s="140"/>
      <c r="FD81" s="140"/>
      <c r="FE81" s="140"/>
      <c r="FF81" s="140"/>
      <c r="FG81" s="140"/>
      <c r="FH81" s="140"/>
      <c r="FI81" s="140"/>
      <c r="FJ81" s="140"/>
      <c r="FK81" s="140"/>
      <c r="FL81" s="140"/>
      <c r="FM81" s="140"/>
      <c r="FN81" s="140"/>
      <c r="FO81" s="140"/>
      <c r="FP81" s="140"/>
      <c r="FQ81" s="140"/>
      <c r="FR81" s="140"/>
      <c r="FS81" s="140"/>
      <c r="FT81" s="140"/>
      <c r="FU81" s="140"/>
      <c r="FV81" s="140"/>
      <c r="FW81" s="140"/>
      <c r="FX81" s="140"/>
      <c r="FY81" s="140"/>
      <c r="FZ81" s="140"/>
      <c r="GA81" s="140"/>
      <c r="GB81" s="140"/>
      <c r="GC81" s="140"/>
      <c r="GD81" s="140"/>
      <c r="GE81" s="140"/>
      <c r="GF81" s="140"/>
      <c r="GG81" s="140"/>
      <c r="GH81" s="140"/>
      <c r="GI81" s="140"/>
      <c r="GJ81" s="140"/>
      <c r="GK81" s="140"/>
      <c r="GL81" s="140"/>
      <c r="GM81" s="140"/>
      <c r="GN81" s="140"/>
      <c r="GO81" s="140"/>
      <c r="GP81" s="140"/>
      <c r="GQ81" s="140"/>
      <c r="GR81" s="140"/>
      <c r="GS81" s="140"/>
      <c r="GT81" s="140"/>
      <c r="GU81" s="140"/>
      <c r="GV81" s="140"/>
      <c r="GW81" s="140"/>
      <c r="GX81" s="140"/>
      <c r="GY81" s="140"/>
      <c r="GZ81" s="140"/>
      <c r="HA81" s="140"/>
      <c r="HB81" s="140"/>
      <c r="HC81" s="140"/>
      <c r="HD81" s="140"/>
      <c r="HE81" s="140"/>
      <c r="HF81" s="140"/>
      <c r="HG81" s="140"/>
      <c r="HH81" s="140"/>
      <c r="HI81" s="140"/>
      <c r="HJ81" s="140"/>
      <c r="HK81" s="140"/>
      <c r="HL81" s="140"/>
      <c r="HM81" s="140"/>
      <c r="HN81" s="140"/>
      <c r="HO81" s="140"/>
      <c r="HP81" s="140"/>
      <c r="HQ81" s="140"/>
      <c r="HR81" s="140"/>
      <c r="HS81" s="140"/>
      <c r="HT81" s="140"/>
      <c r="HU81" s="140"/>
      <c r="HV81" s="140"/>
      <c r="HW81" s="141"/>
      <c r="HX81" s="142"/>
    </row>
    <row collapsed="false" customFormat="false" customHeight="false" hidden="false" ht="12.75" outlineLevel="0" r="82">
      <c r="D82" s="113" t="s">
        <v>172</v>
      </c>
      <c r="E82" s="139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0"/>
      <c r="AC82" s="140"/>
      <c r="AD82" s="140"/>
      <c r="AE82" s="140"/>
      <c r="AF82" s="140"/>
      <c r="AG82" s="140"/>
      <c r="AH82" s="140"/>
      <c r="AI82" s="140"/>
      <c r="AJ82" s="140"/>
      <c r="AK82" s="140"/>
      <c r="AL82" s="140"/>
      <c r="AM82" s="140"/>
      <c r="AN82" s="140"/>
      <c r="AO82" s="140"/>
      <c r="AP82" s="140"/>
      <c r="AQ82" s="140"/>
      <c r="AR82" s="140"/>
      <c r="AS82" s="140"/>
      <c r="AT82" s="140"/>
      <c r="AU82" s="140"/>
      <c r="AV82" s="140"/>
      <c r="AW82" s="140"/>
      <c r="AX82" s="140"/>
      <c r="AY82" s="140"/>
      <c r="AZ82" s="140"/>
      <c r="BA82" s="140"/>
      <c r="BB82" s="140"/>
      <c r="BC82" s="140"/>
      <c r="BD82" s="140"/>
      <c r="BE82" s="140"/>
      <c r="BF82" s="140"/>
      <c r="BG82" s="140"/>
      <c r="BH82" s="140"/>
      <c r="BI82" s="140"/>
      <c r="BJ82" s="140"/>
      <c r="BK82" s="140"/>
      <c r="BL82" s="140"/>
      <c r="BM82" s="140"/>
      <c r="BN82" s="140"/>
      <c r="BO82" s="140"/>
      <c r="BP82" s="140"/>
      <c r="BQ82" s="140"/>
      <c r="BR82" s="140"/>
      <c r="BS82" s="140"/>
      <c r="BT82" s="140"/>
      <c r="BU82" s="140"/>
      <c r="BV82" s="140"/>
      <c r="BW82" s="140"/>
      <c r="BX82" s="140"/>
      <c r="BY82" s="140"/>
      <c r="BZ82" s="140"/>
      <c r="CA82" s="140"/>
      <c r="CB82" s="140"/>
      <c r="CC82" s="140"/>
      <c r="CD82" s="140"/>
      <c r="CE82" s="140"/>
      <c r="CF82" s="140"/>
      <c r="CG82" s="140"/>
      <c r="CH82" s="140"/>
      <c r="CI82" s="140"/>
      <c r="CJ82" s="140"/>
      <c r="CK82" s="140"/>
      <c r="CL82" s="140"/>
      <c r="CM82" s="140"/>
      <c r="CN82" s="140"/>
      <c r="CO82" s="140"/>
      <c r="CP82" s="140"/>
      <c r="CQ82" s="140"/>
      <c r="CR82" s="140"/>
      <c r="CS82" s="140"/>
      <c r="CT82" s="140"/>
      <c r="CU82" s="140"/>
      <c r="CV82" s="140"/>
      <c r="CW82" s="140"/>
      <c r="CX82" s="140"/>
      <c r="CY82" s="140"/>
      <c r="CZ82" s="140"/>
      <c r="DA82" s="140"/>
      <c r="DB82" s="140"/>
      <c r="DC82" s="140"/>
      <c r="DD82" s="140"/>
      <c r="DE82" s="140"/>
      <c r="DF82" s="140"/>
      <c r="DG82" s="140"/>
      <c r="DH82" s="140"/>
      <c r="DI82" s="140"/>
      <c r="DJ82" s="140"/>
      <c r="DK82" s="140"/>
      <c r="DL82" s="140"/>
      <c r="DM82" s="140"/>
      <c r="DN82" s="140"/>
      <c r="DO82" s="140"/>
      <c r="DP82" s="140"/>
      <c r="DQ82" s="140"/>
      <c r="DR82" s="140"/>
      <c r="DS82" s="140"/>
      <c r="DT82" s="140"/>
      <c r="DU82" s="140"/>
      <c r="DV82" s="140"/>
      <c r="DW82" s="140"/>
      <c r="DX82" s="140"/>
      <c r="DY82" s="140"/>
      <c r="DZ82" s="140"/>
      <c r="EA82" s="140"/>
      <c r="EB82" s="140"/>
      <c r="EC82" s="140"/>
      <c r="ED82" s="140"/>
      <c r="EE82" s="140"/>
      <c r="EF82" s="140"/>
      <c r="EG82" s="140"/>
      <c r="EH82" s="140"/>
      <c r="EI82" s="140"/>
      <c r="EJ82" s="140"/>
      <c r="EK82" s="140"/>
      <c r="EL82" s="140"/>
      <c r="EM82" s="140"/>
      <c r="EN82" s="140"/>
      <c r="EO82" s="140"/>
      <c r="EP82" s="140"/>
      <c r="EQ82" s="140"/>
      <c r="ER82" s="140"/>
      <c r="ES82" s="140"/>
      <c r="ET82" s="140"/>
      <c r="EU82" s="140"/>
      <c r="EV82" s="140"/>
      <c r="EW82" s="140"/>
      <c r="EX82" s="140"/>
      <c r="EY82" s="140"/>
      <c r="EZ82" s="140"/>
      <c r="FA82" s="140"/>
      <c r="FB82" s="140"/>
      <c r="FC82" s="140"/>
      <c r="FD82" s="140"/>
      <c r="FE82" s="140"/>
      <c r="FF82" s="140"/>
      <c r="FG82" s="140"/>
      <c r="FH82" s="140"/>
      <c r="FI82" s="140"/>
      <c r="FJ82" s="140"/>
      <c r="FK82" s="140"/>
      <c r="FL82" s="140"/>
      <c r="FM82" s="140"/>
      <c r="FN82" s="140"/>
      <c r="FO82" s="140"/>
      <c r="FP82" s="140"/>
      <c r="FQ82" s="140"/>
      <c r="FR82" s="140"/>
      <c r="FS82" s="140"/>
      <c r="FT82" s="140"/>
      <c r="FU82" s="140"/>
      <c r="FV82" s="140"/>
      <c r="FW82" s="140"/>
      <c r="FX82" s="140"/>
      <c r="FY82" s="140"/>
      <c r="FZ82" s="140"/>
      <c r="GA82" s="140"/>
      <c r="GB82" s="140"/>
      <c r="GC82" s="140"/>
      <c r="GD82" s="140"/>
      <c r="GE82" s="140"/>
      <c r="GF82" s="140"/>
      <c r="GG82" s="140"/>
      <c r="GH82" s="140"/>
      <c r="GI82" s="140"/>
      <c r="GJ82" s="140"/>
      <c r="GK82" s="140"/>
      <c r="GL82" s="140"/>
      <c r="GM82" s="140"/>
      <c r="GN82" s="140"/>
      <c r="GO82" s="140"/>
      <c r="GP82" s="140"/>
      <c r="GQ82" s="140"/>
      <c r="GR82" s="140"/>
      <c r="GS82" s="140"/>
      <c r="GT82" s="140"/>
      <c r="GU82" s="140"/>
      <c r="GV82" s="140"/>
      <c r="GW82" s="140"/>
      <c r="GX82" s="140"/>
      <c r="GY82" s="140"/>
      <c r="GZ82" s="140"/>
      <c r="HA82" s="140"/>
      <c r="HB82" s="140"/>
      <c r="HC82" s="140"/>
      <c r="HD82" s="140"/>
      <c r="HE82" s="140"/>
      <c r="HF82" s="140"/>
      <c r="HG82" s="140"/>
      <c r="HH82" s="140"/>
      <c r="HI82" s="140"/>
      <c r="HJ82" s="140"/>
      <c r="HK82" s="140"/>
      <c r="HL82" s="140"/>
      <c r="HM82" s="140"/>
      <c r="HN82" s="140"/>
      <c r="HO82" s="140"/>
      <c r="HP82" s="140"/>
      <c r="HQ82" s="140"/>
      <c r="HR82" s="140"/>
      <c r="HS82" s="140"/>
      <c r="HT82" s="140"/>
      <c r="HU82" s="140"/>
      <c r="HV82" s="140"/>
      <c r="HW82" s="141"/>
      <c r="HX82" s="142"/>
    </row>
    <row collapsed="false" customFormat="false" customHeight="false" hidden="false" ht="12.75" outlineLevel="0" r="83">
      <c r="D83" s="113" t="s">
        <v>173</v>
      </c>
      <c r="E83" s="139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40"/>
      <c r="AG83" s="140"/>
      <c r="AH83" s="140"/>
      <c r="AI83" s="140"/>
      <c r="AJ83" s="140"/>
      <c r="AK83" s="140"/>
      <c r="AL83" s="140"/>
      <c r="AM83" s="140"/>
      <c r="AN83" s="140"/>
      <c r="AO83" s="140"/>
      <c r="AP83" s="140"/>
      <c r="AQ83" s="140"/>
      <c r="AR83" s="140"/>
      <c r="AS83" s="140"/>
      <c r="AT83" s="140"/>
      <c r="AU83" s="140"/>
      <c r="AV83" s="140"/>
      <c r="AW83" s="140"/>
      <c r="AX83" s="140"/>
      <c r="AY83" s="140"/>
      <c r="AZ83" s="140"/>
      <c r="BA83" s="140"/>
      <c r="BB83" s="140"/>
      <c r="BC83" s="140"/>
      <c r="BD83" s="140"/>
      <c r="BE83" s="140"/>
      <c r="BF83" s="140"/>
      <c r="BG83" s="140"/>
      <c r="BH83" s="140"/>
      <c r="BI83" s="140"/>
      <c r="BJ83" s="140"/>
      <c r="BK83" s="140"/>
      <c r="BL83" s="140"/>
      <c r="BM83" s="140"/>
      <c r="BN83" s="140"/>
      <c r="BO83" s="140"/>
      <c r="BP83" s="140"/>
      <c r="BQ83" s="140"/>
      <c r="BR83" s="140"/>
      <c r="BS83" s="140"/>
      <c r="BT83" s="140"/>
      <c r="BU83" s="140"/>
      <c r="BV83" s="140"/>
      <c r="BW83" s="140"/>
      <c r="BX83" s="140"/>
      <c r="BY83" s="140"/>
      <c r="BZ83" s="140"/>
      <c r="CA83" s="140"/>
      <c r="CB83" s="140"/>
      <c r="CC83" s="140"/>
      <c r="CD83" s="140"/>
      <c r="CE83" s="140"/>
      <c r="CF83" s="140"/>
      <c r="CG83" s="140"/>
      <c r="CH83" s="140"/>
      <c r="CI83" s="140"/>
      <c r="CJ83" s="140"/>
      <c r="CK83" s="140"/>
      <c r="CL83" s="140"/>
      <c r="CM83" s="140"/>
      <c r="CN83" s="140"/>
      <c r="CO83" s="140"/>
      <c r="CP83" s="140"/>
      <c r="CQ83" s="140"/>
      <c r="CR83" s="140"/>
      <c r="CS83" s="140"/>
      <c r="CT83" s="140"/>
      <c r="CU83" s="140"/>
      <c r="CV83" s="140"/>
      <c r="CW83" s="140"/>
      <c r="CX83" s="140"/>
      <c r="CY83" s="140"/>
      <c r="CZ83" s="140"/>
      <c r="DA83" s="140"/>
      <c r="DB83" s="140"/>
      <c r="DC83" s="140"/>
      <c r="DD83" s="140"/>
      <c r="DE83" s="140"/>
      <c r="DF83" s="140"/>
      <c r="DG83" s="140"/>
      <c r="DH83" s="140"/>
      <c r="DI83" s="140"/>
      <c r="DJ83" s="140"/>
      <c r="DK83" s="140"/>
      <c r="DL83" s="140"/>
      <c r="DM83" s="140"/>
      <c r="DN83" s="140"/>
      <c r="DO83" s="140"/>
      <c r="DP83" s="140"/>
      <c r="DQ83" s="140"/>
      <c r="DR83" s="140"/>
      <c r="DS83" s="140"/>
      <c r="DT83" s="140"/>
      <c r="DU83" s="140"/>
      <c r="DV83" s="140"/>
      <c r="DW83" s="140"/>
      <c r="DX83" s="140"/>
      <c r="DY83" s="140"/>
      <c r="DZ83" s="140"/>
      <c r="EA83" s="140"/>
      <c r="EB83" s="140"/>
      <c r="EC83" s="140"/>
      <c r="ED83" s="140"/>
      <c r="EE83" s="140"/>
      <c r="EF83" s="140"/>
      <c r="EG83" s="140"/>
      <c r="EH83" s="140"/>
      <c r="EI83" s="140"/>
      <c r="EJ83" s="140"/>
      <c r="EK83" s="140"/>
      <c r="EL83" s="140"/>
      <c r="EM83" s="140"/>
      <c r="EN83" s="140"/>
      <c r="EO83" s="140"/>
      <c r="EP83" s="140"/>
      <c r="EQ83" s="140"/>
      <c r="ER83" s="140"/>
      <c r="ES83" s="140"/>
      <c r="ET83" s="140"/>
      <c r="EU83" s="140"/>
      <c r="EV83" s="140"/>
      <c r="EW83" s="140"/>
      <c r="EX83" s="140"/>
      <c r="EY83" s="140"/>
      <c r="EZ83" s="140"/>
      <c r="FA83" s="140"/>
      <c r="FB83" s="140"/>
      <c r="FC83" s="140"/>
      <c r="FD83" s="140"/>
      <c r="FE83" s="140"/>
      <c r="FF83" s="140"/>
      <c r="FG83" s="140"/>
      <c r="FH83" s="140"/>
      <c r="FI83" s="140"/>
      <c r="FJ83" s="140"/>
      <c r="FK83" s="140"/>
      <c r="FL83" s="140"/>
      <c r="FM83" s="140"/>
      <c r="FN83" s="140"/>
      <c r="FO83" s="140"/>
      <c r="FP83" s="140"/>
      <c r="FQ83" s="140"/>
      <c r="FR83" s="140"/>
      <c r="FS83" s="140"/>
      <c r="FT83" s="140"/>
      <c r="FU83" s="140"/>
      <c r="FV83" s="140"/>
      <c r="FW83" s="140"/>
      <c r="FX83" s="140"/>
      <c r="FY83" s="140"/>
      <c r="FZ83" s="140"/>
      <c r="GA83" s="140"/>
      <c r="GB83" s="140"/>
      <c r="GC83" s="140"/>
      <c r="GD83" s="140"/>
      <c r="GE83" s="140"/>
      <c r="GF83" s="140"/>
      <c r="GG83" s="140"/>
      <c r="GH83" s="140"/>
      <c r="GI83" s="140"/>
      <c r="GJ83" s="140"/>
      <c r="GK83" s="140"/>
      <c r="GL83" s="140"/>
      <c r="GM83" s="140"/>
      <c r="GN83" s="140"/>
      <c r="GO83" s="140"/>
      <c r="GP83" s="140"/>
      <c r="GQ83" s="140"/>
      <c r="GR83" s="140"/>
      <c r="GS83" s="140"/>
      <c r="GT83" s="140"/>
      <c r="GU83" s="140"/>
      <c r="GV83" s="140"/>
      <c r="GW83" s="140"/>
      <c r="GX83" s="140"/>
      <c r="GY83" s="140"/>
      <c r="GZ83" s="140"/>
      <c r="HA83" s="140"/>
      <c r="HB83" s="140"/>
      <c r="HC83" s="140"/>
      <c r="HD83" s="140"/>
      <c r="HE83" s="140"/>
      <c r="HF83" s="140"/>
      <c r="HG83" s="140"/>
      <c r="HH83" s="140"/>
      <c r="HI83" s="140"/>
      <c r="HJ83" s="140"/>
      <c r="HK83" s="140"/>
      <c r="HL83" s="140"/>
      <c r="HM83" s="140"/>
      <c r="HN83" s="140"/>
      <c r="HO83" s="140"/>
      <c r="HP83" s="140"/>
      <c r="HQ83" s="140"/>
      <c r="HR83" s="140"/>
      <c r="HS83" s="140"/>
      <c r="HT83" s="140"/>
      <c r="HU83" s="140"/>
      <c r="HV83" s="140"/>
      <c r="HW83" s="141"/>
      <c r="HX83" s="142"/>
    </row>
    <row collapsed="false" customFormat="false" customHeight="false" hidden="false" ht="12.75" outlineLevel="0" r="84">
      <c r="D84" s="113" t="s">
        <v>175</v>
      </c>
      <c r="E84" s="139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0"/>
      <c r="AX84" s="140"/>
      <c r="AY84" s="140"/>
      <c r="AZ84" s="140"/>
      <c r="BA84" s="140"/>
      <c r="BB84" s="140"/>
      <c r="BC84" s="140"/>
      <c r="BD84" s="140"/>
      <c r="BE84" s="140"/>
      <c r="BF84" s="140"/>
      <c r="BG84" s="140"/>
      <c r="BH84" s="140"/>
      <c r="BI84" s="140"/>
      <c r="BJ84" s="140"/>
      <c r="BK84" s="140"/>
      <c r="BL84" s="140"/>
      <c r="BM84" s="140"/>
      <c r="BN84" s="140"/>
      <c r="BO84" s="140"/>
      <c r="BP84" s="140"/>
      <c r="BQ84" s="140"/>
      <c r="BR84" s="140"/>
      <c r="BS84" s="140"/>
      <c r="BT84" s="140"/>
      <c r="BU84" s="140"/>
      <c r="BV84" s="140"/>
      <c r="BW84" s="140"/>
      <c r="BX84" s="140"/>
      <c r="BY84" s="140"/>
      <c r="BZ84" s="140"/>
      <c r="CA84" s="140"/>
      <c r="CB84" s="140"/>
      <c r="CC84" s="140"/>
      <c r="CD84" s="140"/>
      <c r="CE84" s="140"/>
      <c r="CF84" s="140"/>
      <c r="CG84" s="140"/>
      <c r="CH84" s="140"/>
      <c r="CI84" s="140"/>
      <c r="CJ84" s="140"/>
      <c r="CK84" s="140"/>
      <c r="CL84" s="140"/>
      <c r="CM84" s="140"/>
      <c r="CN84" s="140"/>
      <c r="CO84" s="140"/>
      <c r="CP84" s="140"/>
      <c r="CQ84" s="140"/>
      <c r="CR84" s="140"/>
      <c r="CS84" s="140"/>
      <c r="CT84" s="140"/>
      <c r="CU84" s="140"/>
      <c r="CV84" s="140"/>
      <c r="CW84" s="140"/>
      <c r="CX84" s="140"/>
      <c r="CY84" s="140"/>
      <c r="CZ84" s="140"/>
      <c r="DA84" s="140"/>
      <c r="DB84" s="140"/>
      <c r="DC84" s="140"/>
      <c r="DD84" s="140"/>
      <c r="DE84" s="140"/>
      <c r="DF84" s="140"/>
      <c r="DG84" s="140"/>
      <c r="DH84" s="140"/>
      <c r="DI84" s="140"/>
      <c r="DJ84" s="140"/>
      <c r="DK84" s="140"/>
      <c r="DL84" s="140"/>
      <c r="DM84" s="140"/>
      <c r="DN84" s="140"/>
      <c r="DO84" s="140"/>
      <c r="DP84" s="140"/>
      <c r="DQ84" s="140"/>
      <c r="DR84" s="140"/>
      <c r="DS84" s="140"/>
      <c r="DT84" s="140"/>
      <c r="DU84" s="140"/>
      <c r="DV84" s="140"/>
      <c r="DW84" s="140"/>
      <c r="DX84" s="140"/>
      <c r="DY84" s="140"/>
      <c r="DZ84" s="140"/>
      <c r="EA84" s="140"/>
      <c r="EB84" s="140"/>
      <c r="EC84" s="140"/>
      <c r="ED84" s="140"/>
      <c r="EE84" s="140"/>
      <c r="EF84" s="140"/>
      <c r="EG84" s="140"/>
      <c r="EH84" s="140"/>
      <c r="EI84" s="140"/>
      <c r="EJ84" s="140"/>
      <c r="EK84" s="140"/>
      <c r="EL84" s="140"/>
      <c r="EM84" s="140"/>
      <c r="EN84" s="140"/>
      <c r="EO84" s="140"/>
      <c r="EP84" s="140"/>
      <c r="EQ84" s="140"/>
      <c r="ER84" s="140"/>
      <c r="ES84" s="140"/>
      <c r="ET84" s="140"/>
      <c r="EU84" s="140"/>
      <c r="EV84" s="140"/>
      <c r="EW84" s="140"/>
      <c r="EX84" s="140"/>
      <c r="EY84" s="140"/>
      <c r="EZ84" s="140"/>
      <c r="FA84" s="140"/>
      <c r="FB84" s="140"/>
      <c r="FC84" s="140"/>
      <c r="FD84" s="140"/>
      <c r="FE84" s="140"/>
      <c r="FF84" s="140"/>
      <c r="FG84" s="140"/>
      <c r="FH84" s="140"/>
      <c r="FI84" s="140"/>
      <c r="FJ84" s="140"/>
      <c r="FK84" s="140"/>
      <c r="FL84" s="140"/>
      <c r="FM84" s="140"/>
      <c r="FN84" s="140"/>
      <c r="FO84" s="140"/>
      <c r="FP84" s="140"/>
      <c r="FQ84" s="140"/>
      <c r="FR84" s="140"/>
      <c r="FS84" s="140"/>
      <c r="FT84" s="140"/>
      <c r="FU84" s="140"/>
      <c r="FV84" s="140"/>
      <c r="FW84" s="140"/>
      <c r="FX84" s="140"/>
      <c r="FY84" s="140"/>
      <c r="FZ84" s="140"/>
      <c r="GA84" s="140"/>
      <c r="GB84" s="140"/>
      <c r="GC84" s="140"/>
      <c r="GD84" s="140"/>
      <c r="GE84" s="140"/>
      <c r="GF84" s="140"/>
      <c r="GG84" s="140"/>
      <c r="GH84" s="140"/>
      <c r="GI84" s="140"/>
      <c r="GJ84" s="140"/>
      <c r="GK84" s="140"/>
      <c r="GL84" s="140"/>
      <c r="GM84" s="140"/>
      <c r="GN84" s="140"/>
      <c r="GO84" s="140"/>
      <c r="GP84" s="140"/>
      <c r="GQ84" s="140"/>
      <c r="GR84" s="140"/>
      <c r="GS84" s="140"/>
      <c r="GT84" s="140"/>
      <c r="GU84" s="140"/>
      <c r="GV84" s="140"/>
      <c r="GW84" s="140"/>
      <c r="GX84" s="140"/>
      <c r="GY84" s="140"/>
      <c r="GZ84" s="140"/>
      <c r="HA84" s="140"/>
      <c r="HB84" s="140"/>
      <c r="HC84" s="140"/>
      <c r="HD84" s="140"/>
      <c r="HE84" s="140"/>
      <c r="HF84" s="140"/>
      <c r="HG84" s="140"/>
      <c r="HH84" s="140"/>
      <c r="HI84" s="140"/>
      <c r="HJ84" s="140"/>
      <c r="HK84" s="140"/>
      <c r="HL84" s="140"/>
      <c r="HM84" s="140"/>
      <c r="HN84" s="140"/>
      <c r="HO84" s="140"/>
      <c r="HP84" s="140"/>
      <c r="HQ84" s="140"/>
      <c r="HR84" s="140"/>
      <c r="HS84" s="140"/>
      <c r="HT84" s="140"/>
      <c r="HU84" s="140"/>
      <c r="HV84" s="140"/>
      <c r="HW84" s="141"/>
      <c r="HX84" s="142"/>
    </row>
    <row collapsed="false" customFormat="false" customHeight="false" hidden="false" ht="12.75" outlineLevel="0" r="85">
      <c r="D85" s="113" t="s">
        <v>176</v>
      </c>
      <c r="E85" s="139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  <c r="AE85" s="140"/>
      <c r="AF85" s="140"/>
      <c r="AG85" s="140"/>
      <c r="AH85" s="140"/>
      <c r="AI85" s="140"/>
      <c r="AJ85" s="140"/>
      <c r="AK85" s="140"/>
      <c r="AL85" s="140"/>
      <c r="AM85" s="140"/>
      <c r="AN85" s="140"/>
      <c r="AO85" s="140"/>
      <c r="AP85" s="140"/>
      <c r="AQ85" s="140"/>
      <c r="AR85" s="140"/>
      <c r="AS85" s="140"/>
      <c r="AT85" s="140"/>
      <c r="AU85" s="140"/>
      <c r="AV85" s="140"/>
      <c r="AW85" s="140"/>
      <c r="AX85" s="140"/>
      <c r="AY85" s="140"/>
      <c r="AZ85" s="140"/>
      <c r="BA85" s="140"/>
      <c r="BB85" s="140"/>
      <c r="BC85" s="140"/>
      <c r="BD85" s="140"/>
      <c r="BE85" s="140"/>
      <c r="BF85" s="140"/>
      <c r="BG85" s="140"/>
      <c r="BH85" s="140"/>
      <c r="BI85" s="140"/>
      <c r="BJ85" s="140"/>
      <c r="BK85" s="140"/>
      <c r="BL85" s="140"/>
      <c r="BM85" s="140"/>
      <c r="BN85" s="140"/>
      <c r="BO85" s="140"/>
      <c r="BP85" s="140"/>
      <c r="BQ85" s="140"/>
      <c r="BR85" s="140"/>
      <c r="BS85" s="140"/>
      <c r="BT85" s="140"/>
      <c r="BU85" s="140"/>
      <c r="BV85" s="140"/>
      <c r="BW85" s="140"/>
      <c r="BX85" s="140"/>
      <c r="BY85" s="140"/>
      <c r="BZ85" s="140"/>
      <c r="CA85" s="140"/>
      <c r="CB85" s="140"/>
      <c r="CC85" s="140"/>
      <c r="CD85" s="140"/>
      <c r="CE85" s="140"/>
      <c r="CF85" s="140"/>
      <c r="CG85" s="140"/>
      <c r="CH85" s="140"/>
      <c r="CI85" s="140"/>
      <c r="CJ85" s="140"/>
      <c r="CK85" s="140"/>
      <c r="CL85" s="140"/>
      <c r="CM85" s="140"/>
      <c r="CN85" s="140"/>
      <c r="CO85" s="140"/>
      <c r="CP85" s="140"/>
      <c r="CQ85" s="140"/>
      <c r="CR85" s="140"/>
      <c r="CS85" s="140"/>
      <c r="CT85" s="140"/>
      <c r="CU85" s="140"/>
      <c r="CV85" s="140"/>
      <c r="CW85" s="140"/>
      <c r="CX85" s="140"/>
      <c r="CY85" s="140"/>
      <c r="CZ85" s="140"/>
      <c r="DA85" s="140"/>
      <c r="DB85" s="140"/>
      <c r="DC85" s="140"/>
      <c r="DD85" s="140"/>
      <c r="DE85" s="140"/>
      <c r="DF85" s="140"/>
      <c r="DG85" s="140"/>
      <c r="DH85" s="140"/>
      <c r="DI85" s="140"/>
      <c r="DJ85" s="140"/>
      <c r="DK85" s="140"/>
      <c r="DL85" s="140"/>
      <c r="DM85" s="140"/>
      <c r="DN85" s="140"/>
      <c r="DO85" s="140"/>
      <c r="DP85" s="140"/>
      <c r="DQ85" s="140"/>
      <c r="DR85" s="140"/>
      <c r="DS85" s="140"/>
      <c r="DT85" s="140"/>
      <c r="DU85" s="140"/>
      <c r="DV85" s="140"/>
      <c r="DW85" s="140"/>
      <c r="DX85" s="140"/>
      <c r="DY85" s="140"/>
      <c r="DZ85" s="140"/>
      <c r="EA85" s="140"/>
      <c r="EB85" s="140"/>
      <c r="EC85" s="140"/>
      <c r="ED85" s="140"/>
      <c r="EE85" s="140"/>
      <c r="EF85" s="140"/>
      <c r="EG85" s="140"/>
      <c r="EH85" s="140"/>
      <c r="EI85" s="140"/>
      <c r="EJ85" s="140"/>
      <c r="EK85" s="140"/>
      <c r="EL85" s="140"/>
      <c r="EM85" s="140"/>
      <c r="EN85" s="140"/>
      <c r="EO85" s="140"/>
      <c r="EP85" s="140"/>
      <c r="EQ85" s="140"/>
      <c r="ER85" s="140"/>
      <c r="ES85" s="140"/>
      <c r="ET85" s="140"/>
      <c r="EU85" s="140"/>
      <c r="EV85" s="140"/>
      <c r="EW85" s="140"/>
      <c r="EX85" s="140"/>
      <c r="EY85" s="140"/>
      <c r="EZ85" s="140"/>
      <c r="FA85" s="140"/>
      <c r="FB85" s="140"/>
      <c r="FC85" s="140"/>
      <c r="FD85" s="140"/>
      <c r="FE85" s="140"/>
      <c r="FF85" s="140"/>
      <c r="FG85" s="140"/>
      <c r="FH85" s="140"/>
      <c r="FI85" s="140"/>
      <c r="FJ85" s="140"/>
      <c r="FK85" s="140"/>
      <c r="FL85" s="140"/>
      <c r="FM85" s="140"/>
      <c r="FN85" s="140"/>
      <c r="FO85" s="140"/>
      <c r="FP85" s="140"/>
      <c r="FQ85" s="140"/>
      <c r="FR85" s="140"/>
      <c r="FS85" s="140"/>
      <c r="FT85" s="140"/>
      <c r="FU85" s="140"/>
      <c r="FV85" s="140"/>
      <c r="FW85" s="140"/>
      <c r="FX85" s="140"/>
      <c r="FY85" s="140"/>
      <c r="FZ85" s="140"/>
      <c r="GA85" s="140"/>
      <c r="GB85" s="140"/>
      <c r="GC85" s="140"/>
      <c r="GD85" s="140"/>
      <c r="GE85" s="140"/>
      <c r="GF85" s="140"/>
      <c r="GG85" s="140"/>
      <c r="GH85" s="140"/>
      <c r="GI85" s="140"/>
      <c r="GJ85" s="140"/>
      <c r="GK85" s="140"/>
      <c r="GL85" s="140"/>
      <c r="GM85" s="140"/>
      <c r="GN85" s="140"/>
      <c r="GO85" s="140"/>
      <c r="GP85" s="140"/>
      <c r="GQ85" s="140"/>
      <c r="GR85" s="140"/>
      <c r="GS85" s="140"/>
      <c r="GT85" s="140"/>
      <c r="GU85" s="140"/>
      <c r="GV85" s="140"/>
      <c r="GW85" s="140"/>
      <c r="GX85" s="140"/>
      <c r="GY85" s="140"/>
      <c r="GZ85" s="140"/>
      <c r="HA85" s="140"/>
      <c r="HB85" s="140"/>
      <c r="HC85" s="140"/>
      <c r="HD85" s="140"/>
      <c r="HE85" s="140"/>
      <c r="HF85" s="140"/>
      <c r="HG85" s="140"/>
      <c r="HH85" s="140"/>
      <c r="HI85" s="140"/>
      <c r="HJ85" s="140"/>
      <c r="HK85" s="140"/>
      <c r="HL85" s="140"/>
      <c r="HM85" s="140"/>
      <c r="HN85" s="140"/>
      <c r="HO85" s="140"/>
      <c r="HP85" s="140"/>
      <c r="HQ85" s="140"/>
      <c r="HR85" s="140"/>
      <c r="HS85" s="140"/>
      <c r="HT85" s="140"/>
      <c r="HU85" s="140"/>
      <c r="HV85" s="140"/>
      <c r="HW85" s="141"/>
      <c r="HX85" s="142"/>
    </row>
    <row collapsed="false" customFormat="false" customHeight="false" hidden="false" ht="12.75" outlineLevel="0" r="86">
      <c r="D86" s="113" t="s">
        <v>177</v>
      </c>
      <c r="E86" s="139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  <c r="AX86" s="140"/>
      <c r="AY86" s="140"/>
      <c r="AZ86" s="140"/>
      <c r="BA86" s="140"/>
      <c r="BB86" s="140"/>
      <c r="BC86" s="140"/>
      <c r="BD86" s="140"/>
      <c r="BE86" s="140"/>
      <c r="BF86" s="140"/>
      <c r="BG86" s="140"/>
      <c r="BH86" s="140"/>
      <c r="BI86" s="140"/>
      <c r="BJ86" s="140"/>
      <c r="BK86" s="140"/>
      <c r="BL86" s="140"/>
      <c r="BM86" s="140"/>
      <c r="BN86" s="140"/>
      <c r="BO86" s="140"/>
      <c r="BP86" s="140"/>
      <c r="BQ86" s="140"/>
      <c r="BR86" s="140"/>
      <c r="BS86" s="140"/>
      <c r="BT86" s="140"/>
      <c r="BU86" s="140"/>
      <c r="BV86" s="140"/>
      <c r="BW86" s="140"/>
      <c r="BX86" s="140"/>
      <c r="BY86" s="140"/>
      <c r="BZ86" s="140"/>
      <c r="CA86" s="140"/>
      <c r="CB86" s="140"/>
      <c r="CC86" s="140"/>
      <c r="CD86" s="140"/>
      <c r="CE86" s="140"/>
      <c r="CF86" s="140"/>
      <c r="CG86" s="140"/>
      <c r="CH86" s="140"/>
      <c r="CI86" s="140"/>
      <c r="CJ86" s="140"/>
      <c r="CK86" s="140"/>
      <c r="CL86" s="140"/>
      <c r="CM86" s="140"/>
      <c r="CN86" s="140"/>
      <c r="CO86" s="140"/>
      <c r="CP86" s="140"/>
      <c r="CQ86" s="140"/>
      <c r="CR86" s="140"/>
      <c r="CS86" s="140"/>
      <c r="CT86" s="140"/>
      <c r="CU86" s="140"/>
      <c r="CV86" s="140"/>
      <c r="CW86" s="140"/>
      <c r="CX86" s="140"/>
      <c r="CY86" s="140"/>
      <c r="CZ86" s="140"/>
      <c r="DA86" s="140"/>
      <c r="DB86" s="140"/>
      <c r="DC86" s="140"/>
      <c r="DD86" s="140"/>
      <c r="DE86" s="140"/>
      <c r="DF86" s="140"/>
      <c r="DG86" s="140"/>
      <c r="DH86" s="140"/>
      <c r="DI86" s="140"/>
      <c r="DJ86" s="140"/>
      <c r="DK86" s="140"/>
      <c r="DL86" s="140"/>
      <c r="DM86" s="140"/>
      <c r="DN86" s="140"/>
      <c r="DO86" s="140"/>
      <c r="DP86" s="140"/>
      <c r="DQ86" s="140"/>
      <c r="DR86" s="140"/>
      <c r="DS86" s="140"/>
      <c r="DT86" s="140"/>
      <c r="DU86" s="140"/>
      <c r="DV86" s="140"/>
      <c r="DW86" s="140"/>
      <c r="DX86" s="140"/>
      <c r="DY86" s="140"/>
      <c r="DZ86" s="140"/>
      <c r="EA86" s="140"/>
      <c r="EB86" s="140"/>
      <c r="EC86" s="140"/>
      <c r="ED86" s="140"/>
      <c r="EE86" s="140"/>
      <c r="EF86" s="140"/>
      <c r="EG86" s="140"/>
      <c r="EH86" s="140"/>
      <c r="EI86" s="140"/>
      <c r="EJ86" s="140"/>
      <c r="EK86" s="140"/>
      <c r="EL86" s="140"/>
      <c r="EM86" s="140"/>
      <c r="EN86" s="140"/>
      <c r="EO86" s="140"/>
      <c r="EP86" s="140"/>
      <c r="EQ86" s="140"/>
      <c r="ER86" s="140"/>
      <c r="ES86" s="140"/>
      <c r="ET86" s="140"/>
      <c r="EU86" s="140"/>
      <c r="EV86" s="140"/>
      <c r="EW86" s="140"/>
      <c r="EX86" s="140"/>
      <c r="EY86" s="140"/>
      <c r="EZ86" s="140"/>
      <c r="FA86" s="140"/>
      <c r="FB86" s="140"/>
      <c r="FC86" s="140"/>
      <c r="FD86" s="140"/>
      <c r="FE86" s="140"/>
      <c r="FF86" s="140"/>
      <c r="FG86" s="140"/>
      <c r="FH86" s="140"/>
      <c r="FI86" s="140"/>
      <c r="FJ86" s="140"/>
      <c r="FK86" s="140"/>
      <c r="FL86" s="140"/>
      <c r="FM86" s="140"/>
      <c r="FN86" s="140"/>
      <c r="FO86" s="140"/>
      <c r="FP86" s="140"/>
      <c r="FQ86" s="140"/>
      <c r="FR86" s="140"/>
      <c r="FS86" s="140"/>
      <c r="FT86" s="140"/>
      <c r="FU86" s="140"/>
      <c r="FV86" s="140"/>
      <c r="FW86" s="140"/>
      <c r="FX86" s="140"/>
      <c r="FY86" s="140"/>
      <c r="FZ86" s="140"/>
      <c r="GA86" s="140"/>
      <c r="GB86" s="140"/>
      <c r="GC86" s="140"/>
      <c r="GD86" s="140"/>
      <c r="GE86" s="140"/>
      <c r="GF86" s="140"/>
      <c r="GG86" s="140"/>
      <c r="GH86" s="140"/>
      <c r="GI86" s="140"/>
      <c r="GJ86" s="140"/>
      <c r="GK86" s="140"/>
      <c r="GL86" s="140"/>
      <c r="GM86" s="140"/>
      <c r="GN86" s="140"/>
      <c r="GO86" s="140"/>
      <c r="GP86" s="140"/>
      <c r="GQ86" s="140"/>
      <c r="GR86" s="140"/>
      <c r="GS86" s="140"/>
      <c r="GT86" s="140"/>
      <c r="GU86" s="140"/>
      <c r="GV86" s="140"/>
      <c r="GW86" s="140"/>
      <c r="GX86" s="140"/>
      <c r="GY86" s="140"/>
      <c r="GZ86" s="140"/>
      <c r="HA86" s="140"/>
      <c r="HB86" s="140"/>
      <c r="HC86" s="140"/>
      <c r="HD86" s="140"/>
      <c r="HE86" s="140"/>
      <c r="HF86" s="140"/>
      <c r="HG86" s="140"/>
      <c r="HH86" s="140"/>
      <c r="HI86" s="140"/>
      <c r="HJ86" s="140"/>
      <c r="HK86" s="140"/>
      <c r="HL86" s="140"/>
      <c r="HM86" s="140"/>
      <c r="HN86" s="140"/>
      <c r="HO86" s="140"/>
      <c r="HP86" s="140"/>
      <c r="HQ86" s="140"/>
      <c r="HR86" s="140"/>
      <c r="HS86" s="140"/>
      <c r="HT86" s="140"/>
      <c r="HU86" s="140"/>
      <c r="HV86" s="140"/>
      <c r="HW86" s="141"/>
      <c r="HX86" s="142"/>
    </row>
    <row collapsed="false" customFormat="false" customHeight="false" hidden="false" ht="12.75" outlineLevel="0" r="87">
      <c r="D87" s="113" t="s">
        <v>178</v>
      </c>
      <c r="E87" s="139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0"/>
      <c r="AC87" s="140"/>
      <c r="AD87" s="140"/>
      <c r="AE87" s="140"/>
      <c r="AF87" s="140"/>
      <c r="AG87" s="140"/>
      <c r="AH87" s="140"/>
      <c r="AI87" s="140"/>
      <c r="AJ87" s="140"/>
      <c r="AK87" s="140"/>
      <c r="AL87" s="140"/>
      <c r="AM87" s="140"/>
      <c r="AN87" s="140"/>
      <c r="AO87" s="140"/>
      <c r="AP87" s="140"/>
      <c r="AQ87" s="140"/>
      <c r="AR87" s="140"/>
      <c r="AS87" s="140"/>
      <c r="AT87" s="140"/>
      <c r="AU87" s="140"/>
      <c r="AV87" s="140"/>
      <c r="AW87" s="140"/>
      <c r="AX87" s="140"/>
      <c r="AY87" s="140"/>
      <c r="AZ87" s="140"/>
      <c r="BA87" s="140"/>
      <c r="BB87" s="140"/>
      <c r="BC87" s="140"/>
      <c r="BD87" s="140"/>
      <c r="BE87" s="140"/>
      <c r="BF87" s="140"/>
      <c r="BG87" s="140"/>
      <c r="BH87" s="140"/>
      <c r="BI87" s="140"/>
      <c r="BJ87" s="140"/>
      <c r="BK87" s="140"/>
      <c r="BL87" s="140"/>
      <c r="BM87" s="140"/>
      <c r="BN87" s="140"/>
      <c r="BO87" s="140"/>
      <c r="BP87" s="140"/>
      <c r="BQ87" s="140"/>
      <c r="BR87" s="140"/>
      <c r="BS87" s="140"/>
      <c r="BT87" s="140"/>
      <c r="BU87" s="140"/>
      <c r="BV87" s="140"/>
      <c r="BW87" s="140"/>
      <c r="BX87" s="140"/>
      <c r="BY87" s="140"/>
      <c r="BZ87" s="140"/>
      <c r="CA87" s="140"/>
      <c r="CB87" s="140"/>
      <c r="CC87" s="140"/>
      <c r="CD87" s="140"/>
      <c r="CE87" s="140"/>
      <c r="CF87" s="140"/>
      <c r="CG87" s="140"/>
      <c r="CH87" s="140"/>
      <c r="CI87" s="140"/>
      <c r="CJ87" s="140"/>
      <c r="CK87" s="140"/>
      <c r="CL87" s="140"/>
      <c r="CM87" s="140"/>
      <c r="CN87" s="140"/>
      <c r="CO87" s="140"/>
      <c r="CP87" s="140"/>
      <c r="CQ87" s="140"/>
      <c r="CR87" s="140"/>
      <c r="CS87" s="140"/>
      <c r="CT87" s="140"/>
      <c r="CU87" s="140"/>
      <c r="CV87" s="140"/>
      <c r="CW87" s="140"/>
      <c r="CX87" s="140"/>
      <c r="CY87" s="140"/>
      <c r="CZ87" s="140"/>
      <c r="DA87" s="140"/>
      <c r="DB87" s="140"/>
      <c r="DC87" s="140"/>
      <c r="DD87" s="140"/>
      <c r="DE87" s="140"/>
      <c r="DF87" s="140"/>
      <c r="DG87" s="140"/>
      <c r="DH87" s="140"/>
      <c r="DI87" s="140"/>
      <c r="DJ87" s="140"/>
      <c r="DK87" s="140"/>
      <c r="DL87" s="140"/>
      <c r="DM87" s="140"/>
      <c r="DN87" s="140"/>
      <c r="DO87" s="140"/>
      <c r="DP87" s="140"/>
      <c r="DQ87" s="140"/>
      <c r="DR87" s="140"/>
      <c r="DS87" s="140"/>
      <c r="DT87" s="140"/>
      <c r="DU87" s="140"/>
      <c r="DV87" s="140"/>
      <c r="DW87" s="140"/>
      <c r="DX87" s="140"/>
      <c r="DY87" s="140"/>
      <c r="DZ87" s="140"/>
      <c r="EA87" s="140"/>
      <c r="EB87" s="140"/>
      <c r="EC87" s="140"/>
      <c r="ED87" s="140"/>
      <c r="EE87" s="140"/>
      <c r="EF87" s="140"/>
      <c r="EG87" s="140"/>
      <c r="EH87" s="140"/>
      <c r="EI87" s="140"/>
      <c r="EJ87" s="140"/>
      <c r="EK87" s="140"/>
      <c r="EL87" s="140"/>
      <c r="EM87" s="140"/>
      <c r="EN87" s="140"/>
      <c r="EO87" s="140"/>
      <c r="EP87" s="140"/>
      <c r="EQ87" s="140"/>
      <c r="ER87" s="140"/>
      <c r="ES87" s="140"/>
      <c r="ET87" s="140"/>
      <c r="EU87" s="140"/>
      <c r="EV87" s="140"/>
      <c r="EW87" s="140"/>
      <c r="EX87" s="140"/>
      <c r="EY87" s="140"/>
      <c r="EZ87" s="140"/>
      <c r="FA87" s="140"/>
      <c r="FB87" s="140"/>
      <c r="FC87" s="140"/>
      <c r="FD87" s="140"/>
      <c r="FE87" s="140"/>
      <c r="FF87" s="140"/>
      <c r="FG87" s="140"/>
      <c r="FH87" s="140"/>
      <c r="FI87" s="140"/>
      <c r="FJ87" s="140"/>
      <c r="FK87" s="140"/>
      <c r="FL87" s="140"/>
      <c r="FM87" s="140"/>
      <c r="FN87" s="140"/>
      <c r="FO87" s="140"/>
      <c r="FP87" s="140"/>
      <c r="FQ87" s="140"/>
      <c r="FR87" s="140"/>
      <c r="FS87" s="140"/>
      <c r="FT87" s="140"/>
      <c r="FU87" s="140"/>
      <c r="FV87" s="140"/>
      <c r="FW87" s="140"/>
      <c r="FX87" s="140"/>
      <c r="FY87" s="140"/>
      <c r="FZ87" s="140"/>
      <c r="GA87" s="140"/>
      <c r="GB87" s="140"/>
      <c r="GC87" s="140"/>
      <c r="GD87" s="140"/>
      <c r="GE87" s="140"/>
      <c r="GF87" s="140"/>
      <c r="GG87" s="140"/>
      <c r="GH87" s="140"/>
      <c r="GI87" s="140"/>
      <c r="GJ87" s="140"/>
      <c r="GK87" s="140"/>
      <c r="GL87" s="140"/>
      <c r="GM87" s="140"/>
      <c r="GN87" s="140"/>
      <c r="GO87" s="140"/>
      <c r="GP87" s="140"/>
      <c r="GQ87" s="140"/>
      <c r="GR87" s="140"/>
      <c r="GS87" s="140"/>
      <c r="GT87" s="140"/>
      <c r="GU87" s="140"/>
      <c r="GV87" s="140"/>
      <c r="GW87" s="140"/>
      <c r="GX87" s="140"/>
      <c r="GY87" s="140"/>
      <c r="GZ87" s="140"/>
      <c r="HA87" s="140"/>
      <c r="HB87" s="140"/>
      <c r="HC87" s="140"/>
      <c r="HD87" s="140"/>
      <c r="HE87" s="140"/>
      <c r="HF87" s="140"/>
      <c r="HG87" s="140"/>
      <c r="HH87" s="140"/>
      <c r="HI87" s="140"/>
      <c r="HJ87" s="140"/>
      <c r="HK87" s="140"/>
      <c r="HL87" s="140"/>
      <c r="HM87" s="140"/>
      <c r="HN87" s="140"/>
      <c r="HO87" s="140"/>
      <c r="HP87" s="140"/>
      <c r="HQ87" s="140"/>
      <c r="HR87" s="140"/>
      <c r="HS87" s="140"/>
      <c r="HT87" s="140"/>
      <c r="HU87" s="140"/>
      <c r="HV87" s="140"/>
      <c r="HW87" s="141"/>
      <c r="HX87" s="142"/>
    </row>
    <row collapsed="false" customFormat="false" customHeight="false" hidden="false" ht="12.75" outlineLevel="0" r="88">
      <c r="D88" s="113" t="s">
        <v>179</v>
      </c>
      <c r="E88" s="139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  <c r="AC88" s="140"/>
      <c r="AD88" s="140"/>
      <c r="AE88" s="140"/>
      <c r="AF88" s="140"/>
      <c r="AG88" s="140"/>
      <c r="AH88" s="140"/>
      <c r="AI88" s="140"/>
      <c r="AJ88" s="140"/>
      <c r="AK88" s="140"/>
      <c r="AL88" s="140"/>
      <c r="AM88" s="140"/>
      <c r="AN88" s="140"/>
      <c r="AO88" s="140"/>
      <c r="AP88" s="140"/>
      <c r="AQ88" s="140"/>
      <c r="AR88" s="140"/>
      <c r="AS88" s="140"/>
      <c r="AT88" s="140"/>
      <c r="AU88" s="140"/>
      <c r="AV88" s="140"/>
      <c r="AW88" s="140"/>
      <c r="AX88" s="140"/>
      <c r="AY88" s="140"/>
      <c r="AZ88" s="140"/>
      <c r="BA88" s="140"/>
      <c r="BB88" s="140"/>
      <c r="BC88" s="140"/>
      <c r="BD88" s="140"/>
      <c r="BE88" s="140"/>
      <c r="BF88" s="140"/>
      <c r="BG88" s="140"/>
      <c r="BH88" s="140"/>
      <c r="BI88" s="140"/>
      <c r="BJ88" s="140"/>
      <c r="BK88" s="140"/>
      <c r="BL88" s="140"/>
      <c r="BM88" s="140"/>
      <c r="BN88" s="140"/>
      <c r="BO88" s="140"/>
      <c r="BP88" s="140"/>
      <c r="BQ88" s="140"/>
      <c r="BR88" s="140"/>
      <c r="BS88" s="140"/>
      <c r="BT88" s="140"/>
      <c r="BU88" s="140"/>
      <c r="BV88" s="140"/>
      <c r="BW88" s="140"/>
      <c r="BX88" s="140"/>
      <c r="BY88" s="140"/>
      <c r="BZ88" s="140"/>
      <c r="CA88" s="140"/>
      <c r="CB88" s="140"/>
      <c r="CC88" s="140"/>
      <c r="CD88" s="140"/>
      <c r="CE88" s="140"/>
      <c r="CF88" s="140"/>
      <c r="CG88" s="140"/>
      <c r="CH88" s="140"/>
      <c r="CI88" s="140"/>
      <c r="CJ88" s="140"/>
      <c r="CK88" s="140"/>
      <c r="CL88" s="140"/>
      <c r="CM88" s="140"/>
      <c r="CN88" s="140"/>
      <c r="CO88" s="140"/>
      <c r="CP88" s="140"/>
      <c r="CQ88" s="140"/>
      <c r="CR88" s="140"/>
      <c r="CS88" s="140"/>
      <c r="CT88" s="140"/>
      <c r="CU88" s="140"/>
      <c r="CV88" s="140"/>
      <c r="CW88" s="140"/>
      <c r="CX88" s="140"/>
      <c r="CY88" s="140"/>
      <c r="CZ88" s="140"/>
      <c r="DA88" s="140"/>
      <c r="DB88" s="140"/>
      <c r="DC88" s="140"/>
      <c r="DD88" s="140"/>
      <c r="DE88" s="140"/>
      <c r="DF88" s="140"/>
      <c r="DG88" s="140"/>
      <c r="DH88" s="140"/>
      <c r="DI88" s="140"/>
      <c r="DJ88" s="140"/>
      <c r="DK88" s="140"/>
      <c r="DL88" s="140"/>
      <c r="DM88" s="140"/>
      <c r="DN88" s="140"/>
      <c r="DO88" s="140"/>
      <c r="DP88" s="140"/>
      <c r="DQ88" s="140"/>
      <c r="DR88" s="140"/>
      <c r="DS88" s="140"/>
      <c r="DT88" s="140"/>
      <c r="DU88" s="140"/>
      <c r="DV88" s="140"/>
      <c r="DW88" s="140"/>
      <c r="DX88" s="140"/>
      <c r="DY88" s="140"/>
      <c r="DZ88" s="140"/>
      <c r="EA88" s="140"/>
      <c r="EB88" s="140"/>
      <c r="EC88" s="140"/>
      <c r="ED88" s="140"/>
      <c r="EE88" s="140"/>
      <c r="EF88" s="140"/>
      <c r="EG88" s="140"/>
      <c r="EH88" s="140"/>
      <c r="EI88" s="140"/>
      <c r="EJ88" s="140"/>
      <c r="EK88" s="140"/>
      <c r="EL88" s="140"/>
      <c r="EM88" s="140"/>
      <c r="EN88" s="140"/>
      <c r="EO88" s="140"/>
      <c r="EP88" s="140"/>
      <c r="EQ88" s="140"/>
      <c r="ER88" s="140"/>
      <c r="ES88" s="140"/>
      <c r="ET88" s="140"/>
      <c r="EU88" s="140"/>
      <c r="EV88" s="140"/>
      <c r="EW88" s="140"/>
      <c r="EX88" s="140"/>
      <c r="EY88" s="140"/>
      <c r="EZ88" s="140"/>
      <c r="FA88" s="140"/>
      <c r="FB88" s="140"/>
      <c r="FC88" s="140"/>
      <c r="FD88" s="140"/>
      <c r="FE88" s="140"/>
      <c r="FF88" s="140"/>
      <c r="FG88" s="140"/>
      <c r="FH88" s="140"/>
      <c r="FI88" s="140"/>
      <c r="FJ88" s="140"/>
      <c r="FK88" s="140"/>
      <c r="FL88" s="140"/>
      <c r="FM88" s="140"/>
      <c r="FN88" s="140"/>
      <c r="FO88" s="140"/>
      <c r="FP88" s="140"/>
      <c r="FQ88" s="140"/>
      <c r="FR88" s="140"/>
      <c r="FS88" s="140"/>
      <c r="FT88" s="140"/>
      <c r="FU88" s="140"/>
      <c r="FV88" s="140"/>
      <c r="FW88" s="140"/>
      <c r="FX88" s="140"/>
      <c r="FY88" s="140"/>
      <c r="FZ88" s="140"/>
      <c r="GA88" s="140"/>
      <c r="GB88" s="140"/>
      <c r="GC88" s="140"/>
      <c r="GD88" s="140"/>
      <c r="GE88" s="140"/>
      <c r="GF88" s="140"/>
      <c r="GG88" s="140"/>
      <c r="GH88" s="140"/>
      <c r="GI88" s="140"/>
      <c r="GJ88" s="140"/>
      <c r="GK88" s="140"/>
      <c r="GL88" s="140"/>
      <c r="GM88" s="140"/>
      <c r="GN88" s="140"/>
      <c r="GO88" s="140"/>
      <c r="GP88" s="140"/>
      <c r="GQ88" s="140"/>
      <c r="GR88" s="140"/>
      <c r="GS88" s="140"/>
      <c r="GT88" s="140"/>
      <c r="GU88" s="140"/>
      <c r="GV88" s="140"/>
      <c r="GW88" s="140"/>
      <c r="GX88" s="140"/>
      <c r="GY88" s="140"/>
      <c r="GZ88" s="140"/>
      <c r="HA88" s="140"/>
      <c r="HB88" s="140"/>
      <c r="HC88" s="140"/>
      <c r="HD88" s="140"/>
      <c r="HE88" s="140"/>
      <c r="HF88" s="140"/>
      <c r="HG88" s="140"/>
      <c r="HH88" s="140"/>
      <c r="HI88" s="140"/>
      <c r="HJ88" s="140"/>
      <c r="HK88" s="140"/>
      <c r="HL88" s="140"/>
      <c r="HM88" s="140"/>
      <c r="HN88" s="140"/>
      <c r="HO88" s="140"/>
      <c r="HP88" s="140"/>
      <c r="HQ88" s="140"/>
      <c r="HR88" s="140"/>
      <c r="HS88" s="140"/>
      <c r="HT88" s="140"/>
      <c r="HU88" s="140"/>
      <c r="HV88" s="140"/>
      <c r="HW88" s="141"/>
      <c r="HX88" s="142"/>
    </row>
    <row collapsed="false" customFormat="false" customHeight="false" hidden="false" ht="12.75" outlineLevel="0" r="89">
      <c r="D89" s="113" t="s">
        <v>180</v>
      </c>
      <c r="E89" s="139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0"/>
      <c r="AG89" s="140"/>
      <c r="AH89" s="140"/>
      <c r="AI89" s="140"/>
      <c r="AJ89" s="140"/>
      <c r="AK89" s="140"/>
      <c r="AL89" s="140"/>
      <c r="AM89" s="140"/>
      <c r="AN89" s="140"/>
      <c r="AO89" s="140"/>
      <c r="AP89" s="140"/>
      <c r="AQ89" s="140"/>
      <c r="AR89" s="140"/>
      <c r="AS89" s="140"/>
      <c r="AT89" s="140"/>
      <c r="AU89" s="140"/>
      <c r="AV89" s="140"/>
      <c r="AW89" s="140"/>
      <c r="AX89" s="140"/>
      <c r="AY89" s="140"/>
      <c r="AZ89" s="140"/>
      <c r="BA89" s="140"/>
      <c r="BB89" s="140"/>
      <c r="BC89" s="140"/>
      <c r="BD89" s="140"/>
      <c r="BE89" s="140"/>
      <c r="BF89" s="140"/>
      <c r="BG89" s="140"/>
      <c r="BH89" s="140"/>
      <c r="BI89" s="140"/>
      <c r="BJ89" s="140"/>
      <c r="BK89" s="140"/>
      <c r="BL89" s="140"/>
      <c r="BM89" s="140"/>
      <c r="BN89" s="140"/>
      <c r="BO89" s="140"/>
      <c r="BP89" s="140"/>
      <c r="BQ89" s="140"/>
      <c r="BR89" s="140"/>
      <c r="BS89" s="140"/>
      <c r="BT89" s="140"/>
      <c r="BU89" s="140"/>
      <c r="BV89" s="140"/>
      <c r="BW89" s="140"/>
      <c r="BX89" s="140"/>
      <c r="BY89" s="140"/>
      <c r="BZ89" s="140"/>
      <c r="CA89" s="140"/>
      <c r="CB89" s="140"/>
      <c r="CC89" s="140"/>
      <c r="CD89" s="140"/>
      <c r="CE89" s="140"/>
      <c r="CF89" s="140"/>
      <c r="CG89" s="140"/>
      <c r="CH89" s="140"/>
      <c r="CI89" s="140"/>
      <c r="CJ89" s="140"/>
      <c r="CK89" s="140"/>
      <c r="CL89" s="140"/>
      <c r="CM89" s="140"/>
      <c r="CN89" s="140"/>
      <c r="CO89" s="140"/>
      <c r="CP89" s="140"/>
      <c r="CQ89" s="140"/>
      <c r="CR89" s="140"/>
      <c r="CS89" s="140"/>
      <c r="CT89" s="140"/>
      <c r="CU89" s="140"/>
      <c r="CV89" s="140"/>
      <c r="CW89" s="140"/>
      <c r="CX89" s="140"/>
      <c r="CY89" s="140"/>
      <c r="CZ89" s="140"/>
      <c r="DA89" s="140"/>
      <c r="DB89" s="140"/>
      <c r="DC89" s="140"/>
      <c r="DD89" s="140"/>
      <c r="DE89" s="140"/>
      <c r="DF89" s="140"/>
      <c r="DG89" s="140"/>
      <c r="DH89" s="140"/>
      <c r="DI89" s="140"/>
      <c r="DJ89" s="140"/>
      <c r="DK89" s="140"/>
      <c r="DL89" s="140"/>
      <c r="DM89" s="140"/>
      <c r="DN89" s="140"/>
      <c r="DO89" s="140"/>
      <c r="DP89" s="140"/>
      <c r="DQ89" s="140"/>
      <c r="DR89" s="140"/>
      <c r="DS89" s="140"/>
      <c r="DT89" s="140"/>
      <c r="DU89" s="140"/>
      <c r="DV89" s="140"/>
      <c r="DW89" s="140"/>
      <c r="DX89" s="140"/>
      <c r="DY89" s="140"/>
      <c r="DZ89" s="140"/>
      <c r="EA89" s="140"/>
      <c r="EB89" s="140"/>
      <c r="EC89" s="140"/>
      <c r="ED89" s="140"/>
      <c r="EE89" s="140"/>
      <c r="EF89" s="140"/>
      <c r="EG89" s="140"/>
      <c r="EH89" s="140"/>
      <c r="EI89" s="140"/>
      <c r="EJ89" s="140"/>
      <c r="EK89" s="140"/>
      <c r="EL89" s="140"/>
      <c r="EM89" s="140"/>
      <c r="EN89" s="140"/>
      <c r="EO89" s="140"/>
      <c r="EP89" s="140"/>
      <c r="EQ89" s="140"/>
      <c r="ER89" s="140"/>
      <c r="ES89" s="140"/>
      <c r="ET89" s="140"/>
      <c r="EU89" s="140"/>
      <c r="EV89" s="140"/>
      <c r="EW89" s="140"/>
      <c r="EX89" s="140"/>
      <c r="EY89" s="140"/>
      <c r="EZ89" s="140"/>
      <c r="FA89" s="140"/>
      <c r="FB89" s="140"/>
      <c r="FC89" s="140"/>
      <c r="FD89" s="140"/>
      <c r="FE89" s="140"/>
      <c r="FF89" s="140"/>
      <c r="FG89" s="140"/>
      <c r="FH89" s="140"/>
      <c r="FI89" s="140"/>
      <c r="FJ89" s="140"/>
      <c r="FK89" s="140"/>
      <c r="FL89" s="140"/>
      <c r="FM89" s="140"/>
      <c r="FN89" s="140"/>
      <c r="FO89" s="140"/>
      <c r="FP89" s="140"/>
      <c r="FQ89" s="140"/>
      <c r="FR89" s="140"/>
      <c r="FS89" s="140"/>
      <c r="FT89" s="140"/>
      <c r="FU89" s="140"/>
      <c r="FV89" s="140"/>
      <c r="FW89" s="140"/>
      <c r="FX89" s="140"/>
      <c r="FY89" s="140"/>
      <c r="FZ89" s="140"/>
      <c r="GA89" s="140"/>
      <c r="GB89" s="140"/>
      <c r="GC89" s="140"/>
      <c r="GD89" s="140"/>
      <c r="GE89" s="140"/>
      <c r="GF89" s="140"/>
      <c r="GG89" s="140"/>
      <c r="GH89" s="140"/>
      <c r="GI89" s="140"/>
      <c r="GJ89" s="140"/>
      <c r="GK89" s="140"/>
      <c r="GL89" s="140"/>
      <c r="GM89" s="140"/>
      <c r="GN89" s="140"/>
      <c r="GO89" s="140"/>
      <c r="GP89" s="140"/>
      <c r="GQ89" s="140"/>
      <c r="GR89" s="140"/>
      <c r="GS89" s="140"/>
      <c r="GT89" s="140"/>
      <c r="GU89" s="140"/>
      <c r="GV89" s="140"/>
      <c r="GW89" s="140"/>
      <c r="GX89" s="140"/>
      <c r="GY89" s="140"/>
      <c r="GZ89" s="140"/>
      <c r="HA89" s="140"/>
      <c r="HB89" s="140"/>
      <c r="HC89" s="140"/>
      <c r="HD89" s="140"/>
      <c r="HE89" s="140"/>
      <c r="HF89" s="140"/>
      <c r="HG89" s="140"/>
      <c r="HH89" s="140"/>
      <c r="HI89" s="140"/>
      <c r="HJ89" s="140"/>
      <c r="HK89" s="140"/>
      <c r="HL89" s="140"/>
      <c r="HM89" s="140"/>
      <c r="HN89" s="140"/>
      <c r="HO89" s="140"/>
      <c r="HP89" s="140"/>
      <c r="HQ89" s="140"/>
      <c r="HR89" s="140"/>
      <c r="HS89" s="140"/>
      <c r="HT89" s="140"/>
      <c r="HU89" s="140"/>
      <c r="HV89" s="140"/>
      <c r="HW89" s="141"/>
      <c r="HX89" s="142"/>
    </row>
    <row collapsed="false" customFormat="false" customHeight="false" hidden="false" ht="12.75" outlineLevel="0" r="90">
      <c r="D90" s="113" t="s">
        <v>182</v>
      </c>
      <c r="E90" s="139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140"/>
      <c r="AL90" s="140"/>
      <c r="AM90" s="140"/>
      <c r="AN90" s="140"/>
      <c r="AO90" s="140"/>
      <c r="AP90" s="140"/>
      <c r="AQ90" s="140"/>
      <c r="AR90" s="140"/>
      <c r="AS90" s="140"/>
      <c r="AT90" s="140"/>
      <c r="AU90" s="140"/>
      <c r="AV90" s="140"/>
      <c r="AW90" s="140"/>
      <c r="AX90" s="140"/>
      <c r="AY90" s="140"/>
      <c r="AZ90" s="140"/>
      <c r="BA90" s="140"/>
      <c r="BB90" s="140"/>
      <c r="BC90" s="140"/>
      <c r="BD90" s="140"/>
      <c r="BE90" s="140"/>
      <c r="BF90" s="140"/>
      <c r="BG90" s="140"/>
      <c r="BH90" s="140"/>
      <c r="BI90" s="140"/>
      <c r="BJ90" s="140"/>
      <c r="BK90" s="140"/>
      <c r="BL90" s="140"/>
      <c r="BM90" s="140"/>
      <c r="BN90" s="140"/>
      <c r="BO90" s="140"/>
      <c r="BP90" s="140"/>
      <c r="BQ90" s="140"/>
      <c r="BR90" s="140"/>
      <c r="BS90" s="140"/>
      <c r="BT90" s="140"/>
      <c r="BU90" s="140"/>
      <c r="BV90" s="140"/>
      <c r="BW90" s="140"/>
      <c r="BX90" s="140"/>
      <c r="BY90" s="140"/>
      <c r="BZ90" s="140"/>
      <c r="CA90" s="140"/>
      <c r="CB90" s="140"/>
      <c r="CC90" s="140"/>
      <c r="CD90" s="140"/>
      <c r="CE90" s="140"/>
      <c r="CF90" s="140"/>
      <c r="CG90" s="140"/>
      <c r="CH90" s="140"/>
      <c r="CI90" s="140"/>
      <c r="CJ90" s="140"/>
      <c r="CK90" s="140"/>
      <c r="CL90" s="140"/>
      <c r="CM90" s="140"/>
      <c r="CN90" s="140"/>
      <c r="CO90" s="140"/>
      <c r="CP90" s="140"/>
      <c r="CQ90" s="140"/>
      <c r="CR90" s="140"/>
      <c r="CS90" s="140"/>
      <c r="CT90" s="140"/>
      <c r="CU90" s="140"/>
      <c r="CV90" s="140"/>
      <c r="CW90" s="140"/>
      <c r="CX90" s="140"/>
      <c r="CY90" s="140"/>
      <c r="CZ90" s="140"/>
      <c r="DA90" s="140"/>
      <c r="DB90" s="140"/>
      <c r="DC90" s="140"/>
      <c r="DD90" s="140"/>
      <c r="DE90" s="140"/>
      <c r="DF90" s="140"/>
      <c r="DG90" s="140"/>
      <c r="DH90" s="140"/>
      <c r="DI90" s="140"/>
      <c r="DJ90" s="140"/>
      <c r="DK90" s="140"/>
      <c r="DL90" s="140"/>
      <c r="DM90" s="140"/>
      <c r="DN90" s="140"/>
      <c r="DO90" s="140"/>
      <c r="DP90" s="140"/>
      <c r="DQ90" s="140"/>
      <c r="DR90" s="140"/>
      <c r="DS90" s="140"/>
      <c r="DT90" s="140"/>
      <c r="DU90" s="140"/>
      <c r="DV90" s="140"/>
      <c r="DW90" s="140"/>
      <c r="DX90" s="140"/>
      <c r="DY90" s="140"/>
      <c r="DZ90" s="140"/>
      <c r="EA90" s="140"/>
      <c r="EB90" s="140"/>
      <c r="EC90" s="140"/>
      <c r="ED90" s="140"/>
      <c r="EE90" s="140"/>
      <c r="EF90" s="140"/>
      <c r="EG90" s="140"/>
      <c r="EH90" s="140"/>
      <c r="EI90" s="140"/>
      <c r="EJ90" s="140"/>
      <c r="EK90" s="140"/>
      <c r="EL90" s="140"/>
      <c r="EM90" s="140"/>
      <c r="EN90" s="140"/>
      <c r="EO90" s="140"/>
      <c r="EP90" s="140"/>
      <c r="EQ90" s="140"/>
      <c r="ER90" s="140"/>
      <c r="ES90" s="140"/>
      <c r="ET90" s="140"/>
      <c r="EU90" s="140"/>
      <c r="EV90" s="140"/>
      <c r="EW90" s="140"/>
      <c r="EX90" s="140"/>
      <c r="EY90" s="140"/>
      <c r="EZ90" s="140"/>
      <c r="FA90" s="140"/>
      <c r="FB90" s="140"/>
      <c r="FC90" s="140"/>
      <c r="FD90" s="140"/>
      <c r="FE90" s="140"/>
      <c r="FF90" s="140"/>
      <c r="FG90" s="140"/>
      <c r="FH90" s="140"/>
      <c r="FI90" s="140"/>
      <c r="FJ90" s="140"/>
      <c r="FK90" s="140"/>
      <c r="FL90" s="140"/>
      <c r="FM90" s="140"/>
      <c r="FN90" s="140"/>
      <c r="FO90" s="140"/>
      <c r="FP90" s="140"/>
      <c r="FQ90" s="140"/>
      <c r="FR90" s="140"/>
      <c r="FS90" s="140"/>
      <c r="FT90" s="140"/>
      <c r="FU90" s="140"/>
      <c r="FV90" s="140"/>
      <c r="FW90" s="140"/>
      <c r="FX90" s="140"/>
      <c r="FY90" s="140"/>
      <c r="FZ90" s="140"/>
      <c r="GA90" s="140"/>
      <c r="GB90" s="140"/>
      <c r="GC90" s="140"/>
      <c r="GD90" s="140"/>
      <c r="GE90" s="140"/>
      <c r="GF90" s="140"/>
      <c r="GG90" s="140"/>
      <c r="GH90" s="140"/>
      <c r="GI90" s="140"/>
      <c r="GJ90" s="140"/>
      <c r="GK90" s="140"/>
      <c r="GL90" s="140"/>
      <c r="GM90" s="140"/>
      <c r="GN90" s="140"/>
      <c r="GO90" s="140"/>
      <c r="GP90" s="140"/>
      <c r="GQ90" s="140"/>
      <c r="GR90" s="140"/>
      <c r="GS90" s="140"/>
      <c r="GT90" s="140"/>
      <c r="GU90" s="140"/>
      <c r="GV90" s="140"/>
      <c r="GW90" s="140"/>
      <c r="GX90" s="140"/>
      <c r="GY90" s="140"/>
      <c r="GZ90" s="140"/>
      <c r="HA90" s="140"/>
      <c r="HB90" s="140"/>
      <c r="HC90" s="140"/>
      <c r="HD90" s="140"/>
      <c r="HE90" s="140"/>
      <c r="HF90" s="140"/>
      <c r="HG90" s="140"/>
      <c r="HH90" s="140"/>
      <c r="HI90" s="140"/>
      <c r="HJ90" s="140"/>
      <c r="HK90" s="140"/>
      <c r="HL90" s="140"/>
      <c r="HM90" s="140"/>
      <c r="HN90" s="140"/>
      <c r="HO90" s="140"/>
      <c r="HP90" s="140"/>
      <c r="HQ90" s="140"/>
      <c r="HR90" s="140"/>
      <c r="HS90" s="140"/>
      <c r="HT90" s="140"/>
      <c r="HU90" s="140"/>
      <c r="HV90" s="140"/>
      <c r="HW90" s="141"/>
      <c r="HX90" s="142"/>
    </row>
    <row collapsed="false" customFormat="false" customHeight="false" hidden="false" ht="12.75" outlineLevel="0" r="91">
      <c r="D91" s="113" t="s">
        <v>183</v>
      </c>
      <c r="E91" s="139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  <c r="AC91" s="140"/>
      <c r="AD91" s="140"/>
      <c r="AE91" s="140"/>
      <c r="AF91" s="140"/>
      <c r="AG91" s="140"/>
      <c r="AH91" s="140"/>
      <c r="AI91" s="140"/>
      <c r="AJ91" s="140"/>
      <c r="AK91" s="140"/>
      <c r="AL91" s="140"/>
      <c r="AM91" s="140"/>
      <c r="AN91" s="140"/>
      <c r="AO91" s="140"/>
      <c r="AP91" s="140"/>
      <c r="AQ91" s="140"/>
      <c r="AR91" s="140"/>
      <c r="AS91" s="140"/>
      <c r="AT91" s="140"/>
      <c r="AU91" s="140"/>
      <c r="AV91" s="140"/>
      <c r="AW91" s="140"/>
      <c r="AX91" s="140"/>
      <c r="AY91" s="140"/>
      <c r="AZ91" s="140"/>
      <c r="BA91" s="140"/>
      <c r="BB91" s="140"/>
      <c r="BC91" s="140"/>
      <c r="BD91" s="140"/>
      <c r="BE91" s="140"/>
      <c r="BF91" s="140"/>
      <c r="BG91" s="140"/>
      <c r="BH91" s="140"/>
      <c r="BI91" s="140"/>
      <c r="BJ91" s="140"/>
      <c r="BK91" s="140"/>
      <c r="BL91" s="140"/>
      <c r="BM91" s="140"/>
      <c r="BN91" s="140"/>
      <c r="BO91" s="140"/>
      <c r="BP91" s="140"/>
      <c r="BQ91" s="140"/>
      <c r="BR91" s="140"/>
      <c r="BS91" s="140"/>
      <c r="BT91" s="140"/>
      <c r="BU91" s="140"/>
      <c r="BV91" s="140"/>
      <c r="BW91" s="140"/>
      <c r="BX91" s="140"/>
      <c r="BY91" s="140"/>
      <c r="BZ91" s="140"/>
      <c r="CA91" s="140"/>
      <c r="CB91" s="140"/>
      <c r="CC91" s="140"/>
      <c r="CD91" s="140"/>
      <c r="CE91" s="140"/>
      <c r="CF91" s="140"/>
      <c r="CG91" s="140"/>
      <c r="CH91" s="140"/>
      <c r="CI91" s="140"/>
      <c r="CJ91" s="140"/>
      <c r="CK91" s="140"/>
      <c r="CL91" s="140"/>
      <c r="CM91" s="140"/>
      <c r="CN91" s="140"/>
      <c r="CO91" s="140"/>
      <c r="CP91" s="140"/>
      <c r="CQ91" s="140"/>
      <c r="CR91" s="140"/>
      <c r="CS91" s="140"/>
      <c r="CT91" s="140"/>
      <c r="CU91" s="140"/>
      <c r="CV91" s="140"/>
      <c r="CW91" s="140"/>
      <c r="CX91" s="140"/>
      <c r="CY91" s="140"/>
      <c r="CZ91" s="140"/>
      <c r="DA91" s="140"/>
      <c r="DB91" s="140"/>
      <c r="DC91" s="140"/>
      <c r="DD91" s="140"/>
      <c r="DE91" s="140"/>
      <c r="DF91" s="140"/>
      <c r="DG91" s="140"/>
      <c r="DH91" s="140"/>
      <c r="DI91" s="140"/>
      <c r="DJ91" s="140"/>
      <c r="DK91" s="140"/>
      <c r="DL91" s="140"/>
      <c r="DM91" s="140"/>
      <c r="DN91" s="140"/>
      <c r="DO91" s="140"/>
      <c r="DP91" s="140"/>
      <c r="DQ91" s="140"/>
      <c r="DR91" s="140"/>
      <c r="DS91" s="140"/>
      <c r="DT91" s="140"/>
      <c r="DU91" s="140"/>
      <c r="DV91" s="140"/>
      <c r="DW91" s="140"/>
      <c r="DX91" s="140"/>
      <c r="DY91" s="140"/>
      <c r="DZ91" s="140"/>
      <c r="EA91" s="140"/>
      <c r="EB91" s="140"/>
      <c r="EC91" s="140"/>
      <c r="ED91" s="140"/>
      <c r="EE91" s="140"/>
      <c r="EF91" s="140"/>
      <c r="EG91" s="140"/>
      <c r="EH91" s="140"/>
      <c r="EI91" s="140"/>
      <c r="EJ91" s="140"/>
      <c r="EK91" s="140"/>
      <c r="EL91" s="140"/>
      <c r="EM91" s="140"/>
      <c r="EN91" s="140"/>
      <c r="EO91" s="140"/>
      <c r="EP91" s="140"/>
      <c r="EQ91" s="140"/>
      <c r="ER91" s="140"/>
      <c r="ES91" s="140"/>
      <c r="ET91" s="140"/>
      <c r="EU91" s="140"/>
      <c r="EV91" s="140"/>
      <c r="EW91" s="140"/>
      <c r="EX91" s="140"/>
      <c r="EY91" s="140"/>
      <c r="EZ91" s="140"/>
      <c r="FA91" s="140"/>
      <c r="FB91" s="140"/>
      <c r="FC91" s="140"/>
      <c r="FD91" s="140"/>
      <c r="FE91" s="140"/>
      <c r="FF91" s="140"/>
      <c r="FG91" s="140"/>
      <c r="FH91" s="140"/>
      <c r="FI91" s="140"/>
      <c r="FJ91" s="140"/>
      <c r="FK91" s="140"/>
      <c r="FL91" s="140"/>
      <c r="FM91" s="140"/>
      <c r="FN91" s="140"/>
      <c r="FO91" s="140"/>
      <c r="FP91" s="140"/>
      <c r="FQ91" s="140"/>
      <c r="FR91" s="140"/>
      <c r="FS91" s="140"/>
      <c r="FT91" s="140"/>
      <c r="FU91" s="140"/>
      <c r="FV91" s="140"/>
      <c r="FW91" s="140"/>
      <c r="FX91" s="140"/>
      <c r="FY91" s="140"/>
      <c r="FZ91" s="140"/>
      <c r="GA91" s="140"/>
      <c r="GB91" s="140"/>
      <c r="GC91" s="140"/>
      <c r="GD91" s="140"/>
      <c r="GE91" s="140"/>
      <c r="GF91" s="140"/>
      <c r="GG91" s="140"/>
      <c r="GH91" s="140"/>
      <c r="GI91" s="140"/>
      <c r="GJ91" s="140"/>
      <c r="GK91" s="140"/>
      <c r="GL91" s="140"/>
      <c r="GM91" s="140"/>
      <c r="GN91" s="140"/>
      <c r="GO91" s="140"/>
      <c r="GP91" s="140"/>
      <c r="GQ91" s="140"/>
      <c r="GR91" s="140"/>
      <c r="GS91" s="140"/>
      <c r="GT91" s="140"/>
      <c r="GU91" s="140"/>
      <c r="GV91" s="140"/>
      <c r="GW91" s="140"/>
      <c r="GX91" s="140"/>
      <c r="GY91" s="140"/>
      <c r="GZ91" s="140"/>
      <c r="HA91" s="140"/>
      <c r="HB91" s="140"/>
      <c r="HC91" s="140"/>
      <c r="HD91" s="140"/>
      <c r="HE91" s="140"/>
      <c r="HF91" s="140"/>
      <c r="HG91" s="140"/>
      <c r="HH91" s="140"/>
      <c r="HI91" s="140"/>
      <c r="HJ91" s="140"/>
      <c r="HK91" s="140"/>
      <c r="HL91" s="140"/>
      <c r="HM91" s="140"/>
      <c r="HN91" s="140"/>
      <c r="HO91" s="140"/>
      <c r="HP91" s="140"/>
      <c r="HQ91" s="140"/>
      <c r="HR91" s="140"/>
      <c r="HS91" s="140"/>
      <c r="HT91" s="140"/>
      <c r="HU91" s="140"/>
      <c r="HV91" s="140"/>
      <c r="HW91" s="141"/>
      <c r="HX91" s="142"/>
    </row>
    <row collapsed="false" customFormat="false" customHeight="false" hidden="false" ht="12.75" outlineLevel="0" r="92">
      <c r="D92" s="113" t="s">
        <v>184</v>
      </c>
      <c r="E92" s="139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  <c r="AB92" s="140"/>
      <c r="AC92" s="140"/>
      <c r="AD92" s="140"/>
      <c r="AE92" s="140"/>
      <c r="AF92" s="140"/>
      <c r="AG92" s="140"/>
      <c r="AH92" s="140"/>
      <c r="AI92" s="140"/>
      <c r="AJ92" s="140"/>
      <c r="AK92" s="140"/>
      <c r="AL92" s="140"/>
      <c r="AM92" s="140"/>
      <c r="AN92" s="140"/>
      <c r="AO92" s="140"/>
      <c r="AP92" s="140"/>
      <c r="AQ92" s="140"/>
      <c r="AR92" s="140"/>
      <c r="AS92" s="140"/>
      <c r="AT92" s="140"/>
      <c r="AU92" s="140"/>
      <c r="AV92" s="140"/>
      <c r="AW92" s="140"/>
      <c r="AX92" s="140"/>
      <c r="AY92" s="140"/>
      <c r="AZ92" s="140"/>
      <c r="BA92" s="140"/>
      <c r="BB92" s="140"/>
      <c r="BC92" s="140"/>
      <c r="BD92" s="140"/>
      <c r="BE92" s="140"/>
      <c r="BF92" s="140"/>
      <c r="BG92" s="140"/>
      <c r="BH92" s="140"/>
      <c r="BI92" s="140"/>
      <c r="BJ92" s="140"/>
      <c r="BK92" s="140"/>
      <c r="BL92" s="140"/>
      <c r="BM92" s="140"/>
      <c r="BN92" s="140"/>
      <c r="BO92" s="140"/>
      <c r="BP92" s="140"/>
      <c r="BQ92" s="140"/>
      <c r="BR92" s="140"/>
      <c r="BS92" s="140"/>
      <c r="BT92" s="140"/>
      <c r="BU92" s="140"/>
      <c r="BV92" s="140"/>
      <c r="BW92" s="140"/>
      <c r="BX92" s="140"/>
      <c r="BY92" s="140"/>
      <c r="BZ92" s="140"/>
      <c r="CA92" s="140"/>
      <c r="CB92" s="140"/>
      <c r="CC92" s="140"/>
      <c r="CD92" s="140"/>
      <c r="CE92" s="140"/>
      <c r="CF92" s="140"/>
      <c r="CG92" s="140"/>
      <c r="CH92" s="140"/>
      <c r="CI92" s="140"/>
      <c r="CJ92" s="140"/>
      <c r="CK92" s="140"/>
      <c r="CL92" s="140"/>
      <c r="CM92" s="140"/>
      <c r="CN92" s="140"/>
      <c r="CO92" s="140"/>
      <c r="CP92" s="140"/>
      <c r="CQ92" s="140"/>
      <c r="CR92" s="140"/>
      <c r="CS92" s="140"/>
      <c r="CT92" s="140"/>
      <c r="CU92" s="140"/>
      <c r="CV92" s="140"/>
      <c r="CW92" s="140"/>
      <c r="CX92" s="140"/>
      <c r="CY92" s="140"/>
      <c r="CZ92" s="140"/>
      <c r="DA92" s="140"/>
      <c r="DB92" s="140"/>
      <c r="DC92" s="140"/>
      <c r="DD92" s="140"/>
      <c r="DE92" s="140"/>
      <c r="DF92" s="140"/>
      <c r="DG92" s="140"/>
      <c r="DH92" s="140"/>
      <c r="DI92" s="140"/>
      <c r="DJ92" s="140"/>
      <c r="DK92" s="140"/>
      <c r="DL92" s="140"/>
      <c r="DM92" s="140"/>
      <c r="DN92" s="140"/>
      <c r="DO92" s="140"/>
      <c r="DP92" s="140"/>
      <c r="DQ92" s="140"/>
      <c r="DR92" s="140"/>
      <c r="DS92" s="140"/>
      <c r="DT92" s="140"/>
      <c r="DU92" s="140"/>
      <c r="DV92" s="140"/>
      <c r="DW92" s="140"/>
      <c r="DX92" s="140"/>
      <c r="DY92" s="140"/>
      <c r="DZ92" s="140"/>
      <c r="EA92" s="140"/>
      <c r="EB92" s="140"/>
      <c r="EC92" s="140"/>
      <c r="ED92" s="140"/>
      <c r="EE92" s="140"/>
      <c r="EF92" s="140"/>
      <c r="EG92" s="140"/>
      <c r="EH92" s="140"/>
      <c r="EI92" s="140"/>
      <c r="EJ92" s="140"/>
      <c r="EK92" s="140"/>
      <c r="EL92" s="140"/>
      <c r="EM92" s="140"/>
      <c r="EN92" s="140"/>
      <c r="EO92" s="140"/>
      <c r="EP92" s="140"/>
      <c r="EQ92" s="140"/>
      <c r="ER92" s="140"/>
      <c r="ES92" s="140"/>
      <c r="ET92" s="140"/>
      <c r="EU92" s="140"/>
      <c r="EV92" s="140"/>
      <c r="EW92" s="140"/>
      <c r="EX92" s="140"/>
      <c r="EY92" s="140"/>
      <c r="EZ92" s="140"/>
      <c r="FA92" s="140"/>
      <c r="FB92" s="140"/>
      <c r="FC92" s="140"/>
      <c r="FD92" s="140"/>
      <c r="FE92" s="140"/>
      <c r="FF92" s="140"/>
      <c r="FG92" s="140"/>
      <c r="FH92" s="140"/>
      <c r="FI92" s="140"/>
      <c r="FJ92" s="140"/>
      <c r="FK92" s="140"/>
      <c r="FL92" s="140"/>
      <c r="FM92" s="140"/>
      <c r="FN92" s="140"/>
      <c r="FO92" s="140"/>
      <c r="FP92" s="140"/>
      <c r="FQ92" s="140"/>
      <c r="FR92" s="140"/>
      <c r="FS92" s="140"/>
      <c r="FT92" s="140"/>
      <c r="FU92" s="140"/>
      <c r="FV92" s="140"/>
      <c r="FW92" s="140"/>
      <c r="FX92" s="140"/>
      <c r="FY92" s="140"/>
      <c r="FZ92" s="140"/>
      <c r="GA92" s="140"/>
      <c r="GB92" s="140"/>
      <c r="GC92" s="140"/>
      <c r="GD92" s="140"/>
      <c r="GE92" s="140"/>
      <c r="GF92" s="140"/>
      <c r="GG92" s="140"/>
      <c r="GH92" s="140"/>
      <c r="GI92" s="140"/>
      <c r="GJ92" s="140"/>
      <c r="GK92" s="140"/>
      <c r="GL92" s="140"/>
      <c r="GM92" s="140"/>
      <c r="GN92" s="140"/>
      <c r="GO92" s="140"/>
      <c r="GP92" s="140"/>
      <c r="GQ92" s="140"/>
      <c r="GR92" s="140"/>
      <c r="GS92" s="140"/>
      <c r="GT92" s="140"/>
      <c r="GU92" s="140"/>
      <c r="GV92" s="140"/>
      <c r="GW92" s="140"/>
      <c r="GX92" s="140"/>
      <c r="GY92" s="140"/>
      <c r="GZ92" s="140"/>
      <c r="HA92" s="140"/>
      <c r="HB92" s="140"/>
      <c r="HC92" s="140"/>
      <c r="HD92" s="140"/>
      <c r="HE92" s="140"/>
      <c r="HF92" s="140"/>
      <c r="HG92" s="140"/>
      <c r="HH92" s="140"/>
      <c r="HI92" s="140"/>
      <c r="HJ92" s="140"/>
      <c r="HK92" s="140"/>
      <c r="HL92" s="140"/>
      <c r="HM92" s="140"/>
      <c r="HN92" s="140"/>
      <c r="HO92" s="140"/>
      <c r="HP92" s="140"/>
      <c r="HQ92" s="140"/>
      <c r="HR92" s="140"/>
      <c r="HS92" s="140"/>
      <c r="HT92" s="140"/>
      <c r="HU92" s="140"/>
      <c r="HV92" s="140"/>
      <c r="HW92" s="141"/>
      <c r="HX92" s="142"/>
    </row>
    <row collapsed="false" customFormat="false" customHeight="false" hidden="false" ht="12.75" outlineLevel="0" r="93">
      <c r="D93" s="113" t="s">
        <v>185</v>
      </c>
      <c r="E93" s="139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  <c r="AD93" s="140"/>
      <c r="AE93" s="140"/>
      <c r="AF93" s="140"/>
      <c r="AG93" s="140"/>
      <c r="AH93" s="140"/>
      <c r="AI93" s="140"/>
      <c r="AJ93" s="140"/>
      <c r="AK93" s="140"/>
      <c r="AL93" s="140"/>
      <c r="AM93" s="140"/>
      <c r="AN93" s="140"/>
      <c r="AO93" s="140"/>
      <c r="AP93" s="140"/>
      <c r="AQ93" s="140"/>
      <c r="AR93" s="140"/>
      <c r="AS93" s="140"/>
      <c r="AT93" s="140"/>
      <c r="AU93" s="140"/>
      <c r="AV93" s="140"/>
      <c r="AW93" s="140"/>
      <c r="AX93" s="140"/>
      <c r="AY93" s="140"/>
      <c r="AZ93" s="140"/>
      <c r="BA93" s="140"/>
      <c r="BB93" s="140"/>
      <c r="BC93" s="140"/>
      <c r="BD93" s="140"/>
      <c r="BE93" s="140"/>
      <c r="BF93" s="140"/>
      <c r="BG93" s="140"/>
      <c r="BH93" s="140"/>
      <c r="BI93" s="140"/>
      <c r="BJ93" s="140"/>
      <c r="BK93" s="140"/>
      <c r="BL93" s="140"/>
      <c r="BM93" s="140"/>
      <c r="BN93" s="140"/>
      <c r="BO93" s="140"/>
      <c r="BP93" s="140"/>
      <c r="BQ93" s="140"/>
      <c r="BR93" s="140"/>
      <c r="BS93" s="140"/>
      <c r="BT93" s="140"/>
      <c r="BU93" s="140"/>
      <c r="BV93" s="140"/>
      <c r="BW93" s="140"/>
      <c r="BX93" s="140"/>
      <c r="BY93" s="140"/>
      <c r="BZ93" s="140"/>
      <c r="CA93" s="140"/>
      <c r="CB93" s="140"/>
      <c r="CC93" s="140"/>
      <c r="CD93" s="140"/>
      <c r="CE93" s="140"/>
      <c r="CF93" s="140"/>
      <c r="CG93" s="140"/>
      <c r="CH93" s="140"/>
      <c r="CI93" s="140"/>
      <c r="CJ93" s="140"/>
      <c r="CK93" s="140"/>
      <c r="CL93" s="140"/>
      <c r="CM93" s="140"/>
      <c r="CN93" s="140"/>
      <c r="CO93" s="140"/>
      <c r="CP93" s="140"/>
      <c r="CQ93" s="140"/>
      <c r="CR93" s="140"/>
      <c r="CS93" s="140"/>
      <c r="CT93" s="140"/>
      <c r="CU93" s="140"/>
      <c r="CV93" s="140"/>
      <c r="CW93" s="140"/>
      <c r="CX93" s="140"/>
      <c r="CY93" s="140"/>
      <c r="CZ93" s="140"/>
      <c r="DA93" s="140"/>
      <c r="DB93" s="140"/>
      <c r="DC93" s="140"/>
      <c r="DD93" s="140"/>
      <c r="DE93" s="140"/>
      <c r="DF93" s="140"/>
      <c r="DG93" s="140"/>
      <c r="DH93" s="140"/>
      <c r="DI93" s="140"/>
      <c r="DJ93" s="140"/>
      <c r="DK93" s="140"/>
      <c r="DL93" s="140"/>
      <c r="DM93" s="140"/>
      <c r="DN93" s="140"/>
      <c r="DO93" s="140"/>
      <c r="DP93" s="140"/>
      <c r="DQ93" s="140"/>
      <c r="DR93" s="140"/>
      <c r="DS93" s="140"/>
      <c r="DT93" s="140"/>
      <c r="DU93" s="140"/>
      <c r="DV93" s="140"/>
      <c r="DW93" s="140"/>
      <c r="DX93" s="140"/>
      <c r="DY93" s="140"/>
      <c r="DZ93" s="140"/>
      <c r="EA93" s="140"/>
      <c r="EB93" s="140"/>
      <c r="EC93" s="140"/>
      <c r="ED93" s="140"/>
      <c r="EE93" s="140"/>
      <c r="EF93" s="140"/>
      <c r="EG93" s="140"/>
      <c r="EH93" s="140"/>
      <c r="EI93" s="140"/>
      <c r="EJ93" s="140"/>
      <c r="EK93" s="140"/>
      <c r="EL93" s="140"/>
      <c r="EM93" s="140"/>
      <c r="EN93" s="140"/>
      <c r="EO93" s="140"/>
      <c r="EP93" s="140"/>
      <c r="EQ93" s="140"/>
      <c r="ER93" s="140"/>
      <c r="ES93" s="140"/>
      <c r="ET93" s="140"/>
      <c r="EU93" s="140"/>
      <c r="EV93" s="140"/>
      <c r="EW93" s="140"/>
      <c r="EX93" s="140"/>
      <c r="EY93" s="140"/>
      <c r="EZ93" s="140"/>
      <c r="FA93" s="140"/>
      <c r="FB93" s="140"/>
      <c r="FC93" s="140"/>
      <c r="FD93" s="140"/>
      <c r="FE93" s="140"/>
      <c r="FF93" s="140"/>
      <c r="FG93" s="140"/>
      <c r="FH93" s="140"/>
      <c r="FI93" s="140"/>
      <c r="FJ93" s="140"/>
      <c r="FK93" s="140"/>
      <c r="FL93" s="140"/>
      <c r="FM93" s="140"/>
      <c r="FN93" s="140"/>
      <c r="FO93" s="140"/>
      <c r="FP93" s="140"/>
      <c r="FQ93" s="140"/>
      <c r="FR93" s="140"/>
      <c r="FS93" s="140"/>
      <c r="FT93" s="140"/>
      <c r="FU93" s="140"/>
      <c r="FV93" s="140"/>
      <c r="FW93" s="140"/>
      <c r="FX93" s="140"/>
      <c r="FY93" s="140"/>
      <c r="FZ93" s="140"/>
      <c r="GA93" s="140"/>
      <c r="GB93" s="140"/>
      <c r="GC93" s="140"/>
      <c r="GD93" s="140"/>
      <c r="GE93" s="140"/>
      <c r="GF93" s="140"/>
      <c r="GG93" s="140"/>
      <c r="GH93" s="140"/>
      <c r="GI93" s="140"/>
      <c r="GJ93" s="140"/>
      <c r="GK93" s="140"/>
      <c r="GL93" s="140"/>
      <c r="GM93" s="140"/>
      <c r="GN93" s="140"/>
      <c r="GO93" s="140"/>
      <c r="GP93" s="140"/>
      <c r="GQ93" s="140"/>
      <c r="GR93" s="140"/>
      <c r="GS93" s="140"/>
      <c r="GT93" s="140"/>
      <c r="GU93" s="140"/>
      <c r="GV93" s="140"/>
      <c r="GW93" s="140"/>
      <c r="GX93" s="140"/>
      <c r="GY93" s="140"/>
      <c r="GZ93" s="140"/>
      <c r="HA93" s="140"/>
      <c r="HB93" s="140"/>
      <c r="HC93" s="140"/>
      <c r="HD93" s="140"/>
      <c r="HE93" s="140"/>
      <c r="HF93" s="140"/>
      <c r="HG93" s="140"/>
      <c r="HH93" s="140"/>
      <c r="HI93" s="140"/>
      <c r="HJ93" s="140"/>
      <c r="HK93" s="140"/>
      <c r="HL93" s="140"/>
      <c r="HM93" s="140"/>
      <c r="HN93" s="140"/>
      <c r="HO93" s="140"/>
      <c r="HP93" s="140"/>
      <c r="HQ93" s="140"/>
      <c r="HR93" s="140"/>
      <c r="HS93" s="140"/>
      <c r="HT93" s="140"/>
      <c r="HU93" s="140"/>
      <c r="HV93" s="140"/>
      <c r="HW93" s="141"/>
      <c r="HX93" s="142"/>
    </row>
    <row collapsed="false" customFormat="false" customHeight="false" hidden="false" ht="12.75" outlineLevel="0" r="94">
      <c r="D94" s="113" t="s">
        <v>187</v>
      </c>
      <c r="E94" s="139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140"/>
      <c r="AL94" s="140"/>
      <c r="AM94" s="140"/>
      <c r="AN94" s="140"/>
      <c r="AO94" s="140"/>
      <c r="AP94" s="140"/>
      <c r="AQ94" s="140"/>
      <c r="AR94" s="140"/>
      <c r="AS94" s="140"/>
      <c r="AT94" s="140"/>
      <c r="AU94" s="140"/>
      <c r="AV94" s="140"/>
      <c r="AW94" s="140"/>
      <c r="AX94" s="140"/>
      <c r="AY94" s="140"/>
      <c r="AZ94" s="140"/>
      <c r="BA94" s="140"/>
      <c r="BB94" s="140"/>
      <c r="BC94" s="140"/>
      <c r="BD94" s="140"/>
      <c r="BE94" s="140"/>
      <c r="BF94" s="140"/>
      <c r="BG94" s="140"/>
      <c r="BH94" s="140"/>
      <c r="BI94" s="140"/>
      <c r="BJ94" s="140"/>
      <c r="BK94" s="140"/>
      <c r="BL94" s="140"/>
      <c r="BM94" s="140"/>
      <c r="BN94" s="140"/>
      <c r="BO94" s="140"/>
      <c r="BP94" s="140"/>
      <c r="BQ94" s="140"/>
      <c r="BR94" s="140"/>
      <c r="BS94" s="140"/>
      <c r="BT94" s="140"/>
      <c r="BU94" s="140"/>
      <c r="BV94" s="140"/>
      <c r="BW94" s="140"/>
      <c r="BX94" s="140"/>
      <c r="BY94" s="140"/>
      <c r="BZ94" s="140"/>
      <c r="CA94" s="140"/>
      <c r="CB94" s="140"/>
      <c r="CC94" s="140"/>
      <c r="CD94" s="140"/>
      <c r="CE94" s="140"/>
      <c r="CF94" s="140"/>
      <c r="CG94" s="140"/>
      <c r="CH94" s="140"/>
      <c r="CI94" s="140"/>
      <c r="CJ94" s="140"/>
      <c r="CK94" s="140"/>
      <c r="CL94" s="140"/>
      <c r="CM94" s="140"/>
      <c r="CN94" s="140"/>
      <c r="CO94" s="140"/>
      <c r="CP94" s="140"/>
      <c r="CQ94" s="140"/>
      <c r="CR94" s="140"/>
      <c r="CS94" s="140"/>
      <c r="CT94" s="140"/>
      <c r="CU94" s="140"/>
      <c r="CV94" s="140"/>
      <c r="CW94" s="140"/>
      <c r="CX94" s="140"/>
      <c r="CY94" s="140"/>
      <c r="CZ94" s="140"/>
      <c r="DA94" s="140"/>
      <c r="DB94" s="140"/>
      <c r="DC94" s="140"/>
      <c r="DD94" s="140"/>
      <c r="DE94" s="140"/>
      <c r="DF94" s="140"/>
      <c r="DG94" s="140"/>
      <c r="DH94" s="140"/>
      <c r="DI94" s="140"/>
      <c r="DJ94" s="140"/>
      <c r="DK94" s="140"/>
      <c r="DL94" s="140"/>
      <c r="DM94" s="140"/>
      <c r="DN94" s="140"/>
      <c r="DO94" s="140"/>
      <c r="DP94" s="140"/>
      <c r="DQ94" s="140"/>
      <c r="DR94" s="140"/>
      <c r="DS94" s="140"/>
      <c r="DT94" s="140"/>
      <c r="DU94" s="140"/>
      <c r="DV94" s="140"/>
      <c r="DW94" s="140"/>
      <c r="DX94" s="140"/>
      <c r="DY94" s="140"/>
      <c r="DZ94" s="140"/>
      <c r="EA94" s="140"/>
      <c r="EB94" s="140"/>
      <c r="EC94" s="140"/>
      <c r="ED94" s="140"/>
      <c r="EE94" s="140"/>
      <c r="EF94" s="140"/>
      <c r="EG94" s="140"/>
      <c r="EH94" s="140"/>
      <c r="EI94" s="140"/>
      <c r="EJ94" s="140"/>
      <c r="EK94" s="140"/>
      <c r="EL94" s="140"/>
      <c r="EM94" s="140"/>
      <c r="EN94" s="140"/>
      <c r="EO94" s="140"/>
      <c r="EP94" s="140"/>
      <c r="EQ94" s="140"/>
      <c r="ER94" s="140"/>
      <c r="ES94" s="140"/>
      <c r="ET94" s="140"/>
      <c r="EU94" s="140"/>
      <c r="EV94" s="140"/>
      <c r="EW94" s="140"/>
      <c r="EX94" s="140"/>
      <c r="EY94" s="140"/>
      <c r="EZ94" s="140"/>
      <c r="FA94" s="140"/>
      <c r="FB94" s="140"/>
      <c r="FC94" s="140"/>
      <c r="FD94" s="140"/>
      <c r="FE94" s="140"/>
      <c r="FF94" s="140"/>
      <c r="FG94" s="140"/>
      <c r="FH94" s="140"/>
      <c r="FI94" s="140"/>
      <c r="FJ94" s="140"/>
      <c r="FK94" s="140"/>
      <c r="FL94" s="140"/>
      <c r="FM94" s="140"/>
      <c r="FN94" s="140"/>
      <c r="FO94" s="140"/>
      <c r="FP94" s="140"/>
      <c r="FQ94" s="140"/>
      <c r="FR94" s="140"/>
      <c r="FS94" s="140"/>
      <c r="FT94" s="140"/>
      <c r="FU94" s="140"/>
      <c r="FV94" s="140"/>
      <c r="FW94" s="140"/>
      <c r="FX94" s="140"/>
      <c r="FY94" s="140"/>
      <c r="FZ94" s="140"/>
      <c r="GA94" s="140"/>
      <c r="GB94" s="140"/>
      <c r="GC94" s="140"/>
      <c r="GD94" s="140"/>
      <c r="GE94" s="140"/>
      <c r="GF94" s="140"/>
      <c r="GG94" s="140"/>
      <c r="GH94" s="140"/>
      <c r="GI94" s="140"/>
      <c r="GJ94" s="140"/>
      <c r="GK94" s="140"/>
      <c r="GL94" s="140"/>
      <c r="GM94" s="140"/>
      <c r="GN94" s="140"/>
      <c r="GO94" s="140"/>
      <c r="GP94" s="140"/>
      <c r="GQ94" s="140"/>
      <c r="GR94" s="140"/>
      <c r="GS94" s="140"/>
      <c r="GT94" s="140"/>
      <c r="GU94" s="140"/>
      <c r="GV94" s="140"/>
      <c r="GW94" s="140"/>
      <c r="GX94" s="140"/>
      <c r="GY94" s="140"/>
      <c r="GZ94" s="140"/>
      <c r="HA94" s="140"/>
      <c r="HB94" s="140"/>
      <c r="HC94" s="140"/>
      <c r="HD94" s="140"/>
      <c r="HE94" s="140"/>
      <c r="HF94" s="140"/>
      <c r="HG94" s="140"/>
      <c r="HH94" s="140"/>
      <c r="HI94" s="140"/>
      <c r="HJ94" s="140"/>
      <c r="HK94" s="140"/>
      <c r="HL94" s="140"/>
      <c r="HM94" s="140"/>
      <c r="HN94" s="140"/>
      <c r="HO94" s="140"/>
      <c r="HP94" s="140"/>
      <c r="HQ94" s="140"/>
      <c r="HR94" s="140"/>
      <c r="HS94" s="140"/>
      <c r="HT94" s="140"/>
      <c r="HU94" s="140"/>
      <c r="HV94" s="140"/>
      <c r="HW94" s="141"/>
      <c r="HX94" s="142"/>
    </row>
    <row collapsed="false" customFormat="false" customHeight="false" hidden="false" ht="12.75" outlineLevel="0" r="95">
      <c r="D95" s="113" t="s">
        <v>188</v>
      </c>
      <c r="E95" s="139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0"/>
      <c r="DC95" s="140"/>
      <c r="DD95" s="140"/>
      <c r="DE95" s="140"/>
      <c r="DF95" s="140"/>
      <c r="DG95" s="140"/>
      <c r="DH95" s="140"/>
      <c r="DI95" s="140"/>
      <c r="DJ95" s="140"/>
      <c r="DK95" s="140"/>
      <c r="DL95" s="140"/>
      <c r="DM95" s="140"/>
      <c r="DN95" s="140"/>
      <c r="DO95" s="140"/>
      <c r="DP95" s="140"/>
      <c r="DQ95" s="140"/>
      <c r="DR95" s="140"/>
      <c r="DS95" s="140"/>
      <c r="DT95" s="140"/>
      <c r="DU95" s="140"/>
      <c r="DV95" s="140"/>
      <c r="DW95" s="140"/>
      <c r="DX95" s="140"/>
      <c r="DY95" s="140"/>
      <c r="DZ95" s="140"/>
      <c r="EA95" s="140"/>
      <c r="EB95" s="140"/>
      <c r="EC95" s="140"/>
      <c r="ED95" s="140"/>
      <c r="EE95" s="140"/>
      <c r="EF95" s="140"/>
      <c r="EG95" s="140"/>
      <c r="EH95" s="140"/>
      <c r="EI95" s="140"/>
      <c r="EJ95" s="140"/>
      <c r="EK95" s="140"/>
      <c r="EL95" s="140"/>
      <c r="EM95" s="140"/>
      <c r="EN95" s="140"/>
      <c r="EO95" s="140"/>
      <c r="EP95" s="140"/>
      <c r="EQ95" s="140"/>
      <c r="ER95" s="140"/>
      <c r="ES95" s="140"/>
      <c r="ET95" s="140"/>
      <c r="EU95" s="140"/>
      <c r="EV95" s="140"/>
      <c r="EW95" s="140"/>
      <c r="EX95" s="140"/>
      <c r="EY95" s="140"/>
      <c r="EZ95" s="140"/>
      <c r="FA95" s="140"/>
      <c r="FB95" s="140"/>
      <c r="FC95" s="140"/>
      <c r="FD95" s="140"/>
      <c r="FE95" s="140"/>
      <c r="FF95" s="140"/>
      <c r="FG95" s="140"/>
      <c r="FH95" s="140"/>
      <c r="FI95" s="140"/>
      <c r="FJ95" s="140"/>
      <c r="FK95" s="140"/>
      <c r="FL95" s="140"/>
      <c r="FM95" s="140"/>
      <c r="FN95" s="140"/>
      <c r="FO95" s="140"/>
      <c r="FP95" s="140"/>
      <c r="FQ95" s="140"/>
      <c r="FR95" s="140"/>
      <c r="FS95" s="140"/>
      <c r="FT95" s="140"/>
      <c r="FU95" s="140"/>
      <c r="FV95" s="140"/>
      <c r="FW95" s="140"/>
      <c r="FX95" s="140"/>
      <c r="FY95" s="140"/>
      <c r="FZ95" s="140"/>
      <c r="GA95" s="140"/>
      <c r="GB95" s="140"/>
      <c r="GC95" s="140"/>
      <c r="GD95" s="140"/>
      <c r="GE95" s="140"/>
      <c r="GF95" s="140"/>
      <c r="GG95" s="140"/>
      <c r="GH95" s="140"/>
      <c r="GI95" s="140"/>
      <c r="GJ95" s="140"/>
      <c r="GK95" s="140"/>
      <c r="GL95" s="140"/>
      <c r="GM95" s="140"/>
      <c r="GN95" s="140"/>
      <c r="GO95" s="140"/>
      <c r="GP95" s="140"/>
      <c r="GQ95" s="140"/>
      <c r="GR95" s="140"/>
      <c r="GS95" s="140"/>
      <c r="GT95" s="140"/>
      <c r="GU95" s="140"/>
      <c r="GV95" s="140"/>
      <c r="GW95" s="140"/>
      <c r="GX95" s="140"/>
      <c r="GY95" s="140"/>
      <c r="GZ95" s="140"/>
      <c r="HA95" s="140"/>
      <c r="HB95" s="140"/>
      <c r="HC95" s="140"/>
      <c r="HD95" s="140"/>
      <c r="HE95" s="140"/>
      <c r="HF95" s="140"/>
      <c r="HG95" s="140"/>
      <c r="HH95" s="140"/>
      <c r="HI95" s="140"/>
      <c r="HJ95" s="140"/>
      <c r="HK95" s="140"/>
      <c r="HL95" s="140"/>
      <c r="HM95" s="140"/>
      <c r="HN95" s="140"/>
      <c r="HO95" s="140"/>
      <c r="HP95" s="140"/>
      <c r="HQ95" s="140"/>
      <c r="HR95" s="140"/>
      <c r="HS95" s="140"/>
      <c r="HT95" s="140"/>
      <c r="HU95" s="140"/>
      <c r="HV95" s="140"/>
      <c r="HW95" s="141"/>
      <c r="HX95" s="142"/>
    </row>
    <row collapsed="false" customFormat="false" customHeight="false" hidden="false" ht="12.75" outlineLevel="0" r="96">
      <c r="D96" s="113" t="s">
        <v>189</v>
      </c>
      <c r="E96" s="139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0"/>
      <c r="BZ96" s="140"/>
      <c r="CA96" s="140"/>
      <c r="CB96" s="140"/>
      <c r="CC96" s="140"/>
      <c r="CD96" s="140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0"/>
      <c r="DC96" s="140"/>
      <c r="DD96" s="140"/>
      <c r="DE96" s="140"/>
      <c r="DF96" s="140"/>
      <c r="DG96" s="140"/>
      <c r="DH96" s="140"/>
      <c r="DI96" s="140"/>
      <c r="DJ96" s="140"/>
      <c r="DK96" s="140"/>
      <c r="DL96" s="140"/>
      <c r="DM96" s="140"/>
      <c r="DN96" s="140"/>
      <c r="DO96" s="140"/>
      <c r="DP96" s="140"/>
      <c r="DQ96" s="140"/>
      <c r="DR96" s="140"/>
      <c r="DS96" s="140"/>
      <c r="DT96" s="140"/>
      <c r="DU96" s="140"/>
      <c r="DV96" s="140"/>
      <c r="DW96" s="140"/>
      <c r="DX96" s="140"/>
      <c r="DY96" s="140"/>
      <c r="DZ96" s="140"/>
      <c r="EA96" s="140"/>
      <c r="EB96" s="140"/>
      <c r="EC96" s="140"/>
      <c r="ED96" s="140"/>
      <c r="EE96" s="140"/>
      <c r="EF96" s="140"/>
      <c r="EG96" s="140"/>
      <c r="EH96" s="140"/>
      <c r="EI96" s="140"/>
      <c r="EJ96" s="140"/>
      <c r="EK96" s="140"/>
      <c r="EL96" s="140"/>
      <c r="EM96" s="140"/>
      <c r="EN96" s="140"/>
      <c r="EO96" s="140"/>
      <c r="EP96" s="140"/>
      <c r="EQ96" s="140"/>
      <c r="ER96" s="140"/>
      <c r="ES96" s="140"/>
      <c r="ET96" s="140"/>
      <c r="EU96" s="140"/>
      <c r="EV96" s="140"/>
      <c r="EW96" s="140"/>
      <c r="EX96" s="140"/>
      <c r="EY96" s="140"/>
      <c r="EZ96" s="140"/>
      <c r="FA96" s="140"/>
      <c r="FB96" s="140"/>
      <c r="FC96" s="140"/>
      <c r="FD96" s="140"/>
      <c r="FE96" s="140"/>
      <c r="FF96" s="140"/>
      <c r="FG96" s="140"/>
      <c r="FH96" s="140"/>
      <c r="FI96" s="140"/>
      <c r="FJ96" s="140"/>
      <c r="FK96" s="140"/>
      <c r="FL96" s="140"/>
      <c r="FM96" s="140"/>
      <c r="FN96" s="140"/>
      <c r="FO96" s="140"/>
      <c r="FP96" s="140"/>
      <c r="FQ96" s="140"/>
      <c r="FR96" s="140"/>
      <c r="FS96" s="140"/>
      <c r="FT96" s="140"/>
      <c r="FU96" s="140"/>
      <c r="FV96" s="140"/>
      <c r="FW96" s="140"/>
      <c r="FX96" s="140"/>
      <c r="FY96" s="140"/>
      <c r="FZ96" s="140"/>
      <c r="GA96" s="140"/>
      <c r="GB96" s="140"/>
      <c r="GC96" s="140"/>
      <c r="GD96" s="140"/>
      <c r="GE96" s="140"/>
      <c r="GF96" s="140"/>
      <c r="GG96" s="140"/>
      <c r="GH96" s="140"/>
      <c r="GI96" s="140"/>
      <c r="GJ96" s="140"/>
      <c r="GK96" s="140"/>
      <c r="GL96" s="140"/>
      <c r="GM96" s="140"/>
      <c r="GN96" s="140"/>
      <c r="GO96" s="140"/>
      <c r="GP96" s="140"/>
      <c r="GQ96" s="140"/>
      <c r="GR96" s="140"/>
      <c r="GS96" s="140"/>
      <c r="GT96" s="140"/>
      <c r="GU96" s="140"/>
      <c r="GV96" s="140"/>
      <c r="GW96" s="140"/>
      <c r="GX96" s="140"/>
      <c r="GY96" s="140"/>
      <c r="GZ96" s="140"/>
      <c r="HA96" s="140"/>
      <c r="HB96" s="140"/>
      <c r="HC96" s="140"/>
      <c r="HD96" s="140"/>
      <c r="HE96" s="140"/>
      <c r="HF96" s="140"/>
      <c r="HG96" s="140"/>
      <c r="HH96" s="140"/>
      <c r="HI96" s="140"/>
      <c r="HJ96" s="140"/>
      <c r="HK96" s="140"/>
      <c r="HL96" s="140"/>
      <c r="HM96" s="140"/>
      <c r="HN96" s="140"/>
      <c r="HO96" s="140"/>
      <c r="HP96" s="140"/>
      <c r="HQ96" s="140"/>
      <c r="HR96" s="140"/>
      <c r="HS96" s="140"/>
      <c r="HT96" s="140"/>
      <c r="HU96" s="140"/>
      <c r="HV96" s="140"/>
      <c r="HW96" s="141"/>
      <c r="HX96" s="142"/>
    </row>
    <row collapsed="false" customFormat="false" customHeight="false" hidden="false" ht="12.75" outlineLevel="0" r="97">
      <c r="D97" s="113" t="s">
        <v>190</v>
      </c>
      <c r="E97" s="139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0"/>
      <c r="DC97" s="140"/>
      <c r="DD97" s="140"/>
      <c r="DE97" s="140"/>
      <c r="DF97" s="140"/>
      <c r="DG97" s="140"/>
      <c r="DH97" s="140"/>
      <c r="DI97" s="140"/>
      <c r="DJ97" s="140"/>
      <c r="DK97" s="140"/>
      <c r="DL97" s="140"/>
      <c r="DM97" s="140"/>
      <c r="DN97" s="140"/>
      <c r="DO97" s="140"/>
      <c r="DP97" s="140"/>
      <c r="DQ97" s="140"/>
      <c r="DR97" s="140"/>
      <c r="DS97" s="140"/>
      <c r="DT97" s="140"/>
      <c r="DU97" s="140"/>
      <c r="DV97" s="140"/>
      <c r="DW97" s="140"/>
      <c r="DX97" s="140"/>
      <c r="DY97" s="140"/>
      <c r="DZ97" s="140"/>
      <c r="EA97" s="140"/>
      <c r="EB97" s="140"/>
      <c r="EC97" s="140"/>
      <c r="ED97" s="140"/>
      <c r="EE97" s="140"/>
      <c r="EF97" s="140"/>
      <c r="EG97" s="140"/>
      <c r="EH97" s="140"/>
      <c r="EI97" s="140"/>
      <c r="EJ97" s="140"/>
      <c r="EK97" s="140"/>
      <c r="EL97" s="140"/>
      <c r="EM97" s="140"/>
      <c r="EN97" s="140"/>
      <c r="EO97" s="140"/>
      <c r="EP97" s="140"/>
      <c r="EQ97" s="140"/>
      <c r="ER97" s="140"/>
      <c r="ES97" s="140"/>
      <c r="ET97" s="140"/>
      <c r="EU97" s="140"/>
      <c r="EV97" s="140"/>
      <c r="EW97" s="140"/>
      <c r="EX97" s="140"/>
      <c r="EY97" s="140"/>
      <c r="EZ97" s="140"/>
      <c r="FA97" s="140"/>
      <c r="FB97" s="140"/>
      <c r="FC97" s="140"/>
      <c r="FD97" s="140"/>
      <c r="FE97" s="140"/>
      <c r="FF97" s="140"/>
      <c r="FG97" s="140"/>
      <c r="FH97" s="140"/>
      <c r="FI97" s="140"/>
      <c r="FJ97" s="140"/>
      <c r="FK97" s="140"/>
      <c r="FL97" s="140"/>
      <c r="FM97" s="140"/>
      <c r="FN97" s="140"/>
      <c r="FO97" s="140"/>
      <c r="FP97" s="140"/>
      <c r="FQ97" s="140"/>
      <c r="FR97" s="140"/>
      <c r="FS97" s="140"/>
      <c r="FT97" s="140"/>
      <c r="FU97" s="140"/>
      <c r="FV97" s="140"/>
      <c r="FW97" s="140"/>
      <c r="FX97" s="140"/>
      <c r="FY97" s="140"/>
      <c r="FZ97" s="140"/>
      <c r="GA97" s="140"/>
      <c r="GB97" s="140"/>
      <c r="GC97" s="140"/>
      <c r="GD97" s="140"/>
      <c r="GE97" s="140"/>
      <c r="GF97" s="140"/>
      <c r="GG97" s="140"/>
      <c r="GH97" s="140"/>
      <c r="GI97" s="140"/>
      <c r="GJ97" s="140"/>
      <c r="GK97" s="140"/>
      <c r="GL97" s="140"/>
      <c r="GM97" s="140"/>
      <c r="GN97" s="140"/>
      <c r="GO97" s="140"/>
      <c r="GP97" s="140"/>
      <c r="GQ97" s="140"/>
      <c r="GR97" s="140"/>
      <c r="GS97" s="140"/>
      <c r="GT97" s="140"/>
      <c r="GU97" s="140"/>
      <c r="GV97" s="140"/>
      <c r="GW97" s="140"/>
      <c r="GX97" s="140"/>
      <c r="GY97" s="140"/>
      <c r="GZ97" s="140"/>
      <c r="HA97" s="140"/>
      <c r="HB97" s="140"/>
      <c r="HC97" s="140"/>
      <c r="HD97" s="140"/>
      <c r="HE97" s="140"/>
      <c r="HF97" s="140"/>
      <c r="HG97" s="140"/>
      <c r="HH97" s="140"/>
      <c r="HI97" s="140"/>
      <c r="HJ97" s="140"/>
      <c r="HK97" s="140"/>
      <c r="HL97" s="140"/>
      <c r="HM97" s="140"/>
      <c r="HN97" s="140"/>
      <c r="HO97" s="140"/>
      <c r="HP97" s="140"/>
      <c r="HQ97" s="140"/>
      <c r="HR97" s="140"/>
      <c r="HS97" s="140"/>
      <c r="HT97" s="140"/>
      <c r="HU97" s="140"/>
      <c r="HV97" s="140"/>
      <c r="HW97" s="141"/>
      <c r="HX97" s="142"/>
    </row>
    <row collapsed="false" customFormat="false" customHeight="false" hidden="false" ht="12.75" outlineLevel="0" r="98">
      <c r="D98" s="113" t="s">
        <v>191</v>
      </c>
      <c r="E98" s="139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0"/>
      <c r="DC98" s="140"/>
      <c r="DD98" s="140"/>
      <c r="DE98" s="140"/>
      <c r="DF98" s="140"/>
      <c r="DG98" s="140"/>
      <c r="DH98" s="140"/>
      <c r="DI98" s="140"/>
      <c r="DJ98" s="140"/>
      <c r="DK98" s="140"/>
      <c r="DL98" s="140"/>
      <c r="DM98" s="140"/>
      <c r="DN98" s="140"/>
      <c r="DO98" s="140"/>
      <c r="DP98" s="140"/>
      <c r="DQ98" s="140"/>
      <c r="DR98" s="140"/>
      <c r="DS98" s="140"/>
      <c r="DT98" s="140"/>
      <c r="DU98" s="140"/>
      <c r="DV98" s="140"/>
      <c r="DW98" s="140"/>
      <c r="DX98" s="140"/>
      <c r="DY98" s="140"/>
      <c r="DZ98" s="140"/>
      <c r="EA98" s="140"/>
      <c r="EB98" s="140"/>
      <c r="EC98" s="140"/>
      <c r="ED98" s="140"/>
      <c r="EE98" s="140"/>
      <c r="EF98" s="140"/>
      <c r="EG98" s="140"/>
      <c r="EH98" s="140"/>
      <c r="EI98" s="140"/>
      <c r="EJ98" s="140"/>
      <c r="EK98" s="140"/>
      <c r="EL98" s="140"/>
      <c r="EM98" s="140"/>
      <c r="EN98" s="140"/>
      <c r="EO98" s="140"/>
      <c r="EP98" s="140"/>
      <c r="EQ98" s="140"/>
      <c r="ER98" s="140"/>
      <c r="ES98" s="140"/>
      <c r="ET98" s="140"/>
      <c r="EU98" s="140"/>
      <c r="EV98" s="140"/>
      <c r="EW98" s="140"/>
      <c r="EX98" s="140"/>
      <c r="EY98" s="140"/>
      <c r="EZ98" s="140"/>
      <c r="FA98" s="140"/>
      <c r="FB98" s="140"/>
      <c r="FC98" s="140"/>
      <c r="FD98" s="140"/>
      <c r="FE98" s="140"/>
      <c r="FF98" s="140"/>
      <c r="FG98" s="140"/>
      <c r="FH98" s="140"/>
      <c r="FI98" s="140"/>
      <c r="FJ98" s="140"/>
      <c r="FK98" s="140"/>
      <c r="FL98" s="140"/>
      <c r="FM98" s="140"/>
      <c r="FN98" s="140"/>
      <c r="FO98" s="140"/>
      <c r="FP98" s="140"/>
      <c r="FQ98" s="140"/>
      <c r="FR98" s="140"/>
      <c r="FS98" s="140"/>
      <c r="FT98" s="140"/>
      <c r="FU98" s="140"/>
      <c r="FV98" s="140"/>
      <c r="FW98" s="140"/>
      <c r="FX98" s="140"/>
      <c r="FY98" s="140"/>
      <c r="FZ98" s="140"/>
      <c r="GA98" s="140"/>
      <c r="GB98" s="140"/>
      <c r="GC98" s="140"/>
      <c r="GD98" s="140"/>
      <c r="GE98" s="140"/>
      <c r="GF98" s="140"/>
      <c r="GG98" s="140"/>
      <c r="GH98" s="140"/>
      <c r="GI98" s="140"/>
      <c r="GJ98" s="140"/>
      <c r="GK98" s="140"/>
      <c r="GL98" s="140"/>
      <c r="GM98" s="140"/>
      <c r="GN98" s="140"/>
      <c r="GO98" s="140"/>
      <c r="GP98" s="140"/>
      <c r="GQ98" s="140"/>
      <c r="GR98" s="140"/>
      <c r="GS98" s="140"/>
      <c r="GT98" s="140"/>
      <c r="GU98" s="140"/>
      <c r="GV98" s="140"/>
      <c r="GW98" s="140"/>
      <c r="GX98" s="140"/>
      <c r="GY98" s="140"/>
      <c r="GZ98" s="140"/>
      <c r="HA98" s="140"/>
      <c r="HB98" s="140"/>
      <c r="HC98" s="140"/>
      <c r="HD98" s="140"/>
      <c r="HE98" s="140"/>
      <c r="HF98" s="140"/>
      <c r="HG98" s="140"/>
      <c r="HH98" s="140"/>
      <c r="HI98" s="140"/>
      <c r="HJ98" s="140"/>
      <c r="HK98" s="140"/>
      <c r="HL98" s="140"/>
      <c r="HM98" s="140"/>
      <c r="HN98" s="140"/>
      <c r="HO98" s="140"/>
      <c r="HP98" s="140"/>
      <c r="HQ98" s="140"/>
      <c r="HR98" s="140"/>
      <c r="HS98" s="140"/>
      <c r="HT98" s="140"/>
      <c r="HU98" s="140"/>
      <c r="HV98" s="140"/>
      <c r="HW98" s="141"/>
      <c r="HX98" s="142"/>
    </row>
    <row collapsed="false" customFormat="false" customHeight="false" hidden="false" ht="12.75" outlineLevel="0" r="99">
      <c r="D99" s="113" t="s">
        <v>192</v>
      </c>
      <c r="E99" s="139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0"/>
      <c r="DC99" s="140"/>
      <c r="DD99" s="140"/>
      <c r="DE99" s="140"/>
      <c r="DF99" s="140"/>
      <c r="DG99" s="140"/>
      <c r="DH99" s="140"/>
      <c r="DI99" s="140"/>
      <c r="DJ99" s="140"/>
      <c r="DK99" s="140"/>
      <c r="DL99" s="140"/>
      <c r="DM99" s="140"/>
      <c r="DN99" s="140"/>
      <c r="DO99" s="140"/>
      <c r="DP99" s="140"/>
      <c r="DQ99" s="140"/>
      <c r="DR99" s="140"/>
      <c r="DS99" s="140"/>
      <c r="DT99" s="140"/>
      <c r="DU99" s="140"/>
      <c r="DV99" s="140"/>
      <c r="DW99" s="140"/>
      <c r="DX99" s="140"/>
      <c r="DY99" s="140"/>
      <c r="DZ99" s="140"/>
      <c r="EA99" s="140"/>
      <c r="EB99" s="140"/>
      <c r="EC99" s="140"/>
      <c r="ED99" s="140"/>
      <c r="EE99" s="140"/>
      <c r="EF99" s="140"/>
      <c r="EG99" s="140"/>
      <c r="EH99" s="140"/>
      <c r="EI99" s="140"/>
      <c r="EJ99" s="140"/>
      <c r="EK99" s="140"/>
      <c r="EL99" s="140"/>
      <c r="EM99" s="140"/>
      <c r="EN99" s="140"/>
      <c r="EO99" s="140"/>
      <c r="EP99" s="140"/>
      <c r="EQ99" s="140"/>
      <c r="ER99" s="140"/>
      <c r="ES99" s="140"/>
      <c r="ET99" s="140"/>
      <c r="EU99" s="140"/>
      <c r="EV99" s="140"/>
      <c r="EW99" s="140"/>
      <c r="EX99" s="140"/>
      <c r="EY99" s="140"/>
      <c r="EZ99" s="140"/>
      <c r="FA99" s="140"/>
      <c r="FB99" s="140"/>
      <c r="FC99" s="140"/>
      <c r="FD99" s="140"/>
      <c r="FE99" s="140"/>
      <c r="FF99" s="140"/>
      <c r="FG99" s="140"/>
      <c r="FH99" s="140"/>
      <c r="FI99" s="140"/>
      <c r="FJ99" s="140"/>
      <c r="FK99" s="140"/>
      <c r="FL99" s="140"/>
      <c r="FM99" s="140"/>
      <c r="FN99" s="140"/>
      <c r="FO99" s="140"/>
      <c r="FP99" s="140"/>
      <c r="FQ99" s="140"/>
      <c r="FR99" s="140"/>
      <c r="FS99" s="140"/>
      <c r="FT99" s="140"/>
      <c r="FU99" s="140"/>
      <c r="FV99" s="140"/>
      <c r="FW99" s="140"/>
      <c r="FX99" s="140"/>
      <c r="FY99" s="140"/>
      <c r="FZ99" s="140"/>
      <c r="GA99" s="140"/>
      <c r="GB99" s="140"/>
      <c r="GC99" s="140"/>
      <c r="GD99" s="140"/>
      <c r="GE99" s="140"/>
      <c r="GF99" s="140"/>
      <c r="GG99" s="140"/>
      <c r="GH99" s="140"/>
      <c r="GI99" s="140"/>
      <c r="GJ99" s="140"/>
      <c r="GK99" s="140"/>
      <c r="GL99" s="140"/>
      <c r="GM99" s="140"/>
      <c r="GN99" s="140"/>
      <c r="GO99" s="140"/>
      <c r="GP99" s="140"/>
      <c r="GQ99" s="140"/>
      <c r="GR99" s="140"/>
      <c r="GS99" s="140"/>
      <c r="GT99" s="140"/>
      <c r="GU99" s="140"/>
      <c r="GV99" s="140"/>
      <c r="GW99" s="140"/>
      <c r="GX99" s="140"/>
      <c r="GY99" s="140"/>
      <c r="GZ99" s="140"/>
      <c r="HA99" s="140"/>
      <c r="HB99" s="140"/>
      <c r="HC99" s="140"/>
      <c r="HD99" s="140"/>
      <c r="HE99" s="140"/>
      <c r="HF99" s="140"/>
      <c r="HG99" s="140"/>
      <c r="HH99" s="140"/>
      <c r="HI99" s="140"/>
      <c r="HJ99" s="140"/>
      <c r="HK99" s="140"/>
      <c r="HL99" s="140"/>
      <c r="HM99" s="140"/>
      <c r="HN99" s="140"/>
      <c r="HO99" s="140"/>
      <c r="HP99" s="140"/>
      <c r="HQ99" s="140"/>
      <c r="HR99" s="140"/>
      <c r="HS99" s="140"/>
      <c r="HT99" s="140"/>
      <c r="HU99" s="140"/>
      <c r="HV99" s="140"/>
      <c r="HW99" s="141"/>
      <c r="HX99" s="142"/>
    </row>
    <row collapsed="false" customFormat="false" customHeight="false" hidden="false" ht="12.75" outlineLevel="0" r="100">
      <c r="D100" s="113" t="s">
        <v>193</v>
      </c>
      <c r="E100" s="139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0"/>
      <c r="DC100" s="140"/>
      <c r="DD100" s="140"/>
      <c r="DE100" s="140"/>
      <c r="DF100" s="140"/>
      <c r="DG100" s="140"/>
      <c r="DH100" s="140"/>
      <c r="DI100" s="140"/>
      <c r="DJ100" s="140"/>
      <c r="DK100" s="140"/>
      <c r="DL100" s="140"/>
      <c r="DM100" s="140"/>
      <c r="DN100" s="140"/>
      <c r="DO100" s="140"/>
      <c r="DP100" s="140"/>
      <c r="DQ100" s="140"/>
      <c r="DR100" s="140"/>
      <c r="DS100" s="140"/>
      <c r="DT100" s="140"/>
      <c r="DU100" s="140"/>
      <c r="DV100" s="140"/>
      <c r="DW100" s="140"/>
      <c r="DX100" s="140"/>
      <c r="DY100" s="140"/>
      <c r="DZ100" s="140"/>
      <c r="EA100" s="140"/>
      <c r="EB100" s="140"/>
      <c r="EC100" s="140"/>
      <c r="ED100" s="140"/>
      <c r="EE100" s="140"/>
      <c r="EF100" s="140"/>
      <c r="EG100" s="140"/>
      <c r="EH100" s="140"/>
      <c r="EI100" s="140"/>
      <c r="EJ100" s="140"/>
      <c r="EK100" s="140"/>
      <c r="EL100" s="140"/>
      <c r="EM100" s="140"/>
      <c r="EN100" s="140"/>
      <c r="EO100" s="140"/>
      <c r="EP100" s="140"/>
      <c r="EQ100" s="140"/>
      <c r="ER100" s="140"/>
      <c r="ES100" s="140"/>
      <c r="ET100" s="140"/>
      <c r="EU100" s="140"/>
      <c r="EV100" s="140"/>
      <c r="EW100" s="140"/>
      <c r="EX100" s="140"/>
      <c r="EY100" s="140"/>
      <c r="EZ100" s="140"/>
      <c r="FA100" s="140"/>
      <c r="FB100" s="140"/>
      <c r="FC100" s="140"/>
      <c r="FD100" s="140"/>
      <c r="FE100" s="140"/>
      <c r="FF100" s="140"/>
      <c r="FG100" s="140"/>
      <c r="FH100" s="140"/>
      <c r="FI100" s="140"/>
      <c r="FJ100" s="140"/>
      <c r="FK100" s="140"/>
      <c r="FL100" s="140"/>
      <c r="FM100" s="140"/>
      <c r="FN100" s="140"/>
      <c r="FO100" s="140"/>
      <c r="FP100" s="140"/>
      <c r="FQ100" s="140"/>
      <c r="FR100" s="140"/>
      <c r="FS100" s="140"/>
      <c r="FT100" s="140"/>
      <c r="FU100" s="140"/>
      <c r="FV100" s="140"/>
      <c r="FW100" s="140"/>
      <c r="FX100" s="140"/>
      <c r="FY100" s="140"/>
      <c r="FZ100" s="140"/>
      <c r="GA100" s="140"/>
      <c r="GB100" s="140"/>
      <c r="GC100" s="140"/>
      <c r="GD100" s="140"/>
      <c r="GE100" s="140"/>
      <c r="GF100" s="140"/>
      <c r="GG100" s="140"/>
      <c r="GH100" s="140"/>
      <c r="GI100" s="140"/>
      <c r="GJ100" s="140"/>
      <c r="GK100" s="140"/>
      <c r="GL100" s="140"/>
      <c r="GM100" s="140"/>
      <c r="GN100" s="140"/>
      <c r="GO100" s="140"/>
      <c r="GP100" s="140"/>
      <c r="GQ100" s="140"/>
      <c r="GR100" s="140"/>
      <c r="GS100" s="140"/>
      <c r="GT100" s="140"/>
      <c r="GU100" s="140"/>
      <c r="GV100" s="140"/>
      <c r="GW100" s="140"/>
      <c r="GX100" s="140"/>
      <c r="GY100" s="140"/>
      <c r="GZ100" s="140"/>
      <c r="HA100" s="140"/>
      <c r="HB100" s="140"/>
      <c r="HC100" s="140"/>
      <c r="HD100" s="140"/>
      <c r="HE100" s="140"/>
      <c r="HF100" s="140"/>
      <c r="HG100" s="140"/>
      <c r="HH100" s="140"/>
      <c r="HI100" s="140"/>
      <c r="HJ100" s="140"/>
      <c r="HK100" s="140"/>
      <c r="HL100" s="140"/>
      <c r="HM100" s="140"/>
      <c r="HN100" s="140"/>
      <c r="HO100" s="140"/>
      <c r="HP100" s="140"/>
      <c r="HQ100" s="140"/>
      <c r="HR100" s="140"/>
      <c r="HS100" s="140"/>
      <c r="HT100" s="140"/>
      <c r="HU100" s="140"/>
      <c r="HV100" s="140"/>
      <c r="HW100" s="141"/>
      <c r="HX100" s="142"/>
    </row>
    <row collapsed="false" customFormat="false" customHeight="false" hidden="false" ht="12.75" outlineLevel="0" r="101">
      <c r="D101" s="113" t="s">
        <v>194</v>
      </c>
      <c r="E101" s="139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0"/>
      <c r="DC101" s="140"/>
      <c r="DD101" s="140"/>
      <c r="DE101" s="140"/>
      <c r="DF101" s="140"/>
      <c r="DG101" s="140"/>
      <c r="DH101" s="140"/>
      <c r="DI101" s="140"/>
      <c r="DJ101" s="140"/>
      <c r="DK101" s="140"/>
      <c r="DL101" s="140"/>
      <c r="DM101" s="140"/>
      <c r="DN101" s="140"/>
      <c r="DO101" s="140"/>
      <c r="DP101" s="140"/>
      <c r="DQ101" s="140"/>
      <c r="DR101" s="140"/>
      <c r="DS101" s="140"/>
      <c r="DT101" s="140"/>
      <c r="DU101" s="140"/>
      <c r="DV101" s="140"/>
      <c r="DW101" s="140"/>
      <c r="DX101" s="140"/>
      <c r="DY101" s="140"/>
      <c r="DZ101" s="140"/>
      <c r="EA101" s="140"/>
      <c r="EB101" s="140"/>
      <c r="EC101" s="140"/>
      <c r="ED101" s="140"/>
      <c r="EE101" s="140"/>
      <c r="EF101" s="140"/>
      <c r="EG101" s="140"/>
      <c r="EH101" s="140"/>
      <c r="EI101" s="140"/>
      <c r="EJ101" s="140"/>
      <c r="EK101" s="140"/>
      <c r="EL101" s="140"/>
      <c r="EM101" s="140"/>
      <c r="EN101" s="140"/>
      <c r="EO101" s="140"/>
      <c r="EP101" s="140"/>
      <c r="EQ101" s="140"/>
      <c r="ER101" s="140"/>
      <c r="ES101" s="140"/>
      <c r="ET101" s="140"/>
      <c r="EU101" s="140"/>
      <c r="EV101" s="140"/>
      <c r="EW101" s="140"/>
      <c r="EX101" s="140"/>
      <c r="EY101" s="140"/>
      <c r="EZ101" s="140"/>
      <c r="FA101" s="140"/>
      <c r="FB101" s="140"/>
      <c r="FC101" s="140"/>
      <c r="FD101" s="140"/>
      <c r="FE101" s="140"/>
      <c r="FF101" s="140"/>
      <c r="FG101" s="140"/>
      <c r="FH101" s="140"/>
      <c r="FI101" s="140"/>
      <c r="FJ101" s="140"/>
      <c r="FK101" s="140"/>
      <c r="FL101" s="140"/>
      <c r="FM101" s="140"/>
      <c r="FN101" s="140"/>
      <c r="FO101" s="140"/>
      <c r="FP101" s="140"/>
      <c r="FQ101" s="140"/>
      <c r="FR101" s="140"/>
      <c r="FS101" s="140"/>
      <c r="FT101" s="140"/>
      <c r="FU101" s="140"/>
      <c r="FV101" s="140"/>
      <c r="FW101" s="140"/>
      <c r="FX101" s="140"/>
      <c r="FY101" s="140"/>
      <c r="FZ101" s="140"/>
      <c r="GA101" s="140"/>
      <c r="GB101" s="140"/>
      <c r="GC101" s="140"/>
      <c r="GD101" s="140"/>
      <c r="GE101" s="140"/>
      <c r="GF101" s="140"/>
      <c r="GG101" s="140"/>
      <c r="GH101" s="140"/>
      <c r="GI101" s="140"/>
      <c r="GJ101" s="140"/>
      <c r="GK101" s="140"/>
      <c r="GL101" s="140"/>
      <c r="GM101" s="140"/>
      <c r="GN101" s="140"/>
      <c r="GO101" s="140"/>
      <c r="GP101" s="140"/>
      <c r="GQ101" s="140"/>
      <c r="GR101" s="140"/>
      <c r="GS101" s="140"/>
      <c r="GT101" s="140"/>
      <c r="GU101" s="140"/>
      <c r="GV101" s="140"/>
      <c r="GW101" s="140"/>
      <c r="GX101" s="140"/>
      <c r="GY101" s="140"/>
      <c r="GZ101" s="140"/>
      <c r="HA101" s="140"/>
      <c r="HB101" s="140"/>
      <c r="HC101" s="140"/>
      <c r="HD101" s="140"/>
      <c r="HE101" s="140"/>
      <c r="HF101" s="140"/>
      <c r="HG101" s="140"/>
      <c r="HH101" s="140"/>
      <c r="HI101" s="140"/>
      <c r="HJ101" s="140"/>
      <c r="HK101" s="140"/>
      <c r="HL101" s="140"/>
      <c r="HM101" s="140"/>
      <c r="HN101" s="140"/>
      <c r="HO101" s="140"/>
      <c r="HP101" s="140"/>
      <c r="HQ101" s="140"/>
      <c r="HR101" s="140"/>
      <c r="HS101" s="140"/>
      <c r="HT101" s="140"/>
      <c r="HU101" s="140"/>
      <c r="HV101" s="140"/>
      <c r="HW101" s="141"/>
      <c r="HX101" s="142"/>
    </row>
    <row collapsed="false" customFormat="false" customHeight="false" hidden="false" ht="12.75" outlineLevel="0" r="102">
      <c r="D102" s="113" t="s">
        <v>195</v>
      </c>
      <c r="E102" s="139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0"/>
      <c r="DC102" s="140"/>
      <c r="DD102" s="140"/>
      <c r="DE102" s="140"/>
      <c r="DF102" s="140"/>
      <c r="DG102" s="140"/>
      <c r="DH102" s="140"/>
      <c r="DI102" s="140"/>
      <c r="DJ102" s="140"/>
      <c r="DK102" s="140"/>
      <c r="DL102" s="140"/>
      <c r="DM102" s="140"/>
      <c r="DN102" s="140"/>
      <c r="DO102" s="140"/>
      <c r="DP102" s="140"/>
      <c r="DQ102" s="140"/>
      <c r="DR102" s="140"/>
      <c r="DS102" s="140"/>
      <c r="DT102" s="140"/>
      <c r="DU102" s="140"/>
      <c r="DV102" s="140"/>
      <c r="DW102" s="140"/>
      <c r="DX102" s="140"/>
      <c r="DY102" s="140"/>
      <c r="DZ102" s="140"/>
      <c r="EA102" s="140"/>
      <c r="EB102" s="140"/>
      <c r="EC102" s="140"/>
      <c r="ED102" s="140"/>
      <c r="EE102" s="140"/>
      <c r="EF102" s="140"/>
      <c r="EG102" s="140"/>
      <c r="EH102" s="140"/>
      <c r="EI102" s="140"/>
      <c r="EJ102" s="140"/>
      <c r="EK102" s="140"/>
      <c r="EL102" s="140"/>
      <c r="EM102" s="140"/>
      <c r="EN102" s="140"/>
      <c r="EO102" s="140"/>
      <c r="EP102" s="140"/>
      <c r="EQ102" s="140"/>
      <c r="ER102" s="140"/>
      <c r="ES102" s="140"/>
      <c r="ET102" s="140"/>
      <c r="EU102" s="140"/>
      <c r="EV102" s="140"/>
      <c r="EW102" s="140"/>
      <c r="EX102" s="140"/>
      <c r="EY102" s="140"/>
      <c r="EZ102" s="140"/>
      <c r="FA102" s="140"/>
      <c r="FB102" s="140"/>
      <c r="FC102" s="140"/>
      <c r="FD102" s="140"/>
      <c r="FE102" s="140"/>
      <c r="FF102" s="140"/>
      <c r="FG102" s="140"/>
      <c r="FH102" s="140"/>
      <c r="FI102" s="140"/>
      <c r="FJ102" s="140"/>
      <c r="FK102" s="140"/>
      <c r="FL102" s="140"/>
      <c r="FM102" s="140"/>
      <c r="FN102" s="140"/>
      <c r="FO102" s="140"/>
      <c r="FP102" s="140"/>
      <c r="FQ102" s="140"/>
      <c r="FR102" s="140"/>
      <c r="FS102" s="140"/>
      <c r="FT102" s="140"/>
      <c r="FU102" s="140"/>
      <c r="FV102" s="140"/>
      <c r="FW102" s="140"/>
      <c r="FX102" s="140"/>
      <c r="FY102" s="140"/>
      <c r="FZ102" s="140"/>
      <c r="GA102" s="140"/>
      <c r="GB102" s="140"/>
      <c r="GC102" s="140"/>
      <c r="GD102" s="140"/>
      <c r="GE102" s="140"/>
      <c r="GF102" s="140"/>
      <c r="GG102" s="140"/>
      <c r="GH102" s="140"/>
      <c r="GI102" s="140"/>
      <c r="GJ102" s="140"/>
      <c r="GK102" s="140"/>
      <c r="GL102" s="140"/>
      <c r="GM102" s="140"/>
      <c r="GN102" s="140"/>
      <c r="GO102" s="140"/>
      <c r="GP102" s="140"/>
      <c r="GQ102" s="140"/>
      <c r="GR102" s="140"/>
      <c r="GS102" s="140"/>
      <c r="GT102" s="140"/>
      <c r="GU102" s="140"/>
      <c r="GV102" s="140"/>
      <c r="GW102" s="140"/>
      <c r="GX102" s="140"/>
      <c r="GY102" s="140"/>
      <c r="GZ102" s="140"/>
      <c r="HA102" s="140"/>
      <c r="HB102" s="140"/>
      <c r="HC102" s="140"/>
      <c r="HD102" s="140"/>
      <c r="HE102" s="140"/>
      <c r="HF102" s="140"/>
      <c r="HG102" s="140"/>
      <c r="HH102" s="140"/>
      <c r="HI102" s="140"/>
      <c r="HJ102" s="140"/>
      <c r="HK102" s="140"/>
      <c r="HL102" s="140"/>
      <c r="HM102" s="140"/>
      <c r="HN102" s="140"/>
      <c r="HO102" s="140"/>
      <c r="HP102" s="140"/>
      <c r="HQ102" s="140"/>
      <c r="HR102" s="140"/>
      <c r="HS102" s="140"/>
      <c r="HT102" s="140"/>
      <c r="HU102" s="140"/>
      <c r="HV102" s="140"/>
      <c r="HW102" s="141"/>
      <c r="HX102" s="142"/>
    </row>
    <row collapsed="false" customFormat="false" customHeight="false" hidden="false" ht="12.75" outlineLevel="0" r="103">
      <c r="D103" s="113" t="s">
        <v>196</v>
      </c>
      <c r="E103" s="139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0"/>
      <c r="DC103" s="140"/>
      <c r="DD103" s="140"/>
      <c r="DE103" s="140"/>
      <c r="DF103" s="140"/>
      <c r="DG103" s="140"/>
      <c r="DH103" s="140"/>
      <c r="DI103" s="140"/>
      <c r="DJ103" s="140"/>
      <c r="DK103" s="140"/>
      <c r="DL103" s="140"/>
      <c r="DM103" s="140"/>
      <c r="DN103" s="140"/>
      <c r="DO103" s="140"/>
      <c r="DP103" s="140"/>
      <c r="DQ103" s="140"/>
      <c r="DR103" s="140"/>
      <c r="DS103" s="140"/>
      <c r="DT103" s="140"/>
      <c r="DU103" s="140"/>
      <c r="DV103" s="140"/>
      <c r="DW103" s="140"/>
      <c r="DX103" s="140"/>
      <c r="DY103" s="140"/>
      <c r="DZ103" s="140"/>
      <c r="EA103" s="140"/>
      <c r="EB103" s="140"/>
      <c r="EC103" s="140"/>
      <c r="ED103" s="140"/>
      <c r="EE103" s="140"/>
      <c r="EF103" s="140"/>
      <c r="EG103" s="140"/>
      <c r="EH103" s="140"/>
      <c r="EI103" s="140"/>
      <c r="EJ103" s="140"/>
      <c r="EK103" s="140"/>
      <c r="EL103" s="140"/>
      <c r="EM103" s="140"/>
      <c r="EN103" s="140"/>
      <c r="EO103" s="140"/>
      <c r="EP103" s="140"/>
      <c r="EQ103" s="140"/>
      <c r="ER103" s="140"/>
      <c r="ES103" s="140"/>
      <c r="ET103" s="140"/>
      <c r="EU103" s="140"/>
      <c r="EV103" s="140"/>
      <c r="EW103" s="140"/>
      <c r="EX103" s="140"/>
      <c r="EY103" s="140"/>
      <c r="EZ103" s="140"/>
      <c r="FA103" s="140"/>
      <c r="FB103" s="140"/>
      <c r="FC103" s="140"/>
      <c r="FD103" s="140"/>
      <c r="FE103" s="140"/>
      <c r="FF103" s="140"/>
      <c r="FG103" s="140"/>
      <c r="FH103" s="140"/>
      <c r="FI103" s="140"/>
      <c r="FJ103" s="140"/>
      <c r="FK103" s="140"/>
      <c r="FL103" s="140"/>
      <c r="FM103" s="140"/>
      <c r="FN103" s="140"/>
      <c r="FO103" s="140"/>
      <c r="FP103" s="140"/>
      <c r="FQ103" s="140"/>
      <c r="FR103" s="140"/>
      <c r="FS103" s="140"/>
      <c r="FT103" s="140"/>
      <c r="FU103" s="140"/>
      <c r="FV103" s="140"/>
      <c r="FW103" s="140"/>
      <c r="FX103" s="140"/>
      <c r="FY103" s="140"/>
      <c r="FZ103" s="140"/>
      <c r="GA103" s="140"/>
      <c r="GB103" s="140"/>
      <c r="GC103" s="140"/>
      <c r="GD103" s="140"/>
      <c r="GE103" s="140"/>
      <c r="GF103" s="140"/>
      <c r="GG103" s="140"/>
      <c r="GH103" s="140"/>
      <c r="GI103" s="140"/>
      <c r="GJ103" s="140"/>
      <c r="GK103" s="140"/>
      <c r="GL103" s="140"/>
      <c r="GM103" s="140"/>
      <c r="GN103" s="140"/>
      <c r="GO103" s="140"/>
      <c r="GP103" s="140"/>
      <c r="GQ103" s="140"/>
      <c r="GR103" s="140"/>
      <c r="GS103" s="140"/>
      <c r="GT103" s="140"/>
      <c r="GU103" s="140"/>
      <c r="GV103" s="140"/>
      <c r="GW103" s="140"/>
      <c r="GX103" s="140"/>
      <c r="GY103" s="140"/>
      <c r="GZ103" s="140"/>
      <c r="HA103" s="140"/>
      <c r="HB103" s="140"/>
      <c r="HC103" s="140"/>
      <c r="HD103" s="140"/>
      <c r="HE103" s="140"/>
      <c r="HF103" s="140"/>
      <c r="HG103" s="140"/>
      <c r="HH103" s="140"/>
      <c r="HI103" s="140"/>
      <c r="HJ103" s="140"/>
      <c r="HK103" s="140"/>
      <c r="HL103" s="140"/>
      <c r="HM103" s="140"/>
      <c r="HN103" s="140"/>
      <c r="HO103" s="140"/>
      <c r="HP103" s="140"/>
      <c r="HQ103" s="140"/>
      <c r="HR103" s="140"/>
      <c r="HS103" s="140"/>
      <c r="HT103" s="140"/>
      <c r="HU103" s="140"/>
      <c r="HV103" s="140"/>
      <c r="HW103" s="141"/>
      <c r="HX103" s="142"/>
    </row>
    <row collapsed="false" customFormat="false" customHeight="false" hidden="false" ht="12.75" outlineLevel="0" r="104">
      <c r="D104" s="113" t="s">
        <v>197</v>
      </c>
      <c r="E104" s="139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0"/>
      <c r="DC104" s="140"/>
      <c r="DD104" s="140"/>
      <c r="DE104" s="140"/>
      <c r="DF104" s="140"/>
      <c r="DG104" s="140"/>
      <c r="DH104" s="140"/>
      <c r="DI104" s="140"/>
      <c r="DJ104" s="140"/>
      <c r="DK104" s="140"/>
      <c r="DL104" s="140"/>
      <c r="DM104" s="140"/>
      <c r="DN104" s="140"/>
      <c r="DO104" s="140"/>
      <c r="DP104" s="140"/>
      <c r="DQ104" s="140"/>
      <c r="DR104" s="140"/>
      <c r="DS104" s="140"/>
      <c r="DT104" s="140"/>
      <c r="DU104" s="140"/>
      <c r="DV104" s="140"/>
      <c r="DW104" s="140"/>
      <c r="DX104" s="140"/>
      <c r="DY104" s="140"/>
      <c r="DZ104" s="140"/>
      <c r="EA104" s="140"/>
      <c r="EB104" s="140"/>
      <c r="EC104" s="140"/>
      <c r="ED104" s="140"/>
      <c r="EE104" s="140"/>
      <c r="EF104" s="140"/>
      <c r="EG104" s="140"/>
      <c r="EH104" s="140"/>
      <c r="EI104" s="140"/>
      <c r="EJ104" s="140"/>
      <c r="EK104" s="140"/>
      <c r="EL104" s="140"/>
      <c r="EM104" s="140"/>
      <c r="EN104" s="140"/>
      <c r="EO104" s="140"/>
      <c r="EP104" s="140"/>
      <c r="EQ104" s="140"/>
      <c r="ER104" s="140"/>
      <c r="ES104" s="140"/>
      <c r="ET104" s="140"/>
      <c r="EU104" s="140"/>
      <c r="EV104" s="140"/>
      <c r="EW104" s="140"/>
      <c r="EX104" s="140"/>
      <c r="EY104" s="140"/>
      <c r="EZ104" s="140"/>
      <c r="FA104" s="140"/>
      <c r="FB104" s="140"/>
      <c r="FC104" s="140"/>
      <c r="FD104" s="140"/>
      <c r="FE104" s="140"/>
      <c r="FF104" s="140"/>
      <c r="FG104" s="140"/>
      <c r="FH104" s="140"/>
      <c r="FI104" s="140"/>
      <c r="FJ104" s="140"/>
      <c r="FK104" s="140"/>
      <c r="FL104" s="140"/>
      <c r="FM104" s="140"/>
      <c r="FN104" s="140"/>
      <c r="FO104" s="140"/>
      <c r="FP104" s="140"/>
      <c r="FQ104" s="140"/>
      <c r="FR104" s="140"/>
      <c r="FS104" s="140"/>
      <c r="FT104" s="140"/>
      <c r="FU104" s="140"/>
      <c r="FV104" s="140"/>
      <c r="FW104" s="140"/>
      <c r="FX104" s="140"/>
      <c r="FY104" s="140"/>
      <c r="FZ104" s="140"/>
      <c r="GA104" s="140"/>
      <c r="GB104" s="140"/>
      <c r="GC104" s="140"/>
      <c r="GD104" s="140"/>
      <c r="GE104" s="140"/>
      <c r="GF104" s="140"/>
      <c r="GG104" s="140"/>
      <c r="GH104" s="140"/>
      <c r="GI104" s="140"/>
      <c r="GJ104" s="140"/>
      <c r="GK104" s="140"/>
      <c r="GL104" s="140"/>
      <c r="GM104" s="140"/>
      <c r="GN104" s="140"/>
      <c r="GO104" s="140"/>
      <c r="GP104" s="140"/>
      <c r="GQ104" s="140"/>
      <c r="GR104" s="140"/>
      <c r="GS104" s="140"/>
      <c r="GT104" s="140"/>
      <c r="GU104" s="140"/>
      <c r="GV104" s="140"/>
      <c r="GW104" s="140"/>
      <c r="GX104" s="140"/>
      <c r="GY104" s="140"/>
      <c r="GZ104" s="140"/>
      <c r="HA104" s="140"/>
      <c r="HB104" s="140"/>
      <c r="HC104" s="140"/>
      <c r="HD104" s="140"/>
      <c r="HE104" s="140"/>
      <c r="HF104" s="140"/>
      <c r="HG104" s="140"/>
      <c r="HH104" s="140"/>
      <c r="HI104" s="140"/>
      <c r="HJ104" s="140"/>
      <c r="HK104" s="140"/>
      <c r="HL104" s="140"/>
      <c r="HM104" s="140"/>
      <c r="HN104" s="140"/>
      <c r="HO104" s="140"/>
      <c r="HP104" s="140"/>
      <c r="HQ104" s="140"/>
      <c r="HR104" s="140"/>
      <c r="HS104" s="140"/>
      <c r="HT104" s="140"/>
      <c r="HU104" s="140"/>
      <c r="HV104" s="140"/>
      <c r="HW104" s="141"/>
      <c r="HX104" s="142"/>
    </row>
    <row collapsed="false" customFormat="false" customHeight="false" hidden="false" ht="12.75" outlineLevel="0" r="105">
      <c r="D105" s="113" t="s">
        <v>198</v>
      </c>
      <c r="E105" s="139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40"/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0"/>
      <c r="DC105" s="140"/>
      <c r="DD105" s="140"/>
      <c r="DE105" s="140"/>
      <c r="DF105" s="140"/>
      <c r="DG105" s="140"/>
      <c r="DH105" s="140"/>
      <c r="DI105" s="140"/>
      <c r="DJ105" s="140"/>
      <c r="DK105" s="140"/>
      <c r="DL105" s="140"/>
      <c r="DM105" s="140"/>
      <c r="DN105" s="140"/>
      <c r="DO105" s="140"/>
      <c r="DP105" s="140"/>
      <c r="DQ105" s="140"/>
      <c r="DR105" s="140"/>
      <c r="DS105" s="140"/>
      <c r="DT105" s="140"/>
      <c r="DU105" s="140"/>
      <c r="DV105" s="140"/>
      <c r="DW105" s="140"/>
      <c r="DX105" s="140"/>
      <c r="DY105" s="140"/>
      <c r="DZ105" s="140"/>
      <c r="EA105" s="140"/>
      <c r="EB105" s="140"/>
      <c r="EC105" s="140"/>
      <c r="ED105" s="140"/>
      <c r="EE105" s="140"/>
      <c r="EF105" s="140"/>
      <c r="EG105" s="140"/>
      <c r="EH105" s="140"/>
      <c r="EI105" s="140"/>
      <c r="EJ105" s="140"/>
      <c r="EK105" s="140"/>
      <c r="EL105" s="140"/>
      <c r="EM105" s="140"/>
      <c r="EN105" s="140"/>
      <c r="EO105" s="140"/>
      <c r="EP105" s="140"/>
      <c r="EQ105" s="140"/>
      <c r="ER105" s="140"/>
      <c r="ES105" s="140"/>
      <c r="ET105" s="140"/>
      <c r="EU105" s="140"/>
      <c r="EV105" s="140"/>
      <c r="EW105" s="140"/>
      <c r="EX105" s="140"/>
      <c r="EY105" s="140"/>
      <c r="EZ105" s="140"/>
      <c r="FA105" s="140"/>
      <c r="FB105" s="140"/>
      <c r="FC105" s="140"/>
      <c r="FD105" s="140"/>
      <c r="FE105" s="140"/>
      <c r="FF105" s="140"/>
      <c r="FG105" s="140"/>
      <c r="FH105" s="140"/>
      <c r="FI105" s="140"/>
      <c r="FJ105" s="140"/>
      <c r="FK105" s="140"/>
      <c r="FL105" s="140"/>
      <c r="FM105" s="140"/>
      <c r="FN105" s="140"/>
      <c r="FO105" s="140"/>
      <c r="FP105" s="140"/>
      <c r="FQ105" s="140"/>
      <c r="FR105" s="140"/>
      <c r="FS105" s="140"/>
      <c r="FT105" s="140"/>
      <c r="FU105" s="140"/>
      <c r="FV105" s="140"/>
      <c r="FW105" s="140"/>
      <c r="FX105" s="140"/>
      <c r="FY105" s="140"/>
      <c r="FZ105" s="140"/>
      <c r="GA105" s="140"/>
      <c r="GB105" s="140"/>
      <c r="GC105" s="140"/>
      <c r="GD105" s="140"/>
      <c r="GE105" s="140"/>
      <c r="GF105" s="140"/>
      <c r="GG105" s="140"/>
      <c r="GH105" s="140"/>
      <c r="GI105" s="140"/>
      <c r="GJ105" s="140"/>
      <c r="GK105" s="140"/>
      <c r="GL105" s="140"/>
      <c r="GM105" s="140"/>
      <c r="GN105" s="140"/>
      <c r="GO105" s="140"/>
      <c r="GP105" s="140"/>
      <c r="GQ105" s="140"/>
      <c r="GR105" s="140"/>
      <c r="GS105" s="140"/>
      <c r="GT105" s="140"/>
      <c r="GU105" s="140"/>
      <c r="GV105" s="140"/>
      <c r="GW105" s="140"/>
      <c r="GX105" s="140"/>
      <c r="GY105" s="140"/>
      <c r="GZ105" s="140"/>
      <c r="HA105" s="140"/>
      <c r="HB105" s="140"/>
      <c r="HC105" s="140"/>
      <c r="HD105" s="140"/>
      <c r="HE105" s="140"/>
      <c r="HF105" s="140"/>
      <c r="HG105" s="140"/>
      <c r="HH105" s="140"/>
      <c r="HI105" s="140"/>
      <c r="HJ105" s="140"/>
      <c r="HK105" s="140"/>
      <c r="HL105" s="140"/>
      <c r="HM105" s="140"/>
      <c r="HN105" s="140"/>
      <c r="HO105" s="140"/>
      <c r="HP105" s="140"/>
      <c r="HQ105" s="140"/>
      <c r="HR105" s="140"/>
      <c r="HS105" s="140"/>
      <c r="HT105" s="140"/>
      <c r="HU105" s="140"/>
      <c r="HV105" s="140"/>
      <c r="HW105" s="141"/>
      <c r="HX105" s="142"/>
    </row>
    <row collapsed="false" customFormat="false" customHeight="false" hidden="false" ht="12.75" outlineLevel="0" r="106">
      <c r="D106" s="113" t="s">
        <v>199</v>
      </c>
      <c r="E106" s="139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0"/>
      <c r="CJ106" s="140"/>
      <c r="CK106" s="140"/>
      <c r="CL106" s="140"/>
      <c r="CM106" s="140"/>
      <c r="CN106" s="140"/>
      <c r="CO106" s="140"/>
      <c r="CP106" s="140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0"/>
      <c r="DC106" s="140"/>
      <c r="DD106" s="140"/>
      <c r="DE106" s="140"/>
      <c r="DF106" s="140"/>
      <c r="DG106" s="140"/>
      <c r="DH106" s="140"/>
      <c r="DI106" s="140"/>
      <c r="DJ106" s="140"/>
      <c r="DK106" s="140"/>
      <c r="DL106" s="140"/>
      <c r="DM106" s="140"/>
      <c r="DN106" s="140"/>
      <c r="DO106" s="140"/>
      <c r="DP106" s="140"/>
      <c r="DQ106" s="140"/>
      <c r="DR106" s="140"/>
      <c r="DS106" s="140"/>
      <c r="DT106" s="140"/>
      <c r="DU106" s="140"/>
      <c r="DV106" s="140"/>
      <c r="DW106" s="140"/>
      <c r="DX106" s="140"/>
      <c r="DY106" s="140"/>
      <c r="DZ106" s="140"/>
      <c r="EA106" s="140"/>
      <c r="EB106" s="140"/>
      <c r="EC106" s="140"/>
      <c r="ED106" s="140"/>
      <c r="EE106" s="140"/>
      <c r="EF106" s="140"/>
      <c r="EG106" s="140"/>
      <c r="EH106" s="140"/>
      <c r="EI106" s="140"/>
      <c r="EJ106" s="140"/>
      <c r="EK106" s="140"/>
      <c r="EL106" s="140"/>
      <c r="EM106" s="140"/>
      <c r="EN106" s="140"/>
      <c r="EO106" s="140"/>
      <c r="EP106" s="140"/>
      <c r="EQ106" s="140"/>
      <c r="ER106" s="140"/>
      <c r="ES106" s="140"/>
      <c r="ET106" s="140"/>
      <c r="EU106" s="140"/>
      <c r="EV106" s="140"/>
      <c r="EW106" s="140"/>
      <c r="EX106" s="140"/>
      <c r="EY106" s="140"/>
      <c r="EZ106" s="140"/>
      <c r="FA106" s="140"/>
      <c r="FB106" s="140"/>
      <c r="FC106" s="140"/>
      <c r="FD106" s="140"/>
      <c r="FE106" s="140"/>
      <c r="FF106" s="140"/>
      <c r="FG106" s="140"/>
      <c r="FH106" s="140"/>
      <c r="FI106" s="140"/>
      <c r="FJ106" s="140"/>
      <c r="FK106" s="140"/>
      <c r="FL106" s="140"/>
      <c r="FM106" s="140"/>
      <c r="FN106" s="140"/>
      <c r="FO106" s="140"/>
      <c r="FP106" s="140"/>
      <c r="FQ106" s="140"/>
      <c r="FR106" s="140"/>
      <c r="FS106" s="140"/>
      <c r="FT106" s="140"/>
      <c r="FU106" s="140"/>
      <c r="FV106" s="140"/>
      <c r="FW106" s="140"/>
      <c r="FX106" s="140"/>
      <c r="FY106" s="140"/>
      <c r="FZ106" s="140"/>
      <c r="GA106" s="140"/>
      <c r="GB106" s="140"/>
      <c r="GC106" s="140"/>
      <c r="GD106" s="140"/>
      <c r="GE106" s="140"/>
      <c r="GF106" s="140"/>
      <c r="GG106" s="140"/>
      <c r="GH106" s="140"/>
      <c r="GI106" s="140"/>
      <c r="GJ106" s="140"/>
      <c r="GK106" s="140"/>
      <c r="GL106" s="140"/>
      <c r="GM106" s="140"/>
      <c r="GN106" s="140"/>
      <c r="GO106" s="140"/>
      <c r="GP106" s="140"/>
      <c r="GQ106" s="140"/>
      <c r="GR106" s="140"/>
      <c r="GS106" s="140"/>
      <c r="GT106" s="140"/>
      <c r="GU106" s="140"/>
      <c r="GV106" s="140"/>
      <c r="GW106" s="140"/>
      <c r="GX106" s="140"/>
      <c r="GY106" s="140"/>
      <c r="GZ106" s="140"/>
      <c r="HA106" s="140"/>
      <c r="HB106" s="140"/>
      <c r="HC106" s="140"/>
      <c r="HD106" s="140"/>
      <c r="HE106" s="140"/>
      <c r="HF106" s="140"/>
      <c r="HG106" s="140"/>
      <c r="HH106" s="140"/>
      <c r="HI106" s="140"/>
      <c r="HJ106" s="140"/>
      <c r="HK106" s="140"/>
      <c r="HL106" s="140"/>
      <c r="HM106" s="140"/>
      <c r="HN106" s="140"/>
      <c r="HO106" s="140"/>
      <c r="HP106" s="140"/>
      <c r="HQ106" s="140"/>
      <c r="HR106" s="140"/>
      <c r="HS106" s="140"/>
      <c r="HT106" s="140"/>
      <c r="HU106" s="140"/>
      <c r="HV106" s="140"/>
      <c r="HW106" s="141"/>
      <c r="HX106" s="142"/>
    </row>
    <row collapsed="false" customFormat="false" customHeight="false" hidden="false" ht="12.75" outlineLevel="0" r="107">
      <c r="D107" s="113" t="s">
        <v>201</v>
      </c>
      <c r="E107" s="139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0"/>
      <c r="DC107" s="140"/>
      <c r="DD107" s="140"/>
      <c r="DE107" s="140"/>
      <c r="DF107" s="140"/>
      <c r="DG107" s="140"/>
      <c r="DH107" s="140"/>
      <c r="DI107" s="140"/>
      <c r="DJ107" s="140"/>
      <c r="DK107" s="140"/>
      <c r="DL107" s="140"/>
      <c r="DM107" s="140"/>
      <c r="DN107" s="140"/>
      <c r="DO107" s="140"/>
      <c r="DP107" s="140"/>
      <c r="DQ107" s="140"/>
      <c r="DR107" s="140"/>
      <c r="DS107" s="140"/>
      <c r="DT107" s="140"/>
      <c r="DU107" s="140"/>
      <c r="DV107" s="140"/>
      <c r="DW107" s="140"/>
      <c r="DX107" s="140"/>
      <c r="DY107" s="140"/>
      <c r="DZ107" s="140"/>
      <c r="EA107" s="140"/>
      <c r="EB107" s="140"/>
      <c r="EC107" s="140"/>
      <c r="ED107" s="140"/>
      <c r="EE107" s="140"/>
      <c r="EF107" s="140"/>
      <c r="EG107" s="140"/>
      <c r="EH107" s="140"/>
      <c r="EI107" s="140"/>
      <c r="EJ107" s="140"/>
      <c r="EK107" s="140"/>
      <c r="EL107" s="140"/>
      <c r="EM107" s="140"/>
      <c r="EN107" s="140"/>
      <c r="EO107" s="140"/>
      <c r="EP107" s="140"/>
      <c r="EQ107" s="140"/>
      <c r="ER107" s="140"/>
      <c r="ES107" s="140"/>
      <c r="ET107" s="140"/>
      <c r="EU107" s="140"/>
      <c r="EV107" s="140"/>
      <c r="EW107" s="140"/>
      <c r="EX107" s="140"/>
      <c r="EY107" s="140"/>
      <c r="EZ107" s="140"/>
      <c r="FA107" s="140"/>
      <c r="FB107" s="140"/>
      <c r="FC107" s="140"/>
      <c r="FD107" s="140"/>
      <c r="FE107" s="140"/>
      <c r="FF107" s="140"/>
      <c r="FG107" s="140"/>
      <c r="FH107" s="140"/>
      <c r="FI107" s="140"/>
      <c r="FJ107" s="140"/>
      <c r="FK107" s="140"/>
      <c r="FL107" s="140"/>
      <c r="FM107" s="140"/>
      <c r="FN107" s="140"/>
      <c r="FO107" s="140"/>
      <c r="FP107" s="140"/>
      <c r="FQ107" s="140"/>
      <c r="FR107" s="140"/>
      <c r="FS107" s="140"/>
      <c r="FT107" s="140"/>
      <c r="FU107" s="140"/>
      <c r="FV107" s="140"/>
      <c r="FW107" s="140"/>
      <c r="FX107" s="140"/>
      <c r="FY107" s="140"/>
      <c r="FZ107" s="140"/>
      <c r="GA107" s="140"/>
      <c r="GB107" s="140"/>
      <c r="GC107" s="140"/>
      <c r="GD107" s="140"/>
      <c r="GE107" s="140"/>
      <c r="GF107" s="140"/>
      <c r="GG107" s="140"/>
      <c r="GH107" s="140"/>
      <c r="GI107" s="140"/>
      <c r="GJ107" s="140"/>
      <c r="GK107" s="140"/>
      <c r="GL107" s="140"/>
      <c r="GM107" s="140"/>
      <c r="GN107" s="140"/>
      <c r="GO107" s="140"/>
      <c r="GP107" s="140"/>
      <c r="GQ107" s="140"/>
      <c r="GR107" s="140"/>
      <c r="GS107" s="140"/>
      <c r="GT107" s="140"/>
      <c r="GU107" s="140"/>
      <c r="GV107" s="140"/>
      <c r="GW107" s="140"/>
      <c r="GX107" s="140"/>
      <c r="GY107" s="140"/>
      <c r="GZ107" s="140"/>
      <c r="HA107" s="140"/>
      <c r="HB107" s="140"/>
      <c r="HC107" s="140"/>
      <c r="HD107" s="140"/>
      <c r="HE107" s="140"/>
      <c r="HF107" s="140"/>
      <c r="HG107" s="140"/>
      <c r="HH107" s="140"/>
      <c r="HI107" s="140"/>
      <c r="HJ107" s="140"/>
      <c r="HK107" s="140"/>
      <c r="HL107" s="140"/>
      <c r="HM107" s="140"/>
      <c r="HN107" s="140"/>
      <c r="HO107" s="140"/>
      <c r="HP107" s="140"/>
      <c r="HQ107" s="140"/>
      <c r="HR107" s="140"/>
      <c r="HS107" s="140"/>
      <c r="HT107" s="140"/>
      <c r="HU107" s="140"/>
      <c r="HV107" s="140"/>
      <c r="HW107" s="141"/>
      <c r="HX107" s="142"/>
    </row>
    <row collapsed="false" customFormat="false" customHeight="false" hidden="false" ht="12.75" outlineLevel="0" r="108">
      <c r="D108" s="113" t="s">
        <v>202</v>
      </c>
      <c r="E108" s="139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0"/>
      <c r="DC108" s="140"/>
      <c r="DD108" s="140"/>
      <c r="DE108" s="140"/>
      <c r="DF108" s="140"/>
      <c r="DG108" s="140"/>
      <c r="DH108" s="140"/>
      <c r="DI108" s="140"/>
      <c r="DJ108" s="140"/>
      <c r="DK108" s="140"/>
      <c r="DL108" s="140"/>
      <c r="DM108" s="140"/>
      <c r="DN108" s="140"/>
      <c r="DO108" s="140"/>
      <c r="DP108" s="140"/>
      <c r="DQ108" s="140"/>
      <c r="DR108" s="140"/>
      <c r="DS108" s="140"/>
      <c r="DT108" s="140"/>
      <c r="DU108" s="140"/>
      <c r="DV108" s="140"/>
      <c r="DW108" s="140"/>
      <c r="DX108" s="140"/>
      <c r="DY108" s="140"/>
      <c r="DZ108" s="140"/>
      <c r="EA108" s="140"/>
      <c r="EB108" s="140"/>
      <c r="EC108" s="140"/>
      <c r="ED108" s="140"/>
      <c r="EE108" s="140"/>
      <c r="EF108" s="140"/>
      <c r="EG108" s="140"/>
      <c r="EH108" s="140"/>
      <c r="EI108" s="140"/>
      <c r="EJ108" s="140"/>
      <c r="EK108" s="140"/>
      <c r="EL108" s="140"/>
      <c r="EM108" s="140"/>
      <c r="EN108" s="140"/>
      <c r="EO108" s="140"/>
      <c r="EP108" s="140"/>
      <c r="EQ108" s="140"/>
      <c r="ER108" s="140"/>
      <c r="ES108" s="140"/>
      <c r="ET108" s="140"/>
      <c r="EU108" s="140"/>
      <c r="EV108" s="140"/>
      <c r="EW108" s="140"/>
      <c r="EX108" s="140"/>
      <c r="EY108" s="140"/>
      <c r="EZ108" s="140"/>
      <c r="FA108" s="140"/>
      <c r="FB108" s="140"/>
      <c r="FC108" s="140"/>
      <c r="FD108" s="140"/>
      <c r="FE108" s="140"/>
      <c r="FF108" s="140"/>
      <c r="FG108" s="140"/>
      <c r="FH108" s="140"/>
      <c r="FI108" s="140"/>
      <c r="FJ108" s="140"/>
      <c r="FK108" s="140"/>
      <c r="FL108" s="140"/>
      <c r="FM108" s="140"/>
      <c r="FN108" s="140"/>
      <c r="FO108" s="140"/>
      <c r="FP108" s="140"/>
      <c r="FQ108" s="140"/>
      <c r="FR108" s="140"/>
      <c r="FS108" s="140"/>
      <c r="FT108" s="140"/>
      <c r="FU108" s="140"/>
      <c r="FV108" s="140"/>
      <c r="FW108" s="140"/>
      <c r="FX108" s="140"/>
      <c r="FY108" s="140"/>
      <c r="FZ108" s="140"/>
      <c r="GA108" s="140"/>
      <c r="GB108" s="140"/>
      <c r="GC108" s="140"/>
      <c r="GD108" s="140"/>
      <c r="GE108" s="140"/>
      <c r="GF108" s="140"/>
      <c r="GG108" s="140"/>
      <c r="GH108" s="140"/>
      <c r="GI108" s="140"/>
      <c r="GJ108" s="140"/>
      <c r="GK108" s="140"/>
      <c r="GL108" s="140"/>
      <c r="GM108" s="140"/>
      <c r="GN108" s="140"/>
      <c r="GO108" s="140"/>
      <c r="GP108" s="140"/>
      <c r="GQ108" s="140"/>
      <c r="GR108" s="140"/>
      <c r="GS108" s="140"/>
      <c r="GT108" s="140"/>
      <c r="GU108" s="140"/>
      <c r="GV108" s="140"/>
      <c r="GW108" s="140"/>
      <c r="GX108" s="140"/>
      <c r="GY108" s="140"/>
      <c r="GZ108" s="140"/>
      <c r="HA108" s="140"/>
      <c r="HB108" s="140"/>
      <c r="HC108" s="140"/>
      <c r="HD108" s="140"/>
      <c r="HE108" s="140"/>
      <c r="HF108" s="140"/>
      <c r="HG108" s="140"/>
      <c r="HH108" s="140"/>
      <c r="HI108" s="140"/>
      <c r="HJ108" s="140"/>
      <c r="HK108" s="140"/>
      <c r="HL108" s="140"/>
      <c r="HM108" s="140"/>
      <c r="HN108" s="140"/>
      <c r="HO108" s="140"/>
      <c r="HP108" s="140"/>
      <c r="HQ108" s="140"/>
      <c r="HR108" s="140"/>
      <c r="HS108" s="140"/>
      <c r="HT108" s="140"/>
      <c r="HU108" s="140"/>
      <c r="HV108" s="140"/>
      <c r="HW108" s="141"/>
      <c r="HX108" s="142"/>
    </row>
    <row collapsed="false" customFormat="false" customHeight="false" hidden="false" ht="12.75" outlineLevel="0" r="109">
      <c r="D109" s="113" t="s">
        <v>203</v>
      </c>
      <c r="E109" s="139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0"/>
      <c r="DC109" s="140"/>
      <c r="DD109" s="140"/>
      <c r="DE109" s="140"/>
      <c r="DF109" s="140"/>
      <c r="DG109" s="140"/>
      <c r="DH109" s="140"/>
      <c r="DI109" s="140"/>
      <c r="DJ109" s="140"/>
      <c r="DK109" s="140"/>
      <c r="DL109" s="140"/>
      <c r="DM109" s="140"/>
      <c r="DN109" s="140"/>
      <c r="DO109" s="140"/>
      <c r="DP109" s="140"/>
      <c r="DQ109" s="140"/>
      <c r="DR109" s="140"/>
      <c r="DS109" s="140"/>
      <c r="DT109" s="140"/>
      <c r="DU109" s="140"/>
      <c r="DV109" s="140"/>
      <c r="DW109" s="140"/>
      <c r="DX109" s="140"/>
      <c r="DY109" s="140"/>
      <c r="DZ109" s="140"/>
      <c r="EA109" s="140"/>
      <c r="EB109" s="140"/>
      <c r="EC109" s="140"/>
      <c r="ED109" s="140"/>
      <c r="EE109" s="140"/>
      <c r="EF109" s="140"/>
      <c r="EG109" s="140"/>
      <c r="EH109" s="140"/>
      <c r="EI109" s="140"/>
      <c r="EJ109" s="140"/>
      <c r="EK109" s="140"/>
      <c r="EL109" s="140"/>
      <c r="EM109" s="140"/>
      <c r="EN109" s="140"/>
      <c r="EO109" s="140"/>
      <c r="EP109" s="140"/>
      <c r="EQ109" s="140"/>
      <c r="ER109" s="140"/>
      <c r="ES109" s="140"/>
      <c r="ET109" s="140"/>
      <c r="EU109" s="140"/>
      <c r="EV109" s="140"/>
      <c r="EW109" s="140"/>
      <c r="EX109" s="140"/>
      <c r="EY109" s="140"/>
      <c r="EZ109" s="140"/>
      <c r="FA109" s="140"/>
      <c r="FB109" s="140"/>
      <c r="FC109" s="140"/>
      <c r="FD109" s="140"/>
      <c r="FE109" s="140"/>
      <c r="FF109" s="140"/>
      <c r="FG109" s="140"/>
      <c r="FH109" s="140"/>
      <c r="FI109" s="140"/>
      <c r="FJ109" s="140"/>
      <c r="FK109" s="140"/>
      <c r="FL109" s="140"/>
      <c r="FM109" s="140"/>
      <c r="FN109" s="140"/>
      <c r="FO109" s="140"/>
      <c r="FP109" s="140"/>
      <c r="FQ109" s="140"/>
      <c r="FR109" s="140"/>
      <c r="FS109" s="140"/>
      <c r="FT109" s="140"/>
      <c r="FU109" s="140"/>
      <c r="FV109" s="140"/>
      <c r="FW109" s="140"/>
      <c r="FX109" s="140"/>
      <c r="FY109" s="140"/>
      <c r="FZ109" s="140"/>
      <c r="GA109" s="140"/>
      <c r="GB109" s="140"/>
      <c r="GC109" s="140"/>
      <c r="GD109" s="140"/>
      <c r="GE109" s="140"/>
      <c r="GF109" s="140"/>
      <c r="GG109" s="140"/>
      <c r="GH109" s="140"/>
      <c r="GI109" s="140"/>
      <c r="GJ109" s="140"/>
      <c r="GK109" s="140"/>
      <c r="GL109" s="140"/>
      <c r="GM109" s="140"/>
      <c r="GN109" s="140"/>
      <c r="GO109" s="140"/>
      <c r="GP109" s="140"/>
      <c r="GQ109" s="140"/>
      <c r="GR109" s="140"/>
      <c r="GS109" s="140"/>
      <c r="GT109" s="140"/>
      <c r="GU109" s="140"/>
      <c r="GV109" s="140"/>
      <c r="GW109" s="140"/>
      <c r="GX109" s="140"/>
      <c r="GY109" s="140"/>
      <c r="GZ109" s="140"/>
      <c r="HA109" s="140"/>
      <c r="HB109" s="140"/>
      <c r="HC109" s="140"/>
      <c r="HD109" s="140"/>
      <c r="HE109" s="140"/>
      <c r="HF109" s="140"/>
      <c r="HG109" s="140"/>
      <c r="HH109" s="140"/>
      <c r="HI109" s="140"/>
      <c r="HJ109" s="140"/>
      <c r="HK109" s="140"/>
      <c r="HL109" s="140"/>
      <c r="HM109" s="140"/>
      <c r="HN109" s="140"/>
      <c r="HO109" s="140"/>
      <c r="HP109" s="140"/>
      <c r="HQ109" s="140"/>
      <c r="HR109" s="140"/>
      <c r="HS109" s="140"/>
      <c r="HT109" s="140"/>
      <c r="HU109" s="140"/>
      <c r="HV109" s="140"/>
      <c r="HW109" s="141"/>
      <c r="HX109" s="142"/>
    </row>
    <row collapsed="false" customFormat="false" customHeight="false" hidden="false" ht="12.75" outlineLevel="0" r="110">
      <c r="D110" s="113" t="s">
        <v>204</v>
      </c>
      <c r="E110" s="139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0"/>
      <c r="DC110" s="140"/>
      <c r="DD110" s="140"/>
      <c r="DE110" s="140"/>
      <c r="DF110" s="140"/>
      <c r="DG110" s="140"/>
      <c r="DH110" s="140"/>
      <c r="DI110" s="140"/>
      <c r="DJ110" s="140"/>
      <c r="DK110" s="140"/>
      <c r="DL110" s="140"/>
      <c r="DM110" s="140"/>
      <c r="DN110" s="140"/>
      <c r="DO110" s="140"/>
      <c r="DP110" s="140"/>
      <c r="DQ110" s="140"/>
      <c r="DR110" s="140"/>
      <c r="DS110" s="140"/>
      <c r="DT110" s="140"/>
      <c r="DU110" s="140"/>
      <c r="DV110" s="140"/>
      <c r="DW110" s="140"/>
      <c r="DX110" s="140"/>
      <c r="DY110" s="140"/>
      <c r="DZ110" s="140"/>
      <c r="EA110" s="140"/>
      <c r="EB110" s="140"/>
      <c r="EC110" s="140"/>
      <c r="ED110" s="140"/>
      <c r="EE110" s="140"/>
      <c r="EF110" s="140"/>
      <c r="EG110" s="140"/>
      <c r="EH110" s="140"/>
      <c r="EI110" s="140"/>
      <c r="EJ110" s="140"/>
      <c r="EK110" s="140"/>
      <c r="EL110" s="140"/>
      <c r="EM110" s="140"/>
      <c r="EN110" s="140"/>
      <c r="EO110" s="140"/>
      <c r="EP110" s="140"/>
      <c r="EQ110" s="140"/>
      <c r="ER110" s="140"/>
      <c r="ES110" s="140"/>
      <c r="ET110" s="140"/>
      <c r="EU110" s="140"/>
      <c r="EV110" s="140"/>
      <c r="EW110" s="140"/>
      <c r="EX110" s="140"/>
      <c r="EY110" s="140"/>
      <c r="EZ110" s="140"/>
      <c r="FA110" s="140"/>
      <c r="FB110" s="140"/>
      <c r="FC110" s="140"/>
      <c r="FD110" s="140"/>
      <c r="FE110" s="140"/>
      <c r="FF110" s="140"/>
      <c r="FG110" s="140"/>
      <c r="FH110" s="140"/>
      <c r="FI110" s="140"/>
      <c r="FJ110" s="140"/>
      <c r="FK110" s="140"/>
      <c r="FL110" s="140"/>
      <c r="FM110" s="140"/>
      <c r="FN110" s="140"/>
      <c r="FO110" s="140"/>
      <c r="FP110" s="140"/>
      <c r="FQ110" s="140"/>
      <c r="FR110" s="140"/>
      <c r="FS110" s="140"/>
      <c r="FT110" s="140"/>
      <c r="FU110" s="140"/>
      <c r="FV110" s="140"/>
      <c r="FW110" s="140"/>
      <c r="FX110" s="140"/>
      <c r="FY110" s="140"/>
      <c r="FZ110" s="140"/>
      <c r="GA110" s="140"/>
      <c r="GB110" s="140"/>
      <c r="GC110" s="140"/>
      <c r="GD110" s="140"/>
      <c r="GE110" s="140"/>
      <c r="GF110" s="140"/>
      <c r="GG110" s="140"/>
      <c r="GH110" s="140"/>
      <c r="GI110" s="140"/>
      <c r="GJ110" s="140"/>
      <c r="GK110" s="140"/>
      <c r="GL110" s="140"/>
      <c r="GM110" s="140"/>
      <c r="GN110" s="140"/>
      <c r="GO110" s="140"/>
      <c r="GP110" s="140"/>
      <c r="GQ110" s="140"/>
      <c r="GR110" s="140"/>
      <c r="GS110" s="140"/>
      <c r="GT110" s="140"/>
      <c r="GU110" s="140"/>
      <c r="GV110" s="140"/>
      <c r="GW110" s="140"/>
      <c r="GX110" s="140"/>
      <c r="GY110" s="140"/>
      <c r="GZ110" s="140"/>
      <c r="HA110" s="140"/>
      <c r="HB110" s="140"/>
      <c r="HC110" s="140"/>
      <c r="HD110" s="140"/>
      <c r="HE110" s="140"/>
      <c r="HF110" s="140"/>
      <c r="HG110" s="140"/>
      <c r="HH110" s="140"/>
      <c r="HI110" s="140"/>
      <c r="HJ110" s="140"/>
      <c r="HK110" s="140"/>
      <c r="HL110" s="140"/>
      <c r="HM110" s="140"/>
      <c r="HN110" s="140"/>
      <c r="HO110" s="140"/>
      <c r="HP110" s="140"/>
      <c r="HQ110" s="140"/>
      <c r="HR110" s="140"/>
      <c r="HS110" s="140"/>
      <c r="HT110" s="140"/>
      <c r="HU110" s="140"/>
      <c r="HV110" s="140"/>
      <c r="HW110" s="141"/>
      <c r="HX110" s="142"/>
    </row>
    <row collapsed="false" customFormat="false" customHeight="false" hidden="false" ht="12.75" outlineLevel="0" r="111">
      <c r="D111" s="113" t="s">
        <v>205</v>
      </c>
      <c r="E111" s="139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0"/>
      <c r="DC111" s="140"/>
      <c r="DD111" s="140"/>
      <c r="DE111" s="140"/>
      <c r="DF111" s="140"/>
      <c r="DG111" s="140"/>
      <c r="DH111" s="140"/>
      <c r="DI111" s="140"/>
      <c r="DJ111" s="140"/>
      <c r="DK111" s="140"/>
      <c r="DL111" s="140"/>
      <c r="DM111" s="140"/>
      <c r="DN111" s="140"/>
      <c r="DO111" s="140"/>
      <c r="DP111" s="140"/>
      <c r="DQ111" s="140"/>
      <c r="DR111" s="140"/>
      <c r="DS111" s="140"/>
      <c r="DT111" s="140"/>
      <c r="DU111" s="140"/>
      <c r="DV111" s="140"/>
      <c r="DW111" s="140"/>
      <c r="DX111" s="140"/>
      <c r="DY111" s="140"/>
      <c r="DZ111" s="140"/>
      <c r="EA111" s="140"/>
      <c r="EB111" s="140"/>
      <c r="EC111" s="140"/>
      <c r="ED111" s="140"/>
      <c r="EE111" s="140"/>
      <c r="EF111" s="140"/>
      <c r="EG111" s="140"/>
      <c r="EH111" s="140"/>
      <c r="EI111" s="140"/>
      <c r="EJ111" s="140"/>
      <c r="EK111" s="140"/>
      <c r="EL111" s="140"/>
      <c r="EM111" s="140"/>
      <c r="EN111" s="140"/>
      <c r="EO111" s="140"/>
      <c r="EP111" s="140"/>
      <c r="EQ111" s="140"/>
      <c r="ER111" s="140"/>
      <c r="ES111" s="140"/>
      <c r="ET111" s="140"/>
      <c r="EU111" s="140"/>
      <c r="EV111" s="140"/>
      <c r="EW111" s="140"/>
      <c r="EX111" s="140"/>
      <c r="EY111" s="140"/>
      <c r="EZ111" s="140"/>
      <c r="FA111" s="140"/>
      <c r="FB111" s="140"/>
      <c r="FC111" s="140"/>
      <c r="FD111" s="140"/>
      <c r="FE111" s="140"/>
      <c r="FF111" s="140"/>
      <c r="FG111" s="140"/>
      <c r="FH111" s="140"/>
      <c r="FI111" s="140"/>
      <c r="FJ111" s="140"/>
      <c r="FK111" s="140"/>
      <c r="FL111" s="140"/>
      <c r="FM111" s="140"/>
      <c r="FN111" s="140"/>
      <c r="FO111" s="140"/>
      <c r="FP111" s="140"/>
      <c r="FQ111" s="140"/>
      <c r="FR111" s="140"/>
      <c r="FS111" s="140"/>
      <c r="FT111" s="140"/>
      <c r="FU111" s="140"/>
      <c r="FV111" s="140"/>
      <c r="FW111" s="140"/>
      <c r="FX111" s="140"/>
      <c r="FY111" s="140"/>
      <c r="FZ111" s="140"/>
      <c r="GA111" s="140"/>
      <c r="GB111" s="140"/>
      <c r="GC111" s="140"/>
      <c r="GD111" s="140"/>
      <c r="GE111" s="140"/>
      <c r="GF111" s="140"/>
      <c r="GG111" s="140"/>
      <c r="GH111" s="140"/>
      <c r="GI111" s="140"/>
      <c r="GJ111" s="140"/>
      <c r="GK111" s="140"/>
      <c r="GL111" s="140"/>
      <c r="GM111" s="140"/>
      <c r="GN111" s="140"/>
      <c r="GO111" s="140"/>
      <c r="GP111" s="140"/>
      <c r="GQ111" s="140"/>
      <c r="GR111" s="140"/>
      <c r="GS111" s="140"/>
      <c r="GT111" s="140"/>
      <c r="GU111" s="140"/>
      <c r="GV111" s="140"/>
      <c r="GW111" s="140"/>
      <c r="GX111" s="140"/>
      <c r="GY111" s="140"/>
      <c r="GZ111" s="140"/>
      <c r="HA111" s="140"/>
      <c r="HB111" s="140"/>
      <c r="HC111" s="140"/>
      <c r="HD111" s="140"/>
      <c r="HE111" s="140"/>
      <c r="HF111" s="140"/>
      <c r="HG111" s="140"/>
      <c r="HH111" s="140"/>
      <c r="HI111" s="140"/>
      <c r="HJ111" s="140"/>
      <c r="HK111" s="140"/>
      <c r="HL111" s="140"/>
      <c r="HM111" s="140"/>
      <c r="HN111" s="140"/>
      <c r="HO111" s="140"/>
      <c r="HP111" s="140"/>
      <c r="HQ111" s="140"/>
      <c r="HR111" s="140"/>
      <c r="HS111" s="140"/>
      <c r="HT111" s="140"/>
      <c r="HU111" s="140"/>
      <c r="HV111" s="140"/>
      <c r="HW111" s="141"/>
      <c r="HX111" s="142"/>
    </row>
    <row collapsed="false" customFormat="false" customHeight="false" hidden="false" ht="12.75" outlineLevel="0" r="112">
      <c r="D112" s="113" t="s">
        <v>206</v>
      </c>
      <c r="E112" s="139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0"/>
      <c r="DC112" s="140"/>
      <c r="DD112" s="140"/>
      <c r="DE112" s="140"/>
      <c r="DF112" s="140"/>
      <c r="DG112" s="140"/>
      <c r="DH112" s="140"/>
      <c r="DI112" s="140"/>
      <c r="DJ112" s="140"/>
      <c r="DK112" s="140"/>
      <c r="DL112" s="140"/>
      <c r="DM112" s="140"/>
      <c r="DN112" s="140"/>
      <c r="DO112" s="140"/>
      <c r="DP112" s="140"/>
      <c r="DQ112" s="140"/>
      <c r="DR112" s="140"/>
      <c r="DS112" s="140"/>
      <c r="DT112" s="140"/>
      <c r="DU112" s="140"/>
      <c r="DV112" s="140"/>
      <c r="DW112" s="140"/>
      <c r="DX112" s="140"/>
      <c r="DY112" s="140"/>
      <c r="DZ112" s="140"/>
      <c r="EA112" s="140"/>
      <c r="EB112" s="140"/>
      <c r="EC112" s="140"/>
      <c r="ED112" s="140"/>
      <c r="EE112" s="140"/>
      <c r="EF112" s="140"/>
      <c r="EG112" s="140"/>
      <c r="EH112" s="140"/>
      <c r="EI112" s="140"/>
      <c r="EJ112" s="140"/>
      <c r="EK112" s="140"/>
      <c r="EL112" s="140"/>
      <c r="EM112" s="140"/>
      <c r="EN112" s="140"/>
      <c r="EO112" s="140"/>
      <c r="EP112" s="140"/>
      <c r="EQ112" s="140"/>
      <c r="ER112" s="140"/>
      <c r="ES112" s="140"/>
      <c r="ET112" s="140"/>
      <c r="EU112" s="140"/>
      <c r="EV112" s="140"/>
      <c r="EW112" s="140"/>
      <c r="EX112" s="140"/>
      <c r="EY112" s="140"/>
      <c r="EZ112" s="140"/>
      <c r="FA112" s="140"/>
      <c r="FB112" s="140"/>
      <c r="FC112" s="140"/>
      <c r="FD112" s="140"/>
      <c r="FE112" s="140"/>
      <c r="FF112" s="140"/>
      <c r="FG112" s="140"/>
      <c r="FH112" s="140"/>
      <c r="FI112" s="140"/>
      <c r="FJ112" s="140"/>
      <c r="FK112" s="140"/>
      <c r="FL112" s="140"/>
      <c r="FM112" s="140"/>
      <c r="FN112" s="140"/>
      <c r="FO112" s="140"/>
      <c r="FP112" s="140"/>
      <c r="FQ112" s="140"/>
      <c r="FR112" s="140"/>
      <c r="FS112" s="140"/>
      <c r="FT112" s="140"/>
      <c r="FU112" s="140"/>
      <c r="FV112" s="140"/>
      <c r="FW112" s="140"/>
      <c r="FX112" s="140"/>
      <c r="FY112" s="140"/>
      <c r="FZ112" s="140"/>
      <c r="GA112" s="140"/>
      <c r="GB112" s="140"/>
      <c r="GC112" s="140"/>
      <c r="GD112" s="140"/>
      <c r="GE112" s="140"/>
      <c r="GF112" s="140"/>
      <c r="GG112" s="140"/>
      <c r="GH112" s="140"/>
      <c r="GI112" s="140"/>
      <c r="GJ112" s="140"/>
      <c r="GK112" s="140"/>
      <c r="GL112" s="140"/>
      <c r="GM112" s="140"/>
      <c r="GN112" s="140"/>
      <c r="GO112" s="140"/>
      <c r="GP112" s="140"/>
      <c r="GQ112" s="140"/>
      <c r="GR112" s="140"/>
      <c r="GS112" s="140"/>
      <c r="GT112" s="140"/>
      <c r="GU112" s="140"/>
      <c r="GV112" s="140"/>
      <c r="GW112" s="140"/>
      <c r="GX112" s="140"/>
      <c r="GY112" s="140"/>
      <c r="GZ112" s="140"/>
      <c r="HA112" s="140"/>
      <c r="HB112" s="140"/>
      <c r="HC112" s="140"/>
      <c r="HD112" s="140"/>
      <c r="HE112" s="140"/>
      <c r="HF112" s="140"/>
      <c r="HG112" s="140"/>
      <c r="HH112" s="140"/>
      <c r="HI112" s="140"/>
      <c r="HJ112" s="140"/>
      <c r="HK112" s="140"/>
      <c r="HL112" s="140"/>
      <c r="HM112" s="140"/>
      <c r="HN112" s="140"/>
      <c r="HO112" s="140"/>
      <c r="HP112" s="140"/>
      <c r="HQ112" s="140"/>
      <c r="HR112" s="140"/>
      <c r="HS112" s="140"/>
      <c r="HT112" s="140"/>
      <c r="HU112" s="140"/>
      <c r="HV112" s="140"/>
      <c r="HW112" s="141"/>
      <c r="HX112" s="142"/>
    </row>
    <row collapsed="false" customFormat="false" customHeight="false" hidden="false" ht="12.75" outlineLevel="0" r="113">
      <c r="D113" s="113" t="s">
        <v>207</v>
      </c>
      <c r="E113" s="139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0"/>
      <c r="DC113" s="140"/>
      <c r="DD113" s="140"/>
      <c r="DE113" s="140"/>
      <c r="DF113" s="140"/>
      <c r="DG113" s="140"/>
      <c r="DH113" s="140"/>
      <c r="DI113" s="140"/>
      <c r="DJ113" s="140"/>
      <c r="DK113" s="140"/>
      <c r="DL113" s="140"/>
      <c r="DM113" s="140"/>
      <c r="DN113" s="140"/>
      <c r="DO113" s="140"/>
      <c r="DP113" s="140"/>
      <c r="DQ113" s="140"/>
      <c r="DR113" s="140"/>
      <c r="DS113" s="140"/>
      <c r="DT113" s="140"/>
      <c r="DU113" s="140"/>
      <c r="DV113" s="140"/>
      <c r="DW113" s="140"/>
      <c r="DX113" s="140"/>
      <c r="DY113" s="140"/>
      <c r="DZ113" s="140"/>
      <c r="EA113" s="140"/>
      <c r="EB113" s="140"/>
      <c r="EC113" s="140"/>
      <c r="ED113" s="140"/>
      <c r="EE113" s="140"/>
      <c r="EF113" s="140"/>
      <c r="EG113" s="140"/>
      <c r="EH113" s="140"/>
      <c r="EI113" s="140"/>
      <c r="EJ113" s="140"/>
      <c r="EK113" s="140"/>
      <c r="EL113" s="140"/>
      <c r="EM113" s="140"/>
      <c r="EN113" s="140"/>
      <c r="EO113" s="140"/>
      <c r="EP113" s="140"/>
      <c r="EQ113" s="140"/>
      <c r="ER113" s="140"/>
      <c r="ES113" s="140"/>
      <c r="ET113" s="140"/>
      <c r="EU113" s="140"/>
      <c r="EV113" s="140"/>
      <c r="EW113" s="140"/>
      <c r="EX113" s="140"/>
      <c r="EY113" s="140"/>
      <c r="EZ113" s="140"/>
      <c r="FA113" s="140"/>
      <c r="FB113" s="140"/>
      <c r="FC113" s="140"/>
      <c r="FD113" s="140"/>
      <c r="FE113" s="140"/>
      <c r="FF113" s="140"/>
      <c r="FG113" s="140"/>
      <c r="FH113" s="140"/>
      <c r="FI113" s="140"/>
      <c r="FJ113" s="140"/>
      <c r="FK113" s="140"/>
      <c r="FL113" s="140"/>
      <c r="FM113" s="140"/>
      <c r="FN113" s="140"/>
      <c r="FO113" s="140"/>
      <c r="FP113" s="140"/>
      <c r="FQ113" s="140"/>
      <c r="FR113" s="140"/>
      <c r="FS113" s="140"/>
      <c r="FT113" s="140"/>
      <c r="FU113" s="140"/>
      <c r="FV113" s="140"/>
      <c r="FW113" s="140"/>
      <c r="FX113" s="140"/>
      <c r="FY113" s="140"/>
      <c r="FZ113" s="140"/>
      <c r="GA113" s="140"/>
      <c r="GB113" s="140"/>
      <c r="GC113" s="140"/>
      <c r="GD113" s="140"/>
      <c r="GE113" s="140"/>
      <c r="GF113" s="140"/>
      <c r="GG113" s="140"/>
      <c r="GH113" s="140"/>
      <c r="GI113" s="140"/>
      <c r="GJ113" s="140"/>
      <c r="GK113" s="140"/>
      <c r="GL113" s="140"/>
      <c r="GM113" s="140"/>
      <c r="GN113" s="140"/>
      <c r="GO113" s="140"/>
      <c r="GP113" s="140"/>
      <c r="GQ113" s="140"/>
      <c r="GR113" s="140"/>
      <c r="GS113" s="140"/>
      <c r="GT113" s="140"/>
      <c r="GU113" s="140"/>
      <c r="GV113" s="140"/>
      <c r="GW113" s="140"/>
      <c r="GX113" s="140"/>
      <c r="GY113" s="140"/>
      <c r="GZ113" s="140"/>
      <c r="HA113" s="140"/>
      <c r="HB113" s="140"/>
      <c r="HC113" s="140"/>
      <c r="HD113" s="140"/>
      <c r="HE113" s="140"/>
      <c r="HF113" s="140"/>
      <c r="HG113" s="140"/>
      <c r="HH113" s="140"/>
      <c r="HI113" s="140"/>
      <c r="HJ113" s="140"/>
      <c r="HK113" s="140"/>
      <c r="HL113" s="140"/>
      <c r="HM113" s="140"/>
      <c r="HN113" s="140"/>
      <c r="HO113" s="140"/>
      <c r="HP113" s="140"/>
      <c r="HQ113" s="140"/>
      <c r="HR113" s="140"/>
      <c r="HS113" s="140"/>
      <c r="HT113" s="140"/>
      <c r="HU113" s="140"/>
      <c r="HV113" s="140"/>
      <c r="HW113" s="141"/>
      <c r="HX113" s="142"/>
    </row>
    <row collapsed="false" customFormat="false" customHeight="false" hidden="false" ht="12.75" outlineLevel="0" r="114">
      <c r="D114" s="113" t="s">
        <v>208</v>
      </c>
      <c r="E114" s="139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0"/>
      <c r="DC114" s="140"/>
      <c r="DD114" s="140"/>
      <c r="DE114" s="140"/>
      <c r="DF114" s="140"/>
      <c r="DG114" s="140"/>
      <c r="DH114" s="140"/>
      <c r="DI114" s="140"/>
      <c r="DJ114" s="140"/>
      <c r="DK114" s="140"/>
      <c r="DL114" s="140"/>
      <c r="DM114" s="140"/>
      <c r="DN114" s="140"/>
      <c r="DO114" s="140"/>
      <c r="DP114" s="140"/>
      <c r="DQ114" s="140"/>
      <c r="DR114" s="140"/>
      <c r="DS114" s="140"/>
      <c r="DT114" s="140"/>
      <c r="DU114" s="140"/>
      <c r="DV114" s="140"/>
      <c r="DW114" s="140"/>
      <c r="DX114" s="140"/>
      <c r="DY114" s="140"/>
      <c r="DZ114" s="140"/>
      <c r="EA114" s="140"/>
      <c r="EB114" s="140"/>
      <c r="EC114" s="140"/>
      <c r="ED114" s="140"/>
      <c r="EE114" s="140"/>
      <c r="EF114" s="140"/>
      <c r="EG114" s="140"/>
      <c r="EH114" s="140"/>
      <c r="EI114" s="140"/>
      <c r="EJ114" s="140"/>
      <c r="EK114" s="140"/>
      <c r="EL114" s="140"/>
      <c r="EM114" s="140"/>
      <c r="EN114" s="140"/>
      <c r="EO114" s="140"/>
      <c r="EP114" s="140"/>
      <c r="EQ114" s="140"/>
      <c r="ER114" s="140"/>
      <c r="ES114" s="140"/>
      <c r="ET114" s="140"/>
      <c r="EU114" s="140"/>
      <c r="EV114" s="140"/>
      <c r="EW114" s="140"/>
      <c r="EX114" s="140"/>
      <c r="EY114" s="140"/>
      <c r="EZ114" s="140"/>
      <c r="FA114" s="140"/>
      <c r="FB114" s="140"/>
      <c r="FC114" s="140"/>
      <c r="FD114" s="140"/>
      <c r="FE114" s="140"/>
      <c r="FF114" s="140"/>
      <c r="FG114" s="140"/>
      <c r="FH114" s="140"/>
      <c r="FI114" s="140"/>
      <c r="FJ114" s="140"/>
      <c r="FK114" s="140"/>
      <c r="FL114" s="140"/>
      <c r="FM114" s="140"/>
      <c r="FN114" s="140"/>
      <c r="FO114" s="140"/>
      <c r="FP114" s="140"/>
      <c r="FQ114" s="140"/>
      <c r="FR114" s="140"/>
      <c r="FS114" s="140"/>
      <c r="FT114" s="140"/>
      <c r="FU114" s="140"/>
      <c r="FV114" s="140"/>
      <c r="FW114" s="140"/>
      <c r="FX114" s="140"/>
      <c r="FY114" s="140"/>
      <c r="FZ114" s="140"/>
      <c r="GA114" s="140"/>
      <c r="GB114" s="140"/>
      <c r="GC114" s="140"/>
      <c r="GD114" s="140"/>
      <c r="GE114" s="140"/>
      <c r="GF114" s="140"/>
      <c r="GG114" s="140"/>
      <c r="GH114" s="140"/>
      <c r="GI114" s="140"/>
      <c r="GJ114" s="140"/>
      <c r="GK114" s="140"/>
      <c r="GL114" s="140"/>
      <c r="GM114" s="140"/>
      <c r="GN114" s="140"/>
      <c r="GO114" s="140"/>
      <c r="GP114" s="140"/>
      <c r="GQ114" s="140"/>
      <c r="GR114" s="140"/>
      <c r="GS114" s="140"/>
      <c r="GT114" s="140"/>
      <c r="GU114" s="140"/>
      <c r="GV114" s="140"/>
      <c r="GW114" s="140"/>
      <c r="GX114" s="140"/>
      <c r="GY114" s="140"/>
      <c r="GZ114" s="140"/>
      <c r="HA114" s="140"/>
      <c r="HB114" s="140"/>
      <c r="HC114" s="140"/>
      <c r="HD114" s="140"/>
      <c r="HE114" s="140"/>
      <c r="HF114" s="140"/>
      <c r="HG114" s="140"/>
      <c r="HH114" s="140"/>
      <c r="HI114" s="140"/>
      <c r="HJ114" s="140"/>
      <c r="HK114" s="140"/>
      <c r="HL114" s="140"/>
      <c r="HM114" s="140"/>
      <c r="HN114" s="140"/>
      <c r="HO114" s="140"/>
      <c r="HP114" s="140"/>
      <c r="HQ114" s="140"/>
      <c r="HR114" s="140"/>
      <c r="HS114" s="140"/>
      <c r="HT114" s="140"/>
      <c r="HU114" s="140"/>
      <c r="HV114" s="140"/>
      <c r="HW114" s="141"/>
      <c r="HX114" s="142"/>
    </row>
    <row collapsed="false" customFormat="false" customHeight="false" hidden="false" ht="12.75" outlineLevel="0" r="115">
      <c r="D115" s="113" t="s">
        <v>209</v>
      </c>
      <c r="E115" s="139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0"/>
      <c r="DC115" s="140"/>
      <c r="DD115" s="140"/>
      <c r="DE115" s="140"/>
      <c r="DF115" s="140"/>
      <c r="DG115" s="140"/>
      <c r="DH115" s="140"/>
      <c r="DI115" s="140"/>
      <c r="DJ115" s="140"/>
      <c r="DK115" s="140"/>
      <c r="DL115" s="140"/>
      <c r="DM115" s="140"/>
      <c r="DN115" s="140"/>
      <c r="DO115" s="140"/>
      <c r="DP115" s="140"/>
      <c r="DQ115" s="140"/>
      <c r="DR115" s="140"/>
      <c r="DS115" s="140"/>
      <c r="DT115" s="140"/>
      <c r="DU115" s="140"/>
      <c r="DV115" s="140"/>
      <c r="DW115" s="140"/>
      <c r="DX115" s="140"/>
      <c r="DY115" s="140"/>
      <c r="DZ115" s="140"/>
      <c r="EA115" s="140"/>
      <c r="EB115" s="140"/>
      <c r="EC115" s="140"/>
      <c r="ED115" s="140"/>
      <c r="EE115" s="140"/>
      <c r="EF115" s="140"/>
      <c r="EG115" s="140"/>
      <c r="EH115" s="140"/>
      <c r="EI115" s="140"/>
      <c r="EJ115" s="140"/>
      <c r="EK115" s="140"/>
      <c r="EL115" s="140"/>
      <c r="EM115" s="140"/>
      <c r="EN115" s="140"/>
      <c r="EO115" s="140"/>
      <c r="EP115" s="140"/>
      <c r="EQ115" s="140"/>
      <c r="ER115" s="140"/>
      <c r="ES115" s="140"/>
      <c r="ET115" s="140"/>
      <c r="EU115" s="140"/>
      <c r="EV115" s="140"/>
      <c r="EW115" s="140"/>
      <c r="EX115" s="140"/>
      <c r="EY115" s="140"/>
      <c r="EZ115" s="140"/>
      <c r="FA115" s="140"/>
      <c r="FB115" s="140"/>
      <c r="FC115" s="140"/>
      <c r="FD115" s="140"/>
      <c r="FE115" s="140"/>
      <c r="FF115" s="140"/>
      <c r="FG115" s="140"/>
      <c r="FH115" s="140"/>
      <c r="FI115" s="140"/>
      <c r="FJ115" s="140"/>
      <c r="FK115" s="140"/>
      <c r="FL115" s="140"/>
      <c r="FM115" s="140"/>
      <c r="FN115" s="140"/>
      <c r="FO115" s="140"/>
      <c r="FP115" s="140"/>
      <c r="FQ115" s="140"/>
      <c r="FR115" s="140"/>
      <c r="FS115" s="140"/>
      <c r="FT115" s="140"/>
      <c r="FU115" s="140"/>
      <c r="FV115" s="140"/>
      <c r="FW115" s="140"/>
      <c r="FX115" s="140"/>
      <c r="FY115" s="140"/>
      <c r="FZ115" s="140"/>
      <c r="GA115" s="140"/>
      <c r="GB115" s="140"/>
      <c r="GC115" s="140"/>
      <c r="GD115" s="140"/>
      <c r="GE115" s="140"/>
      <c r="GF115" s="140"/>
      <c r="GG115" s="140"/>
      <c r="GH115" s="140"/>
      <c r="GI115" s="140"/>
      <c r="GJ115" s="140"/>
      <c r="GK115" s="140"/>
      <c r="GL115" s="140"/>
      <c r="GM115" s="140"/>
      <c r="GN115" s="140"/>
      <c r="GO115" s="140"/>
      <c r="GP115" s="140"/>
      <c r="GQ115" s="140"/>
      <c r="GR115" s="140"/>
      <c r="GS115" s="140"/>
      <c r="GT115" s="140"/>
      <c r="GU115" s="140"/>
      <c r="GV115" s="140"/>
      <c r="GW115" s="140"/>
      <c r="GX115" s="140"/>
      <c r="GY115" s="140"/>
      <c r="GZ115" s="140"/>
      <c r="HA115" s="140"/>
      <c r="HB115" s="140"/>
      <c r="HC115" s="140"/>
      <c r="HD115" s="140"/>
      <c r="HE115" s="140"/>
      <c r="HF115" s="140"/>
      <c r="HG115" s="140"/>
      <c r="HH115" s="140"/>
      <c r="HI115" s="140"/>
      <c r="HJ115" s="140"/>
      <c r="HK115" s="140"/>
      <c r="HL115" s="140"/>
      <c r="HM115" s="140"/>
      <c r="HN115" s="140"/>
      <c r="HO115" s="140"/>
      <c r="HP115" s="140"/>
      <c r="HQ115" s="140"/>
      <c r="HR115" s="140"/>
      <c r="HS115" s="140"/>
      <c r="HT115" s="140"/>
      <c r="HU115" s="140"/>
      <c r="HV115" s="140"/>
      <c r="HW115" s="141"/>
      <c r="HX115" s="142"/>
    </row>
    <row collapsed="false" customFormat="false" customHeight="false" hidden="false" ht="12.75" outlineLevel="0" r="116">
      <c r="D116" s="113" t="s">
        <v>210</v>
      </c>
      <c r="E116" s="139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40"/>
      <c r="CR116" s="140"/>
      <c r="CS116" s="140"/>
      <c r="CT116" s="140"/>
      <c r="CU116" s="140"/>
      <c r="CV116" s="140"/>
      <c r="CW116" s="140"/>
      <c r="CX116" s="140"/>
      <c r="CY116" s="140"/>
      <c r="CZ116" s="140"/>
      <c r="DA116" s="140"/>
      <c r="DB116" s="140"/>
      <c r="DC116" s="140"/>
      <c r="DD116" s="140"/>
      <c r="DE116" s="140"/>
      <c r="DF116" s="140"/>
      <c r="DG116" s="140"/>
      <c r="DH116" s="140"/>
      <c r="DI116" s="140"/>
      <c r="DJ116" s="140"/>
      <c r="DK116" s="140"/>
      <c r="DL116" s="140"/>
      <c r="DM116" s="140"/>
      <c r="DN116" s="140"/>
      <c r="DO116" s="140"/>
      <c r="DP116" s="140"/>
      <c r="DQ116" s="140"/>
      <c r="DR116" s="140"/>
      <c r="DS116" s="140"/>
      <c r="DT116" s="140"/>
      <c r="DU116" s="140"/>
      <c r="DV116" s="140"/>
      <c r="DW116" s="140"/>
      <c r="DX116" s="140"/>
      <c r="DY116" s="140"/>
      <c r="DZ116" s="140"/>
      <c r="EA116" s="140"/>
      <c r="EB116" s="140"/>
      <c r="EC116" s="140"/>
      <c r="ED116" s="140"/>
      <c r="EE116" s="140"/>
      <c r="EF116" s="140"/>
      <c r="EG116" s="140"/>
      <c r="EH116" s="140"/>
      <c r="EI116" s="140"/>
      <c r="EJ116" s="140"/>
      <c r="EK116" s="140"/>
      <c r="EL116" s="140"/>
      <c r="EM116" s="140"/>
      <c r="EN116" s="140"/>
      <c r="EO116" s="140"/>
      <c r="EP116" s="140"/>
      <c r="EQ116" s="140"/>
      <c r="ER116" s="140"/>
      <c r="ES116" s="140"/>
      <c r="ET116" s="140"/>
      <c r="EU116" s="140"/>
      <c r="EV116" s="140"/>
      <c r="EW116" s="140"/>
      <c r="EX116" s="140"/>
      <c r="EY116" s="140"/>
      <c r="EZ116" s="140"/>
      <c r="FA116" s="140"/>
      <c r="FB116" s="140"/>
      <c r="FC116" s="140"/>
      <c r="FD116" s="140"/>
      <c r="FE116" s="140"/>
      <c r="FF116" s="140"/>
      <c r="FG116" s="140"/>
      <c r="FH116" s="140"/>
      <c r="FI116" s="140"/>
      <c r="FJ116" s="140"/>
      <c r="FK116" s="140"/>
      <c r="FL116" s="140"/>
      <c r="FM116" s="140"/>
      <c r="FN116" s="140"/>
      <c r="FO116" s="140"/>
      <c r="FP116" s="140"/>
      <c r="FQ116" s="140"/>
      <c r="FR116" s="140"/>
      <c r="FS116" s="140"/>
      <c r="FT116" s="140"/>
      <c r="FU116" s="140"/>
      <c r="FV116" s="140"/>
      <c r="FW116" s="140"/>
      <c r="FX116" s="140"/>
      <c r="FY116" s="140"/>
      <c r="FZ116" s="140"/>
      <c r="GA116" s="140"/>
      <c r="GB116" s="140"/>
      <c r="GC116" s="140"/>
      <c r="GD116" s="140"/>
      <c r="GE116" s="140"/>
      <c r="GF116" s="140"/>
      <c r="GG116" s="140"/>
      <c r="GH116" s="140"/>
      <c r="GI116" s="140"/>
      <c r="GJ116" s="140"/>
      <c r="GK116" s="140"/>
      <c r="GL116" s="140"/>
      <c r="GM116" s="140"/>
      <c r="GN116" s="140"/>
      <c r="GO116" s="140"/>
      <c r="GP116" s="140"/>
      <c r="GQ116" s="140"/>
      <c r="GR116" s="140"/>
      <c r="GS116" s="140"/>
      <c r="GT116" s="140"/>
      <c r="GU116" s="140"/>
      <c r="GV116" s="140"/>
      <c r="GW116" s="140"/>
      <c r="GX116" s="140"/>
      <c r="GY116" s="140"/>
      <c r="GZ116" s="140"/>
      <c r="HA116" s="140"/>
      <c r="HB116" s="140"/>
      <c r="HC116" s="140"/>
      <c r="HD116" s="140"/>
      <c r="HE116" s="140"/>
      <c r="HF116" s="140"/>
      <c r="HG116" s="140"/>
      <c r="HH116" s="140"/>
      <c r="HI116" s="140"/>
      <c r="HJ116" s="140"/>
      <c r="HK116" s="140"/>
      <c r="HL116" s="140"/>
      <c r="HM116" s="140"/>
      <c r="HN116" s="140"/>
      <c r="HO116" s="140"/>
      <c r="HP116" s="140"/>
      <c r="HQ116" s="140"/>
      <c r="HR116" s="140"/>
      <c r="HS116" s="140"/>
      <c r="HT116" s="140"/>
      <c r="HU116" s="140"/>
      <c r="HV116" s="140"/>
      <c r="HW116" s="141"/>
      <c r="HX116" s="142"/>
    </row>
    <row collapsed="false" customFormat="false" customHeight="false" hidden="false" ht="12.75" outlineLevel="0" r="117">
      <c r="D117" s="113" t="s">
        <v>211</v>
      </c>
      <c r="E117" s="139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0"/>
      <c r="DC117" s="140"/>
      <c r="DD117" s="140"/>
      <c r="DE117" s="140"/>
      <c r="DF117" s="140"/>
      <c r="DG117" s="140"/>
      <c r="DH117" s="140"/>
      <c r="DI117" s="140"/>
      <c r="DJ117" s="140"/>
      <c r="DK117" s="140"/>
      <c r="DL117" s="140"/>
      <c r="DM117" s="140"/>
      <c r="DN117" s="140"/>
      <c r="DO117" s="140"/>
      <c r="DP117" s="140"/>
      <c r="DQ117" s="140"/>
      <c r="DR117" s="140"/>
      <c r="DS117" s="140"/>
      <c r="DT117" s="140"/>
      <c r="DU117" s="140"/>
      <c r="DV117" s="140"/>
      <c r="DW117" s="140"/>
      <c r="DX117" s="140"/>
      <c r="DY117" s="140"/>
      <c r="DZ117" s="140"/>
      <c r="EA117" s="140"/>
      <c r="EB117" s="140"/>
      <c r="EC117" s="140"/>
      <c r="ED117" s="140"/>
      <c r="EE117" s="140"/>
      <c r="EF117" s="140"/>
      <c r="EG117" s="140"/>
      <c r="EH117" s="140"/>
      <c r="EI117" s="140"/>
      <c r="EJ117" s="140"/>
      <c r="EK117" s="140"/>
      <c r="EL117" s="140"/>
      <c r="EM117" s="140"/>
      <c r="EN117" s="140"/>
      <c r="EO117" s="140"/>
      <c r="EP117" s="140"/>
      <c r="EQ117" s="140"/>
      <c r="ER117" s="140"/>
      <c r="ES117" s="140"/>
      <c r="ET117" s="140"/>
      <c r="EU117" s="140"/>
      <c r="EV117" s="140"/>
      <c r="EW117" s="140"/>
      <c r="EX117" s="140"/>
      <c r="EY117" s="140"/>
      <c r="EZ117" s="140"/>
      <c r="FA117" s="140"/>
      <c r="FB117" s="140"/>
      <c r="FC117" s="140"/>
      <c r="FD117" s="140"/>
      <c r="FE117" s="140"/>
      <c r="FF117" s="140"/>
      <c r="FG117" s="140"/>
      <c r="FH117" s="140"/>
      <c r="FI117" s="140"/>
      <c r="FJ117" s="140"/>
      <c r="FK117" s="140"/>
      <c r="FL117" s="140"/>
      <c r="FM117" s="140"/>
      <c r="FN117" s="140"/>
      <c r="FO117" s="140"/>
      <c r="FP117" s="140"/>
      <c r="FQ117" s="140"/>
      <c r="FR117" s="140"/>
      <c r="FS117" s="140"/>
      <c r="FT117" s="140"/>
      <c r="FU117" s="140"/>
      <c r="FV117" s="140"/>
      <c r="FW117" s="140"/>
      <c r="FX117" s="140"/>
      <c r="FY117" s="140"/>
      <c r="FZ117" s="140"/>
      <c r="GA117" s="140"/>
      <c r="GB117" s="140"/>
      <c r="GC117" s="140"/>
      <c r="GD117" s="140"/>
      <c r="GE117" s="140"/>
      <c r="GF117" s="140"/>
      <c r="GG117" s="140"/>
      <c r="GH117" s="140"/>
      <c r="GI117" s="140"/>
      <c r="GJ117" s="140"/>
      <c r="GK117" s="140"/>
      <c r="GL117" s="140"/>
      <c r="GM117" s="140"/>
      <c r="GN117" s="140"/>
      <c r="GO117" s="140"/>
      <c r="GP117" s="140"/>
      <c r="GQ117" s="140"/>
      <c r="GR117" s="140"/>
      <c r="GS117" s="140"/>
      <c r="GT117" s="140"/>
      <c r="GU117" s="140"/>
      <c r="GV117" s="140"/>
      <c r="GW117" s="140"/>
      <c r="GX117" s="140"/>
      <c r="GY117" s="140"/>
      <c r="GZ117" s="140"/>
      <c r="HA117" s="140"/>
      <c r="HB117" s="140"/>
      <c r="HC117" s="140"/>
      <c r="HD117" s="140"/>
      <c r="HE117" s="140"/>
      <c r="HF117" s="140"/>
      <c r="HG117" s="140"/>
      <c r="HH117" s="140"/>
      <c r="HI117" s="140"/>
      <c r="HJ117" s="140"/>
      <c r="HK117" s="140"/>
      <c r="HL117" s="140"/>
      <c r="HM117" s="140"/>
      <c r="HN117" s="140"/>
      <c r="HO117" s="140"/>
      <c r="HP117" s="140"/>
      <c r="HQ117" s="140"/>
      <c r="HR117" s="140"/>
      <c r="HS117" s="140"/>
      <c r="HT117" s="140"/>
      <c r="HU117" s="140"/>
      <c r="HV117" s="140"/>
      <c r="HW117" s="141"/>
      <c r="HX117" s="142"/>
    </row>
    <row collapsed="false" customFormat="false" customHeight="false" hidden="false" ht="12.75" outlineLevel="0" r="118">
      <c r="D118" s="113" t="s">
        <v>212</v>
      </c>
      <c r="E118" s="139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  <c r="AA118" s="140"/>
      <c r="AB118" s="140"/>
      <c r="AC118" s="140"/>
      <c r="AD118" s="140"/>
      <c r="AE118" s="140"/>
      <c r="AF118" s="140"/>
      <c r="AG118" s="140"/>
      <c r="AH118" s="140"/>
      <c r="AI118" s="140"/>
      <c r="AJ118" s="140"/>
      <c r="AK118" s="140"/>
      <c r="AL118" s="140"/>
      <c r="AM118" s="140"/>
      <c r="AN118" s="140"/>
      <c r="AO118" s="140"/>
      <c r="AP118" s="140"/>
      <c r="AQ118" s="140"/>
      <c r="AR118" s="140"/>
      <c r="AS118" s="140"/>
      <c r="AT118" s="140"/>
      <c r="AU118" s="140"/>
      <c r="AV118" s="140"/>
      <c r="AW118" s="140"/>
      <c r="AX118" s="140"/>
      <c r="AY118" s="140"/>
      <c r="AZ118" s="140"/>
      <c r="BA118" s="140"/>
      <c r="BB118" s="140"/>
      <c r="BC118" s="140"/>
      <c r="BD118" s="140"/>
      <c r="BE118" s="140"/>
      <c r="BF118" s="140"/>
      <c r="BG118" s="140"/>
      <c r="BH118" s="140"/>
      <c r="BI118" s="140"/>
      <c r="BJ118" s="140"/>
      <c r="BK118" s="140"/>
      <c r="BL118" s="140"/>
      <c r="BM118" s="140"/>
      <c r="BN118" s="140"/>
      <c r="BO118" s="140"/>
      <c r="BP118" s="140"/>
      <c r="BQ118" s="140"/>
      <c r="BR118" s="140"/>
      <c r="BS118" s="140"/>
      <c r="BT118" s="140"/>
      <c r="BU118" s="140"/>
      <c r="BV118" s="140"/>
      <c r="BW118" s="140"/>
      <c r="BX118" s="140"/>
      <c r="BY118" s="140"/>
      <c r="BZ118" s="140"/>
      <c r="CA118" s="140"/>
      <c r="CB118" s="140"/>
      <c r="CC118" s="140"/>
      <c r="CD118" s="140"/>
      <c r="CE118" s="140"/>
      <c r="CF118" s="140"/>
      <c r="CG118" s="140"/>
      <c r="CH118" s="140"/>
      <c r="CI118" s="140"/>
      <c r="CJ118" s="140"/>
      <c r="CK118" s="140"/>
      <c r="CL118" s="140"/>
      <c r="CM118" s="140"/>
      <c r="CN118" s="140"/>
      <c r="CO118" s="140"/>
      <c r="CP118" s="140"/>
      <c r="CQ118" s="140"/>
      <c r="CR118" s="140"/>
      <c r="CS118" s="140"/>
      <c r="CT118" s="140"/>
      <c r="CU118" s="140"/>
      <c r="CV118" s="140"/>
      <c r="CW118" s="140"/>
      <c r="CX118" s="140"/>
      <c r="CY118" s="140"/>
      <c r="CZ118" s="140"/>
      <c r="DA118" s="140"/>
      <c r="DB118" s="140"/>
      <c r="DC118" s="140"/>
      <c r="DD118" s="140"/>
      <c r="DE118" s="140"/>
      <c r="DF118" s="140"/>
      <c r="DG118" s="140"/>
      <c r="DH118" s="140"/>
      <c r="DI118" s="140"/>
      <c r="DJ118" s="140"/>
      <c r="DK118" s="140"/>
      <c r="DL118" s="140"/>
      <c r="DM118" s="140"/>
      <c r="DN118" s="140"/>
      <c r="DO118" s="140"/>
      <c r="DP118" s="140"/>
      <c r="DQ118" s="140"/>
      <c r="DR118" s="140"/>
      <c r="DS118" s="140"/>
      <c r="DT118" s="140"/>
      <c r="DU118" s="140"/>
      <c r="DV118" s="140"/>
      <c r="DW118" s="140"/>
      <c r="DX118" s="140"/>
      <c r="DY118" s="140"/>
      <c r="DZ118" s="140"/>
      <c r="EA118" s="140"/>
      <c r="EB118" s="140"/>
      <c r="EC118" s="140"/>
      <c r="ED118" s="140"/>
      <c r="EE118" s="140"/>
      <c r="EF118" s="140"/>
      <c r="EG118" s="140"/>
      <c r="EH118" s="140"/>
      <c r="EI118" s="140"/>
      <c r="EJ118" s="140"/>
      <c r="EK118" s="140"/>
      <c r="EL118" s="140"/>
      <c r="EM118" s="140"/>
      <c r="EN118" s="140"/>
      <c r="EO118" s="140"/>
      <c r="EP118" s="140"/>
      <c r="EQ118" s="140"/>
      <c r="ER118" s="140"/>
      <c r="ES118" s="140"/>
      <c r="ET118" s="140"/>
      <c r="EU118" s="140"/>
      <c r="EV118" s="140"/>
      <c r="EW118" s="140"/>
      <c r="EX118" s="140"/>
      <c r="EY118" s="140"/>
      <c r="EZ118" s="140"/>
      <c r="FA118" s="140"/>
      <c r="FB118" s="140"/>
      <c r="FC118" s="140"/>
      <c r="FD118" s="140"/>
      <c r="FE118" s="140"/>
      <c r="FF118" s="140"/>
      <c r="FG118" s="140"/>
      <c r="FH118" s="140"/>
      <c r="FI118" s="140"/>
      <c r="FJ118" s="140"/>
      <c r="FK118" s="140"/>
      <c r="FL118" s="140"/>
      <c r="FM118" s="140"/>
      <c r="FN118" s="140"/>
      <c r="FO118" s="140"/>
      <c r="FP118" s="140"/>
      <c r="FQ118" s="140"/>
      <c r="FR118" s="140"/>
      <c r="FS118" s="140"/>
      <c r="FT118" s="140"/>
      <c r="FU118" s="140"/>
      <c r="FV118" s="140"/>
      <c r="FW118" s="140"/>
      <c r="FX118" s="140"/>
      <c r="FY118" s="140"/>
      <c r="FZ118" s="140"/>
      <c r="GA118" s="140"/>
      <c r="GB118" s="140"/>
      <c r="GC118" s="140"/>
      <c r="GD118" s="140"/>
      <c r="GE118" s="140"/>
      <c r="GF118" s="140"/>
      <c r="GG118" s="140"/>
      <c r="GH118" s="140"/>
      <c r="GI118" s="140"/>
      <c r="GJ118" s="140"/>
      <c r="GK118" s="140"/>
      <c r="GL118" s="140"/>
      <c r="GM118" s="140"/>
      <c r="GN118" s="140"/>
      <c r="GO118" s="140"/>
      <c r="GP118" s="140"/>
      <c r="GQ118" s="140"/>
      <c r="GR118" s="140"/>
      <c r="GS118" s="140"/>
      <c r="GT118" s="140"/>
      <c r="GU118" s="140"/>
      <c r="GV118" s="140"/>
      <c r="GW118" s="140"/>
      <c r="GX118" s="140"/>
      <c r="GY118" s="140"/>
      <c r="GZ118" s="140"/>
      <c r="HA118" s="140"/>
      <c r="HB118" s="140"/>
      <c r="HC118" s="140"/>
      <c r="HD118" s="140"/>
      <c r="HE118" s="140"/>
      <c r="HF118" s="140"/>
      <c r="HG118" s="140"/>
      <c r="HH118" s="140"/>
      <c r="HI118" s="140"/>
      <c r="HJ118" s="140"/>
      <c r="HK118" s="140"/>
      <c r="HL118" s="140"/>
      <c r="HM118" s="140"/>
      <c r="HN118" s="140"/>
      <c r="HO118" s="140"/>
      <c r="HP118" s="140"/>
      <c r="HQ118" s="140"/>
      <c r="HR118" s="140"/>
      <c r="HS118" s="140"/>
      <c r="HT118" s="140"/>
      <c r="HU118" s="140"/>
      <c r="HV118" s="140"/>
      <c r="HW118" s="141"/>
      <c r="HX118" s="142"/>
    </row>
    <row collapsed="false" customFormat="false" customHeight="false" hidden="false" ht="12.75" outlineLevel="0" r="119">
      <c r="D119" s="113" t="s">
        <v>213</v>
      </c>
      <c r="E119" s="139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  <c r="AA119" s="140"/>
      <c r="AB119" s="140"/>
      <c r="AC119" s="140"/>
      <c r="AD119" s="140"/>
      <c r="AE119" s="140"/>
      <c r="AF119" s="140"/>
      <c r="AG119" s="140"/>
      <c r="AH119" s="140"/>
      <c r="AI119" s="140"/>
      <c r="AJ119" s="140"/>
      <c r="AK119" s="140"/>
      <c r="AL119" s="140"/>
      <c r="AM119" s="140"/>
      <c r="AN119" s="140"/>
      <c r="AO119" s="140"/>
      <c r="AP119" s="140"/>
      <c r="AQ119" s="140"/>
      <c r="AR119" s="140"/>
      <c r="AS119" s="140"/>
      <c r="AT119" s="140"/>
      <c r="AU119" s="140"/>
      <c r="AV119" s="140"/>
      <c r="AW119" s="140"/>
      <c r="AX119" s="140"/>
      <c r="AY119" s="140"/>
      <c r="AZ119" s="140"/>
      <c r="BA119" s="140"/>
      <c r="BB119" s="140"/>
      <c r="BC119" s="140"/>
      <c r="BD119" s="140"/>
      <c r="BE119" s="140"/>
      <c r="BF119" s="140"/>
      <c r="BG119" s="140"/>
      <c r="BH119" s="140"/>
      <c r="BI119" s="140"/>
      <c r="BJ119" s="140"/>
      <c r="BK119" s="140"/>
      <c r="BL119" s="140"/>
      <c r="BM119" s="140"/>
      <c r="BN119" s="140"/>
      <c r="BO119" s="140"/>
      <c r="BP119" s="140"/>
      <c r="BQ119" s="140"/>
      <c r="BR119" s="140"/>
      <c r="BS119" s="140"/>
      <c r="BT119" s="140"/>
      <c r="BU119" s="140"/>
      <c r="BV119" s="140"/>
      <c r="BW119" s="140"/>
      <c r="BX119" s="140"/>
      <c r="BY119" s="140"/>
      <c r="BZ119" s="140"/>
      <c r="CA119" s="140"/>
      <c r="CB119" s="140"/>
      <c r="CC119" s="140"/>
      <c r="CD119" s="140"/>
      <c r="CE119" s="140"/>
      <c r="CF119" s="140"/>
      <c r="CG119" s="140"/>
      <c r="CH119" s="140"/>
      <c r="CI119" s="140"/>
      <c r="CJ119" s="140"/>
      <c r="CK119" s="140"/>
      <c r="CL119" s="140"/>
      <c r="CM119" s="140"/>
      <c r="CN119" s="140"/>
      <c r="CO119" s="140"/>
      <c r="CP119" s="140"/>
      <c r="CQ119" s="140"/>
      <c r="CR119" s="140"/>
      <c r="CS119" s="140"/>
      <c r="CT119" s="140"/>
      <c r="CU119" s="140"/>
      <c r="CV119" s="140"/>
      <c r="CW119" s="140"/>
      <c r="CX119" s="140"/>
      <c r="CY119" s="140"/>
      <c r="CZ119" s="140"/>
      <c r="DA119" s="140"/>
      <c r="DB119" s="140"/>
      <c r="DC119" s="140"/>
      <c r="DD119" s="140"/>
      <c r="DE119" s="140"/>
      <c r="DF119" s="140"/>
      <c r="DG119" s="140"/>
      <c r="DH119" s="140"/>
      <c r="DI119" s="140"/>
      <c r="DJ119" s="140"/>
      <c r="DK119" s="140"/>
      <c r="DL119" s="140"/>
      <c r="DM119" s="140"/>
      <c r="DN119" s="140"/>
      <c r="DO119" s="140"/>
      <c r="DP119" s="140"/>
      <c r="DQ119" s="140"/>
      <c r="DR119" s="140"/>
      <c r="DS119" s="140"/>
      <c r="DT119" s="140"/>
      <c r="DU119" s="140"/>
      <c r="DV119" s="140"/>
      <c r="DW119" s="140"/>
      <c r="DX119" s="140"/>
      <c r="DY119" s="140"/>
      <c r="DZ119" s="140"/>
      <c r="EA119" s="140"/>
      <c r="EB119" s="140"/>
      <c r="EC119" s="140"/>
      <c r="ED119" s="140"/>
      <c r="EE119" s="140"/>
      <c r="EF119" s="140"/>
      <c r="EG119" s="140"/>
      <c r="EH119" s="140"/>
      <c r="EI119" s="140"/>
      <c r="EJ119" s="140"/>
      <c r="EK119" s="140"/>
      <c r="EL119" s="140"/>
      <c r="EM119" s="140"/>
      <c r="EN119" s="140"/>
      <c r="EO119" s="140"/>
      <c r="EP119" s="140"/>
      <c r="EQ119" s="140"/>
      <c r="ER119" s="140"/>
      <c r="ES119" s="140"/>
      <c r="ET119" s="140"/>
      <c r="EU119" s="140"/>
      <c r="EV119" s="140"/>
      <c r="EW119" s="140"/>
      <c r="EX119" s="140"/>
      <c r="EY119" s="140"/>
      <c r="EZ119" s="140"/>
      <c r="FA119" s="140"/>
      <c r="FB119" s="140"/>
      <c r="FC119" s="140"/>
      <c r="FD119" s="140"/>
      <c r="FE119" s="140"/>
      <c r="FF119" s="140"/>
      <c r="FG119" s="140"/>
      <c r="FH119" s="140"/>
      <c r="FI119" s="140"/>
      <c r="FJ119" s="140"/>
      <c r="FK119" s="140"/>
      <c r="FL119" s="140"/>
      <c r="FM119" s="140"/>
      <c r="FN119" s="140"/>
      <c r="FO119" s="140"/>
      <c r="FP119" s="140"/>
      <c r="FQ119" s="140"/>
      <c r="FR119" s="140"/>
      <c r="FS119" s="140"/>
      <c r="FT119" s="140"/>
      <c r="FU119" s="140"/>
      <c r="FV119" s="140"/>
      <c r="FW119" s="140"/>
      <c r="FX119" s="140"/>
      <c r="FY119" s="140"/>
      <c r="FZ119" s="140"/>
      <c r="GA119" s="140"/>
      <c r="GB119" s="140"/>
      <c r="GC119" s="140"/>
      <c r="GD119" s="140"/>
      <c r="GE119" s="140"/>
      <c r="GF119" s="140"/>
      <c r="GG119" s="140"/>
      <c r="GH119" s="140"/>
      <c r="GI119" s="140"/>
      <c r="GJ119" s="140"/>
      <c r="GK119" s="140"/>
      <c r="GL119" s="140"/>
      <c r="GM119" s="140"/>
      <c r="GN119" s="140"/>
      <c r="GO119" s="140"/>
      <c r="GP119" s="140"/>
      <c r="GQ119" s="140"/>
      <c r="GR119" s="140"/>
      <c r="GS119" s="140"/>
      <c r="GT119" s="140"/>
      <c r="GU119" s="140"/>
      <c r="GV119" s="140"/>
      <c r="GW119" s="140"/>
      <c r="GX119" s="140"/>
      <c r="GY119" s="140"/>
      <c r="GZ119" s="140"/>
      <c r="HA119" s="140"/>
      <c r="HB119" s="140"/>
      <c r="HC119" s="140"/>
      <c r="HD119" s="140"/>
      <c r="HE119" s="140"/>
      <c r="HF119" s="140"/>
      <c r="HG119" s="140"/>
      <c r="HH119" s="140"/>
      <c r="HI119" s="140"/>
      <c r="HJ119" s="140"/>
      <c r="HK119" s="140"/>
      <c r="HL119" s="140"/>
      <c r="HM119" s="140"/>
      <c r="HN119" s="140"/>
      <c r="HO119" s="140"/>
      <c r="HP119" s="140"/>
      <c r="HQ119" s="140"/>
      <c r="HR119" s="140"/>
      <c r="HS119" s="140"/>
      <c r="HT119" s="140"/>
      <c r="HU119" s="140"/>
      <c r="HV119" s="140"/>
      <c r="HW119" s="141"/>
      <c r="HX119" s="142"/>
    </row>
    <row collapsed="false" customFormat="false" customHeight="false" hidden="false" ht="12.75" outlineLevel="0" r="120">
      <c r="D120" s="113" t="s">
        <v>214</v>
      </c>
      <c r="E120" s="139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  <c r="AA120" s="140"/>
      <c r="AB120" s="140"/>
      <c r="AC120" s="140"/>
      <c r="AD120" s="140"/>
      <c r="AE120" s="140"/>
      <c r="AF120" s="140"/>
      <c r="AG120" s="140"/>
      <c r="AH120" s="140"/>
      <c r="AI120" s="140"/>
      <c r="AJ120" s="140"/>
      <c r="AK120" s="140"/>
      <c r="AL120" s="140"/>
      <c r="AM120" s="140"/>
      <c r="AN120" s="140"/>
      <c r="AO120" s="140"/>
      <c r="AP120" s="140"/>
      <c r="AQ120" s="140"/>
      <c r="AR120" s="140"/>
      <c r="AS120" s="140"/>
      <c r="AT120" s="140"/>
      <c r="AU120" s="140"/>
      <c r="AV120" s="140"/>
      <c r="AW120" s="140"/>
      <c r="AX120" s="140"/>
      <c r="AY120" s="140"/>
      <c r="AZ120" s="140"/>
      <c r="BA120" s="140"/>
      <c r="BB120" s="140"/>
      <c r="BC120" s="140"/>
      <c r="BD120" s="140"/>
      <c r="BE120" s="140"/>
      <c r="BF120" s="140"/>
      <c r="BG120" s="140"/>
      <c r="BH120" s="140"/>
      <c r="BI120" s="140"/>
      <c r="BJ120" s="140"/>
      <c r="BK120" s="140"/>
      <c r="BL120" s="140"/>
      <c r="BM120" s="140"/>
      <c r="BN120" s="140"/>
      <c r="BO120" s="140"/>
      <c r="BP120" s="140"/>
      <c r="BQ120" s="140"/>
      <c r="BR120" s="140"/>
      <c r="BS120" s="140"/>
      <c r="BT120" s="140"/>
      <c r="BU120" s="140"/>
      <c r="BV120" s="140"/>
      <c r="BW120" s="140"/>
      <c r="BX120" s="140"/>
      <c r="BY120" s="140"/>
      <c r="BZ120" s="140"/>
      <c r="CA120" s="140"/>
      <c r="CB120" s="140"/>
      <c r="CC120" s="140"/>
      <c r="CD120" s="140"/>
      <c r="CE120" s="140"/>
      <c r="CF120" s="140"/>
      <c r="CG120" s="140"/>
      <c r="CH120" s="140"/>
      <c r="CI120" s="140"/>
      <c r="CJ120" s="140"/>
      <c r="CK120" s="140"/>
      <c r="CL120" s="140"/>
      <c r="CM120" s="140"/>
      <c r="CN120" s="140"/>
      <c r="CO120" s="140"/>
      <c r="CP120" s="140"/>
      <c r="CQ120" s="140"/>
      <c r="CR120" s="140"/>
      <c r="CS120" s="140"/>
      <c r="CT120" s="140"/>
      <c r="CU120" s="140"/>
      <c r="CV120" s="140"/>
      <c r="CW120" s="140"/>
      <c r="CX120" s="140"/>
      <c r="CY120" s="140"/>
      <c r="CZ120" s="140"/>
      <c r="DA120" s="140"/>
      <c r="DB120" s="140"/>
      <c r="DC120" s="140"/>
      <c r="DD120" s="140"/>
      <c r="DE120" s="140"/>
      <c r="DF120" s="140"/>
      <c r="DG120" s="140"/>
      <c r="DH120" s="140"/>
      <c r="DI120" s="140"/>
      <c r="DJ120" s="140"/>
      <c r="DK120" s="140"/>
      <c r="DL120" s="140"/>
      <c r="DM120" s="140"/>
      <c r="DN120" s="140"/>
      <c r="DO120" s="140"/>
      <c r="DP120" s="140"/>
      <c r="DQ120" s="140"/>
      <c r="DR120" s="140"/>
      <c r="DS120" s="140"/>
      <c r="DT120" s="140"/>
      <c r="DU120" s="140"/>
      <c r="DV120" s="140"/>
      <c r="DW120" s="140"/>
      <c r="DX120" s="140"/>
      <c r="DY120" s="140"/>
      <c r="DZ120" s="140"/>
      <c r="EA120" s="140"/>
      <c r="EB120" s="140"/>
      <c r="EC120" s="140"/>
      <c r="ED120" s="140"/>
      <c r="EE120" s="140"/>
      <c r="EF120" s="140"/>
      <c r="EG120" s="140"/>
      <c r="EH120" s="140"/>
      <c r="EI120" s="140"/>
      <c r="EJ120" s="140"/>
      <c r="EK120" s="140"/>
      <c r="EL120" s="140"/>
      <c r="EM120" s="140"/>
      <c r="EN120" s="140"/>
      <c r="EO120" s="140"/>
      <c r="EP120" s="140"/>
      <c r="EQ120" s="140"/>
      <c r="ER120" s="140"/>
      <c r="ES120" s="140"/>
      <c r="ET120" s="140"/>
      <c r="EU120" s="140"/>
      <c r="EV120" s="140"/>
      <c r="EW120" s="140"/>
      <c r="EX120" s="140"/>
      <c r="EY120" s="140"/>
      <c r="EZ120" s="140"/>
      <c r="FA120" s="140"/>
      <c r="FB120" s="140"/>
      <c r="FC120" s="140"/>
      <c r="FD120" s="140"/>
      <c r="FE120" s="140"/>
      <c r="FF120" s="140"/>
      <c r="FG120" s="140"/>
      <c r="FH120" s="140"/>
      <c r="FI120" s="140"/>
      <c r="FJ120" s="140"/>
      <c r="FK120" s="140"/>
      <c r="FL120" s="140"/>
      <c r="FM120" s="140"/>
      <c r="FN120" s="140"/>
      <c r="FO120" s="140"/>
      <c r="FP120" s="140"/>
      <c r="FQ120" s="140"/>
      <c r="FR120" s="140"/>
      <c r="FS120" s="140"/>
      <c r="FT120" s="140"/>
      <c r="FU120" s="140"/>
      <c r="FV120" s="140"/>
      <c r="FW120" s="140"/>
      <c r="FX120" s="140"/>
      <c r="FY120" s="140"/>
      <c r="FZ120" s="140"/>
      <c r="GA120" s="140"/>
      <c r="GB120" s="140"/>
      <c r="GC120" s="140"/>
      <c r="GD120" s="140"/>
      <c r="GE120" s="140"/>
      <c r="GF120" s="140"/>
      <c r="GG120" s="140"/>
      <c r="GH120" s="140"/>
      <c r="GI120" s="140"/>
      <c r="GJ120" s="140"/>
      <c r="GK120" s="140"/>
      <c r="GL120" s="140"/>
      <c r="GM120" s="140"/>
      <c r="GN120" s="140"/>
      <c r="GO120" s="140"/>
      <c r="GP120" s="140"/>
      <c r="GQ120" s="140"/>
      <c r="GR120" s="140"/>
      <c r="GS120" s="140"/>
      <c r="GT120" s="140"/>
      <c r="GU120" s="140"/>
      <c r="GV120" s="140"/>
      <c r="GW120" s="140"/>
      <c r="GX120" s="140"/>
      <c r="GY120" s="140"/>
      <c r="GZ120" s="140"/>
      <c r="HA120" s="140"/>
      <c r="HB120" s="140"/>
      <c r="HC120" s="140"/>
      <c r="HD120" s="140"/>
      <c r="HE120" s="140"/>
      <c r="HF120" s="140"/>
      <c r="HG120" s="140"/>
      <c r="HH120" s="140"/>
      <c r="HI120" s="140"/>
      <c r="HJ120" s="140"/>
      <c r="HK120" s="140"/>
      <c r="HL120" s="140"/>
      <c r="HM120" s="140"/>
      <c r="HN120" s="140"/>
      <c r="HO120" s="140"/>
      <c r="HP120" s="140"/>
      <c r="HQ120" s="140"/>
      <c r="HR120" s="140"/>
      <c r="HS120" s="140"/>
      <c r="HT120" s="140"/>
      <c r="HU120" s="140"/>
      <c r="HV120" s="140"/>
      <c r="HW120" s="141"/>
      <c r="HX120" s="142"/>
    </row>
    <row collapsed="false" customFormat="false" customHeight="false" hidden="false" ht="12.75" outlineLevel="0" r="121">
      <c r="D121" s="113" t="s">
        <v>215</v>
      </c>
      <c r="E121" s="139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  <c r="AB121" s="140"/>
      <c r="AC121" s="140"/>
      <c r="AD121" s="140"/>
      <c r="AE121" s="140"/>
      <c r="AF121" s="140"/>
      <c r="AG121" s="140"/>
      <c r="AH121" s="140"/>
      <c r="AI121" s="140"/>
      <c r="AJ121" s="140"/>
      <c r="AK121" s="140"/>
      <c r="AL121" s="140"/>
      <c r="AM121" s="140"/>
      <c r="AN121" s="140"/>
      <c r="AO121" s="140"/>
      <c r="AP121" s="140"/>
      <c r="AQ121" s="140"/>
      <c r="AR121" s="140"/>
      <c r="AS121" s="140"/>
      <c r="AT121" s="140"/>
      <c r="AU121" s="140"/>
      <c r="AV121" s="140"/>
      <c r="AW121" s="140"/>
      <c r="AX121" s="140"/>
      <c r="AY121" s="140"/>
      <c r="AZ121" s="140"/>
      <c r="BA121" s="140"/>
      <c r="BB121" s="140"/>
      <c r="BC121" s="140"/>
      <c r="BD121" s="140"/>
      <c r="BE121" s="140"/>
      <c r="BF121" s="140"/>
      <c r="BG121" s="140"/>
      <c r="BH121" s="140"/>
      <c r="BI121" s="140"/>
      <c r="BJ121" s="140"/>
      <c r="BK121" s="140"/>
      <c r="BL121" s="140"/>
      <c r="BM121" s="140"/>
      <c r="BN121" s="140"/>
      <c r="BO121" s="140"/>
      <c r="BP121" s="140"/>
      <c r="BQ121" s="140"/>
      <c r="BR121" s="140"/>
      <c r="BS121" s="140"/>
      <c r="BT121" s="140"/>
      <c r="BU121" s="140"/>
      <c r="BV121" s="140"/>
      <c r="BW121" s="140"/>
      <c r="BX121" s="140"/>
      <c r="BY121" s="140"/>
      <c r="BZ121" s="140"/>
      <c r="CA121" s="140"/>
      <c r="CB121" s="140"/>
      <c r="CC121" s="140"/>
      <c r="CD121" s="140"/>
      <c r="CE121" s="140"/>
      <c r="CF121" s="140"/>
      <c r="CG121" s="140"/>
      <c r="CH121" s="140"/>
      <c r="CI121" s="140"/>
      <c r="CJ121" s="140"/>
      <c r="CK121" s="140"/>
      <c r="CL121" s="140"/>
      <c r="CM121" s="140"/>
      <c r="CN121" s="140"/>
      <c r="CO121" s="140"/>
      <c r="CP121" s="140"/>
      <c r="CQ121" s="140"/>
      <c r="CR121" s="140"/>
      <c r="CS121" s="140"/>
      <c r="CT121" s="140"/>
      <c r="CU121" s="140"/>
      <c r="CV121" s="140"/>
      <c r="CW121" s="140"/>
      <c r="CX121" s="140"/>
      <c r="CY121" s="140"/>
      <c r="CZ121" s="140"/>
      <c r="DA121" s="140"/>
      <c r="DB121" s="140"/>
      <c r="DC121" s="140"/>
      <c r="DD121" s="140"/>
      <c r="DE121" s="140"/>
      <c r="DF121" s="140"/>
      <c r="DG121" s="140"/>
      <c r="DH121" s="140"/>
      <c r="DI121" s="140"/>
      <c r="DJ121" s="140"/>
      <c r="DK121" s="140"/>
      <c r="DL121" s="140"/>
      <c r="DM121" s="140"/>
      <c r="DN121" s="140"/>
      <c r="DO121" s="140"/>
      <c r="DP121" s="140"/>
      <c r="DQ121" s="140"/>
      <c r="DR121" s="140"/>
      <c r="DS121" s="140"/>
      <c r="DT121" s="140"/>
      <c r="DU121" s="140"/>
      <c r="DV121" s="140"/>
      <c r="DW121" s="140"/>
      <c r="DX121" s="140"/>
      <c r="DY121" s="140"/>
      <c r="DZ121" s="140"/>
      <c r="EA121" s="140"/>
      <c r="EB121" s="140"/>
      <c r="EC121" s="140"/>
      <c r="ED121" s="140"/>
      <c r="EE121" s="140"/>
      <c r="EF121" s="140"/>
      <c r="EG121" s="140"/>
      <c r="EH121" s="140"/>
      <c r="EI121" s="140"/>
      <c r="EJ121" s="140"/>
      <c r="EK121" s="140"/>
      <c r="EL121" s="140"/>
      <c r="EM121" s="140"/>
      <c r="EN121" s="140"/>
      <c r="EO121" s="140"/>
      <c r="EP121" s="140"/>
      <c r="EQ121" s="140"/>
      <c r="ER121" s="140"/>
      <c r="ES121" s="140"/>
      <c r="ET121" s="140"/>
      <c r="EU121" s="140"/>
      <c r="EV121" s="140"/>
      <c r="EW121" s="140"/>
      <c r="EX121" s="140"/>
      <c r="EY121" s="140"/>
      <c r="EZ121" s="140"/>
      <c r="FA121" s="140"/>
      <c r="FB121" s="140"/>
      <c r="FC121" s="140"/>
      <c r="FD121" s="140"/>
      <c r="FE121" s="140"/>
      <c r="FF121" s="140"/>
      <c r="FG121" s="140"/>
      <c r="FH121" s="140"/>
      <c r="FI121" s="140"/>
      <c r="FJ121" s="140"/>
      <c r="FK121" s="140"/>
      <c r="FL121" s="140"/>
      <c r="FM121" s="140"/>
      <c r="FN121" s="140"/>
      <c r="FO121" s="140"/>
      <c r="FP121" s="140"/>
      <c r="FQ121" s="140"/>
      <c r="FR121" s="140"/>
      <c r="FS121" s="140"/>
      <c r="FT121" s="140"/>
      <c r="FU121" s="140"/>
      <c r="FV121" s="140"/>
      <c r="FW121" s="140"/>
      <c r="FX121" s="140"/>
      <c r="FY121" s="140"/>
      <c r="FZ121" s="140"/>
      <c r="GA121" s="140"/>
      <c r="GB121" s="140"/>
      <c r="GC121" s="140"/>
      <c r="GD121" s="140"/>
      <c r="GE121" s="140"/>
      <c r="GF121" s="140"/>
      <c r="GG121" s="140"/>
      <c r="GH121" s="140"/>
      <c r="GI121" s="140"/>
      <c r="GJ121" s="140"/>
      <c r="GK121" s="140"/>
      <c r="GL121" s="140"/>
      <c r="GM121" s="140"/>
      <c r="GN121" s="140"/>
      <c r="GO121" s="140"/>
      <c r="GP121" s="140"/>
      <c r="GQ121" s="140"/>
      <c r="GR121" s="140"/>
      <c r="GS121" s="140"/>
      <c r="GT121" s="140"/>
      <c r="GU121" s="140"/>
      <c r="GV121" s="140"/>
      <c r="GW121" s="140"/>
      <c r="GX121" s="140"/>
      <c r="GY121" s="140"/>
      <c r="GZ121" s="140"/>
      <c r="HA121" s="140"/>
      <c r="HB121" s="140"/>
      <c r="HC121" s="140"/>
      <c r="HD121" s="140"/>
      <c r="HE121" s="140"/>
      <c r="HF121" s="140"/>
      <c r="HG121" s="140"/>
      <c r="HH121" s="140"/>
      <c r="HI121" s="140"/>
      <c r="HJ121" s="140"/>
      <c r="HK121" s="140"/>
      <c r="HL121" s="140"/>
      <c r="HM121" s="140"/>
      <c r="HN121" s="140"/>
      <c r="HO121" s="140"/>
      <c r="HP121" s="140"/>
      <c r="HQ121" s="140"/>
      <c r="HR121" s="140"/>
      <c r="HS121" s="140"/>
      <c r="HT121" s="140"/>
      <c r="HU121" s="140"/>
      <c r="HV121" s="140"/>
      <c r="HW121" s="141"/>
      <c r="HX121" s="142"/>
    </row>
    <row collapsed="false" customFormat="false" customHeight="false" hidden="false" ht="12.75" outlineLevel="0" r="122">
      <c r="D122" s="113" t="s">
        <v>216</v>
      </c>
      <c r="E122" s="139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  <c r="AB122" s="140"/>
      <c r="AC122" s="140"/>
      <c r="AD122" s="140"/>
      <c r="AE122" s="140"/>
      <c r="AF122" s="140"/>
      <c r="AG122" s="140"/>
      <c r="AH122" s="140"/>
      <c r="AI122" s="140"/>
      <c r="AJ122" s="140"/>
      <c r="AK122" s="140"/>
      <c r="AL122" s="140"/>
      <c r="AM122" s="140"/>
      <c r="AN122" s="140"/>
      <c r="AO122" s="140"/>
      <c r="AP122" s="140"/>
      <c r="AQ122" s="140"/>
      <c r="AR122" s="140"/>
      <c r="AS122" s="140"/>
      <c r="AT122" s="140"/>
      <c r="AU122" s="140"/>
      <c r="AV122" s="140"/>
      <c r="AW122" s="140"/>
      <c r="AX122" s="140"/>
      <c r="AY122" s="140"/>
      <c r="AZ122" s="140"/>
      <c r="BA122" s="140"/>
      <c r="BB122" s="140"/>
      <c r="BC122" s="140"/>
      <c r="BD122" s="140"/>
      <c r="BE122" s="140"/>
      <c r="BF122" s="140"/>
      <c r="BG122" s="140"/>
      <c r="BH122" s="140"/>
      <c r="BI122" s="140"/>
      <c r="BJ122" s="140"/>
      <c r="BK122" s="140"/>
      <c r="BL122" s="140"/>
      <c r="BM122" s="140"/>
      <c r="BN122" s="140"/>
      <c r="BO122" s="140"/>
      <c r="BP122" s="140"/>
      <c r="BQ122" s="140"/>
      <c r="BR122" s="140"/>
      <c r="BS122" s="140"/>
      <c r="BT122" s="140"/>
      <c r="BU122" s="140"/>
      <c r="BV122" s="140"/>
      <c r="BW122" s="140"/>
      <c r="BX122" s="140"/>
      <c r="BY122" s="140"/>
      <c r="BZ122" s="140"/>
      <c r="CA122" s="140"/>
      <c r="CB122" s="140"/>
      <c r="CC122" s="140"/>
      <c r="CD122" s="140"/>
      <c r="CE122" s="140"/>
      <c r="CF122" s="140"/>
      <c r="CG122" s="140"/>
      <c r="CH122" s="140"/>
      <c r="CI122" s="140"/>
      <c r="CJ122" s="140"/>
      <c r="CK122" s="140"/>
      <c r="CL122" s="140"/>
      <c r="CM122" s="140"/>
      <c r="CN122" s="140"/>
      <c r="CO122" s="140"/>
      <c r="CP122" s="140"/>
      <c r="CQ122" s="140"/>
      <c r="CR122" s="140"/>
      <c r="CS122" s="140"/>
      <c r="CT122" s="140"/>
      <c r="CU122" s="140"/>
      <c r="CV122" s="140"/>
      <c r="CW122" s="140"/>
      <c r="CX122" s="140"/>
      <c r="CY122" s="140"/>
      <c r="CZ122" s="140"/>
      <c r="DA122" s="140"/>
      <c r="DB122" s="140"/>
      <c r="DC122" s="140"/>
      <c r="DD122" s="140"/>
      <c r="DE122" s="140"/>
      <c r="DF122" s="140"/>
      <c r="DG122" s="140"/>
      <c r="DH122" s="140"/>
      <c r="DI122" s="140"/>
      <c r="DJ122" s="140"/>
      <c r="DK122" s="140"/>
      <c r="DL122" s="140"/>
      <c r="DM122" s="140"/>
      <c r="DN122" s="140"/>
      <c r="DO122" s="140"/>
      <c r="DP122" s="140"/>
      <c r="DQ122" s="140"/>
      <c r="DR122" s="140"/>
      <c r="DS122" s="140"/>
      <c r="DT122" s="140"/>
      <c r="DU122" s="140"/>
      <c r="DV122" s="140"/>
      <c r="DW122" s="140"/>
      <c r="DX122" s="140"/>
      <c r="DY122" s="140"/>
      <c r="DZ122" s="140"/>
      <c r="EA122" s="140"/>
      <c r="EB122" s="140"/>
      <c r="EC122" s="140"/>
      <c r="ED122" s="140"/>
      <c r="EE122" s="140"/>
      <c r="EF122" s="140"/>
      <c r="EG122" s="140"/>
      <c r="EH122" s="140"/>
      <c r="EI122" s="140"/>
      <c r="EJ122" s="140"/>
      <c r="EK122" s="140"/>
      <c r="EL122" s="140"/>
      <c r="EM122" s="140"/>
      <c r="EN122" s="140"/>
      <c r="EO122" s="140"/>
      <c r="EP122" s="140"/>
      <c r="EQ122" s="140"/>
      <c r="ER122" s="140"/>
      <c r="ES122" s="140"/>
      <c r="ET122" s="140"/>
      <c r="EU122" s="140"/>
      <c r="EV122" s="140"/>
      <c r="EW122" s="140"/>
      <c r="EX122" s="140"/>
      <c r="EY122" s="140"/>
      <c r="EZ122" s="140"/>
      <c r="FA122" s="140"/>
      <c r="FB122" s="140"/>
      <c r="FC122" s="140"/>
      <c r="FD122" s="140"/>
      <c r="FE122" s="140"/>
      <c r="FF122" s="140"/>
      <c r="FG122" s="140"/>
      <c r="FH122" s="140"/>
      <c r="FI122" s="140"/>
      <c r="FJ122" s="140"/>
      <c r="FK122" s="140"/>
      <c r="FL122" s="140"/>
      <c r="FM122" s="140"/>
      <c r="FN122" s="140"/>
      <c r="FO122" s="140"/>
      <c r="FP122" s="140"/>
      <c r="FQ122" s="140"/>
      <c r="FR122" s="140"/>
      <c r="FS122" s="140"/>
      <c r="FT122" s="140"/>
      <c r="FU122" s="140"/>
      <c r="FV122" s="140"/>
      <c r="FW122" s="140"/>
      <c r="FX122" s="140"/>
      <c r="FY122" s="140"/>
      <c r="FZ122" s="140"/>
      <c r="GA122" s="140"/>
      <c r="GB122" s="140"/>
      <c r="GC122" s="140"/>
      <c r="GD122" s="140"/>
      <c r="GE122" s="140"/>
      <c r="GF122" s="140"/>
      <c r="GG122" s="140"/>
      <c r="GH122" s="140"/>
      <c r="GI122" s="140"/>
      <c r="GJ122" s="140"/>
      <c r="GK122" s="140"/>
      <c r="GL122" s="140"/>
      <c r="GM122" s="140"/>
      <c r="GN122" s="140"/>
      <c r="GO122" s="140"/>
      <c r="GP122" s="140"/>
      <c r="GQ122" s="140"/>
      <c r="GR122" s="140"/>
      <c r="GS122" s="140"/>
      <c r="GT122" s="140"/>
      <c r="GU122" s="140"/>
      <c r="GV122" s="140"/>
      <c r="GW122" s="140"/>
      <c r="GX122" s="140"/>
      <c r="GY122" s="140"/>
      <c r="GZ122" s="140"/>
      <c r="HA122" s="140"/>
      <c r="HB122" s="140"/>
      <c r="HC122" s="140"/>
      <c r="HD122" s="140"/>
      <c r="HE122" s="140"/>
      <c r="HF122" s="140"/>
      <c r="HG122" s="140"/>
      <c r="HH122" s="140"/>
      <c r="HI122" s="140"/>
      <c r="HJ122" s="140"/>
      <c r="HK122" s="140"/>
      <c r="HL122" s="140"/>
      <c r="HM122" s="140"/>
      <c r="HN122" s="140"/>
      <c r="HO122" s="140"/>
      <c r="HP122" s="140"/>
      <c r="HQ122" s="140"/>
      <c r="HR122" s="140"/>
      <c r="HS122" s="140"/>
      <c r="HT122" s="140"/>
      <c r="HU122" s="140"/>
      <c r="HV122" s="140"/>
      <c r="HW122" s="141"/>
      <c r="HX122" s="142"/>
    </row>
    <row collapsed="false" customFormat="false" customHeight="false" hidden="false" ht="12.75" outlineLevel="0" r="123">
      <c r="D123" s="113" t="s">
        <v>217</v>
      </c>
      <c r="E123" s="139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  <c r="AB123" s="140"/>
      <c r="AC123" s="140"/>
      <c r="AD123" s="140"/>
      <c r="AE123" s="140"/>
      <c r="AF123" s="140"/>
      <c r="AG123" s="140"/>
      <c r="AH123" s="140"/>
      <c r="AI123" s="140"/>
      <c r="AJ123" s="140"/>
      <c r="AK123" s="140"/>
      <c r="AL123" s="140"/>
      <c r="AM123" s="140"/>
      <c r="AN123" s="140"/>
      <c r="AO123" s="140"/>
      <c r="AP123" s="140"/>
      <c r="AQ123" s="140"/>
      <c r="AR123" s="140"/>
      <c r="AS123" s="140"/>
      <c r="AT123" s="140"/>
      <c r="AU123" s="140"/>
      <c r="AV123" s="140"/>
      <c r="AW123" s="140"/>
      <c r="AX123" s="140"/>
      <c r="AY123" s="140"/>
      <c r="AZ123" s="140"/>
      <c r="BA123" s="140"/>
      <c r="BB123" s="140"/>
      <c r="BC123" s="140"/>
      <c r="BD123" s="140"/>
      <c r="BE123" s="140"/>
      <c r="BF123" s="140"/>
      <c r="BG123" s="140"/>
      <c r="BH123" s="140"/>
      <c r="BI123" s="140"/>
      <c r="BJ123" s="140"/>
      <c r="BK123" s="140"/>
      <c r="BL123" s="140"/>
      <c r="BM123" s="140"/>
      <c r="BN123" s="140"/>
      <c r="BO123" s="140"/>
      <c r="BP123" s="140"/>
      <c r="BQ123" s="140"/>
      <c r="BR123" s="140"/>
      <c r="BS123" s="140"/>
      <c r="BT123" s="140"/>
      <c r="BU123" s="140"/>
      <c r="BV123" s="140"/>
      <c r="BW123" s="140"/>
      <c r="BX123" s="140"/>
      <c r="BY123" s="140"/>
      <c r="BZ123" s="140"/>
      <c r="CA123" s="140"/>
      <c r="CB123" s="140"/>
      <c r="CC123" s="140"/>
      <c r="CD123" s="140"/>
      <c r="CE123" s="140"/>
      <c r="CF123" s="140"/>
      <c r="CG123" s="140"/>
      <c r="CH123" s="140"/>
      <c r="CI123" s="140"/>
      <c r="CJ123" s="140"/>
      <c r="CK123" s="140"/>
      <c r="CL123" s="140"/>
      <c r="CM123" s="140"/>
      <c r="CN123" s="140"/>
      <c r="CO123" s="140"/>
      <c r="CP123" s="140"/>
      <c r="CQ123" s="140"/>
      <c r="CR123" s="140"/>
      <c r="CS123" s="140"/>
      <c r="CT123" s="140"/>
      <c r="CU123" s="140"/>
      <c r="CV123" s="140"/>
      <c r="CW123" s="140"/>
      <c r="CX123" s="140"/>
      <c r="CY123" s="140"/>
      <c r="CZ123" s="140"/>
      <c r="DA123" s="140"/>
      <c r="DB123" s="140"/>
      <c r="DC123" s="140"/>
      <c r="DD123" s="140"/>
      <c r="DE123" s="140"/>
      <c r="DF123" s="140"/>
      <c r="DG123" s="140"/>
      <c r="DH123" s="140"/>
      <c r="DI123" s="140"/>
      <c r="DJ123" s="140"/>
      <c r="DK123" s="140"/>
      <c r="DL123" s="140"/>
      <c r="DM123" s="140"/>
      <c r="DN123" s="140"/>
      <c r="DO123" s="140"/>
      <c r="DP123" s="140"/>
      <c r="DQ123" s="140"/>
      <c r="DR123" s="140"/>
      <c r="DS123" s="140"/>
      <c r="DT123" s="140"/>
      <c r="DU123" s="140"/>
      <c r="DV123" s="140"/>
      <c r="DW123" s="140"/>
      <c r="DX123" s="140"/>
      <c r="DY123" s="140"/>
      <c r="DZ123" s="140"/>
      <c r="EA123" s="140"/>
      <c r="EB123" s="140"/>
      <c r="EC123" s="140"/>
      <c r="ED123" s="140"/>
      <c r="EE123" s="140"/>
      <c r="EF123" s="140"/>
      <c r="EG123" s="140"/>
      <c r="EH123" s="140"/>
      <c r="EI123" s="140"/>
      <c r="EJ123" s="140"/>
      <c r="EK123" s="140"/>
      <c r="EL123" s="140"/>
      <c r="EM123" s="140"/>
      <c r="EN123" s="140"/>
      <c r="EO123" s="140"/>
      <c r="EP123" s="140"/>
      <c r="EQ123" s="140"/>
      <c r="ER123" s="140"/>
      <c r="ES123" s="140"/>
      <c r="ET123" s="140"/>
      <c r="EU123" s="140"/>
      <c r="EV123" s="140"/>
      <c r="EW123" s="140"/>
      <c r="EX123" s="140"/>
      <c r="EY123" s="140"/>
      <c r="EZ123" s="140"/>
      <c r="FA123" s="140"/>
      <c r="FB123" s="140"/>
      <c r="FC123" s="140"/>
      <c r="FD123" s="140"/>
      <c r="FE123" s="140"/>
      <c r="FF123" s="140"/>
      <c r="FG123" s="140"/>
      <c r="FH123" s="140"/>
      <c r="FI123" s="140"/>
      <c r="FJ123" s="140"/>
      <c r="FK123" s="140"/>
      <c r="FL123" s="140"/>
      <c r="FM123" s="140"/>
      <c r="FN123" s="140"/>
      <c r="FO123" s="140"/>
      <c r="FP123" s="140"/>
      <c r="FQ123" s="140"/>
      <c r="FR123" s="140"/>
      <c r="FS123" s="140"/>
      <c r="FT123" s="140"/>
      <c r="FU123" s="140"/>
      <c r="FV123" s="140"/>
      <c r="FW123" s="140"/>
      <c r="FX123" s="140"/>
      <c r="FY123" s="140"/>
      <c r="FZ123" s="140"/>
      <c r="GA123" s="140"/>
      <c r="GB123" s="140"/>
      <c r="GC123" s="140"/>
      <c r="GD123" s="140"/>
      <c r="GE123" s="140"/>
      <c r="GF123" s="140"/>
      <c r="GG123" s="140"/>
      <c r="GH123" s="140"/>
      <c r="GI123" s="140"/>
      <c r="GJ123" s="140"/>
      <c r="GK123" s="140"/>
      <c r="GL123" s="140"/>
      <c r="GM123" s="140"/>
      <c r="GN123" s="140"/>
      <c r="GO123" s="140"/>
      <c r="GP123" s="140"/>
      <c r="GQ123" s="140"/>
      <c r="GR123" s="140"/>
      <c r="GS123" s="140"/>
      <c r="GT123" s="140"/>
      <c r="GU123" s="140"/>
      <c r="GV123" s="140"/>
      <c r="GW123" s="140"/>
      <c r="GX123" s="140"/>
      <c r="GY123" s="140"/>
      <c r="GZ123" s="140"/>
      <c r="HA123" s="140"/>
      <c r="HB123" s="140"/>
      <c r="HC123" s="140"/>
      <c r="HD123" s="140"/>
      <c r="HE123" s="140"/>
      <c r="HF123" s="140"/>
      <c r="HG123" s="140"/>
      <c r="HH123" s="140"/>
      <c r="HI123" s="140"/>
      <c r="HJ123" s="140"/>
      <c r="HK123" s="140"/>
      <c r="HL123" s="140"/>
      <c r="HM123" s="140"/>
      <c r="HN123" s="140"/>
      <c r="HO123" s="140"/>
      <c r="HP123" s="140"/>
      <c r="HQ123" s="140"/>
      <c r="HR123" s="140"/>
      <c r="HS123" s="140"/>
      <c r="HT123" s="140"/>
      <c r="HU123" s="140"/>
      <c r="HV123" s="140"/>
      <c r="HW123" s="141"/>
      <c r="HX123" s="142"/>
    </row>
    <row collapsed="false" customFormat="false" customHeight="false" hidden="false" ht="12.75" outlineLevel="0" r="124">
      <c r="D124" s="113" t="s">
        <v>218</v>
      </c>
      <c r="E124" s="139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/>
      <c r="AC124" s="140"/>
      <c r="AD124" s="140"/>
      <c r="AE124" s="140"/>
      <c r="AF124" s="140"/>
      <c r="AG124" s="140"/>
      <c r="AH124" s="140"/>
      <c r="AI124" s="140"/>
      <c r="AJ124" s="140"/>
      <c r="AK124" s="140"/>
      <c r="AL124" s="140"/>
      <c r="AM124" s="140"/>
      <c r="AN124" s="140"/>
      <c r="AO124" s="140"/>
      <c r="AP124" s="140"/>
      <c r="AQ124" s="140"/>
      <c r="AR124" s="140"/>
      <c r="AS124" s="140"/>
      <c r="AT124" s="140"/>
      <c r="AU124" s="140"/>
      <c r="AV124" s="140"/>
      <c r="AW124" s="140"/>
      <c r="AX124" s="140"/>
      <c r="AY124" s="140"/>
      <c r="AZ124" s="140"/>
      <c r="BA124" s="140"/>
      <c r="BB124" s="140"/>
      <c r="BC124" s="140"/>
      <c r="BD124" s="140"/>
      <c r="BE124" s="140"/>
      <c r="BF124" s="140"/>
      <c r="BG124" s="140"/>
      <c r="BH124" s="140"/>
      <c r="BI124" s="140"/>
      <c r="BJ124" s="140"/>
      <c r="BK124" s="140"/>
      <c r="BL124" s="140"/>
      <c r="BM124" s="140"/>
      <c r="BN124" s="140"/>
      <c r="BO124" s="140"/>
      <c r="BP124" s="140"/>
      <c r="BQ124" s="140"/>
      <c r="BR124" s="140"/>
      <c r="BS124" s="140"/>
      <c r="BT124" s="140"/>
      <c r="BU124" s="140"/>
      <c r="BV124" s="140"/>
      <c r="BW124" s="140"/>
      <c r="BX124" s="140"/>
      <c r="BY124" s="140"/>
      <c r="BZ124" s="140"/>
      <c r="CA124" s="140"/>
      <c r="CB124" s="140"/>
      <c r="CC124" s="140"/>
      <c r="CD124" s="140"/>
      <c r="CE124" s="140"/>
      <c r="CF124" s="140"/>
      <c r="CG124" s="140"/>
      <c r="CH124" s="140"/>
      <c r="CI124" s="140"/>
      <c r="CJ124" s="140"/>
      <c r="CK124" s="140"/>
      <c r="CL124" s="140"/>
      <c r="CM124" s="140"/>
      <c r="CN124" s="140"/>
      <c r="CO124" s="140"/>
      <c r="CP124" s="140"/>
      <c r="CQ124" s="140"/>
      <c r="CR124" s="140"/>
      <c r="CS124" s="140"/>
      <c r="CT124" s="140"/>
      <c r="CU124" s="140"/>
      <c r="CV124" s="140"/>
      <c r="CW124" s="140"/>
      <c r="CX124" s="140"/>
      <c r="CY124" s="140"/>
      <c r="CZ124" s="140"/>
      <c r="DA124" s="140"/>
      <c r="DB124" s="140"/>
      <c r="DC124" s="140"/>
      <c r="DD124" s="140"/>
      <c r="DE124" s="140"/>
      <c r="DF124" s="140"/>
      <c r="DG124" s="140"/>
      <c r="DH124" s="140"/>
      <c r="DI124" s="140"/>
      <c r="DJ124" s="140"/>
      <c r="DK124" s="140"/>
      <c r="DL124" s="140"/>
      <c r="DM124" s="140"/>
      <c r="DN124" s="140"/>
      <c r="DO124" s="140"/>
      <c r="DP124" s="140"/>
      <c r="DQ124" s="140"/>
      <c r="DR124" s="140"/>
      <c r="DS124" s="140"/>
      <c r="DT124" s="140"/>
      <c r="DU124" s="140"/>
      <c r="DV124" s="140"/>
      <c r="DW124" s="140"/>
      <c r="DX124" s="140"/>
      <c r="DY124" s="140"/>
      <c r="DZ124" s="140"/>
      <c r="EA124" s="140"/>
      <c r="EB124" s="140"/>
      <c r="EC124" s="140"/>
      <c r="ED124" s="140"/>
      <c r="EE124" s="140"/>
      <c r="EF124" s="140"/>
      <c r="EG124" s="140"/>
      <c r="EH124" s="140"/>
      <c r="EI124" s="140"/>
      <c r="EJ124" s="140"/>
      <c r="EK124" s="140"/>
      <c r="EL124" s="140"/>
      <c r="EM124" s="140"/>
      <c r="EN124" s="140"/>
      <c r="EO124" s="140"/>
      <c r="EP124" s="140"/>
      <c r="EQ124" s="140"/>
      <c r="ER124" s="140"/>
      <c r="ES124" s="140"/>
      <c r="ET124" s="140"/>
      <c r="EU124" s="140"/>
      <c r="EV124" s="140"/>
      <c r="EW124" s="140"/>
      <c r="EX124" s="140"/>
      <c r="EY124" s="140"/>
      <c r="EZ124" s="140"/>
      <c r="FA124" s="140"/>
      <c r="FB124" s="140"/>
      <c r="FC124" s="140"/>
      <c r="FD124" s="140"/>
      <c r="FE124" s="140"/>
      <c r="FF124" s="140"/>
      <c r="FG124" s="140"/>
      <c r="FH124" s="140"/>
      <c r="FI124" s="140"/>
      <c r="FJ124" s="140"/>
      <c r="FK124" s="140"/>
      <c r="FL124" s="140"/>
      <c r="FM124" s="140"/>
      <c r="FN124" s="140"/>
      <c r="FO124" s="140"/>
      <c r="FP124" s="140"/>
      <c r="FQ124" s="140"/>
      <c r="FR124" s="140"/>
      <c r="FS124" s="140"/>
      <c r="FT124" s="140"/>
      <c r="FU124" s="140"/>
      <c r="FV124" s="140"/>
      <c r="FW124" s="140"/>
      <c r="FX124" s="140"/>
      <c r="FY124" s="140"/>
      <c r="FZ124" s="140"/>
      <c r="GA124" s="140"/>
      <c r="GB124" s="140"/>
      <c r="GC124" s="140"/>
      <c r="GD124" s="140"/>
      <c r="GE124" s="140"/>
      <c r="GF124" s="140"/>
      <c r="GG124" s="140"/>
      <c r="GH124" s="140"/>
      <c r="GI124" s="140"/>
      <c r="GJ124" s="140"/>
      <c r="GK124" s="140"/>
      <c r="GL124" s="140"/>
      <c r="GM124" s="140"/>
      <c r="GN124" s="140"/>
      <c r="GO124" s="140"/>
      <c r="GP124" s="140"/>
      <c r="GQ124" s="140"/>
      <c r="GR124" s="140"/>
      <c r="GS124" s="140"/>
      <c r="GT124" s="140"/>
      <c r="GU124" s="140"/>
      <c r="GV124" s="140"/>
      <c r="GW124" s="140"/>
      <c r="GX124" s="140"/>
      <c r="GY124" s="140"/>
      <c r="GZ124" s="140"/>
      <c r="HA124" s="140"/>
      <c r="HB124" s="140"/>
      <c r="HC124" s="140"/>
      <c r="HD124" s="140"/>
      <c r="HE124" s="140"/>
      <c r="HF124" s="140"/>
      <c r="HG124" s="140"/>
      <c r="HH124" s="140"/>
      <c r="HI124" s="140"/>
      <c r="HJ124" s="140"/>
      <c r="HK124" s="140"/>
      <c r="HL124" s="140"/>
      <c r="HM124" s="140"/>
      <c r="HN124" s="140"/>
      <c r="HO124" s="140"/>
      <c r="HP124" s="140"/>
      <c r="HQ124" s="140"/>
      <c r="HR124" s="140"/>
      <c r="HS124" s="140"/>
      <c r="HT124" s="140"/>
      <c r="HU124" s="140"/>
      <c r="HV124" s="140"/>
      <c r="HW124" s="141"/>
      <c r="HX124" s="142"/>
    </row>
    <row collapsed="false" customFormat="false" customHeight="false" hidden="false" ht="12.75" outlineLevel="0" r="125">
      <c r="D125" s="113" t="s">
        <v>220</v>
      </c>
      <c r="E125" s="139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  <c r="AB125" s="140"/>
      <c r="AC125" s="140"/>
      <c r="AD125" s="140"/>
      <c r="AE125" s="140"/>
      <c r="AF125" s="140"/>
      <c r="AG125" s="140"/>
      <c r="AH125" s="140"/>
      <c r="AI125" s="140"/>
      <c r="AJ125" s="140"/>
      <c r="AK125" s="140"/>
      <c r="AL125" s="140"/>
      <c r="AM125" s="140"/>
      <c r="AN125" s="140"/>
      <c r="AO125" s="140"/>
      <c r="AP125" s="140"/>
      <c r="AQ125" s="140"/>
      <c r="AR125" s="140"/>
      <c r="AS125" s="140"/>
      <c r="AT125" s="140"/>
      <c r="AU125" s="140"/>
      <c r="AV125" s="140"/>
      <c r="AW125" s="140"/>
      <c r="AX125" s="140"/>
      <c r="AY125" s="140"/>
      <c r="AZ125" s="140"/>
      <c r="BA125" s="140"/>
      <c r="BB125" s="140"/>
      <c r="BC125" s="140"/>
      <c r="BD125" s="140"/>
      <c r="BE125" s="140"/>
      <c r="BF125" s="140"/>
      <c r="BG125" s="140"/>
      <c r="BH125" s="140"/>
      <c r="BI125" s="140"/>
      <c r="BJ125" s="140"/>
      <c r="BK125" s="140"/>
      <c r="BL125" s="140"/>
      <c r="BM125" s="140"/>
      <c r="BN125" s="140"/>
      <c r="BO125" s="140"/>
      <c r="BP125" s="140"/>
      <c r="BQ125" s="140"/>
      <c r="BR125" s="140"/>
      <c r="BS125" s="140"/>
      <c r="BT125" s="140"/>
      <c r="BU125" s="140"/>
      <c r="BV125" s="140"/>
      <c r="BW125" s="140"/>
      <c r="BX125" s="140"/>
      <c r="BY125" s="140"/>
      <c r="BZ125" s="140"/>
      <c r="CA125" s="140"/>
      <c r="CB125" s="140"/>
      <c r="CC125" s="140"/>
      <c r="CD125" s="140"/>
      <c r="CE125" s="140"/>
      <c r="CF125" s="140"/>
      <c r="CG125" s="140"/>
      <c r="CH125" s="140"/>
      <c r="CI125" s="140"/>
      <c r="CJ125" s="140"/>
      <c r="CK125" s="140"/>
      <c r="CL125" s="140"/>
      <c r="CM125" s="140"/>
      <c r="CN125" s="140"/>
      <c r="CO125" s="140"/>
      <c r="CP125" s="140"/>
      <c r="CQ125" s="140"/>
      <c r="CR125" s="140"/>
      <c r="CS125" s="140"/>
      <c r="CT125" s="140"/>
      <c r="CU125" s="140"/>
      <c r="CV125" s="140"/>
      <c r="CW125" s="140"/>
      <c r="CX125" s="140"/>
      <c r="CY125" s="140"/>
      <c r="CZ125" s="140"/>
      <c r="DA125" s="140"/>
      <c r="DB125" s="140"/>
      <c r="DC125" s="140"/>
      <c r="DD125" s="140"/>
      <c r="DE125" s="140"/>
      <c r="DF125" s="140"/>
      <c r="DG125" s="140"/>
      <c r="DH125" s="140"/>
      <c r="DI125" s="140"/>
      <c r="DJ125" s="140"/>
      <c r="DK125" s="140"/>
      <c r="DL125" s="140"/>
      <c r="DM125" s="140"/>
      <c r="DN125" s="140"/>
      <c r="DO125" s="140"/>
      <c r="DP125" s="140"/>
      <c r="DQ125" s="140"/>
      <c r="DR125" s="140"/>
      <c r="DS125" s="140"/>
      <c r="DT125" s="140"/>
      <c r="DU125" s="140"/>
      <c r="DV125" s="140"/>
      <c r="DW125" s="140"/>
      <c r="DX125" s="140"/>
      <c r="DY125" s="140"/>
      <c r="DZ125" s="140"/>
      <c r="EA125" s="140"/>
      <c r="EB125" s="140"/>
      <c r="EC125" s="140"/>
      <c r="ED125" s="140"/>
      <c r="EE125" s="140"/>
      <c r="EF125" s="140"/>
      <c r="EG125" s="140"/>
      <c r="EH125" s="140"/>
      <c r="EI125" s="140"/>
      <c r="EJ125" s="140"/>
      <c r="EK125" s="140"/>
      <c r="EL125" s="140"/>
      <c r="EM125" s="140"/>
      <c r="EN125" s="140"/>
      <c r="EO125" s="140"/>
      <c r="EP125" s="140"/>
      <c r="EQ125" s="140"/>
      <c r="ER125" s="140"/>
      <c r="ES125" s="140"/>
      <c r="ET125" s="140"/>
      <c r="EU125" s="140"/>
      <c r="EV125" s="140"/>
      <c r="EW125" s="140"/>
      <c r="EX125" s="140"/>
      <c r="EY125" s="140"/>
      <c r="EZ125" s="140"/>
      <c r="FA125" s="140"/>
      <c r="FB125" s="140"/>
      <c r="FC125" s="140"/>
      <c r="FD125" s="140"/>
      <c r="FE125" s="140"/>
      <c r="FF125" s="140"/>
      <c r="FG125" s="140"/>
      <c r="FH125" s="140"/>
      <c r="FI125" s="140"/>
      <c r="FJ125" s="140"/>
      <c r="FK125" s="140"/>
      <c r="FL125" s="140"/>
      <c r="FM125" s="140"/>
      <c r="FN125" s="140"/>
      <c r="FO125" s="140"/>
      <c r="FP125" s="140"/>
      <c r="FQ125" s="140"/>
      <c r="FR125" s="140"/>
      <c r="FS125" s="140"/>
      <c r="FT125" s="140"/>
      <c r="FU125" s="140"/>
      <c r="FV125" s="140"/>
      <c r="FW125" s="140"/>
      <c r="FX125" s="140"/>
      <c r="FY125" s="140"/>
      <c r="FZ125" s="140"/>
      <c r="GA125" s="140"/>
      <c r="GB125" s="140"/>
      <c r="GC125" s="140"/>
      <c r="GD125" s="140"/>
      <c r="GE125" s="140"/>
      <c r="GF125" s="140"/>
      <c r="GG125" s="140"/>
      <c r="GH125" s="140"/>
      <c r="GI125" s="140"/>
      <c r="GJ125" s="140"/>
      <c r="GK125" s="140"/>
      <c r="GL125" s="140"/>
      <c r="GM125" s="140"/>
      <c r="GN125" s="140"/>
      <c r="GO125" s="140"/>
      <c r="GP125" s="140"/>
      <c r="GQ125" s="140"/>
      <c r="GR125" s="140"/>
      <c r="GS125" s="140"/>
      <c r="GT125" s="140"/>
      <c r="GU125" s="140"/>
      <c r="GV125" s="140"/>
      <c r="GW125" s="140"/>
      <c r="GX125" s="140"/>
      <c r="GY125" s="140"/>
      <c r="GZ125" s="140"/>
      <c r="HA125" s="140"/>
      <c r="HB125" s="140"/>
      <c r="HC125" s="140"/>
      <c r="HD125" s="140"/>
      <c r="HE125" s="140"/>
      <c r="HF125" s="140"/>
      <c r="HG125" s="140"/>
      <c r="HH125" s="140"/>
      <c r="HI125" s="140"/>
      <c r="HJ125" s="140"/>
      <c r="HK125" s="140"/>
      <c r="HL125" s="140"/>
      <c r="HM125" s="140"/>
      <c r="HN125" s="140"/>
      <c r="HO125" s="140"/>
      <c r="HP125" s="140"/>
      <c r="HQ125" s="140"/>
      <c r="HR125" s="140"/>
      <c r="HS125" s="140"/>
      <c r="HT125" s="140"/>
      <c r="HU125" s="140"/>
      <c r="HV125" s="140"/>
      <c r="HW125" s="141"/>
      <c r="HX125" s="142"/>
    </row>
    <row collapsed="false" customFormat="false" customHeight="false" hidden="false" ht="12.75" outlineLevel="0" r="126">
      <c r="D126" s="113" t="s">
        <v>221</v>
      </c>
      <c r="E126" s="139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  <c r="AC126" s="140"/>
      <c r="AD126" s="140"/>
      <c r="AE126" s="140"/>
      <c r="AF126" s="140"/>
      <c r="AG126" s="140"/>
      <c r="AH126" s="140"/>
      <c r="AI126" s="140"/>
      <c r="AJ126" s="140"/>
      <c r="AK126" s="140"/>
      <c r="AL126" s="140"/>
      <c r="AM126" s="140"/>
      <c r="AN126" s="140"/>
      <c r="AO126" s="140"/>
      <c r="AP126" s="140"/>
      <c r="AQ126" s="140"/>
      <c r="AR126" s="140"/>
      <c r="AS126" s="140"/>
      <c r="AT126" s="140"/>
      <c r="AU126" s="140"/>
      <c r="AV126" s="140"/>
      <c r="AW126" s="140"/>
      <c r="AX126" s="140"/>
      <c r="AY126" s="140"/>
      <c r="AZ126" s="140"/>
      <c r="BA126" s="140"/>
      <c r="BB126" s="140"/>
      <c r="BC126" s="140"/>
      <c r="BD126" s="140"/>
      <c r="BE126" s="140"/>
      <c r="BF126" s="140"/>
      <c r="BG126" s="140"/>
      <c r="BH126" s="140"/>
      <c r="BI126" s="140"/>
      <c r="BJ126" s="140"/>
      <c r="BK126" s="140"/>
      <c r="BL126" s="140"/>
      <c r="BM126" s="140"/>
      <c r="BN126" s="140"/>
      <c r="BO126" s="140"/>
      <c r="BP126" s="140"/>
      <c r="BQ126" s="140"/>
      <c r="BR126" s="140"/>
      <c r="BS126" s="140"/>
      <c r="BT126" s="140"/>
      <c r="BU126" s="140"/>
      <c r="BV126" s="140"/>
      <c r="BW126" s="140"/>
      <c r="BX126" s="140"/>
      <c r="BY126" s="140"/>
      <c r="BZ126" s="140"/>
      <c r="CA126" s="140"/>
      <c r="CB126" s="140"/>
      <c r="CC126" s="140"/>
      <c r="CD126" s="140"/>
      <c r="CE126" s="140"/>
      <c r="CF126" s="140"/>
      <c r="CG126" s="140"/>
      <c r="CH126" s="140"/>
      <c r="CI126" s="140"/>
      <c r="CJ126" s="140"/>
      <c r="CK126" s="140"/>
      <c r="CL126" s="140"/>
      <c r="CM126" s="140"/>
      <c r="CN126" s="140"/>
      <c r="CO126" s="140"/>
      <c r="CP126" s="140"/>
      <c r="CQ126" s="140"/>
      <c r="CR126" s="140"/>
      <c r="CS126" s="140"/>
      <c r="CT126" s="140"/>
      <c r="CU126" s="140"/>
      <c r="CV126" s="140"/>
      <c r="CW126" s="140"/>
      <c r="CX126" s="140"/>
      <c r="CY126" s="140"/>
      <c r="CZ126" s="140"/>
      <c r="DA126" s="140"/>
      <c r="DB126" s="140"/>
      <c r="DC126" s="140"/>
      <c r="DD126" s="140"/>
      <c r="DE126" s="140"/>
      <c r="DF126" s="140"/>
      <c r="DG126" s="140"/>
      <c r="DH126" s="140"/>
      <c r="DI126" s="140"/>
      <c r="DJ126" s="140"/>
      <c r="DK126" s="140"/>
      <c r="DL126" s="140"/>
      <c r="DM126" s="140"/>
      <c r="DN126" s="140"/>
      <c r="DO126" s="140"/>
      <c r="DP126" s="140"/>
      <c r="DQ126" s="140"/>
      <c r="DR126" s="140"/>
      <c r="DS126" s="140"/>
      <c r="DT126" s="140"/>
      <c r="DU126" s="140"/>
      <c r="DV126" s="140"/>
      <c r="DW126" s="140"/>
      <c r="DX126" s="140"/>
      <c r="DY126" s="140"/>
      <c r="DZ126" s="140"/>
      <c r="EA126" s="140"/>
      <c r="EB126" s="140"/>
      <c r="EC126" s="140"/>
      <c r="ED126" s="140"/>
      <c r="EE126" s="140"/>
      <c r="EF126" s="140"/>
      <c r="EG126" s="140"/>
      <c r="EH126" s="140"/>
      <c r="EI126" s="140"/>
      <c r="EJ126" s="140"/>
      <c r="EK126" s="140"/>
      <c r="EL126" s="140"/>
      <c r="EM126" s="140"/>
      <c r="EN126" s="140"/>
      <c r="EO126" s="140"/>
      <c r="EP126" s="140"/>
      <c r="EQ126" s="140"/>
      <c r="ER126" s="140"/>
      <c r="ES126" s="140"/>
      <c r="ET126" s="140"/>
      <c r="EU126" s="140"/>
      <c r="EV126" s="140"/>
      <c r="EW126" s="140"/>
      <c r="EX126" s="140"/>
      <c r="EY126" s="140"/>
      <c r="EZ126" s="140"/>
      <c r="FA126" s="140"/>
      <c r="FB126" s="140"/>
      <c r="FC126" s="140"/>
      <c r="FD126" s="140"/>
      <c r="FE126" s="140"/>
      <c r="FF126" s="140"/>
      <c r="FG126" s="140"/>
      <c r="FH126" s="140"/>
      <c r="FI126" s="140"/>
      <c r="FJ126" s="140"/>
      <c r="FK126" s="140"/>
      <c r="FL126" s="140"/>
      <c r="FM126" s="140"/>
      <c r="FN126" s="140"/>
      <c r="FO126" s="140"/>
      <c r="FP126" s="140"/>
      <c r="FQ126" s="140"/>
      <c r="FR126" s="140"/>
      <c r="FS126" s="140"/>
      <c r="FT126" s="140"/>
      <c r="FU126" s="140"/>
      <c r="FV126" s="140"/>
      <c r="FW126" s="140"/>
      <c r="FX126" s="140"/>
      <c r="FY126" s="140"/>
      <c r="FZ126" s="140"/>
      <c r="GA126" s="140"/>
      <c r="GB126" s="140"/>
      <c r="GC126" s="140"/>
      <c r="GD126" s="140"/>
      <c r="GE126" s="140"/>
      <c r="GF126" s="140"/>
      <c r="GG126" s="140"/>
      <c r="GH126" s="140"/>
      <c r="GI126" s="140"/>
      <c r="GJ126" s="140"/>
      <c r="GK126" s="140"/>
      <c r="GL126" s="140"/>
      <c r="GM126" s="140"/>
      <c r="GN126" s="140"/>
      <c r="GO126" s="140"/>
      <c r="GP126" s="140"/>
      <c r="GQ126" s="140"/>
      <c r="GR126" s="140"/>
      <c r="GS126" s="140"/>
      <c r="GT126" s="140"/>
      <c r="GU126" s="140"/>
      <c r="GV126" s="140"/>
      <c r="GW126" s="140"/>
      <c r="GX126" s="140"/>
      <c r="GY126" s="140"/>
      <c r="GZ126" s="140"/>
      <c r="HA126" s="140"/>
      <c r="HB126" s="140"/>
      <c r="HC126" s="140"/>
      <c r="HD126" s="140"/>
      <c r="HE126" s="140"/>
      <c r="HF126" s="140"/>
      <c r="HG126" s="140"/>
      <c r="HH126" s="140"/>
      <c r="HI126" s="140"/>
      <c r="HJ126" s="140"/>
      <c r="HK126" s="140"/>
      <c r="HL126" s="140"/>
      <c r="HM126" s="140"/>
      <c r="HN126" s="140"/>
      <c r="HO126" s="140"/>
      <c r="HP126" s="140"/>
      <c r="HQ126" s="140"/>
      <c r="HR126" s="140"/>
      <c r="HS126" s="140"/>
      <c r="HT126" s="140"/>
      <c r="HU126" s="140"/>
      <c r="HV126" s="140"/>
      <c r="HW126" s="141"/>
      <c r="HX126" s="142"/>
    </row>
    <row collapsed="false" customFormat="false" customHeight="false" hidden="false" ht="12.75" outlineLevel="0" r="127">
      <c r="D127" s="113" t="s">
        <v>222</v>
      </c>
      <c r="E127" s="139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  <c r="AB127" s="140"/>
      <c r="AC127" s="140"/>
      <c r="AD127" s="140"/>
      <c r="AE127" s="140"/>
      <c r="AF127" s="140"/>
      <c r="AG127" s="140"/>
      <c r="AH127" s="140"/>
      <c r="AI127" s="140"/>
      <c r="AJ127" s="140"/>
      <c r="AK127" s="140"/>
      <c r="AL127" s="140"/>
      <c r="AM127" s="140"/>
      <c r="AN127" s="140"/>
      <c r="AO127" s="140"/>
      <c r="AP127" s="140"/>
      <c r="AQ127" s="140"/>
      <c r="AR127" s="140"/>
      <c r="AS127" s="140"/>
      <c r="AT127" s="140"/>
      <c r="AU127" s="140"/>
      <c r="AV127" s="140"/>
      <c r="AW127" s="140"/>
      <c r="AX127" s="140"/>
      <c r="AY127" s="140"/>
      <c r="AZ127" s="140"/>
      <c r="BA127" s="140"/>
      <c r="BB127" s="140"/>
      <c r="BC127" s="140"/>
      <c r="BD127" s="140"/>
      <c r="BE127" s="140"/>
      <c r="BF127" s="140"/>
      <c r="BG127" s="140"/>
      <c r="BH127" s="140"/>
      <c r="BI127" s="140"/>
      <c r="BJ127" s="140"/>
      <c r="BK127" s="140"/>
      <c r="BL127" s="140"/>
      <c r="BM127" s="140"/>
      <c r="BN127" s="140"/>
      <c r="BO127" s="140"/>
      <c r="BP127" s="140"/>
      <c r="BQ127" s="140"/>
      <c r="BR127" s="140"/>
      <c r="BS127" s="140"/>
      <c r="BT127" s="140"/>
      <c r="BU127" s="140"/>
      <c r="BV127" s="140"/>
      <c r="BW127" s="140"/>
      <c r="BX127" s="140"/>
      <c r="BY127" s="140"/>
      <c r="BZ127" s="140"/>
      <c r="CA127" s="140"/>
      <c r="CB127" s="140"/>
      <c r="CC127" s="140"/>
      <c r="CD127" s="140"/>
      <c r="CE127" s="140"/>
      <c r="CF127" s="140"/>
      <c r="CG127" s="140"/>
      <c r="CH127" s="140"/>
      <c r="CI127" s="140"/>
      <c r="CJ127" s="140"/>
      <c r="CK127" s="140"/>
      <c r="CL127" s="140"/>
      <c r="CM127" s="140"/>
      <c r="CN127" s="140"/>
      <c r="CO127" s="140"/>
      <c r="CP127" s="140"/>
      <c r="CQ127" s="140"/>
      <c r="CR127" s="140"/>
      <c r="CS127" s="140"/>
      <c r="CT127" s="140"/>
      <c r="CU127" s="140"/>
      <c r="CV127" s="140"/>
      <c r="CW127" s="140"/>
      <c r="CX127" s="140"/>
      <c r="CY127" s="140"/>
      <c r="CZ127" s="140"/>
      <c r="DA127" s="140"/>
      <c r="DB127" s="140"/>
      <c r="DC127" s="140"/>
      <c r="DD127" s="140"/>
      <c r="DE127" s="140"/>
      <c r="DF127" s="140"/>
      <c r="DG127" s="140"/>
      <c r="DH127" s="140"/>
      <c r="DI127" s="140"/>
      <c r="DJ127" s="140"/>
      <c r="DK127" s="140"/>
      <c r="DL127" s="140"/>
      <c r="DM127" s="140"/>
      <c r="DN127" s="140"/>
      <c r="DO127" s="140"/>
      <c r="DP127" s="140"/>
      <c r="DQ127" s="140"/>
      <c r="DR127" s="140"/>
      <c r="DS127" s="140"/>
      <c r="DT127" s="140"/>
      <c r="DU127" s="140"/>
      <c r="DV127" s="140"/>
      <c r="DW127" s="140"/>
      <c r="DX127" s="140"/>
      <c r="DY127" s="140"/>
      <c r="DZ127" s="140"/>
      <c r="EA127" s="140"/>
      <c r="EB127" s="140"/>
      <c r="EC127" s="140"/>
      <c r="ED127" s="140"/>
      <c r="EE127" s="140"/>
      <c r="EF127" s="140"/>
      <c r="EG127" s="140"/>
      <c r="EH127" s="140"/>
      <c r="EI127" s="140"/>
      <c r="EJ127" s="140"/>
      <c r="EK127" s="140"/>
      <c r="EL127" s="140"/>
      <c r="EM127" s="140"/>
      <c r="EN127" s="140"/>
      <c r="EO127" s="140"/>
      <c r="EP127" s="140"/>
      <c r="EQ127" s="140"/>
      <c r="ER127" s="140"/>
      <c r="ES127" s="140"/>
      <c r="ET127" s="140"/>
      <c r="EU127" s="140"/>
      <c r="EV127" s="140"/>
      <c r="EW127" s="140"/>
      <c r="EX127" s="140"/>
      <c r="EY127" s="140"/>
      <c r="EZ127" s="140"/>
      <c r="FA127" s="140"/>
      <c r="FB127" s="140"/>
      <c r="FC127" s="140"/>
      <c r="FD127" s="140"/>
      <c r="FE127" s="140"/>
      <c r="FF127" s="140"/>
      <c r="FG127" s="140"/>
      <c r="FH127" s="140"/>
      <c r="FI127" s="140"/>
      <c r="FJ127" s="140"/>
      <c r="FK127" s="140"/>
      <c r="FL127" s="140"/>
      <c r="FM127" s="140"/>
      <c r="FN127" s="140"/>
      <c r="FO127" s="140"/>
      <c r="FP127" s="140"/>
      <c r="FQ127" s="140"/>
      <c r="FR127" s="140"/>
      <c r="FS127" s="140"/>
      <c r="FT127" s="140"/>
      <c r="FU127" s="140"/>
      <c r="FV127" s="140"/>
      <c r="FW127" s="140"/>
      <c r="FX127" s="140"/>
      <c r="FY127" s="140"/>
      <c r="FZ127" s="140"/>
      <c r="GA127" s="140"/>
      <c r="GB127" s="140"/>
      <c r="GC127" s="140"/>
      <c r="GD127" s="140"/>
      <c r="GE127" s="140"/>
      <c r="GF127" s="140"/>
      <c r="GG127" s="140"/>
      <c r="GH127" s="140"/>
      <c r="GI127" s="140"/>
      <c r="GJ127" s="140"/>
      <c r="GK127" s="140"/>
      <c r="GL127" s="140"/>
      <c r="GM127" s="140"/>
      <c r="GN127" s="140"/>
      <c r="GO127" s="140"/>
      <c r="GP127" s="140"/>
      <c r="GQ127" s="140"/>
      <c r="GR127" s="140"/>
      <c r="GS127" s="140"/>
      <c r="GT127" s="140"/>
      <c r="GU127" s="140"/>
      <c r="GV127" s="140"/>
      <c r="GW127" s="140"/>
      <c r="GX127" s="140"/>
      <c r="GY127" s="140"/>
      <c r="GZ127" s="140"/>
      <c r="HA127" s="140"/>
      <c r="HB127" s="140"/>
      <c r="HC127" s="140"/>
      <c r="HD127" s="140"/>
      <c r="HE127" s="140"/>
      <c r="HF127" s="140"/>
      <c r="HG127" s="140"/>
      <c r="HH127" s="140"/>
      <c r="HI127" s="140"/>
      <c r="HJ127" s="140"/>
      <c r="HK127" s="140"/>
      <c r="HL127" s="140"/>
      <c r="HM127" s="140"/>
      <c r="HN127" s="140"/>
      <c r="HO127" s="140"/>
      <c r="HP127" s="140"/>
      <c r="HQ127" s="140"/>
      <c r="HR127" s="140"/>
      <c r="HS127" s="140"/>
      <c r="HT127" s="140"/>
      <c r="HU127" s="140"/>
      <c r="HV127" s="140"/>
      <c r="HW127" s="141"/>
      <c r="HX127" s="142"/>
    </row>
    <row collapsed="false" customFormat="false" customHeight="false" hidden="false" ht="12.75" outlineLevel="0" r="128">
      <c r="D128" s="113" t="s">
        <v>223</v>
      </c>
      <c r="E128" s="139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  <c r="AB128" s="140"/>
      <c r="AC128" s="140"/>
      <c r="AD128" s="140"/>
      <c r="AE128" s="140"/>
      <c r="AF128" s="140"/>
      <c r="AG128" s="140"/>
      <c r="AH128" s="140"/>
      <c r="AI128" s="140"/>
      <c r="AJ128" s="140"/>
      <c r="AK128" s="140"/>
      <c r="AL128" s="140"/>
      <c r="AM128" s="140"/>
      <c r="AN128" s="140"/>
      <c r="AO128" s="140"/>
      <c r="AP128" s="140"/>
      <c r="AQ128" s="140"/>
      <c r="AR128" s="140"/>
      <c r="AS128" s="140"/>
      <c r="AT128" s="140"/>
      <c r="AU128" s="140"/>
      <c r="AV128" s="140"/>
      <c r="AW128" s="140"/>
      <c r="AX128" s="140"/>
      <c r="AY128" s="140"/>
      <c r="AZ128" s="140"/>
      <c r="BA128" s="140"/>
      <c r="BB128" s="140"/>
      <c r="BC128" s="140"/>
      <c r="BD128" s="140"/>
      <c r="BE128" s="140"/>
      <c r="BF128" s="140"/>
      <c r="BG128" s="140"/>
      <c r="BH128" s="140"/>
      <c r="BI128" s="140"/>
      <c r="BJ128" s="140"/>
      <c r="BK128" s="140"/>
      <c r="BL128" s="140"/>
      <c r="BM128" s="140"/>
      <c r="BN128" s="140"/>
      <c r="BO128" s="140"/>
      <c r="BP128" s="140"/>
      <c r="BQ128" s="140"/>
      <c r="BR128" s="140"/>
      <c r="BS128" s="140"/>
      <c r="BT128" s="140"/>
      <c r="BU128" s="140"/>
      <c r="BV128" s="140"/>
      <c r="BW128" s="140"/>
      <c r="BX128" s="140"/>
      <c r="BY128" s="140"/>
      <c r="BZ128" s="140"/>
      <c r="CA128" s="140"/>
      <c r="CB128" s="140"/>
      <c r="CC128" s="140"/>
      <c r="CD128" s="140"/>
      <c r="CE128" s="140"/>
      <c r="CF128" s="140"/>
      <c r="CG128" s="140"/>
      <c r="CH128" s="140"/>
      <c r="CI128" s="140"/>
      <c r="CJ128" s="140"/>
      <c r="CK128" s="140"/>
      <c r="CL128" s="140"/>
      <c r="CM128" s="140"/>
      <c r="CN128" s="140"/>
      <c r="CO128" s="140"/>
      <c r="CP128" s="140"/>
      <c r="CQ128" s="140"/>
      <c r="CR128" s="140"/>
      <c r="CS128" s="140"/>
      <c r="CT128" s="140"/>
      <c r="CU128" s="140"/>
      <c r="CV128" s="140"/>
      <c r="CW128" s="140"/>
      <c r="CX128" s="140"/>
      <c r="CY128" s="140"/>
      <c r="CZ128" s="140"/>
      <c r="DA128" s="140"/>
      <c r="DB128" s="140"/>
      <c r="DC128" s="140"/>
      <c r="DD128" s="140"/>
      <c r="DE128" s="140"/>
      <c r="DF128" s="140"/>
      <c r="DG128" s="140"/>
      <c r="DH128" s="140"/>
      <c r="DI128" s="140"/>
      <c r="DJ128" s="140"/>
      <c r="DK128" s="140"/>
      <c r="DL128" s="140"/>
      <c r="DM128" s="140"/>
      <c r="DN128" s="140"/>
      <c r="DO128" s="140"/>
      <c r="DP128" s="140"/>
      <c r="DQ128" s="140"/>
      <c r="DR128" s="140"/>
      <c r="DS128" s="140"/>
      <c r="DT128" s="140"/>
      <c r="DU128" s="140"/>
      <c r="DV128" s="140"/>
      <c r="DW128" s="140"/>
      <c r="DX128" s="140"/>
      <c r="DY128" s="140"/>
      <c r="DZ128" s="140"/>
      <c r="EA128" s="140"/>
      <c r="EB128" s="140"/>
      <c r="EC128" s="140"/>
      <c r="ED128" s="140"/>
      <c r="EE128" s="140"/>
      <c r="EF128" s="140"/>
      <c r="EG128" s="140"/>
      <c r="EH128" s="140"/>
      <c r="EI128" s="140"/>
      <c r="EJ128" s="140"/>
      <c r="EK128" s="140"/>
      <c r="EL128" s="140"/>
      <c r="EM128" s="140"/>
      <c r="EN128" s="140"/>
      <c r="EO128" s="140"/>
      <c r="EP128" s="140"/>
      <c r="EQ128" s="140"/>
      <c r="ER128" s="140"/>
      <c r="ES128" s="140"/>
      <c r="ET128" s="140"/>
      <c r="EU128" s="140"/>
      <c r="EV128" s="140"/>
      <c r="EW128" s="140"/>
      <c r="EX128" s="140"/>
      <c r="EY128" s="140"/>
      <c r="EZ128" s="140"/>
      <c r="FA128" s="140"/>
      <c r="FB128" s="140"/>
      <c r="FC128" s="140"/>
      <c r="FD128" s="140"/>
      <c r="FE128" s="140"/>
      <c r="FF128" s="140"/>
      <c r="FG128" s="140"/>
      <c r="FH128" s="140"/>
      <c r="FI128" s="140"/>
      <c r="FJ128" s="140"/>
      <c r="FK128" s="140"/>
      <c r="FL128" s="140"/>
      <c r="FM128" s="140"/>
      <c r="FN128" s="140"/>
      <c r="FO128" s="140"/>
      <c r="FP128" s="140"/>
      <c r="FQ128" s="140"/>
      <c r="FR128" s="140"/>
      <c r="FS128" s="140"/>
      <c r="FT128" s="140"/>
      <c r="FU128" s="140"/>
      <c r="FV128" s="140"/>
      <c r="FW128" s="140"/>
      <c r="FX128" s="140"/>
      <c r="FY128" s="140"/>
      <c r="FZ128" s="140"/>
      <c r="GA128" s="140"/>
      <c r="GB128" s="140"/>
      <c r="GC128" s="140"/>
      <c r="GD128" s="140"/>
      <c r="GE128" s="140"/>
      <c r="GF128" s="140"/>
      <c r="GG128" s="140"/>
      <c r="GH128" s="140"/>
      <c r="GI128" s="140"/>
      <c r="GJ128" s="140"/>
      <c r="GK128" s="140"/>
      <c r="GL128" s="140"/>
      <c r="GM128" s="140"/>
      <c r="GN128" s="140"/>
      <c r="GO128" s="140"/>
      <c r="GP128" s="140"/>
      <c r="GQ128" s="140"/>
      <c r="GR128" s="140"/>
      <c r="GS128" s="140"/>
      <c r="GT128" s="140"/>
      <c r="GU128" s="140"/>
      <c r="GV128" s="140"/>
      <c r="GW128" s="140"/>
      <c r="GX128" s="140"/>
      <c r="GY128" s="140"/>
      <c r="GZ128" s="140"/>
      <c r="HA128" s="140"/>
      <c r="HB128" s="140"/>
      <c r="HC128" s="140"/>
      <c r="HD128" s="140"/>
      <c r="HE128" s="140"/>
      <c r="HF128" s="140"/>
      <c r="HG128" s="140"/>
      <c r="HH128" s="140"/>
      <c r="HI128" s="140"/>
      <c r="HJ128" s="140"/>
      <c r="HK128" s="140"/>
      <c r="HL128" s="140"/>
      <c r="HM128" s="140"/>
      <c r="HN128" s="140"/>
      <c r="HO128" s="140"/>
      <c r="HP128" s="140"/>
      <c r="HQ128" s="140"/>
      <c r="HR128" s="140"/>
      <c r="HS128" s="140"/>
      <c r="HT128" s="140"/>
      <c r="HU128" s="140"/>
      <c r="HV128" s="140"/>
      <c r="HW128" s="141"/>
      <c r="HX128" s="142"/>
    </row>
    <row collapsed="false" customFormat="false" customHeight="false" hidden="false" ht="12.75" outlineLevel="0" r="129">
      <c r="D129" s="113" t="s">
        <v>224</v>
      </c>
      <c r="E129" s="139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  <c r="AB129" s="140"/>
      <c r="AC129" s="140"/>
      <c r="AD129" s="140"/>
      <c r="AE129" s="140"/>
      <c r="AF129" s="140"/>
      <c r="AG129" s="140"/>
      <c r="AH129" s="140"/>
      <c r="AI129" s="140"/>
      <c r="AJ129" s="140"/>
      <c r="AK129" s="140"/>
      <c r="AL129" s="140"/>
      <c r="AM129" s="140"/>
      <c r="AN129" s="140"/>
      <c r="AO129" s="140"/>
      <c r="AP129" s="140"/>
      <c r="AQ129" s="140"/>
      <c r="AR129" s="140"/>
      <c r="AS129" s="140"/>
      <c r="AT129" s="140"/>
      <c r="AU129" s="140"/>
      <c r="AV129" s="140"/>
      <c r="AW129" s="140"/>
      <c r="AX129" s="140"/>
      <c r="AY129" s="140"/>
      <c r="AZ129" s="140"/>
      <c r="BA129" s="140"/>
      <c r="BB129" s="140"/>
      <c r="BC129" s="140"/>
      <c r="BD129" s="140"/>
      <c r="BE129" s="140"/>
      <c r="BF129" s="140"/>
      <c r="BG129" s="140"/>
      <c r="BH129" s="140"/>
      <c r="BI129" s="140"/>
      <c r="BJ129" s="140"/>
      <c r="BK129" s="140"/>
      <c r="BL129" s="140"/>
      <c r="BM129" s="140"/>
      <c r="BN129" s="140"/>
      <c r="BO129" s="140"/>
      <c r="BP129" s="140"/>
      <c r="BQ129" s="140"/>
      <c r="BR129" s="140"/>
      <c r="BS129" s="140"/>
      <c r="BT129" s="140"/>
      <c r="BU129" s="140"/>
      <c r="BV129" s="140"/>
      <c r="BW129" s="140"/>
      <c r="BX129" s="140"/>
      <c r="BY129" s="140"/>
      <c r="BZ129" s="140"/>
      <c r="CA129" s="140"/>
      <c r="CB129" s="140"/>
      <c r="CC129" s="140"/>
      <c r="CD129" s="140"/>
      <c r="CE129" s="140"/>
      <c r="CF129" s="140"/>
      <c r="CG129" s="140"/>
      <c r="CH129" s="140"/>
      <c r="CI129" s="140"/>
      <c r="CJ129" s="140"/>
      <c r="CK129" s="140"/>
      <c r="CL129" s="140"/>
      <c r="CM129" s="140"/>
      <c r="CN129" s="140"/>
      <c r="CO129" s="140"/>
      <c r="CP129" s="140"/>
      <c r="CQ129" s="140"/>
      <c r="CR129" s="140"/>
      <c r="CS129" s="140"/>
      <c r="CT129" s="140"/>
      <c r="CU129" s="140"/>
      <c r="CV129" s="140"/>
      <c r="CW129" s="140"/>
      <c r="CX129" s="140"/>
      <c r="CY129" s="140"/>
      <c r="CZ129" s="140"/>
      <c r="DA129" s="140"/>
      <c r="DB129" s="140"/>
      <c r="DC129" s="140"/>
      <c r="DD129" s="140"/>
      <c r="DE129" s="140"/>
      <c r="DF129" s="140"/>
      <c r="DG129" s="140"/>
      <c r="DH129" s="140"/>
      <c r="DI129" s="140"/>
      <c r="DJ129" s="140"/>
      <c r="DK129" s="140"/>
      <c r="DL129" s="140"/>
      <c r="DM129" s="140"/>
      <c r="DN129" s="140"/>
      <c r="DO129" s="140"/>
      <c r="DP129" s="140"/>
      <c r="DQ129" s="140"/>
      <c r="DR129" s="140"/>
      <c r="DS129" s="140"/>
      <c r="DT129" s="140"/>
      <c r="DU129" s="140"/>
      <c r="DV129" s="140"/>
      <c r="DW129" s="140"/>
      <c r="DX129" s="140"/>
      <c r="DY129" s="140"/>
      <c r="DZ129" s="140"/>
      <c r="EA129" s="140"/>
      <c r="EB129" s="140"/>
      <c r="EC129" s="140"/>
      <c r="ED129" s="140"/>
      <c r="EE129" s="140"/>
      <c r="EF129" s="140"/>
      <c r="EG129" s="140"/>
      <c r="EH129" s="140"/>
      <c r="EI129" s="140"/>
      <c r="EJ129" s="140"/>
      <c r="EK129" s="140"/>
      <c r="EL129" s="140"/>
      <c r="EM129" s="140"/>
      <c r="EN129" s="140"/>
      <c r="EO129" s="140"/>
      <c r="EP129" s="140"/>
      <c r="EQ129" s="140"/>
      <c r="ER129" s="140"/>
      <c r="ES129" s="140"/>
      <c r="ET129" s="140"/>
      <c r="EU129" s="140"/>
      <c r="EV129" s="140"/>
      <c r="EW129" s="140"/>
      <c r="EX129" s="140"/>
      <c r="EY129" s="140"/>
      <c r="EZ129" s="140"/>
      <c r="FA129" s="140"/>
      <c r="FB129" s="140"/>
      <c r="FC129" s="140"/>
      <c r="FD129" s="140"/>
      <c r="FE129" s="140"/>
      <c r="FF129" s="140"/>
      <c r="FG129" s="140"/>
      <c r="FH129" s="140"/>
      <c r="FI129" s="140"/>
      <c r="FJ129" s="140"/>
      <c r="FK129" s="140"/>
      <c r="FL129" s="140"/>
      <c r="FM129" s="140"/>
      <c r="FN129" s="140"/>
      <c r="FO129" s="140"/>
      <c r="FP129" s="140"/>
      <c r="FQ129" s="140"/>
      <c r="FR129" s="140"/>
      <c r="FS129" s="140"/>
      <c r="FT129" s="140"/>
      <c r="FU129" s="140"/>
      <c r="FV129" s="140"/>
      <c r="FW129" s="140"/>
      <c r="FX129" s="140"/>
      <c r="FY129" s="140"/>
      <c r="FZ129" s="140"/>
      <c r="GA129" s="140"/>
      <c r="GB129" s="140"/>
      <c r="GC129" s="140"/>
      <c r="GD129" s="140"/>
      <c r="GE129" s="140"/>
      <c r="GF129" s="140"/>
      <c r="GG129" s="140"/>
      <c r="GH129" s="140"/>
      <c r="GI129" s="140"/>
      <c r="GJ129" s="140"/>
      <c r="GK129" s="140"/>
      <c r="GL129" s="140"/>
      <c r="GM129" s="140"/>
      <c r="GN129" s="140"/>
      <c r="GO129" s="140"/>
      <c r="GP129" s="140"/>
      <c r="GQ129" s="140"/>
      <c r="GR129" s="140"/>
      <c r="GS129" s="140"/>
      <c r="GT129" s="140"/>
      <c r="GU129" s="140"/>
      <c r="GV129" s="140"/>
      <c r="GW129" s="140"/>
      <c r="GX129" s="140"/>
      <c r="GY129" s="140"/>
      <c r="GZ129" s="140"/>
      <c r="HA129" s="140"/>
      <c r="HB129" s="140"/>
      <c r="HC129" s="140"/>
      <c r="HD129" s="140"/>
      <c r="HE129" s="140"/>
      <c r="HF129" s="140"/>
      <c r="HG129" s="140"/>
      <c r="HH129" s="140"/>
      <c r="HI129" s="140"/>
      <c r="HJ129" s="140"/>
      <c r="HK129" s="140"/>
      <c r="HL129" s="140"/>
      <c r="HM129" s="140"/>
      <c r="HN129" s="140"/>
      <c r="HO129" s="140"/>
      <c r="HP129" s="140"/>
      <c r="HQ129" s="140"/>
      <c r="HR129" s="140"/>
      <c r="HS129" s="140"/>
      <c r="HT129" s="140"/>
      <c r="HU129" s="140"/>
      <c r="HV129" s="140"/>
      <c r="HW129" s="141"/>
      <c r="HX129" s="142"/>
    </row>
    <row collapsed="false" customFormat="false" customHeight="false" hidden="false" ht="12.75" outlineLevel="0" r="130">
      <c r="D130" s="113" t="s">
        <v>225</v>
      </c>
      <c r="E130" s="139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  <c r="AB130" s="140"/>
      <c r="AC130" s="140"/>
      <c r="AD130" s="140"/>
      <c r="AE130" s="140"/>
      <c r="AF130" s="140"/>
      <c r="AG130" s="140"/>
      <c r="AH130" s="140"/>
      <c r="AI130" s="140"/>
      <c r="AJ130" s="140"/>
      <c r="AK130" s="140"/>
      <c r="AL130" s="140"/>
      <c r="AM130" s="140"/>
      <c r="AN130" s="140"/>
      <c r="AO130" s="140"/>
      <c r="AP130" s="140"/>
      <c r="AQ130" s="140"/>
      <c r="AR130" s="140"/>
      <c r="AS130" s="140"/>
      <c r="AT130" s="140"/>
      <c r="AU130" s="140"/>
      <c r="AV130" s="140"/>
      <c r="AW130" s="140"/>
      <c r="AX130" s="140"/>
      <c r="AY130" s="140"/>
      <c r="AZ130" s="140"/>
      <c r="BA130" s="140"/>
      <c r="BB130" s="140"/>
      <c r="BC130" s="140"/>
      <c r="BD130" s="140"/>
      <c r="BE130" s="140"/>
      <c r="BF130" s="140"/>
      <c r="BG130" s="140"/>
      <c r="BH130" s="140"/>
      <c r="BI130" s="140"/>
      <c r="BJ130" s="140"/>
      <c r="BK130" s="140"/>
      <c r="BL130" s="140"/>
      <c r="BM130" s="140"/>
      <c r="BN130" s="140"/>
      <c r="BO130" s="140"/>
      <c r="BP130" s="140"/>
      <c r="BQ130" s="140"/>
      <c r="BR130" s="140"/>
      <c r="BS130" s="140"/>
      <c r="BT130" s="140"/>
      <c r="BU130" s="140"/>
      <c r="BV130" s="140"/>
      <c r="BW130" s="140"/>
      <c r="BX130" s="140"/>
      <c r="BY130" s="140"/>
      <c r="BZ130" s="140"/>
      <c r="CA130" s="140"/>
      <c r="CB130" s="140"/>
      <c r="CC130" s="140"/>
      <c r="CD130" s="140"/>
      <c r="CE130" s="140"/>
      <c r="CF130" s="140"/>
      <c r="CG130" s="140"/>
      <c r="CH130" s="140"/>
      <c r="CI130" s="140"/>
      <c r="CJ130" s="140"/>
      <c r="CK130" s="140"/>
      <c r="CL130" s="140"/>
      <c r="CM130" s="140"/>
      <c r="CN130" s="140"/>
      <c r="CO130" s="140"/>
      <c r="CP130" s="140"/>
      <c r="CQ130" s="140"/>
      <c r="CR130" s="140"/>
      <c r="CS130" s="140"/>
      <c r="CT130" s="140"/>
      <c r="CU130" s="140"/>
      <c r="CV130" s="140"/>
      <c r="CW130" s="140"/>
      <c r="CX130" s="140"/>
      <c r="CY130" s="140"/>
      <c r="CZ130" s="140"/>
      <c r="DA130" s="140"/>
      <c r="DB130" s="140"/>
      <c r="DC130" s="140"/>
      <c r="DD130" s="140"/>
      <c r="DE130" s="140"/>
      <c r="DF130" s="140"/>
      <c r="DG130" s="140"/>
      <c r="DH130" s="140"/>
      <c r="DI130" s="140"/>
      <c r="DJ130" s="140"/>
      <c r="DK130" s="140"/>
      <c r="DL130" s="140"/>
      <c r="DM130" s="140"/>
      <c r="DN130" s="140"/>
      <c r="DO130" s="140"/>
      <c r="DP130" s="140"/>
      <c r="DQ130" s="140"/>
      <c r="DR130" s="140"/>
      <c r="DS130" s="140"/>
      <c r="DT130" s="140"/>
      <c r="DU130" s="140"/>
      <c r="DV130" s="140"/>
      <c r="DW130" s="140"/>
      <c r="DX130" s="140"/>
      <c r="DY130" s="140"/>
      <c r="DZ130" s="140"/>
      <c r="EA130" s="140"/>
      <c r="EB130" s="140"/>
      <c r="EC130" s="140"/>
      <c r="ED130" s="140"/>
      <c r="EE130" s="140"/>
      <c r="EF130" s="140"/>
      <c r="EG130" s="140"/>
      <c r="EH130" s="140"/>
      <c r="EI130" s="140"/>
      <c r="EJ130" s="140"/>
      <c r="EK130" s="140"/>
      <c r="EL130" s="140"/>
      <c r="EM130" s="140"/>
      <c r="EN130" s="140"/>
      <c r="EO130" s="140"/>
      <c r="EP130" s="140"/>
      <c r="EQ130" s="140"/>
      <c r="ER130" s="140"/>
      <c r="ES130" s="140"/>
      <c r="ET130" s="140"/>
      <c r="EU130" s="140"/>
      <c r="EV130" s="140"/>
      <c r="EW130" s="140"/>
      <c r="EX130" s="140"/>
      <c r="EY130" s="140"/>
      <c r="EZ130" s="140"/>
      <c r="FA130" s="140"/>
      <c r="FB130" s="140"/>
      <c r="FC130" s="140"/>
      <c r="FD130" s="140"/>
      <c r="FE130" s="140"/>
      <c r="FF130" s="140"/>
      <c r="FG130" s="140"/>
      <c r="FH130" s="140"/>
      <c r="FI130" s="140"/>
      <c r="FJ130" s="140"/>
      <c r="FK130" s="140"/>
      <c r="FL130" s="140"/>
      <c r="FM130" s="140"/>
      <c r="FN130" s="140"/>
      <c r="FO130" s="140"/>
      <c r="FP130" s="140"/>
      <c r="FQ130" s="140"/>
      <c r="FR130" s="140"/>
      <c r="FS130" s="140"/>
      <c r="FT130" s="140"/>
      <c r="FU130" s="140"/>
      <c r="FV130" s="140"/>
      <c r="FW130" s="140"/>
      <c r="FX130" s="140"/>
      <c r="FY130" s="140"/>
      <c r="FZ130" s="140"/>
      <c r="GA130" s="140"/>
      <c r="GB130" s="140"/>
      <c r="GC130" s="140"/>
      <c r="GD130" s="140"/>
      <c r="GE130" s="140"/>
      <c r="GF130" s="140"/>
      <c r="GG130" s="140"/>
      <c r="GH130" s="140"/>
      <c r="GI130" s="140"/>
      <c r="GJ130" s="140"/>
      <c r="GK130" s="140"/>
      <c r="GL130" s="140"/>
      <c r="GM130" s="140"/>
      <c r="GN130" s="140"/>
      <c r="GO130" s="140"/>
      <c r="GP130" s="140"/>
      <c r="GQ130" s="140"/>
      <c r="GR130" s="140"/>
      <c r="GS130" s="140"/>
      <c r="GT130" s="140"/>
      <c r="GU130" s="140"/>
      <c r="GV130" s="140"/>
      <c r="GW130" s="140"/>
      <c r="GX130" s="140"/>
      <c r="GY130" s="140"/>
      <c r="GZ130" s="140"/>
      <c r="HA130" s="140"/>
      <c r="HB130" s="140"/>
      <c r="HC130" s="140"/>
      <c r="HD130" s="140"/>
      <c r="HE130" s="140"/>
      <c r="HF130" s="140"/>
      <c r="HG130" s="140"/>
      <c r="HH130" s="140"/>
      <c r="HI130" s="140"/>
      <c r="HJ130" s="140"/>
      <c r="HK130" s="140"/>
      <c r="HL130" s="140"/>
      <c r="HM130" s="140"/>
      <c r="HN130" s="140"/>
      <c r="HO130" s="140"/>
      <c r="HP130" s="140"/>
      <c r="HQ130" s="140"/>
      <c r="HR130" s="140"/>
      <c r="HS130" s="140"/>
      <c r="HT130" s="140"/>
      <c r="HU130" s="140"/>
      <c r="HV130" s="140"/>
      <c r="HW130" s="141"/>
      <c r="HX130" s="142"/>
    </row>
    <row collapsed="false" customFormat="false" customHeight="false" hidden="false" ht="12.75" outlineLevel="0" r="131">
      <c r="D131" s="113" t="s">
        <v>226</v>
      </c>
      <c r="E131" s="139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  <c r="AB131" s="140"/>
      <c r="AC131" s="140"/>
      <c r="AD131" s="140"/>
      <c r="AE131" s="140"/>
      <c r="AF131" s="140"/>
      <c r="AG131" s="140"/>
      <c r="AH131" s="140"/>
      <c r="AI131" s="140"/>
      <c r="AJ131" s="140"/>
      <c r="AK131" s="140"/>
      <c r="AL131" s="140"/>
      <c r="AM131" s="140"/>
      <c r="AN131" s="140"/>
      <c r="AO131" s="140"/>
      <c r="AP131" s="140"/>
      <c r="AQ131" s="140"/>
      <c r="AR131" s="140"/>
      <c r="AS131" s="140"/>
      <c r="AT131" s="140"/>
      <c r="AU131" s="140"/>
      <c r="AV131" s="140"/>
      <c r="AW131" s="140"/>
      <c r="AX131" s="140"/>
      <c r="AY131" s="140"/>
      <c r="AZ131" s="140"/>
      <c r="BA131" s="140"/>
      <c r="BB131" s="140"/>
      <c r="BC131" s="140"/>
      <c r="BD131" s="140"/>
      <c r="BE131" s="140"/>
      <c r="BF131" s="140"/>
      <c r="BG131" s="140"/>
      <c r="BH131" s="140"/>
      <c r="BI131" s="140"/>
      <c r="BJ131" s="140"/>
      <c r="BK131" s="140"/>
      <c r="BL131" s="140"/>
      <c r="BM131" s="140"/>
      <c r="BN131" s="140"/>
      <c r="BO131" s="140"/>
      <c r="BP131" s="140"/>
      <c r="BQ131" s="140"/>
      <c r="BR131" s="140"/>
      <c r="BS131" s="140"/>
      <c r="BT131" s="140"/>
      <c r="BU131" s="140"/>
      <c r="BV131" s="140"/>
      <c r="BW131" s="140"/>
      <c r="BX131" s="140"/>
      <c r="BY131" s="140"/>
      <c r="BZ131" s="140"/>
      <c r="CA131" s="140"/>
      <c r="CB131" s="140"/>
      <c r="CC131" s="140"/>
      <c r="CD131" s="140"/>
      <c r="CE131" s="140"/>
      <c r="CF131" s="140"/>
      <c r="CG131" s="140"/>
      <c r="CH131" s="140"/>
      <c r="CI131" s="140"/>
      <c r="CJ131" s="140"/>
      <c r="CK131" s="140"/>
      <c r="CL131" s="140"/>
      <c r="CM131" s="140"/>
      <c r="CN131" s="140"/>
      <c r="CO131" s="140"/>
      <c r="CP131" s="140"/>
      <c r="CQ131" s="140"/>
      <c r="CR131" s="140"/>
      <c r="CS131" s="140"/>
      <c r="CT131" s="140"/>
      <c r="CU131" s="140"/>
      <c r="CV131" s="140"/>
      <c r="CW131" s="140"/>
      <c r="CX131" s="140"/>
      <c r="CY131" s="140"/>
      <c r="CZ131" s="140"/>
      <c r="DA131" s="140"/>
      <c r="DB131" s="140"/>
      <c r="DC131" s="140"/>
      <c r="DD131" s="140"/>
      <c r="DE131" s="140"/>
      <c r="DF131" s="140"/>
      <c r="DG131" s="140"/>
      <c r="DH131" s="140"/>
      <c r="DI131" s="140"/>
      <c r="DJ131" s="140"/>
      <c r="DK131" s="140"/>
      <c r="DL131" s="140"/>
      <c r="DM131" s="140"/>
      <c r="DN131" s="140"/>
      <c r="DO131" s="140"/>
      <c r="DP131" s="140"/>
      <c r="DQ131" s="140"/>
      <c r="DR131" s="140"/>
      <c r="DS131" s="140"/>
      <c r="DT131" s="140"/>
      <c r="DU131" s="140"/>
      <c r="DV131" s="140"/>
      <c r="DW131" s="140"/>
      <c r="DX131" s="140"/>
      <c r="DY131" s="140"/>
      <c r="DZ131" s="140"/>
      <c r="EA131" s="140"/>
      <c r="EB131" s="140"/>
      <c r="EC131" s="140"/>
      <c r="ED131" s="140"/>
      <c r="EE131" s="140"/>
      <c r="EF131" s="140"/>
      <c r="EG131" s="140"/>
      <c r="EH131" s="140"/>
      <c r="EI131" s="140"/>
      <c r="EJ131" s="140"/>
      <c r="EK131" s="140"/>
      <c r="EL131" s="140"/>
      <c r="EM131" s="140"/>
      <c r="EN131" s="140"/>
      <c r="EO131" s="140"/>
      <c r="EP131" s="140"/>
      <c r="EQ131" s="140"/>
      <c r="ER131" s="140"/>
      <c r="ES131" s="140"/>
      <c r="ET131" s="140"/>
      <c r="EU131" s="140"/>
      <c r="EV131" s="140"/>
      <c r="EW131" s="140"/>
      <c r="EX131" s="140"/>
      <c r="EY131" s="140"/>
      <c r="EZ131" s="140"/>
      <c r="FA131" s="140"/>
      <c r="FB131" s="140"/>
      <c r="FC131" s="140"/>
      <c r="FD131" s="140"/>
      <c r="FE131" s="140"/>
      <c r="FF131" s="140"/>
      <c r="FG131" s="140"/>
      <c r="FH131" s="140"/>
      <c r="FI131" s="140"/>
      <c r="FJ131" s="140"/>
      <c r="FK131" s="140"/>
      <c r="FL131" s="140"/>
      <c r="FM131" s="140"/>
      <c r="FN131" s="140"/>
      <c r="FO131" s="140"/>
      <c r="FP131" s="140"/>
      <c r="FQ131" s="140"/>
      <c r="FR131" s="140"/>
      <c r="FS131" s="140"/>
      <c r="FT131" s="140"/>
      <c r="FU131" s="140"/>
      <c r="FV131" s="140"/>
      <c r="FW131" s="140"/>
      <c r="FX131" s="140"/>
      <c r="FY131" s="140"/>
      <c r="FZ131" s="140"/>
      <c r="GA131" s="140"/>
      <c r="GB131" s="140"/>
      <c r="GC131" s="140"/>
      <c r="GD131" s="140"/>
      <c r="GE131" s="140"/>
      <c r="GF131" s="140"/>
      <c r="GG131" s="140"/>
      <c r="GH131" s="140"/>
      <c r="GI131" s="140"/>
      <c r="GJ131" s="140"/>
      <c r="GK131" s="140"/>
      <c r="GL131" s="140"/>
      <c r="GM131" s="140"/>
      <c r="GN131" s="140"/>
      <c r="GO131" s="140"/>
      <c r="GP131" s="140"/>
      <c r="GQ131" s="140"/>
      <c r="GR131" s="140"/>
      <c r="GS131" s="140"/>
      <c r="GT131" s="140"/>
      <c r="GU131" s="140"/>
      <c r="GV131" s="140"/>
      <c r="GW131" s="140"/>
      <c r="GX131" s="140"/>
      <c r="GY131" s="140"/>
      <c r="GZ131" s="140"/>
      <c r="HA131" s="140"/>
      <c r="HB131" s="140"/>
      <c r="HC131" s="140"/>
      <c r="HD131" s="140"/>
      <c r="HE131" s="140"/>
      <c r="HF131" s="140"/>
      <c r="HG131" s="140"/>
      <c r="HH131" s="140"/>
      <c r="HI131" s="140"/>
      <c r="HJ131" s="140"/>
      <c r="HK131" s="140"/>
      <c r="HL131" s="140"/>
      <c r="HM131" s="140"/>
      <c r="HN131" s="140"/>
      <c r="HO131" s="140"/>
      <c r="HP131" s="140"/>
      <c r="HQ131" s="140"/>
      <c r="HR131" s="140"/>
      <c r="HS131" s="140"/>
      <c r="HT131" s="140"/>
      <c r="HU131" s="140"/>
      <c r="HV131" s="140"/>
      <c r="HW131" s="141"/>
      <c r="HX131" s="142"/>
    </row>
    <row collapsed="false" customFormat="false" customHeight="false" hidden="false" ht="12.75" outlineLevel="0" r="132">
      <c r="D132" s="113" t="s">
        <v>227</v>
      </c>
      <c r="E132" s="139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  <c r="AC132" s="140"/>
      <c r="AD132" s="140"/>
      <c r="AE132" s="140"/>
      <c r="AF132" s="140"/>
      <c r="AG132" s="140"/>
      <c r="AH132" s="140"/>
      <c r="AI132" s="140"/>
      <c r="AJ132" s="140"/>
      <c r="AK132" s="140"/>
      <c r="AL132" s="140"/>
      <c r="AM132" s="140"/>
      <c r="AN132" s="140"/>
      <c r="AO132" s="140"/>
      <c r="AP132" s="140"/>
      <c r="AQ132" s="140"/>
      <c r="AR132" s="140"/>
      <c r="AS132" s="140"/>
      <c r="AT132" s="140"/>
      <c r="AU132" s="140"/>
      <c r="AV132" s="140"/>
      <c r="AW132" s="140"/>
      <c r="AX132" s="140"/>
      <c r="AY132" s="140"/>
      <c r="AZ132" s="140"/>
      <c r="BA132" s="140"/>
      <c r="BB132" s="140"/>
      <c r="BC132" s="140"/>
      <c r="BD132" s="140"/>
      <c r="BE132" s="140"/>
      <c r="BF132" s="140"/>
      <c r="BG132" s="140"/>
      <c r="BH132" s="140"/>
      <c r="BI132" s="140"/>
      <c r="BJ132" s="140"/>
      <c r="BK132" s="140"/>
      <c r="BL132" s="140"/>
      <c r="BM132" s="140"/>
      <c r="BN132" s="140"/>
      <c r="BO132" s="140"/>
      <c r="BP132" s="140"/>
      <c r="BQ132" s="140"/>
      <c r="BR132" s="140"/>
      <c r="BS132" s="140"/>
      <c r="BT132" s="140"/>
      <c r="BU132" s="140"/>
      <c r="BV132" s="140"/>
      <c r="BW132" s="140"/>
      <c r="BX132" s="140"/>
      <c r="BY132" s="140"/>
      <c r="BZ132" s="140"/>
      <c r="CA132" s="140"/>
      <c r="CB132" s="140"/>
      <c r="CC132" s="140"/>
      <c r="CD132" s="140"/>
      <c r="CE132" s="140"/>
      <c r="CF132" s="140"/>
      <c r="CG132" s="140"/>
      <c r="CH132" s="140"/>
      <c r="CI132" s="140"/>
      <c r="CJ132" s="140"/>
      <c r="CK132" s="140"/>
      <c r="CL132" s="140"/>
      <c r="CM132" s="140"/>
      <c r="CN132" s="140"/>
      <c r="CO132" s="140"/>
      <c r="CP132" s="140"/>
      <c r="CQ132" s="140"/>
      <c r="CR132" s="140"/>
      <c r="CS132" s="140"/>
      <c r="CT132" s="140"/>
      <c r="CU132" s="140"/>
      <c r="CV132" s="140"/>
      <c r="CW132" s="140"/>
      <c r="CX132" s="140"/>
      <c r="CY132" s="140"/>
      <c r="CZ132" s="140"/>
      <c r="DA132" s="140"/>
      <c r="DB132" s="140"/>
      <c r="DC132" s="140"/>
      <c r="DD132" s="140"/>
      <c r="DE132" s="140"/>
      <c r="DF132" s="140"/>
      <c r="DG132" s="140"/>
      <c r="DH132" s="140"/>
      <c r="DI132" s="140"/>
      <c r="DJ132" s="140"/>
      <c r="DK132" s="140"/>
      <c r="DL132" s="140"/>
      <c r="DM132" s="140"/>
      <c r="DN132" s="140"/>
      <c r="DO132" s="140"/>
      <c r="DP132" s="140"/>
      <c r="DQ132" s="140"/>
      <c r="DR132" s="140"/>
      <c r="DS132" s="140"/>
      <c r="DT132" s="140"/>
      <c r="DU132" s="140"/>
      <c r="DV132" s="140"/>
      <c r="DW132" s="140"/>
      <c r="DX132" s="140"/>
      <c r="DY132" s="140"/>
      <c r="DZ132" s="140"/>
      <c r="EA132" s="140"/>
      <c r="EB132" s="140"/>
      <c r="EC132" s="140"/>
      <c r="ED132" s="140"/>
      <c r="EE132" s="140"/>
      <c r="EF132" s="140"/>
      <c r="EG132" s="140"/>
      <c r="EH132" s="140"/>
      <c r="EI132" s="140"/>
      <c r="EJ132" s="140"/>
      <c r="EK132" s="140"/>
      <c r="EL132" s="140"/>
      <c r="EM132" s="140"/>
      <c r="EN132" s="140"/>
      <c r="EO132" s="140"/>
      <c r="EP132" s="140"/>
      <c r="EQ132" s="140"/>
      <c r="ER132" s="140"/>
      <c r="ES132" s="140"/>
      <c r="ET132" s="140"/>
      <c r="EU132" s="140"/>
      <c r="EV132" s="140"/>
      <c r="EW132" s="140"/>
      <c r="EX132" s="140"/>
      <c r="EY132" s="140"/>
      <c r="EZ132" s="140"/>
      <c r="FA132" s="140"/>
      <c r="FB132" s="140"/>
      <c r="FC132" s="140"/>
      <c r="FD132" s="140"/>
      <c r="FE132" s="140"/>
      <c r="FF132" s="140"/>
      <c r="FG132" s="140"/>
      <c r="FH132" s="140"/>
      <c r="FI132" s="140"/>
      <c r="FJ132" s="140"/>
      <c r="FK132" s="140"/>
      <c r="FL132" s="140"/>
      <c r="FM132" s="140"/>
      <c r="FN132" s="140"/>
      <c r="FO132" s="140"/>
      <c r="FP132" s="140"/>
      <c r="FQ132" s="140"/>
      <c r="FR132" s="140"/>
      <c r="FS132" s="140"/>
      <c r="FT132" s="140"/>
      <c r="FU132" s="140"/>
      <c r="FV132" s="140"/>
      <c r="FW132" s="140"/>
      <c r="FX132" s="140"/>
      <c r="FY132" s="140"/>
      <c r="FZ132" s="140"/>
      <c r="GA132" s="140"/>
      <c r="GB132" s="140"/>
      <c r="GC132" s="140"/>
      <c r="GD132" s="140"/>
      <c r="GE132" s="140"/>
      <c r="GF132" s="140"/>
      <c r="GG132" s="140"/>
      <c r="GH132" s="140"/>
      <c r="GI132" s="140"/>
      <c r="GJ132" s="140"/>
      <c r="GK132" s="140"/>
      <c r="GL132" s="140"/>
      <c r="GM132" s="140"/>
      <c r="GN132" s="140"/>
      <c r="GO132" s="140"/>
      <c r="GP132" s="140"/>
      <c r="GQ132" s="140"/>
      <c r="GR132" s="140"/>
      <c r="GS132" s="140"/>
      <c r="GT132" s="140"/>
      <c r="GU132" s="140"/>
      <c r="GV132" s="140"/>
      <c r="GW132" s="140"/>
      <c r="GX132" s="140"/>
      <c r="GY132" s="140"/>
      <c r="GZ132" s="140"/>
      <c r="HA132" s="140"/>
      <c r="HB132" s="140"/>
      <c r="HC132" s="140"/>
      <c r="HD132" s="140"/>
      <c r="HE132" s="140"/>
      <c r="HF132" s="140"/>
      <c r="HG132" s="140"/>
      <c r="HH132" s="140"/>
      <c r="HI132" s="140"/>
      <c r="HJ132" s="140"/>
      <c r="HK132" s="140"/>
      <c r="HL132" s="140"/>
      <c r="HM132" s="140"/>
      <c r="HN132" s="140"/>
      <c r="HO132" s="140"/>
      <c r="HP132" s="140"/>
      <c r="HQ132" s="140"/>
      <c r="HR132" s="140"/>
      <c r="HS132" s="140"/>
      <c r="HT132" s="140"/>
      <c r="HU132" s="140"/>
      <c r="HV132" s="140"/>
      <c r="HW132" s="141"/>
      <c r="HX132" s="142"/>
    </row>
    <row collapsed="false" customFormat="false" customHeight="false" hidden="false" ht="12.75" outlineLevel="0" r="133">
      <c r="D133" s="113" t="s">
        <v>228</v>
      </c>
      <c r="E133" s="139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  <c r="AC133" s="140"/>
      <c r="AD133" s="140"/>
      <c r="AE133" s="140"/>
      <c r="AF133" s="140"/>
      <c r="AG133" s="140"/>
      <c r="AH133" s="140"/>
      <c r="AI133" s="140"/>
      <c r="AJ133" s="140"/>
      <c r="AK133" s="140"/>
      <c r="AL133" s="140"/>
      <c r="AM133" s="140"/>
      <c r="AN133" s="140"/>
      <c r="AO133" s="140"/>
      <c r="AP133" s="140"/>
      <c r="AQ133" s="140"/>
      <c r="AR133" s="140"/>
      <c r="AS133" s="140"/>
      <c r="AT133" s="140"/>
      <c r="AU133" s="140"/>
      <c r="AV133" s="140"/>
      <c r="AW133" s="140"/>
      <c r="AX133" s="140"/>
      <c r="AY133" s="140"/>
      <c r="AZ133" s="140"/>
      <c r="BA133" s="140"/>
      <c r="BB133" s="140"/>
      <c r="BC133" s="140"/>
      <c r="BD133" s="140"/>
      <c r="BE133" s="140"/>
      <c r="BF133" s="140"/>
      <c r="BG133" s="140"/>
      <c r="BH133" s="140"/>
      <c r="BI133" s="140"/>
      <c r="BJ133" s="140"/>
      <c r="BK133" s="140"/>
      <c r="BL133" s="140"/>
      <c r="BM133" s="140"/>
      <c r="BN133" s="140"/>
      <c r="BO133" s="140"/>
      <c r="BP133" s="140"/>
      <c r="BQ133" s="140"/>
      <c r="BR133" s="140"/>
      <c r="BS133" s="140"/>
      <c r="BT133" s="140"/>
      <c r="BU133" s="140"/>
      <c r="BV133" s="140"/>
      <c r="BW133" s="140"/>
      <c r="BX133" s="140"/>
      <c r="BY133" s="140"/>
      <c r="BZ133" s="140"/>
      <c r="CA133" s="140"/>
      <c r="CB133" s="140"/>
      <c r="CC133" s="140"/>
      <c r="CD133" s="140"/>
      <c r="CE133" s="140"/>
      <c r="CF133" s="140"/>
      <c r="CG133" s="140"/>
      <c r="CH133" s="140"/>
      <c r="CI133" s="140"/>
      <c r="CJ133" s="140"/>
      <c r="CK133" s="140"/>
      <c r="CL133" s="140"/>
      <c r="CM133" s="140"/>
      <c r="CN133" s="140"/>
      <c r="CO133" s="140"/>
      <c r="CP133" s="140"/>
      <c r="CQ133" s="140"/>
      <c r="CR133" s="140"/>
      <c r="CS133" s="140"/>
      <c r="CT133" s="140"/>
      <c r="CU133" s="140"/>
      <c r="CV133" s="140"/>
      <c r="CW133" s="140"/>
      <c r="CX133" s="140"/>
      <c r="CY133" s="140"/>
      <c r="CZ133" s="140"/>
      <c r="DA133" s="140"/>
      <c r="DB133" s="140"/>
      <c r="DC133" s="140"/>
      <c r="DD133" s="140"/>
      <c r="DE133" s="140"/>
      <c r="DF133" s="140"/>
      <c r="DG133" s="140"/>
      <c r="DH133" s="140"/>
      <c r="DI133" s="140"/>
      <c r="DJ133" s="140"/>
      <c r="DK133" s="140"/>
      <c r="DL133" s="140"/>
      <c r="DM133" s="140"/>
      <c r="DN133" s="140"/>
      <c r="DO133" s="140"/>
      <c r="DP133" s="140"/>
      <c r="DQ133" s="140"/>
      <c r="DR133" s="140"/>
      <c r="DS133" s="140"/>
      <c r="DT133" s="140"/>
      <c r="DU133" s="140"/>
      <c r="DV133" s="140"/>
      <c r="DW133" s="140"/>
      <c r="DX133" s="140"/>
      <c r="DY133" s="140"/>
      <c r="DZ133" s="140"/>
      <c r="EA133" s="140"/>
      <c r="EB133" s="140"/>
      <c r="EC133" s="140"/>
      <c r="ED133" s="140"/>
      <c r="EE133" s="140"/>
      <c r="EF133" s="140"/>
      <c r="EG133" s="140"/>
      <c r="EH133" s="140"/>
      <c r="EI133" s="140"/>
      <c r="EJ133" s="140"/>
      <c r="EK133" s="140"/>
      <c r="EL133" s="140"/>
      <c r="EM133" s="140"/>
      <c r="EN133" s="140"/>
      <c r="EO133" s="140"/>
      <c r="EP133" s="140"/>
      <c r="EQ133" s="140"/>
      <c r="ER133" s="140"/>
      <c r="ES133" s="140"/>
      <c r="ET133" s="140"/>
      <c r="EU133" s="140"/>
      <c r="EV133" s="140"/>
      <c r="EW133" s="140"/>
      <c r="EX133" s="140"/>
      <c r="EY133" s="140"/>
      <c r="EZ133" s="140"/>
      <c r="FA133" s="140"/>
      <c r="FB133" s="140"/>
      <c r="FC133" s="140"/>
      <c r="FD133" s="140"/>
      <c r="FE133" s="140"/>
      <c r="FF133" s="140"/>
      <c r="FG133" s="140"/>
      <c r="FH133" s="140"/>
      <c r="FI133" s="140"/>
      <c r="FJ133" s="140"/>
      <c r="FK133" s="140"/>
      <c r="FL133" s="140"/>
      <c r="FM133" s="140"/>
      <c r="FN133" s="140"/>
      <c r="FO133" s="140"/>
      <c r="FP133" s="140"/>
      <c r="FQ133" s="140"/>
      <c r="FR133" s="140"/>
      <c r="FS133" s="140"/>
      <c r="FT133" s="140"/>
      <c r="FU133" s="140"/>
      <c r="FV133" s="140"/>
      <c r="FW133" s="140"/>
      <c r="FX133" s="140"/>
      <c r="FY133" s="140"/>
      <c r="FZ133" s="140"/>
      <c r="GA133" s="140"/>
      <c r="GB133" s="140"/>
      <c r="GC133" s="140"/>
      <c r="GD133" s="140"/>
      <c r="GE133" s="140"/>
      <c r="GF133" s="140"/>
      <c r="GG133" s="140"/>
      <c r="GH133" s="140"/>
      <c r="GI133" s="140"/>
      <c r="GJ133" s="140"/>
      <c r="GK133" s="140"/>
      <c r="GL133" s="140"/>
      <c r="GM133" s="140"/>
      <c r="GN133" s="140"/>
      <c r="GO133" s="140"/>
      <c r="GP133" s="140"/>
      <c r="GQ133" s="140"/>
      <c r="GR133" s="140"/>
      <c r="GS133" s="140"/>
      <c r="GT133" s="140"/>
      <c r="GU133" s="140"/>
      <c r="GV133" s="140"/>
      <c r="GW133" s="140"/>
      <c r="GX133" s="140"/>
      <c r="GY133" s="140"/>
      <c r="GZ133" s="140"/>
      <c r="HA133" s="140"/>
      <c r="HB133" s="140"/>
      <c r="HC133" s="140"/>
      <c r="HD133" s="140"/>
      <c r="HE133" s="140"/>
      <c r="HF133" s="140"/>
      <c r="HG133" s="140"/>
      <c r="HH133" s="140"/>
      <c r="HI133" s="140"/>
      <c r="HJ133" s="140"/>
      <c r="HK133" s="140"/>
      <c r="HL133" s="140"/>
      <c r="HM133" s="140"/>
      <c r="HN133" s="140"/>
      <c r="HO133" s="140"/>
      <c r="HP133" s="140"/>
      <c r="HQ133" s="140"/>
      <c r="HR133" s="140"/>
      <c r="HS133" s="140"/>
      <c r="HT133" s="140"/>
      <c r="HU133" s="140"/>
      <c r="HV133" s="140"/>
      <c r="HW133" s="141"/>
      <c r="HX133" s="142"/>
    </row>
    <row collapsed="false" customFormat="false" customHeight="false" hidden="false" ht="12.75" outlineLevel="0" r="134">
      <c r="D134" s="113" t="s">
        <v>229</v>
      </c>
      <c r="E134" s="139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  <c r="AB134" s="140"/>
      <c r="AC134" s="140"/>
      <c r="AD134" s="140"/>
      <c r="AE134" s="140"/>
      <c r="AF134" s="140"/>
      <c r="AG134" s="140"/>
      <c r="AH134" s="140"/>
      <c r="AI134" s="140"/>
      <c r="AJ134" s="140"/>
      <c r="AK134" s="140"/>
      <c r="AL134" s="140"/>
      <c r="AM134" s="140"/>
      <c r="AN134" s="140"/>
      <c r="AO134" s="140"/>
      <c r="AP134" s="140"/>
      <c r="AQ134" s="140"/>
      <c r="AR134" s="140"/>
      <c r="AS134" s="140"/>
      <c r="AT134" s="140"/>
      <c r="AU134" s="140"/>
      <c r="AV134" s="140"/>
      <c r="AW134" s="140"/>
      <c r="AX134" s="140"/>
      <c r="AY134" s="140"/>
      <c r="AZ134" s="140"/>
      <c r="BA134" s="140"/>
      <c r="BB134" s="140"/>
      <c r="BC134" s="140"/>
      <c r="BD134" s="140"/>
      <c r="BE134" s="140"/>
      <c r="BF134" s="140"/>
      <c r="BG134" s="140"/>
      <c r="BH134" s="140"/>
      <c r="BI134" s="140"/>
      <c r="BJ134" s="140"/>
      <c r="BK134" s="140"/>
      <c r="BL134" s="140"/>
      <c r="BM134" s="140"/>
      <c r="BN134" s="140"/>
      <c r="BO134" s="140"/>
      <c r="BP134" s="140"/>
      <c r="BQ134" s="140"/>
      <c r="BR134" s="140"/>
      <c r="BS134" s="140"/>
      <c r="BT134" s="140"/>
      <c r="BU134" s="140"/>
      <c r="BV134" s="140"/>
      <c r="BW134" s="140"/>
      <c r="BX134" s="140"/>
      <c r="BY134" s="140"/>
      <c r="BZ134" s="140"/>
      <c r="CA134" s="140"/>
      <c r="CB134" s="140"/>
      <c r="CC134" s="140"/>
      <c r="CD134" s="140"/>
      <c r="CE134" s="140"/>
      <c r="CF134" s="140"/>
      <c r="CG134" s="140"/>
      <c r="CH134" s="140"/>
      <c r="CI134" s="140"/>
      <c r="CJ134" s="140"/>
      <c r="CK134" s="140"/>
      <c r="CL134" s="140"/>
      <c r="CM134" s="140"/>
      <c r="CN134" s="140"/>
      <c r="CO134" s="140"/>
      <c r="CP134" s="140"/>
      <c r="CQ134" s="140"/>
      <c r="CR134" s="140"/>
      <c r="CS134" s="140"/>
      <c r="CT134" s="140"/>
      <c r="CU134" s="140"/>
      <c r="CV134" s="140"/>
      <c r="CW134" s="140"/>
      <c r="CX134" s="140"/>
      <c r="CY134" s="140"/>
      <c r="CZ134" s="140"/>
      <c r="DA134" s="140"/>
      <c r="DB134" s="140"/>
      <c r="DC134" s="140"/>
      <c r="DD134" s="140"/>
      <c r="DE134" s="140"/>
      <c r="DF134" s="140"/>
      <c r="DG134" s="140"/>
      <c r="DH134" s="140"/>
      <c r="DI134" s="140"/>
      <c r="DJ134" s="140"/>
      <c r="DK134" s="140"/>
      <c r="DL134" s="140"/>
      <c r="DM134" s="140"/>
      <c r="DN134" s="140"/>
      <c r="DO134" s="140"/>
      <c r="DP134" s="140"/>
      <c r="DQ134" s="140"/>
      <c r="DR134" s="140"/>
      <c r="DS134" s="140"/>
      <c r="DT134" s="140"/>
      <c r="DU134" s="140"/>
      <c r="DV134" s="140"/>
      <c r="DW134" s="140"/>
      <c r="DX134" s="140"/>
      <c r="DY134" s="140"/>
      <c r="DZ134" s="140"/>
      <c r="EA134" s="140"/>
      <c r="EB134" s="140"/>
      <c r="EC134" s="140"/>
      <c r="ED134" s="140"/>
      <c r="EE134" s="140"/>
      <c r="EF134" s="140"/>
      <c r="EG134" s="140"/>
      <c r="EH134" s="140"/>
      <c r="EI134" s="140"/>
      <c r="EJ134" s="140"/>
      <c r="EK134" s="140"/>
      <c r="EL134" s="140"/>
      <c r="EM134" s="140"/>
      <c r="EN134" s="140"/>
      <c r="EO134" s="140"/>
      <c r="EP134" s="140"/>
      <c r="EQ134" s="140"/>
      <c r="ER134" s="140"/>
      <c r="ES134" s="140"/>
      <c r="ET134" s="140"/>
      <c r="EU134" s="140"/>
      <c r="EV134" s="140"/>
      <c r="EW134" s="140"/>
      <c r="EX134" s="140"/>
      <c r="EY134" s="140"/>
      <c r="EZ134" s="140"/>
      <c r="FA134" s="140"/>
      <c r="FB134" s="140"/>
      <c r="FC134" s="140"/>
      <c r="FD134" s="140"/>
      <c r="FE134" s="140"/>
      <c r="FF134" s="140"/>
      <c r="FG134" s="140"/>
      <c r="FH134" s="140"/>
      <c r="FI134" s="140"/>
      <c r="FJ134" s="140"/>
      <c r="FK134" s="140"/>
      <c r="FL134" s="140"/>
      <c r="FM134" s="140"/>
      <c r="FN134" s="140"/>
      <c r="FO134" s="140"/>
      <c r="FP134" s="140"/>
      <c r="FQ134" s="140"/>
      <c r="FR134" s="140"/>
      <c r="FS134" s="140"/>
      <c r="FT134" s="140"/>
      <c r="FU134" s="140"/>
      <c r="FV134" s="140"/>
      <c r="FW134" s="140"/>
      <c r="FX134" s="140"/>
      <c r="FY134" s="140"/>
      <c r="FZ134" s="140"/>
      <c r="GA134" s="140"/>
      <c r="GB134" s="140"/>
      <c r="GC134" s="140"/>
      <c r="GD134" s="140"/>
      <c r="GE134" s="140"/>
      <c r="GF134" s="140"/>
      <c r="GG134" s="140"/>
      <c r="GH134" s="140"/>
      <c r="GI134" s="140"/>
      <c r="GJ134" s="140"/>
      <c r="GK134" s="140"/>
      <c r="GL134" s="140"/>
      <c r="GM134" s="140"/>
      <c r="GN134" s="140"/>
      <c r="GO134" s="140"/>
      <c r="GP134" s="140"/>
      <c r="GQ134" s="140"/>
      <c r="GR134" s="140"/>
      <c r="GS134" s="140"/>
      <c r="GT134" s="140"/>
      <c r="GU134" s="140"/>
      <c r="GV134" s="140"/>
      <c r="GW134" s="140"/>
      <c r="GX134" s="140"/>
      <c r="GY134" s="140"/>
      <c r="GZ134" s="140"/>
      <c r="HA134" s="140"/>
      <c r="HB134" s="140"/>
      <c r="HC134" s="140"/>
      <c r="HD134" s="140"/>
      <c r="HE134" s="140"/>
      <c r="HF134" s="140"/>
      <c r="HG134" s="140"/>
      <c r="HH134" s="140"/>
      <c r="HI134" s="140"/>
      <c r="HJ134" s="140"/>
      <c r="HK134" s="140"/>
      <c r="HL134" s="140"/>
      <c r="HM134" s="140"/>
      <c r="HN134" s="140"/>
      <c r="HO134" s="140"/>
      <c r="HP134" s="140"/>
      <c r="HQ134" s="140"/>
      <c r="HR134" s="140"/>
      <c r="HS134" s="140"/>
      <c r="HT134" s="140"/>
      <c r="HU134" s="140"/>
      <c r="HV134" s="140"/>
      <c r="HW134" s="141"/>
      <c r="HX134" s="142"/>
    </row>
    <row collapsed="false" customFormat="false" customHeight="false" hidden="false" ht="12.75" outlineLevel="0" r="135">
      <c r="D135" s="113" t="s">
        <v>230</v>
      </c>
      <c r="E135" s="139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  <c r="AB135" s="140"/>
      <c r="AC135" s="140"/>
      <c r="AD135" s="140"/>
      <c r="AE135" s="140"/>
      <c r="AF135" s="140"/>
      <c r="AG135" s="140"/>
      <c r="AH135" s="140"/>
      <c r="AI135" s="140"/>
      <c r="AJ135" s="140"/>
      <c r="AK135" s="140"/>
      <c r="AL135" s="140"/>
      <c r="AM135" s="140"/>
      <c r="AN135" s="140"/>
      <c r="AO135" s="140"/>
      <c r="AP135" s="140"/>
      <c r="AQ135" s="140"/>
      <c r="AR135" s="140"/>
      <c r="AS135" s="140"/>
      <c r="AT135" s="140"/>
      <c r="AU135" s="140"/>
      <c r="AV135" s="140"/>
      <c r="AW135" s="140"/>
      <c r="AX135" s="140"/>
      <c r="AY135" s="140"/>
      <c r="AZ135" s="140"/>
      <c r="BA135" s="140"/>
      <c r="BB135" s="140"/>
      <c r="BC135" s="140"/>
      <c r="BD135" s="140"/>
      <c r="BE135" s="140"/>
      <c r="BF135" s="140"/>
      <c r="BG135" s="140"/>
      <c r="BH135" s="140"/>
      <c r="BI135" s="140"/>
      <c r="BJ135" s="140"/>
      <c r="BK135" s="140"/>
      <c r="BL135" s="140"/>
      <c r="BM135" s="140"/>
      <c r="BN135" s="140"/>
      <c r="BO135" s="140"/>
      <c r="BP135" s="140"/>
      <c r="BQ135" s="140"/>
      <c r="BR135" s="140"/>
      <c r="BS135" s="140"/>
      <c r="BT135" s="140"/>
      <c r="BU135" s="140"/>
      <c r="BV135" s="140"/>
      <c r="BW135" s="140"/>
      <c r="BX135" s="140"/>
      <c r="BY135" s="140"/>
      <c r="BZ135" s="140"/>
      <c r="CA135" s="140"/>
      <c r="CB135" s="140"/>
      <c r="CC135" s="140"/>
      <c r="CD135" s="140"/>
      <c r="CE135" s="140"/>
      <c r="CF135" s="140"/>
      <c r="CG135" s="140"/>
      <c r="CH135" s="140"/>
      <c r="CI135" s="140"/>
      <c r="CJ135" s="140"/>
      <c r="CK135" s="140"/>
      <c r="CL135" s="140"/>
      <c r="CM135" s="140"/>
      <c r="CN135" s="140"/>
      <c r="CO135" s="140"/>
      <c r="CP135" s="140"/>
      <c r="CQ135" s="140"/>
      <c r="CR135" s="140"/>
      <c r="CS135" s="140"/>
      <c r="CT135" s="140"/>
      <c r="CU135" s="140"/>
      <c r="CV135" s="140"/>
      <c r="CW135" s="140"/>
      <c r="CX135" s="140"/>
      <c r="CY135" s="140"/>
      <c r="CZ135" s="140"/>
      <c r="DA135" s="140"/>
      <c r="DB135" s="140"/>
      <c r="DC135" s="140"/>
      <c r="DD135" s="140"/>
      <c r="DE135" s="140"/>
      <c r="DF135" s="140"/>
      <c r="DG135" s="140"/>
      <c r="DH135" s="140"/>
      <c r="DI135" s="140"/>
      <c r="DJ135" s="140"/>
      <c r="DK135" s="140"/>
      <c r="DL135" s="140"/>
      <c r="DM135" s="140"/>
      <c r="DN135" s="140"/>
      <c r="DO135" s="140"/>
      <c r="DP135" s="140"/>
      <c r="DQ135" s="140"/>
      <c r="DR135" s="140"/>
      <c r="DS135" s="140"/>
      <c r="DT135" s="140"/>
      <c r="DU135" s="140"/>
      <c r="DV135" s="140"/>
      <c r="DW135" s="140"/>
      <c r="DX135" s="140"/>
      <c r="DY135" s="140"/>
      <c r="DZ135" s="140"/>
      <c r="EA135" s="140"/>
      <c r="EB135" s="140"/>
      <c r="EC135" s="140"/>
      <c r="ED135" s="140"/>
      <c r="EE135" s="140"/>
      <c r="EF135" s="140"/>
      <c r="EG135" s="140"/>
      <c r="EH135" s="140"/>
      <c r="EI135" s="140"/>
      <c r="EJ135" s="140"/>
      <c r="EK135" s="140"/>
      <c r="EL135" s="140"/>
      <c r="EM135" s="140"/>
      <c r="EN135" s="140"/>
      <c r="EO135" s="140"/>
      <c r="EP135" s="140"/>
      <c r="EQ135" s="140"/>
      <c r="ER135" s="140"/>
      <c r="ES135" s="140"/>
      <c r="ET135" s="140"/>
      <c r="EU135" s="140"/>
      <c r="EV135" s="140"/>
      <c r="EW135" s="140"/>
      <c r="EX135" s="140"/>
      <c r="EY135" s="140"/>
      <c r="EZ135" s="140"/>
      <c r="FA135" s="140"/>
      <c r="FB135" s="140"/>
      <c r="FC135" s="140"/>
      <c r="FD135" s="140"/>
      <c r="FE135" s="140"/>
      <c r="FF135" s="140"/>
      <c r="FG135" s="140"/>
      <c r="FH135" s="140"/>
      <c r="FI135" s="140"/>
      <c r="FJ135" s="140"/>
      <c r="FK135" s="140"/>
      <c r="FL135" s="140"/>
      <c r="FM135" s="140"/>
      <c r="FN135" s="140"/>
      <c r="FO135" s="140"/>
      <c r="FP135" s="140"/>
      <c r="FQ135" s="140"/>
      <c r="FR135" s="140"/>
      <c r="FS135" s="140"/>
      <c r="FT135" s="140"/>
      <c r="FU135" s="140"/>
      <c r="FV135" s="140"/>
      <c r="FW135" s="140"/>
      <c r="FX135" s="140"/>
      <c r="FY135" s="140"/>
      <c r="FZ135" s="140"/>
      <c r="GA135" s="140"/>
      <c r="GB135" s="140"/>
      <c r="GC135" s="140"/>
      <c r="GD135" s="140"/>
      <c r="GE135" s="140"/>
      <c r="GF135" s="140"/>
      <c r="GG135" s="140"/>
      <c r="GH135" s="140"/>
      <c r="GI135" s="140"/>
      <c r="GJ135" s="140"/>
      <c r="GK135" s="140"/>
      <c r="GL135" s="140"/>
      <c r="GM135" s="140"/>
      <c r="GN135" s="140"/>
      <c r="GO135" s="140"/>
      <c r="GP135" s="140"/>
      <c r="GQ135" s="140"/>
      <c r="GR135" s="140"/>
      <c r="GS135" s="140"/>
      <c r="GT135" s="140"/>
      <c r="GU135" s="140"/>
      <c r="GV135" s="140"/>
      <c r="GW135" s="140"/>
      <c r="GX135" s="140"/>
      <c r="GY135" s="140"/>
      <c r="GZ135" s="140"/>
      <c r="HA135" s="140"/>
      <c r="HB135" s="140"/>
      <c r="HC135" s="140"/>
      <c r="HD135" s="140"/>
      <c r="HE135" s="140"/>
      <c r="HF135" s="140"/>
      <c r="HG135" s="140"/>
      <c r="HH135" s="140"/>
      <c r="HI135" s="140"/>
      <c r="HJ135" s="140"/>
      <c r="HK135" s="140"/>
      <c r="HL135" s="140"/>
      <c r="HM135" s="140"/>
      <c r="HN135" s="140"/>
      <c r="HO135" s="140"/>
      <c r="HP135" s="140"/>
      <c r="HQ135" s="140"/>
      <c r="HR135" s="140"/>
      <c r="HS135" s="140"/>
      <c r="HT135" s="140"/>
      <c r="HU135" s="140"/>
      <c r="HV135" s="140"/>
      <c r="HW135" s="141"/>
      <c r="HX135" s="142"/>
    </row>
    <row collapsed="false" customFormat="false" customHeight="false" hidden="false" ht="12.75" outlineLevel="0" r="136">
      <c r="D136" s="113" t="s">
        <v>231</v>
      </c>
      <c r="E136" s="139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  <c r="AA136" s="140"/>
      <c r="AB136" s="140"/>
      <c r="AC136" s="140"/>
      <c r="AD136" s="140"/>
      <c r="AE136" s="140"/>
      <c r="AF136" s="140"/>
      <c r="AG136" s="140"/>
      <c r="AH136" s="140"/>
      <c r="AI136" s="140"/>
      <c r="AJ136" s="140"/>
      <c r="AK136" s="140"/>
      <c r="AL136" s="140"/>
      <c r="AM136" s="140"/>
      <c r="AN136" s="140"/>
      <c r="AO136" s="140"/>
      <c r="AP136" s="140"/>
      <c r="AQ136" s="140"/>
      <c r="AR136" s="140"/>
      <c r="AS136" s="140"/>
      <c r="AT136" s="140"/>
      <c r="AU136" s="140"/>
      <c r="AV136" s="140"/>
      <c r="AW136" s="140"/>
      <c r="AX136" s="140"/>
      <c r="AY136" s="140"/>
      <c r="AZ136" s="140"/>
      <c r="BA136" s="140"/>
      <c r="BB136" s="140"/>
      <c r="BC136" s="140"/>
      <c r="BD136" s="140"/>
      <c r="BE136" s="140"/>
      <c r="BF136" s="140"/>
      <c r="BG136" s="140"/>
      <c r="BH136" s="140"/>
      <c r="BI136" s="140"/>
      <c r="BJ136" s="140"/>
      <c r="BK136" s="140"/>
      <c r="BL136" s="140"/>
      <c r="BM136" s="140"/>
      <c r="BN136" s="140"/>
      <c r="BO136" s="140"/>
      <c r="BP136" s="140"/>
      <c r="BQ136" s="140"/>
      <c r="BR136" s="140"/>
      <c r="BS136" s="140"/>
      <c r="BT136" s="140"/>
      <c r="BU136" s="140"/>
      <c r="BV136" s="140"/>
      <c r="BW136" s="140"/>
      <c r="BX136" s="140"/>
      <c r="BY136" s="140"/>
      <c r="BZ136" s="140"/>
      <c r="CA136" s="140"/>
      <c r="CB136" s="140"/>
      <c r="CC136" s="140"/>
      <c r="CD136" s="140"/>
      <c r="CE136" s="140"/>
      <c r="CF136" s="140"/>
      <c r="CG136" s="140"/>
      <c r="CH136" s="140"/>
      <c r="CI136" s="140"/>
      <c r="CJ136" s="140"/>
      <c r="CK136" s="140"/>
      <c r="CL136" s="140"/>
      <c r="CM136" s="140"/>
      <c r="CN136" s="140"/>
      <c r="CO136" s="140"/>
      <c r="CP136" s="140"/>
      <c r="CQ136" s="140"/>
      <c r="CR136" s="140"/>
      <c r="CS136" s="140"/>
      <c r="CT136" s="140"/>
      <c r="CU136" s="140"/>
      <c r="CV136" s="140"/>
      <c r="CW136" s="140"/>
      <c r="CX136" s="140"/>
      <c r="CY136" s="140"/>
      <c r="CZ136" s="140"/>
      <c r="DA136" s="140"/>
      <c r="DB136" s="140"/>
      <c r="DC136" s="140"/>
      <c r="DD136" s="140"/>
      <c r="DE136" s="140"/>
      <c r="DF136" s="140"/>
      <c r="DG136" s="140"/>
      <c r="DH136" s="140"/>
      <c r="DI136" s="140"/>
      <c r="DJ136" s="140"/>
      <c r="DK136" s="140"/>
      <c r="DL136" s="140"/>
      <c r="DM136" s="140"/>
      <c r="DN136" s="140"/>
      <c r="DO136" s="140"/>
      <c r="DP136" s="140"/>
      <c r="DQ136" s="140"/>
      <c r="DR136" s="140"/>
      <c r="DS136" s="140"/>
      <c r="DT136" s="140"/>
      <c r="DU136" s="140"/>
      <c r="DV136" s="140"/>
      <c r="DW136" s="140"/>
      <c r="DX136" s="140"/>
      <c r="DY136" s="140"/>
      <c r="DZ136" s="140"/>
      <c r="EA136" s="140"/>
      <c r="EB136" s="140"/>
      <c r="EC136" s="140"/>
      <c r="ED136" s="140"/>
      <c r="EE136" s="140"/>
      <c r="EF136" s="140"/>
      <c r="EG136" s="140"/>
      <c r="EH136" s="140"/>
      <c r="EI136" s="140"/>
      <c r="EJ136" s="140"/>
      <c r="EK136" s="140"/>
      <c r="EL136" s="140"/>
      <c r="EM136" s="140"/>
      <c r="EN136" s="140"/>
      <c r="EO136" s="140"/>
      <c r="EP136" s="140"/>
      <c r="EQ136" s="140"/>
      <c r="ER136" s="140"/>
      <c r="ES136" s="140"/>
      <c r="ET136" s="140"/>
      <c r="EU136" s="140"/>
      <c r="EV136" s="140"/>
      <c r="EW136" s="140"/>
      <c r="EX136" s="140"/>
      <c r="EY136" s="140"/>
      <c r="EZ136" s="140"/>
      <c r="FA136" s="140"/>
      <c r="FB136" s="140"/>
      <c r="FC136" s="140"/>
      <c r="FD136" s="140"/>
      <c r="FE136" s="140"/>
      <c r="FF136" s="140"/>
      <c r="FG136" s="140"/>
      <c r="FH136" s="140"/>
      <c r="FI136" s="140"/>
      <c r="FJ136" s="140"/>
      <c r="FK136" s="140"/>
      <c r="FL136" s="140"/>
      <c r="FM136" s="140"/>
      <c r="FN136" s="140"/>
      <c r="FO136" s="140"/>
      <c r="FP136" s="140"/>
      <c r="FQ136" s="140"/>
      <c r="FR136" s="140"/>
      <c r="FS136" s="140"/>
      <c r="FT136" s="140"/>
      <c r="FU136" s="140"/>
      <c r="FV136" s="140"/>
      <c r="FW136" s="140"/>
      <c r="FX136" s="140"/>
      <c r="FY136" s="140"/>
      <c r="FZ136" s="140"/>
      <c r="GA136" s="140"/>
      <c r="GB136" s="140"/>
      <c r="GC136" s="140"/>
      <c r="GD136" s="140"/>
      <c r="GE136" s="140"/>
      <c r="GF136" s="140"/>
      <c r="GG136" s="140"/>
      <c r="GH136" s="140"/>
      <c r="GI136" s="140"/>
      <c r="GJ136" s="140"/>
      <c r="GK136" s="140"/>
      <c r="GL136" s="140"/>
      <c r="GM136" s="140"/>
      <c r="GN136" s="140"/>
      <c r="GO136" s="140"/>
      <c r="GP136" s="140"/>
      <c r="GQ136" s="140"/>
      <c r="GR136" s="140"/>
      <c r="GS136" s="140"/>
      <c r="GT136" s="140"/>
      <c r="GU136" s="140"/>
      <c r="GV136" s="140"/>
      <c r="GW136" s="140"/>
      <c r="GX136" s="140"/>
      <c r="GY136" s="140"/>
      <c r="GZ136" s="140"/>
      <c r="HA136" s="140"/>
      <c r="HB136" s="140"/>
      <c r="HC136" s="140"/>
      <c r="HD136" s="140"/>
      <c r="HE136" s="140"/>
      <c r="HF136" s="140"/>
      <c r="HG136" s="140"/>
      <c r="HH136" s="140"/>
      <c r="HI136" s="140"/>
      <c r="HJ136" s="140"/>
      <c r="HK136" s="140"/>
      <c r="HL136" s="140"/>
      <c r="HM136" s="140"/>
      <c r="HN136" s="140"/>
      <c r="HO136" s="140"/>
      <c r="HP136" s="140"/>
      <c r="HQ136" s="140"/>
      <c r="HR136" s="140"/>
      <c r="HS136" s="140"/>
      <c r="HT136" s="140"/>
      <c r="HU136" s="140"/>
      <c r="HV136" s="140"/>
      <c r="HW136" s="141"/>
      <c r="HX136" s="142"/>
    </row>
    <row collapsed="false" customFormat="false" customHeight="false" hidden="false" ht="12.75" outlineLevel="0" r="137">
      <c r="D137" s="113" t="s">
        <v>232</v>
      </c>
      <c r="E137" s="139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  <c r="AC137" s="140"/>
      <c r="AD137" s="140"/>
      <c r="AE137" s="140"/>
      <c r="AF137" s="140"/>
      <c r="AG137" s="140"/>
      <c r="AH137" s="140"/>
      <c r="AI137" s="140"/>
      <c r="AJ137" s="140"/>
      <c r="AK137" s="140"/>
      <c r="AL137" s="140"/>
      <c r="AM137" s="140"/>
      <c r="AN137" s="140"/>
      <c r="AO137" s="140"/>
      <c r="AP137" s="140"/>
      <c r="AQ137" s="140"/>
      <c r="AR137" s="140"/>
      <c r="AS137" s="140"/>
      <c r="AT137" s="140"/>
      <c r="AU137" s="140"/>
      <c r="AV137" s="140"/>
      <c r="AW137" s="140"/>
      <c r="AX137" s="140"/>
      <c r="AY137" s="140"/>
      <c r="AZ137" s="140"/>
      <c r="BA137" s="140"/>
      <c r="BB137" s="140"/>
      <c r="BC137" s="140"/>
      <c r="BD137" s="140"/>
      <c r="BE137" s="140"/>
      <c r="BF137" s="140"/>
      <c r="BG137" s="140"/>
      <c r="BH137" s="140"/>
      <c r="BI137" s="140"/>
      <c r="BJ137" s="140"/>
      <c r="BK137" s="140"/>
      <c r="BL137" s="140"/>
      <c r="BM137" s="140"/>
      <c r="BN137" s="140"/>
      <c r="BO137" s="140"/>
      <c r="BP137" s="140"/>
      <c r="BQ137" s="140"/>
      <c r="BR137" s="140"/>
      <c r="BS137" s="140"/>
      <c r="BT137" s="140"/>
      <c r="BU137" s="140"/>
      <c r="BV137" s="140"/>
      <c r="BW137" s="140"/>
      <c r="BX137" s="140"/>
      <c r="BY137" s="140"/>
      <c r="BZ137" s="140"/>
      <c r="CA137" s="140"/>
      <c r="CB137" s="140"/>
      <c r="CC137" s="140"/>
      <c r="CD137" s="140"/>
      <c r="CE137" s="140"/>
      <c r="CF137" s="140"/>
      <c r="CG137" s="140"/>
      <c r="CH137" s="140"/>
      <c r="CI137" s="140"/>
      <c r="CJ137" s="140"/>
      <c r="CK137" s="140"/>
      <c r="CL137" s="140"/>
      <c r="CM137" s="140"/>
      <c r="CN137" s="140"/>
      <c r="CO137" s="140"/>
      <c r="CP137" s="140"/>
      <c r="CQ137" s="140"/>
      <c r="CR137" s="140"/>
      <c r="CS137" s="140"/>
      <c r="CT137" s="140"/>
      <c r="CU137" s="140"/>
      <c r="CV137" s="140"/>
      <c r="CW137" s="140"/>
      <c r="CX137" s="140"/>
      <c r="CY137" s="140"/>
      <c r="CZ137" s="140"/>
      <c r="DA137" s="140"/>
      <c r="DB137" s="140"/>
      <c r="DC137" s="140"/>
      <c r="DD137" s="140"/>
      <c r="DE137" s="140"/>
      <c r="DF137" s="140"/>
      <c r="DG137" s="140"/>
      <c r="DH137" s="140"/>
      <c r="DI137" s="140"/>
      <c r="DJ137" s="140"/>
      <c r="DK137" s="140"/>
      <c r="DL137" s="140"/>
      <c r="DM137" s="140"/>
      <c r="DN137" s="140"/>
      <c r="DO137" s="140"/>
      <c r="DP137" s="140"/>
      <c r="DQ137" s="140"/>
      <c r="DR137" s="140"/>
      <c r="DS137" s="140"/>
      <c r="DT137" s="140"/>
      <c r="DU137" s="140"/>
      <c r="DV137" s="140"/>
      <c r="DW137" s="140"/>
      <c r="DX137" s="140"/>
      <c r="DY137" s="140"/>
      <c r="DZ137" s="140"/>
      <c r="EA137" s="140"/>
      <c r="EB137" s="140"/>
      <c r="EC137" s="140"/>
      <c r="ED137" s="140"/>
      <c r="EE137" s="140"/>
      <c r="EF137" s="140"/>
      <c r="EG137" s="140"/>
      <c r="EH137" s="140"/>
      <c r="EI137" s="140"/>
      <c r="EJ137" s="140"/>
      <c r="EK137" s="140"/>
      <c r="EL137" s="140"/>
      <c r="EM137" s="140"/>
      <c r="EN137" s="140"/>
      <c r="EO137" s="140"/>
      <c r="EP137" s="140"/>
      <c r="EQ137" s="140"/>
      <c r="ER137" s="140"/>
      <c r="ES137" s="140"/>
      <c r="ET137" s="140"/>
      <c r="EU137" s="140"/>
      <c r="EV137" s="140"/>
      <c r="EW137" s="140"/>
      <c r="EX137" s="140"/>
      <c r="EY137" s="140"/>
      <c r="EZ137" s="140"/>
      <c r="FA137" s="140"/>
      <c r="FB137" s="140"/>
      <c r="FC137" s="140"/>
      <c r="FD137" s="140"/>
      <c r="FE137" s="140"/>
      <c r="FF137" s="140"/>
      <c r="FG137" s="140"/>
      <c r="FH137" s="140"/>
      <c r="FI137" s="140"/>
      <c r="FJ137" s="140"/>
      <c r="FK137" s="140"/>
      <c r="FL137" s="140"/>
      <c r="FM137" s="140"/>
      <c r="FN137" s="140"/>
      <c r="FO137" s="140"/>
      <c r="FP137" s="140"/>
      <c r="FQ137" s="140"/>
      <c r="FR137" s="140"/>
      <c r="FS137" s="140"/>
      <c r="FT137" s="140"/>
      <c r="FU137" s="140"/>
      <c r="FV137" s="140"/>
      <c r="FW137" s="140"/>
      <c r="FX137" s="140"/>
      <c r="FY137" s="140"/>
      <c r="FZ137" s="140"/>
      <c r="GA137" s="140"/>
      <c r="GB137" s="140"/>
      <c r="GC137" s="140"/>
      <c r="GD137" s="140"/>
      <c r="GE137" s="140"/>
      <c r="GF137" s="140"/>
      <c r="GG137" s="140"/>
      <c r="GH137" s="140"/>
      <c r="GI137" s="140"/>
      <c r="GJ137" s="140"/>
      <c r="GK137" s="140"/>
      <c r="GL137" s="140"/>
      <c r="GM137" s="140"/>
      <c r="GN137" s="140"/>
      <c r="GO137" s="140"/>
      <c r="GP137" s="140"/>
      <c r="GQ137" s="140"/>
      <c r="GR137" s="140"/>
      <c r="GS137" s="140"/>
      <c r="GT137" s="140"/>
      <c r="GU137" s="140"/>
      <c r="GV137" s="140"/>
      <c r="GW137" s="140"/>
      <c r="GX137" s="140"/>
      <c r="GY137" s="140"/>
      <c r="GZ137" s="140"/>
      <c r="HA137" s="140"/>
      <c r="HB137" s="140"/>
      <c r="HC137" s="140"/>
      <c r="HD137" s="140"/>
      <c r="HE137" s="140"/>
      <c r="HF137" s="140"/>
      <c r="HG137" s="140"/>
      <c r="HH137" s="140"/>
      <c r="HI137" s="140"/>
      <c r="HJ137" s="140"/>
      <c r="HK137" s="140"/>
      <c r="HL137" s="140"/>
      <c r="HM137" s="140"/>
      <c r="HN137" s="140"/>
      <c r="HO137" s="140"/>
      <c r="HP137" s="140"/>
      <c r="HQ137" s="140"/>
      <c r="HR137" s="140"/>
      <c r="HS137" s="140"/>
      <c r="HT137" s="140"/>
      <c r="HU137" s="140"/>
      <c r="HV137" s="140"/>
      <c r="HW137" s="141"/>
      <c r="HX137" s="142"/>
    </row>
    <row collapsed="false" customFormat="false" customHeight="false" hidden="false" ht="12.75" outlineLevel="0" r="138">
      <c r="D138" s="113" t="s">
        <v>234</v>
      </c>
      <c r="E138" s="139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  <c r="AE138" s="140"/>
      <c r="AF138" s="140"/>
      <c r="AG138" s="140"/>
      <c r="AH138" s="140"/>
      <c r="AI138" s="140"/>
      <c r="AJ138" s="140"/>
      <c r="AK138" s="140"/>
      <c r="AL138" s="140"/>
      <c r="AM138" s="140"/>
      <c r="AN138" s="140"/>
      <c r="AO138" s="140"/>
      <c r="AP138" s="140"/>
      <c r="AQ138" s="140"/>
      <c r="AR138" s="140"/>
      <c r="AS138" s="140"/>
      <c r="AT138" s="140"/>
      <c r="AU138" s="140"/>
      <c r="AV138" s="140"/>
      <c r="AW138" s="140"/>
      <c r="AX138" s="140"/>
      <c r="AY138" s="140"/>
      <c r="AZ138" s="140"/>
      <c r="BA138" s="140"/>
      <c r="BB138" s="140"/>
      <c r="BC138" s="140"/>
      <c r="BD138" s="140"/>
      <c r="BE138" s="140"/>
      <c r="BF138" s="140"/>
      <c r="BG138" s="140"/>
      <c r="BH138" s="140"/>
      <c r="BI138" s="140"/>
      <c r="BJ138" s="140"/>
      <c r="BK138" s="140"/>
      <c r="BL138" s="140"/>
      <c r="BM138" s="140"/>
      <c r="BN138" s="140"/>
      <c r="BO138" s="140"/>
      <c r="BP138" s="140"/>
      <c r="BQ138" s="140"/>
      <c r="BR138" s="140"/>
      <c r="BS138" s="140"/>
      <c r="BT138" s="140"/>
      <c r="BU138" s="140"/>
      <c r="BV138" s="140"/>
      <c r="BW138" s="140"/>
      <c r="BX138" s="140"/>
      <c r="BY138" s="140"/>
      <c r="BZ138" s="140"/>
      <c r="CA138" s="140"/>
      <c r="CB138" s="140"/>
      <c r="CC138" s="140"/>
      <c r="CD138" s="140"/>
      <c r="CE138" s="140"/>
      <c r="CF138" s="140"/>
      <c r="CG138" s="140"/>
      <c r="CH138" s="140"/>
      <c r="CI138" s="140"/>
      <c r="CJ138" s="140"/>
      <c r="CK138" s="140"/>
      <c r="CL138" s="140"/>
      <c r="CM138" s="140"/>
      <c r="CN138" s="140"/>
      <c r="CO138" s="140"/>
      <c r="CP138" s="140"/>
      <c r="CQ138" s="140"/>
      <c r="CR138" s="140"/>
      <c r="CS138" s="140"/>
      <c r="CT138" s="140"/>
      <c r="CU138" s="140"/>
      <c r="CV138" s="140"/>
      <c r="CW138" s="140"/>
      <c r="CX138" s="140"/>
      <c r="CY138" s="140"/>
      <c r="CZ138" s="140"/>
      <c r="DA138" s="140"/>
      <c r="DB138" s="140"/>
      <c r="DC138" s="140"/>
      <c r="DD138" s="140"/>
      <c r="DE138" s="140"/>
      <c r="DF138" s="140"/>
      <c r="DG138" s="140"/>
      <c r="DH138" s="140"/>
      <c r="DI138" s="140"/>
      <c r="DJ138" s="140"/>
      <c r="DK138" s="140"/>
      <c r="DL138" s="140"/>
      <c r="DM138" s="140"/>
      <c r="DN138" s="140"/>
      <c r="DO138" s="140"/>
      <c r="DP138" s="140"/>
      <c r="DQ138" s="140"/>
      <c r="DR138" s="140"/>
      <c r="DS138" s="140"/>
      <c r="DT138" s="140"/>
      <c r="DU138" s="140"/>
      <c r="DV138" s="140"/>
      <c r="DW138" s="140"/>
      <c r="DX138" s="140"/>
      <c r="DY138" s="140"/>
      <c r="DZ138" s="140"/>
      <c r="EA138" s="140"/>
      <c r="EB138" s="140"/>
      <c r="EC138" s="140"/>
      <c r="ED138" s="140"/>
      <c r="EE138" s="140"/>
      <c r="EF138" s="140"/>
      <c r="EG138" s="140"/>
      <c r="EH138" s="140"/>
      <c r="EI138" s="140"/>
      <c r="EJ138" s="140"/>
      <c r="EK138" s="140"/>
      <c r="EL138" s="140"/>
      <c r="EM138" s="140"/>
      <c r="EN138" s="140"/>
      <c r="EO138" s="140"/>
      <c r="EP138" s="140"/>
      <c r="EQ138" s="140"/>
      <c r="ER138" s="140"/>
      <c r="ES138" s="140"/>
      <c r="ET138" s="140"/>
      <c r="EU138" s="140"/>
      <c r="EV138" s="140"/>
      <c r="EW138" s="140"/>
      <c r="EX138" s="140"/>
      <c r="EY138" s="140"/>
      <c r="EZ138" s="140"/>
      <c r="FA138" s="140"/>
      <c r="FB138" s="140"/>
      <c r="FC138" s="140"/>
      <c r="FD138" s="140"/>
      <c r="FE138" s="140"/>
      <c r="FF138" s="140"/>
      <c r="FG138" s="140"/>
      <c r="FH138" s="140"/>
      <c r="FI138" s="140"/>
      <c r="FJ138" s="140"/>
      <c r="FK138" s="140"/>
      <c r="FL138" s="140"/>
      <c r="FM138" s="140"/>
      <c r="FN138" s="140"/>
      <c r="FO138" s="140"/>
      <c r="FP138" s="140"/>
      <c r="FQ138" s="140"/>
      <c r="FR138" s="140"/>
      <c r="FS138" s="140"/>
      <c r="FT138" s="140"/>
      <c r="FU138" s="140"/>
      <c r="FV138" s="140"/>
      <c r="FW138" s="140"/>
      <c r="FX138" s="140"/>
      <c r="FY138" s="140"/>
      <c r="FZ138" s="140"/>
      <c r="GA138" s="140"/>
      <c r="GB138" s="140"/>
      <c r="GC138" s="140"/>
      <c r="GD138" s="140"/>
      <c r="GE138" s="140"/>
      <c r="GF138" s="140"/>
      <c r="GG138" s="140"/>
      <c r="GH138" s="140"/>
      <c r="GI138" s="140"/>
      <c r="GJ138" s="140"/>
      <c r="GK138" s="140"/>
      <c r="GL138" s="140"/>
      <c r="GM138" s="140"/>
      <c r="GN138" s="140"/>
      <c r="GO138" s="140"/>
      <c r="GP138" s="140"/>
      <c r="GQ138" s="140"/>
      <c r="GR138" s="140"/>
      <c r="GS138" s="140"/>
      <c r="GT138" s="140"/>
      <c r="GU138" s="140"/>
      <c r="GV138" s="140"/>
      <c r="GW138" s="140"/>
      <c r="GX138" s="140"/>
      <c r="GY138" s="140"/>
      <c r="GZ138" s="140"/>
      <c r="HA138" s="140"/>
      <c r="HB138" s="140"/>
      <c r="HC138" s="140"/>
      <c r="HD138" s="140"/>
      <c r="HE138" s="140"/>
      <c r="HF138" s="140"/>
      <c r="HG138" s="140"/>
      <c r="HH138" s="140"/>
      <c r="HI138" s="140"/>
      <c r="HJ138" s="140"/>
      <c r="HK138" s="140"/>
      <c r="HL138" s="140"/>
      <c r="HM138" s="140"/>
      <c r="HN138" s="140"/>
      <c r="HO138" s="140"/>
      <c r="HP138" s="140"/>
      <c r="HQ138" s="140"/>
      <c r="HR138" s="140"/>
      <c r="HS138" s="140"/>
      <c r="HT138" s="140"/>
      <c r="HU138" s="140"/>
      <c r="HV138" s="140"/>
      <c r="HW138" s="141"/>
      <c r="HX138" s="142"/>
    </row>
    <row collapsed="false" customFormat="false" customHeight="false" hidden="false" ht="12.75" outlineLevel="0" r="139">
      <c r="D139" s="113" t="s">
        <v>237</v>
      </c>
      <c r="E139" s="139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  <c r="AC139" s="140"/>
      <c r="AD139" s="140"/>
      <c r="AE139" s="140"/>
      <c r="AF139" s="140"/>
      <c r="AG139" s="140"/>
      <c r="AH139" s="140"/>
      <c r="AI139" s="140"/>
      <c r="AJ139" s="140"/>
      <c r="AK139" s="140"/>
      <c r="AL139" s="140"/>
      <c r="AM139" s="140"/>
      <c r="AN139" s="140"/>
      <c r="AO139" s="140"/>
      <c r="AP139" s="140"/>
      <c r="AQ139" s="140"/>
      <c r="AR139" s="140"/>
      <c r="AS139" s="140"/>
      <c r="AT139" s="140"/>
      <c r="AU139" s="140"/>
      <c r="AV139" s="140"/>
      <c r="AW139" s="140"/>
      <c r="AX139" s="140"/>
      <c r="AY139" s="140"/>
      <c r="AZ139" s="140"/>
      <c r="BA139" s="140"/>
      <c r="BB139" s="140"/>
      <c r="BC139" s="140"/>
      <c r="BD139" s="140"/>
      <c r="BE139" s="140"/>
      <c r="BF139" s="140"/>
      <c r="BG139" s="140"/>
      <c r="BH139" s="140"/>
      <c r="BI139" s="140"/>
      <c r="BJ139" s="140"/>
      <c r="BK139" s="140"/>
      <c r="BL139" s="140"/>
      <c r="BM139" s="140"/>
      <c r="BN139" s="140"/>
      <c r="BO139" s="140"/>
      <c r="BP139" s="140"/>
      <c r="BQ139" s="140"/>
      <c r="BR139" s="140"/>
      <c r="BS139" s="140"/>
      <c r="BT139" s="140"/>
      <c r="BU139" s="140"/>
      <c r="BV139" s="140"/>
      <c r="BW139" s="140"/>
      <c r="BX139" s="140"/>
      <c r="BY139" s="140"/>
      <c r="BZ139" s="140"/>
      <c r="CA139" s="140"/>
      <c r="CB139" s="140"/>
      <c r="CC139" s="140"/>
      <c r="CD139" s="140"/>
      <c r="CE139" s="140"/>
      <c r="CF139" s="140"/>
      <c r="CG139" s="140"/>
      <c r="CH139" s="140"/>
      <c r="CI139" s="140"/>
      <c r="CJ139" s="140"/>
      <c r="CK139" s="140"/>
      <c r="CL139" s="140"/>
      <c r="CM139" s="140"/>
      <c r="CN139" s="140"/>
      <c r="CO139" s="140"/>
      <c r="CP139" s="140"/>
      <c r="CQ139" s="140"/>
      <c r="CR139" s="140"/>
      <c r="CS139" s="140"/>
      <c r="CT139" s="140"/>
      <c r="CU139" s="140"/>
      <c r="CV139" s="140"/>
      <c r="CW139" s="140"/>
      <c r="CX139" s="140"/>
      <c r="CY139" s="140"/>
      <c r="CZ139" s="140"/>
      <c r="DA139" s="140"/>
      <c r="DB139" s="140"/>
      <c r="DC139" s="140"/>
      <c r="DD139" s="140"/>
      <c r="DE139" s="140"/>
      <c r="DF139" s="140"/>
      <c r="DG139" s="140"/>
      <c r="DH139" s="140"/>
      <c r="DI139" s="140"/>
      <c r="DJ139" s="140"/>
      <c r="DK139" s="140"/>
      <c r="DL139" s="140"/>
      <c r="DM139" s="140"/>
      <c r="DN139" s="140"/>
      <c r="DO139" s="140"/>
      <c r="DP139" s="140"/>
      <c r="DQ139" s="140"/>
      <c r="DR139" s="140"/>
      <c r="DS139" s="140"/>
      <c r="DT139" s="140"/>
      <c r="DU139" s="140"/>
      <c r="DV139" s="140"/>
      <c r="DW139" s="140"/>
      <c r="DX139" s="140"/>
      <c r="DY139" s="140"/>
      <c r="DZ139" s="140"/>
      <c r="EA139" s="140"/>
      <c r="EB139" s="140"/>
      <c r="EC139" s="140"/>
      <c r="ED139" s="140"/>
      <c r="EE139" s="140"/>
      <c r="EF139" s="140"/>
      <c r="EG139" s="140"/>
      <c r="EH139" s="140"/>
      <c r="EI139" s="140"/>
      <c r="EJ139" s="140"/>
      <c r="EK139" s="140"/>
      <c r="EL139" s="140"/>
      <c r="EM139" s="140"/>
      <c r="EN139" s="140"/>
      <c r="EO139" s="140"/>
      <c r="EP139" s="140"/>
      <c r="EQ139" s="140"/>
      <c r="ER139" s="140"/>
      <c r="ES139" s="140"/>
      <c r="ET139" s="140"/>
      <c r="EU139" s="140"/>
      <c r="EV139" s="140"/>
      <c r="EW139" s="140"/>
      <c r="EX139" s="140"/>
      <c r="EY139" s="140"/>
      <c r="EZ139" s="140"/>
      <c r="FA139" s="140"/>
      <c r="FB139" s="140"/>
      <c r="FC139" s="140"/>
      <c r="FD139" s="140"/>
      <c r="FE139" s="140"/>
      <c r="FF139" s="140"/>
      <c r="FG139" s="140"/>
      <c r="FH139" s="140"/>
      <c r="FI139" s="140"/>
      <c r="FJ139" s="140"/>
      <c r="FK139" s="140"/>
      <c r="FL139" s="140"/>
      <c r="FM139" s="140"/>
      <c r="FN139" s="140"/>
      <c r="FO139" s="140"/>
      <c r="FP139" s="140"/>
      <c r="FQ139" s="140"/>
      <c r="FR139" s="140"/>
      <c r="FS139" s="140"/>
      <c r="FT139" s="140"/>
      <c r="FU139" s="140"/>
      <c r="FV139" s="140"/>
      <c r="FW139" s="140"/>
      <c r="FX139" s="140"/>
      <c r="FY139" s="140"/>
      <c r="FZ139" s="140"/>
      <c r="GA139" s="140"/>
      <c r="GB139" s="140"/>
      <c r="GC139" s="140"/>
      <c r="GD139" s="140"/>
      <c r="GE139" s="140"/>
      <c r="GF139" s="140"/>
      <c r="GG139" s="140"/>
      <c r="GH139" s="140"/>
      <c r="GI139" s="140"/>
      <c r="GJ139" s="140"/>
      <c r="GK139" s="140"/>
      <c r="GL139" s="140"/>
      <c r="GM139" s="140"/>
      <c r="GN139" s="140"/>
      <c r="GO139" s="140"/>
      <c r="GP139" s="140"/>
      <c r="GQ139" s="140"/>
      <c r="GR139" s="140"/>
      <c r="GS139" s="140"/>
      <c r="GT139" s="140"/>
      <c r="GU139" s="140"/>
      <c r="GV139" s="140"/>
      <c r="GW139" s="140"/>
      <c r="GX139" s="140"/>
      <c r="GY139" s="140"/>
      <c r="GZ139" s="140"/>
      <c r="HA139" s="140"/>
      <c r="HB139" s="140"/>
      <c r="HC139" s="140"/>
      <c r="HD139" s="140"/>
      <c r="HE139" s="140"/>
      <c r="HF139" s="140"/>
      <c r="HG139" s="140"/>
      <c r="HH139" s="140"/>
      <c r="HI139" s="140"/>
      <c r="HJ139" s="140"/>
      <c r="HK139" s="140"/>
      <c r="HL139" s="140"/>
      <c r="HM139" s="140"/>
      <c r="HN139" s="140"/>
      <c r="HO139" s="140"/>
      <c r="HP139" s="140"/>
      <c r="HQ139" s="140"/>
      <c r="HR139" s="140"/>
      <c r="HS139" s="140"/>
      <c r="HT139" s="140"/>
      <c r="HU139" s="140"/>
      <c r="HV139" s="140"/>
      <c r="HW139" s="141"/>
      <c r="HX139" s="142"/>
    </row>
    <row collapsed="false" customFormat="false" customHeight="false" hidden="false" ht="12.75" outlineLevel="0" r="140">
      <c r="D140" s="113" t="s">
        <v>238</v>
      </c>
      <c r="E140" s="139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  <c r="AD140" s="140"/>
      <c r="AE140" s="140"/>
      <c r="AF140" s="140"/>
      <c r="AG140" s="140"/>
      <c r="AH140" s="140"/>
      <c r="AI140" s="140"/>
      <c r="AJ140" s="140"/>
      <c r="AK140" s="140"/>
      <c r="AL140" s="140"/>
      <c r="AM140" s="140"/>
      <c r="AN140" s="140"/>
      <c r="AO140" s="140"/>
      <c r="AP140" s="140"/>
      <c r="AQ140" s="140"/>
      <c r="AR140" s="140"/>
      <c r="AS140" s="140"/>
      <c r="AT140" s="140"/>
      <c r="AU140" s="140"/>
      <c r="AV140" s="140"/>
      <c r="AW140" s="140"/>
      <c r="AX140" s="140"/>
      <c r="AY140" s="140"/>
      <c r="AZ140" s="140"/>
      <c r="BA140" s="140"/>
      <c r="BB140" s="140"/>
      <c r="BC140" s="140"/>
      <c r="BD140" s="140"/>
      <c r="BE140" s="140"/>
      <c r="BF140" s="140"/>
      <c r="BG140" s="140"/>
      <c r="BH140" s="140"/>
      <c r="BI140" s="140"/>
      <c r="BJ140" s="140"/>
      <c r="BK140" s="140"/>
      <c r="BL140" s="140"/>
      <c r="BM140" s="140"/>
      <c r="BN140" s="140"/>
      <c r="BO140" s="140"/>
      <c r="BP140" s="140"/>
      <c r="BQ140" s="140"/>
      <c r="BR140" s="140"/>
      <c r="BS140" s="140"/>
      <c r="BT140" s="140"/>
      <c r="BU140" s="140"/>
      <c r="BV140" s="140"/>
      <c r="BW140" s="140"/>
      <c r="BX140" s="140"/>
      <c r="BY140" s="140"/>
      <c r="BZ140" s="140"/>
      <c r="CA140" s="140"/>
      <c r="CB140" s="140"/>
      <c r="CC140" s="140"/>
      <c r="CD140" s="140"/>
      <c r="CE140" s="140"/>
      <c r="CF140" s="140"/>
      <c r="CG140" s="140"/>
      <c r="CH140" s="140"/>
      <c r="CI140" s="140"/>
      <c r="CJ140" s="140"/>
      <c r="CK140" s="140"/>
      <c r="CL140" s="140"/>
      <c r="CM140" s="140"/>
      <c r="CN140" s="140"/>
      <c r="CO140" s="140"/>
      <c r="CP140" s="140"/>
      <c r="CQ140" s="140"/>
      <c r="CR140" s="140"/>
      <c r="CS140" s="140"/>
      <c r="CT140" s="140"/>
      <c r="CU140" s="140"/>
      <c r="CV140" s="140"/>
      <c r="CW140" s="140"/>
      <c r="CX140" s="140"/>
      <c r="CY140" s="140"/>
      <c r="CZ140" s="140"/>
      <c r="DA140" s="140"/>
      <c r="DB140" s="140"/>
      <c r="DC140" s="140"/>
      <c r="DD140" s="140"/>
      <c r="DE140" s="140"/>
      <c r="DF140" s="140"/>
      <c r="DG140" s="140"/>
      <c r="DH140" s="140"/>
      <c r="DI140" s="140"/>
      <c r="DJ140" s="140"/>
      <c r="DK140" s="140"/>
      <c r="DL140" s="140"/>
      <c r="DM140" s="140"/>
      <c r="DN140" s="140"/>
      <c r="DO140" s="140"/>
      <c r="DP140" s="140"/>
      <c r="DQ140" s="140"/>
      <c r="DR140" s="140"/>
      <c r="DS140" s="140"/>
      <c r="DT140" s="140"/>
      <c r="DU140" s="140"/>
      <c r="DV140" s="140"/>
      <c r="DW140" s="140"/>
      <c r="DX140" s="140"/>
      <c r="DY140" s="140"/>
      <c r="DZ140" s="140"/>
      <c r="EA140" s="140"/>
      <c r="EB140" s="140"/>
      <c r="EC140" s="140"/>
      <c r="ED140" s="140"/>
      <c r="EE140" s="140"/>
      <c r="EF140" s="140"/>
      <c r="EG140" s="140"/>
      <c r="EH140" s="140"/>
      <c r="EI140" s="140"/>
      <c r="EJ140" s="140"/>
      <c r="EK140" s="140"/>
      <c r="EL140" s="140"/>
      <c r="EM140" s="140"/>
      <c r="EN140" s="140"/>
      <c r="EO140" s="140"/>
      <c r="EP140" s="140"/>
      <c r="EQ140" s="140"/>
      <c r="ER140" s="140"/>
      <c r="ES140" s="140"/>
      <c r="ET140" s="140"/>
      <c r="EU140" s="140"/>
      <c r="EV140" s="140"/>
      <c r="EW140" s="140"/>
      <c r="EX140" s="140"/>
      <c r="EY140" s="140"/>
      <c r="EZ140" s="140"/>
      <c r="FA140" s="140"/>
      <c r="FB140" s="140"/>
      <c r="FC140" s="140"/>
      <c r="FD140" s="140"/>
      <c r="FE140" s="140"/>
      <c r="FF140" s="140"/>
      <c r="FG140" s="140"/>
      <c r="FH140" s="140"/>
      <c r="FI140" s="140"/>
      <c r="FJ140" s="140"/>
      <c r="FK140" s="140"/>
      <c r="FL140" s="140"/>
      <c r="FM140" s="140"/>
      <c r="FN140" s="140"/>
      <c r="FO140" s="140"/>
      <c r="FP140" s="140"/>
      <c r="FQ140" s="140"/>
      <c r="FR140" s="140"/>
      <c r="FS140" s="140"/>
      <c r="FT140" s="140"/>
      <c r="FU140" s="140"/>
      <c r="FV140" s="140"/>
      <c r="FW140" s="140"/>
      <c r="FX140" s="140"/>
      <c r="FY140" s="140"/>
      <c r="FZ140" s="140"/>
      <c r="GA140" s="140"/>
      <c r="GB140" s="140"/>
      <c r="GC140" s="140"/>
      <c r="GD140" s="140"/>
      <c r="GE140" s="140"/>
      <c r="GF140" s="140"/>
      <c r="GG140" s="140"/>
      <c r="GH140" s="140"/>
      <c r="GI140" s="140"/>
      <c r="GJ140" s="140"/>
      <c r="GK140" s="140"/>
      <c r="GL140" s="140"/>
      <c r="GM140" s="140"/>
      <c r="GN140" s="140"/>
      <c r="GO140" s="140"/>
      <c r="GP140" s="140"/>
      <c r="GQ140" s="140"/>
      <c r="GR140" s="140"/>
      <c r="GS140" s="140"/>
      <c r="GT140" s="140"/>
      <c r="GU140" s="140"/>
      <c r="GV140" s="140"/>
      <c r="GW140" s="140"/>
      <c r="GX140" s="140"/>
      <c r="GY140" s="140"/>
      <c r="GZ140" s="140"/>
      <c r="HA140" s="140"/>
      <c r="HB140" s="140"/>
      <c r="HC140" s="140"/>
      <c r="HD140" s="140"/>
      <c r="HE140" s="140"/>
      <c r="HF140" s="140"/>
      <c r="HG140" s="140"/>
      <c r="HH140" s="140"/>
      <c r="HI140" s="140"/>
      <c r="HJ140" s="140"/>
      <c r="HK140" s="140"/>
      <c r="HL140" s="140"/>
      <c r="HM140" s="140"/>
      <c r="HN140" s="140"/>
      <c r="HO140" s="140"/>
      <c r="HP140" s="140"/>
      <c r="HQ140" s="140"/>
      <c r="HR140" s="140"/>
      <c r="HS140" s="140"/>
      <c r="HT140" s="140"/>
      <c r="HU140" s="140"/>
      <c r="HV140" s="140"/>
      <c r="HW140" s="141"/>
      <c r="HX140" s="142"/>
    </row>
    <row collapsed="false" customFormat="false" customHeight="false" hidden="false" ht="12.75" outlineLevel="0" r="141">
      <c r="D141" s="113" t="s">
        <v>239</v>
      </c>
      <c r="E141" s="139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  <c r="AC141" s="140"/>
      <c r="AD141" s="140"/>
      <c r="AE141" s="140"/>
      <c r="AF141" s="140"/>
      <c r="AG141" s="140"/>
      <c r="AH141" s="140"/>
      <c r="AI141" s="140"/>
      <c r="AJ141" s="140"/>
      <c r="AK141" s="140"/>
      <c r="AL141" s="140"/>
      <c r="AM141" s="140"/>
      <c r="AN141" s="140"/>
      <c r="AO141" s="140"/>
      <c r="AP141" s="140"/>
      <c r="AQ141" s="140"/>
      <c r="AR141" s="140"/>
      <c r="AS141" s="140"/>
      <c r="AT141" s="140"/>
      <c r="AU141" s="140"/>
      <c r="AV141" s="140"/>
      <c r="AW141" s="140"/>
      <c r="AX141" s="140"/>
      <c r="AY141" s="140"/>
      <c r="AZ141" s="140"/>
      <c r="BA141" s="140"/>
      <c r="BB141" s="140"/>
      <c r="BC141" s="140"/>
      <c r="BD141" s="140"/>
      <c r="BE141" s="140"/>
      <c r="BF141" s="140"/>
      <c r="BG141" s="140"/>
      <c r="BH141" s="140"/>
      <c r="BI141" s="140"/>
      <c r="BJ141" s="140"/>
      <c r="BK141" s="140"/>
      <c r="BL141" s="140"/>
      <c r="BM141" s="140"/>
      <c r="BN141" s="140"/>
      <c r="BO141" s="140"/>
      <c r="BP141" s="140"/>
      <c r="BQ141" s="140"/>
      <c r="BR141" s="140"/>
      <c r="BS141" s="140"/>
      <c r="BT141" s="140"/>
      <c r="BU141" s="140"/>
      <c r="BV141" s="140"/>
      <c r="BW141" s="140"/>
      <c r="BX141" s="140"/>
      <c r="BY141" s="140"/>
      <c r="BZ141" s="140"/>
      <c r="CA141" s="140"/>
      <c r="CB141" s="140"/>
      <c r="CC141" s="140"/>
      <c r="CD141" s="140"/>
      <c r="CE141" s="140"/>
      <c r="CF141" s="140"/>
      <c r="CG141" s="140"/>
      <c r="CH141" s="140"/>
      <c r="CI141" s="140"/>
      <c r="CJ141" s="140"/>
      <c r="CK141" s="140"/>
      <c r="CL141" s="140"/>
      <c r="CM141" s="140"/>
      <c r="CN141" s="140"/>
      <c r="CO141" s="140"/>
      <c r="CP141" s="140"/>
      <c r="CQ141" s="140"/>
      <c r="CR141" s="140"/>
      <c r="CS141" s="140"/>
      <c r="CT141" s="140"/>
      <c r="CU141" s="140"/>
      <c r="CV141" s="140"/>
      <c r="CW141" s="140"/>
      <c r="CX141" s="140"/>
      <c r="CY141" s="140"/>
      <c r="CZ141" s="140"/>
      <c r="DA141" s="140"/>
      <c r="DB141" s="140"/>
      <c r="DC141" s="140"/>
      <c r="DD141" s="140"/>
      <c r="DE141" s="140"/>
      <c r="DF141" s="140"/>
      <c r="DG141" s="140"/>
      <c r="DH141" s="140"/>
      <c r="DI141" s="140"/>
      <c r="DJ141" s="140"/>
      <c r="DK141" s="140"/>
      <c r="DL141" s="140"/>
      <c r="DM141" s="140"/>
      <c r="DN141" s="140"/>
      <c r="DO141" s="140"/>
      <c r="DP141" s="140"/>
      <c r="DQ141" s="140"/>
      <c r="DR141" s="140"/>
      <c r="DS141" s="140"/>
      <c r="DT141" s="140"/>
      <c r="DU141" s="140"/>
      <c r="DV141" s="140"/>
      <c r="DW141" s="140"/>
      <c r="DX141" s="140"/>
      <c r="DY141" s="140"/>
      <c r="DZ141" s="140"/>
      <c r="EA141" s="140"/>
      <c r="EB141" s="140"/>
      <c r="EC141" s="140"/>
      <c r="ED141" s="140"/>
      <c r="EE141" s="140"/>
      <c r="EF141" s="140"/>
      <c r="EG141" s="140"/>
      <c r="EH141" s="140"/>
      <c r="EI141" s="140"/>
      <c r="EJ141" s="140"/>
      <c r="EK141" s="140"/>
      <c r="EL141" s="140"/>
      <c r="EM141" s="140"/>
      <c r="EN141" s="140"/>
      <c r="EO141" s="140"/>
      <c r="EP141" s="140"/>
      <c r="EQ141" s="140"/>
      <c r="ER141" s="140"/>
      <c r="ES141" s="140"/>
      <c r="ET141" s="140"/>
      <c r="EU141" s="140"/>
      <c r="EV141" s="140"/>
      <c r="EW141" s="140"/>
      <c r="EX141" s="140"/>
      <c r="EY141" s="140"/>
      <c r="EZ141" s="140"/>
      <c r="FA141" s="140"/>
      <c r="FB141" s="140"/>
      <c r="FC141" s="140"/>
      <c r="FD141" s="140"/>
      <c r="FE141" s="140"/>
      <c r="FF141" s="140"/>
      <c r="FG141" s="140"/>
      <c r="FH141" s="140"/>
      <c r="FI141" s="140"/>
      <c r="FJ141" s="140"/>
      <c r="FK141" s="140"/>
      <c r="FL141" s="140"/>
      <c r="FM141" s="140"/>
      <c r="FN141" s="140"/>
      <c r="FO141" s="140"/>
      <c r="FP141" s="140"/>
      <c r="FQ141" s="140"/>
      <c r="FR141" s="140"/>
      <c r="FS141" s="140"/>
      <c r="FT141" s="140"/>
      <c r="FU141" s="140"/>
      <c r="FV141" s="140"/>
      <c r="FW141" s="140"/>
      <c r="FX141" s="140"/>
      <c r="FY141" s="140"/>
      <c r="FZ141" s="140"/>
      <c r="GA141" s="140"/>
      <c r="GB141" s="140"/>
      <c r="GC141" s="140"/>
      <c r="GD141" s="140"/>
      <c r="GE141" s="140"/>
      <c r="GF141" s="140"/>
      <c r="GG141" s="140"/>
      <c r="GH141" s="140"/>
      <c r="GI141" s="140"/>
      <c r="GJ141" s="140"/>
      <c r="GK141" s="140"/>
      <c r="GL141" s="140"/>
      <c r="GM141" s="140"/>
      <c r="GN141" s="140"/>
      <c r="GO141" s="140"/>
      <c r="GP141" s="140"/>
      <c r="GQ141" s="140"/>
      <c r="GR141" s="140"/>
      <c r="GS141" s="140"/>
      <c r="GT141" s="140"/>
      <c r="GU141" s="140"/>
      <c r="GV141" s="140"/>
      <c r="GW141" s="140"/>
      <c r="GX141" s="140"/>
      <c r="GY141" s="140"/>
      <c r="GZ141" s="140"/>
      <c r="HA141" s="140"/>
      <c r="HB141" s="140"/>
      <c r="HC141" s="140"/>
      <c r="HD141" s="140"/>
      <c r="HE141" s="140"/>
      <c r="HF141" s="140"/>
      <c r="HG141" s="140"/>
      <c r="HH141" s="140"/>
      <c r="HI141" s="140"/>
      <c r="HJ141" s="140"/>
      <c r="HK141" s="140"/>
      <c r="HL141" s="140"/>
      <c r="HM141" s="140"/>
      <c r="HN141" s="140"/>
      <c r="HO141" s="140"/>
      <c r="HP141" s="140"/>
      <c r="HQ141" s="140"/>
      <c r="HR141" s="140"/>
      <c r="HS141" s="140"/>
      <c r="HT141" s="140"/>
      <c r="HU141" s="140"/>
      <c r="HV141" s="140"/>
      <c r="HW141" s="141"/>
      <c r="HX141" s="142"/>
    </row>
    <row collapsed="false" customFormat="false" customHeight="false" hidden="false" ht="12.75" outlineLevel="0" r="142">
      <c r="D142" s="113" t="s">
        <v>240</v>
      </c>
      <c r="E142" s="139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  <c r="AB142" s="140"/>
      <c r="AC142" s="140"/>
      <c r="AD142" s="140"/>
      <c r="AE142" s="140"/>
      <c r="AF142" s="140"/>
      <c r="AG142" s="140"/>
      <c r="AH142" s="140"/>
      <c r="AI142" s="140"/>
      <c r="AJ142" s="140"/>
      <c r="AK142" s="140"/>
      <c r="AL142" s="140"/>
      <c r="AM142" s="140"/>
      <c r="AN142" s="140"/>
      <c r="AO142" s="140"/>
      <c r="AP142" s="140"/>
      <c r="AQ142" s="140"/>
      <c r="AR142" s="140"/>
      <c r="AS142" s="140"/>
      <c r="AT142" s="140"/>
      <c r="AU142" s="140"/>
      <c r="AV142" s="140"/>
      <c r="AW142" s="140"/>
      <c r="AX142" s="140"/>
      <c r="AY142" s="140"/>
      <c r="AZ142" s="140"/>
      <c r="BA142" s="140"/>
      <c r="BB142" s="140"/>
      <c r="BC142" s="140"/>
      <c r="BD142" s="140"/>
      <c r="BE142" s="140"/>
      <c r="BF142" s="140"/>
      <c r="BG142" s="140"/>
      <c r="BH142" s="140"/>
      <c r="BI142" s="140"/>
      <c r="BJ142" s="140"/>
      <c r="BK142" s="140"/>
      <c r="BL142" s="140"/>
      <c r="BM142" s="140"/>
      <c r="BN142" s="140"/>
      <c r="BO142" s="140"/>
      <c r="BP142" s="140"/>
      <c r="BQ142" s="140"/>
      <c r="BR142" s="140"/>
      <c r="BS142" s="140"/>
      <c r="BT142" s="140"/>
      <c r="BU142" s="140"/>
      <c r="BV142" s="140"/>
      <c r="BW142" s="140"/>
      <c r="BX142" s="140"/>
      <c r="BY142" s="140"/>
      <c r="BZ142" s="140"/>
      <c r="CA142" s="140"/>
      <c r="CB142" s="140"/>
      <c r="CC142" s="140"/>
      <c r="CD142" s="140"/>
      <c r="CE142" s="140"/>
      <c r="CF142" s="140"/>
      <c r="CG142" s="140"/>
      <c r="CH142" s="140"/>
      <c r="CI142" s="140"/>
      <c r="CJ142" s="140"/>
      <c r="CK142" s="140"/>
      <c r="CL142" s="140"/>
      <c r="CM142" s="140"/>
      <c r="CN142" s="140"/>
      <c r="CO142" s="140"/>
      <c r="CP142" s="140"/>
      <c r="CQ142" s="140"/>
      <c r="CR142" s="140"/>
      <c r="CS142" s="140"/>
      <c r="CT142" s="140"/>
      <c r="CU142" s="140"/>
      <c r="CV142" s="140"/>
      <c r="CW142" s="140"/>
      <c r="CX142" s="140"/>
      <c r="CY142" s="140"/>
      <c r="CZ142" s="140"/>
      <c r="DA142" s="140"/>
      <c r="DB142" s="140"/>
      <c r="DC142" s="140"/>
      <c r="DD142" s="140"/>
      <c r="DE142" s="140"/>
      <c r="DF142" s="140"/>
      <c r="DG142" s="140"/>
      <c r="DH142" s="140"/>
      <c r="DI142" s="140"/>
      <c r="DJ142" s="140"/>
      <c r="DK142" s="140"/>
      <c r="DL142" s="140"/>
      <c r="DM142" s="140"/>
      <c r="DN142" s="140"/>
      <c r="DO142" s="140"/>
      <c r="DP142" s="140"/>
      <c r="DQ142" s="140"/>
      <c r="DR142" s="140"/>
      <c r="DS142" s="140"/>
      <c r="DT142" s="140"/>
      <c r="DU142" s="140"/>
      <c r="DV142" s="140"/>
      <c r="DW142" s="140"/>
      <c r="DX142" s="140"/>
      <c r="DY142" s="140"/>
      <c r="DZ142" s="140"/>
      <c r="EA142" s="140"/>
      <c r="EB142" s="140"/>
      <c r="EC142" s="140"/>
      <c r="ED142" s="140"/>
      <c r="EE142" s="140"/>
      <c r="EF142" s="140"/>
      <c r="EG142" s="140"/>
      <c r="EH142" s="140"/>
      <c r="EI142" s="140"/>
      <c r="EJ142" s="140"/>
      <c r="EK142" s="140"/>
      <c r="EL142" s="140"/>
      <c r="EM142" s="140"/>
      <c r="EN142" s="140"/>
      <c r="EO142" s="140"/>
      <c r="EP142" s="140"/>
      <c r="EQ142" s="140"/>
      <c r="ER142" s="140"/>
      <c r="ES142" s="140"/>
      <c r="ET142" s="140"/>
      <c r="EU142" s="140"/>
      <c r="EV142" s="140"/>
      <c r="EW142" s="140"/>
      <c r="EX142" s="140"/>
      <c r="EY142" s="140"/>
      <c r="EZ142" s="140"/>
      <c r="FA142" s="140"/>
      <c r="FB142" s="140"/>
      <c r="FC142" s="140"/>
      <c r="FD142" s="140"/>
      <c r="FE142" s="140"/>
      <c r="FF142" s="140"/>
      <c r="FG142" s="140"/>
      <c r="FH142" s="140"/>
      <c r="FI142" s="140"/>
      <c r="FJ142" s="140"/>
      <c r="FK142" s="140"/>
      <c r="FL142" s="140"/>
      <c r="FM142" s="140"/>
      <c r="FN142" s="140"/>
      <c r="FO142" s="140"/>
      <c r="FP142" s="140"/>
      <c r="FQ142" s="140"/>
      <c r="FR142" s="140"/>
      <c r="FS142" s="140"/>
      <c r="FT142" s="140"/>
      <c r="FU142" s="140"/>
      <c r="FV142" s="140"/>
      <c r="FW142" s="140"/>
      <c r="FX142" s="140"/>
      <c r="FY142" s="140"/>
      <c r="FZ142" s="140"/>
      <c r="GA142" s="140"/>
      <c r="GB142" s="140"/>
      <c r="GC142" s="140"/>
      <c r="GD142" s="140"/>
      <c r="GE142" s="140"/>
      <c r="GF142" s="140"/>
      <c r="GG142" s="140"/>
      <c r="GH142" s="140"/>
      <c r="GI142" s="140"/>
      <c r="GJ142" s="140"/>
      <c r="GK142" s="140"/>
      <c r="GL142" s="140"/>
      <c r="GM142" s="140"/>
      <c r="GN142" s="140"/>
      <c r="GO142" s="140"/>
      <c r="GP142" s="140"/>
      <c r="GQ142" s="140"/>
      <c r="GR142" s="140"/>
      <c r="GS142" s="140"/>
      <c r="GT142" s="140"/>
      <c r="GU142" s="140"/>
      <c r="GV142" s="140"/>
      <c r="GW142" s="140"/>
      <c r="GX142" s="140"/>
      <c r="GY142" s="140"/>
      <c r="GZ142" s="140"/>
      <c r="HA142" s="140"/>
      <c r="HB142" s="140"/>
      <c r="HC142" s="140"/>
      <c r="HD142" s="140"/>
      <c r="HE142" s="140"/>
      <c r="HF142" s="140"/>
      <c r="HG142" s="140"/>
      <c r="HH142" s="140"/>
      <c r="HI142" s="140"/>
      <c r="HJ142" s="140"/>
      <c r="HK142" s="140"/>
      <c r="HL142" s="140"/>
      <c r="HM142" s="140"/>
      <c r="HN142" s="140"/>
      <c r="HO142" s="140"/>
      <c r="HP142" s="140"/>
      <c r="HQ142" s="140"/>
      <c r="HR142" s="140"/>
      <c r="HS142" s="140"/>
      <c r="HT142" s="140"/>
      <c r="HU142" s="140"/>
      <c r="HV142" s="140"/>
      <c r="HW142" s="141"/>
      <c r="HX142" s="142"/>
    </row>
    <row collapsed="false" customFormat="false" customHeight="false" hidden="false" ht="12.75" outlineLevel="0" r="143">
      <c r="D143" s="113" t="s">
        <v>243</v>
      </c>
      <c r="E143" s="139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140"/>
      <c r="AF143" s="140"/>
      <c r="AG143" s="140"/>
      <c r="AH143" s="140"/>
      <c r="AI143" s="140"/>
      <c r="AJ143" s="140"/>
      <c r="AK143" s="140"/>
      <c r="AL143" s="140"/>
      <c r="AM143" s="140"/>
      <c r="AN143" s="140"/>
      <c r="AO143" s="140"/>
      <c r="AP143" s="140"/>
      <c r="AQ143" s="140"/>
      <c r="AR143" s="140"/>
      <c r="AS143" s="140"/>
      <c r="AT143" s="140"/>
      <c r="AU143" s="140"/>
      <c r="AV143" s="140"/>
      <c r="AW143" s="140"/>
      <c r="AX143" s="140"/>
      <c r="AY143" s="140"/>
      <c r="AZ143" s="140"/>
      <c r="BA143" s="140"/>
      <c r="BB143" s="140"/>
      <c r="BC143" s="140"/>
      <c r="BD143" s="140"/>
      <c r="BE143" s="140"/>
      <c r="BF143" s="140"/>
      <c r="BG143" s="140"/>
      <c r="BH143" s="140"/>
      <c r="BI143" s="140"/>
      <c r="BJ143" s="140"/>
      <c r="BK143" s="140"/>
      <c r="BL143" s="140"/>
      <c r="BM143" s="140"/>
      <c r="BN143" s="140"/>
      <c r="BO143" s="140"/>
      <c r="BP143" s="140"/>
      <c r="BQ143" s="140"/>
      <c r="BR143" s="140"/>
      <c r="BS143" s="140"/>
      <c r="BT143" s="140"/>
      <c r="BU143" s="140"/>
      <c r="BV143" s="140"/>
      <c r="BW143" s="140"/>
      <c r="BX143" s="140"/>
      <c r="BY143" s="140"/>
      <c r="BZ143" s="140"/>
      <c r="CA143" s="140"/>
      <c r="CB143" s="140"/>
      <c r="CC143" s="140"/>
      <c r="CD143" s="140"/>
      <c r="CE143" s="140"/>
      <c r="CF143" s="140"/>
      <c r="CG143" s="140"/>
      <c r="CH143" s="140"/>
      <c r="CI143" s="140"/>
      <c r="CJ143" s="140"/>
      <c r="CK143" s="140"/>
      <c r="CL143" s="140"/>
      <c r="CM143" s="140"/>
      <c r="CN143" s="140"/>
      <c r="CO143" s="140"/>
      <c r="CP143" s="140"/>
      <c r="CQ143" s="140"/>
      <c r="CR143" s="140"/>
      <c r="CS143" s="140"/>
      <c r="CT143" s="140"/>
      <c r="CU143" s="140"/>
      <c r="CV143" s="140"/>
      <c r="CW143" s="140"/>
      <c r="CX143" s="140"/>
      <c r="CY143" s="140"/>
      <c r="CZ143" s="140"/>
      <c r="DA143" s="140"/>
      <c r="DB143" s="140"/>
      <c r="DC143" s="140"/>
      <c r="DD143" s="140"/>
      <c r="DE143" s="140"/>
      <c r="DF143" s="140"/>
      <c r="DG143" s="140"/>
      <c r="DH143" s="140"/>
      <c r="DI143" s="140"/>
      <c r="DJ143" s="140"/>
      <c r="DK143" s="140"/>
      <c r="DL143" s="140"/>
      <c r="DM143" s="140"/>
      <c r="DN143" s="140"/>
      <c r="DO143" s="140"/>
      <c r="DP143" s="140"/>
      <c r="DQ143" s="140"/>
      <c r="DR143" s="140"/>
      <c r="DS143" s="140"/>
      <c r="DT143" s="140"/>
      <c r="DU143" s="140"/>
      <c r="DV143" s="140"/>
      <c r="DW143" s="140"/>
      <c r="DX143" s="140"/>
      <c r="DY143" s="140"/>
      <c r="DZ143" s="140"/>
      <c r="EA143" s="140"/>
      <c r="EB143" s="140"/>
      <c r="EC143" s="140"/>
      <c r="ED143" s="140"/>
      <c r="EE143" s="140"/>
      <c r="EF143" s="140"/>
      <c r="EG143" s="140"/>
      <c r="EH143" s="140"/>
      <c r="EI143" s="140"/>
      <c r="EJ143" s="140"/>
      <c r="EK143" s="140"/>
      <c r="EL143" s="140"/>
      <c r="EM143" s="140"/>
      <c r="EN143" s="140"/>
      <c r="EO143" s="140"/>
      <c r="EP143" s="140"/>
      <c r="EQ143" s="140"/>
      <c r="ER143" s="140"/>
      <c r="ES143" s="140"/>
      <c r="ET143" s="140"/>
      <c r="EU143" s="140"/>
      <c r="EV143" s="140"/>
      <c r="EW143" s="140"/>
      <c r="EX143" s="140"/>
      <c r="EY143" s="140"/>
      <c r="EZ143" s="140"/>
      <c r="FA143" s="140"/>
      <c r="FB143" s="140"/>
      <c r="FC143" s="140"/>
      <c r="FD143" s="140"/>
      <c r="FE143" s="140"/>
      <c r="FF143" s="140"/>
      <c r="FG143" s="140"/>
      <c r="FH143" s="140"/>
      <c r="FI143" s="140"/>
      <c r="FJ143" s="140"/>
      <c r="FK143" s="140"/>
      <c r="FL143" s="140"/>
      <c r="FM143" s="140"/>
      <c r="FN143" s="140"/>
      <c r="FO143" s="140"/>
      <c r="FP143" s="140"/>
      <c r="FQ143" s="140"/>
      <c r="FR143" s="140"/>
      <c r="FS143" s="140"/>
      <c r="FT143" s="140"/>
      <c r="FU143" s="140"/>
      <c r="FV143" s="140"/>
      <c r="FW143" s="140"/>
      <c r="FX143" s="140"/>
      <c r="FY143" s="140"/>
      <c r="FZ143" s="140"/>
      <c r="GA143" s="140"/>
      <c r="GB143" s="140"/>
      <c r="GC143" s="140"/>
      <c r="GD143" s="140"/>
      <c r="GE143" s="140"/>
      <c r="GF143" s="140"/>
      <c r="GG143" s="140"/>
      <c r="GH143" s="140"/>
      <c r="GI143" s="140"/>
      <c r="GJ143" s="140"/>
      <c r="GK143" s="140"/>
      <c r="GL143" s="140"/>
      <c r="GM143" s="140"/>
      <c r="GN143" s="140"/>
      <c r="GO143" s="140"/>
      <c r="GP143" s="140"/>
      <c r="GQ143" s="140"/>
      <c r="GR143" s="140"/>
      <c r="GS143" s="140"/>
      <c r="GT143" s="140"/>
      <c r="GU143" s="140"/>
      <c r="GV143" s="140"/>
      <c r="GW143" s="140"/>
      <c r="GX143" s="140"/>
      <c r="GY143" s="140"/>
      <c r="GZ143" s="140"/>
      <c r="HA143" s="140"/>
      <c r="HB143" s="140"/>
      <c r="HC143" s="140"/>
      <c r="HD143" s="140"/>
      <c r="HE143" s="140"/>
      <c r="HF143" s="140"/>
      <c r="HG143" s="140"/>
      <c r="HH143" s="140"/>
      <c r="HI143" s="140"/>
      <c r="HJ143" s="140"/>
      <c r="HK143" s="140"/>
      <c r="HL143" s="140"/>
      <c r="HM143" s="140"/>
      <c r="HN143" s="140"/>
      <c r="HO143" s="140"/>
      <c r="HP143" s="140"/>
      <c r="HQ143" s="140"/>
      <c r="HR143" s="140"/>
      <c r="HS143" s="140"/>
      <c r="HT143" s="140"/>
      <c r="HU143" s="140"/>
      <c r="HV143" s="140"/>
      <c r="HW143" s="141"/>
      <c r="HX143" s="142"/>
    </row>
    <row collapsed="false" customFormat="false" customHeight="false" hidden="false" ht="12.75" outlineLevel="0" r="144">
      <c r="D144" s="113" t="s">
        <v>244</v>
      </c>
      <c r="E144" s="139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  <c r="AC144" s="140"/>
      <c r="AD144" s="140"/>
      <c r="AE144" s="140"/>
      <c r="AF144" s="140"/>
      <c r="AG144" s="140"/>
      <c r="AH144" s="140"/>
      <c r="AI144" s="140"/>
      <c r="AJ144" s="140"/>
      <c r="AK144" s="140"/>
      <c r="AL144" s="140"/>
      <c r="AM144" s="140"/>
      <c r="AN144" s="140"/>
      <c r="AO144" s="140"/>
      <c r="AP144" s="140"/>
      <c r="AQ144" s="140"/>
      <c r="AR144" s="140"/>
      <c r="AS144" s="140"/>
      <c r="AT144" s="140"/>
      <c r="AU144" s="140"/>
      <c r="AV144" s="140"/>
      <c r="AW144" s="140"/>
      <c r="AX144" s="140"/>
      <c r="AY144" s="140"/>
      <c r="AZ144" s="140"/>
      <c r="BA144" s="140"/>
      <c r="BB144" s="140"/>
      <c r="BC144" s="140"/>
      <c r="BD144" s="140"/>
      <c r="BE144" s="140"/>
      <c r="BF144" s="140"/>
      <c r="BG144" s="140"/>
      <c r="BH144" s="140"/>
      <c r="BI144" s="140"/>
      <c r="BJ144" s="140"/>
      <c r="BK144" s="140"/>
      <c r="BL144" s="140"/>
      <c r="BM144" s="140"/>
      <c r="BN144" s="140"/>
      <c r="BO144" s="140"/>
      <c r="BP144" s="140"/>
      <c r="BQ144" s="140"/>
      <c r="BR144" s="140"/>
      <c r="BS144" s="140"/>
      <c r="BT144" s="140"/>
      <c r="BU144" s="140"/>
      <c r="BV144" s="140"/>
      <c r="BW144" s="140"/>
      <c r="BX144" s="140"/>
      <c r="BY144" s="140"/>
      <c r="BZ144" s="140"/>
      <c r="CA144" s="140"/>
      <c r="CB144" s="140"/>
      <c r="CC144" s="140"/>
      <c r="CD144" s="140"/>
      <c r="CE144" s="140"/>
      <c r="CF144" s="140"/>
      <c r="CG144" s="140"/>
      <c r="CH144" s="140"/>
      <c r="CI144" s="140"/>
      <c r="CJ144" s="140"/>
      <c r="CK144" s="140"/>
      <c r="CL144" s="140"/>
      <c r="CM144" s="140"/>
      <c r="CN144" s="140"/>
      <c r="CO144" s="140"/>
      <c r="CP144" s="140"/>
      <c r="CQ144" s="140"/>
      <c r="CR144" s="140"/>
      <c r="CS144" s="140"/>
      <c r="CT144" s="140"/>
      <c r="CU144" s="140"/>
      <c r="CV144" s="140"/>
      <c r="CW144" s="140"/>
      <c r="CX144" s="140"/>
      <c r="CY144" s="140"/>
      <c r="CZ144" s="140"/>
      <c r="DA144" s="140"/>
      <c r="DB144" s="140"/>
      <c r="DC144" s="140"/>
      <c r="DD144" s="140"/>
      <c r="DE144" s="140"/>
      <c r="DF144" s="140"/>
      <c r="DG144" s="140"/>
      <c r="DH144" s="140"/>
      <c r="DI144" s="140"/>
      <c r="DJ144" s="140"/>
      <c r="DK144" s="140"/>
      <c r="DL144" s="140"/>
      <c r="DM144" s="140"/>
      <c r="DN144" s="140"/>
      <c r="DO144" s="140"/>
      <c r="DP144" s="140"/>
      <c r="DQ144" s="140"/>
      <c r="DR144" s="140"/>
      <c r="DS144" s="140"/>
      <c r="DT144" s="140"/>
      <c r="DU144" s="140"/>
      <c r="DV144" s="140"/>
      <c r="DW144" s="140"/>
      <c r="DX144" s="140"/>
      <c r="DY144" s="140"/>
      <c r="DZ144" s="140"/>
      <c r="EA144" s="140"/>
      <c r="EB144" s="140"/>
      <c r="EC144" s="140"/>
      <c r="ED144" s="140"/>
      <c r="EE144" s="140"/>
      <c r="EF144" s="140"/>
      <c r="EG144" s="140"/>
      <c r="EH144" s="140"/>
      <c r="EI144" s="140"/>
      <c r="EJ144" s="140"/>
      <c r="EK144" s="140"/>
      <c r="EL144" s="140"/>
      <c r="EM144" s="140"/>
      <c r="EN144" s="140"/>
      <c r="EO144" s="140"/>
      <c r="EP144" s="140"/>
      <c r="EQ144" s="140"/>
      <c r="ER144" s="140"/>
      <c r="ES144" s="140"/>
      <c r="ET144" s="140"/>
      <c r="EU144" s="140"/>
      <c r="EV144" s="140"/>
      <c r="EW144" s="140"/>
      <c r="EX144" s="140"/>
      <c r="EY144" s="140"/>
      <c r="EZ144" s="140"/>
      <c r="FA144" s="140"/>
      <c r="FB144" s="140"/>
      <c r="FC144" s="140"/>
      <c r="FD144" s="140"/>
      <c r="FE144" s="140"/>
      <c r="FF144" s="140"/>
      <c r="FG144" s="140"/>
      <c r="FH144" s="140"/>
      <c r="FI144" s="140"/>
      <c r="FJ144" s="140"/>
      <c r="FK144" s="140"/>
      <c r="FL144" s="140"/>
      <c r="FM144" s="140"/>
      <c r="FN144" s="140"/>
      <c r="FO144" s="140"/>
      <c r="FP144" s="140"/>
      <c r="FQ144" s="140"/>
      <c r="FR144" s="140"/>
      <c r="FS144" s="140"/>
      <c r="FT144" s="140"/>
      <c r="FU144" s="140"/>
      <c r="FV144" s="140"/>
      <c r="FW144" s="140"/>
      <c r="FX144" s="140"/>
      <c r="FY144" s="140"/>
      <c r="FZ144" s="140"/>
      <c r="GA144" s="140"/>
      <c r="GB144" s="140"/>
      <c r="GC144" s="140"/>
      <c r="GD144" s="140"/>
      <c r="GE144" s="140"/>
      <c r="GF144" s="140"/>
      <c r="GG144" s="140"/>
      <c r="GH144" s="140"/>
      <c r="GI144" s="140"/>
      <c r="GJ144" s="140"/>
      <c r="GK144" s="140"/>
      <c r="GL144" s="140"/>
      <c r="GM144" s="140"/>
      <c r="GN144" s="140"/>
      <c r="GO144" s="140"/>
      <c r="GP144" s="140"/>
      <c r="GQ144" s="140"/>
      <c r="GR144" s="140"/>
      <c r="GS144" s="140"/>
      <c r="GT144" s="140"/>
      <c r="GU144" s="140"/>
      <c r="GV144" s="140"/>
      <c r="GW144" s="140"/>
      <c r="GX144" s="140"/>
      <c r="GY144" s="140"/>
      <c r="GZ144" s="140"/>
      <c r="HA144" s="140"/>
      <c r="HB144" s="140"/>
      <c r="HC144" s="140"/>
      <c r="HD144" s="140"/>
      <c r="HE144" s="140"/>
      <c r="HF144" s="140"/>
      <c r="HG144" s="140"/>
      <c r="HH144" s="140"/>
      <c r="HI144" s="140"/>
      <c r="HJ144" s="140"/>
      <c r="HK144" s="140"/>
      <c r="HL144" s="140"/>
      <c r="HM144" s="140"/>
      <c r="HN144" s="140"/>
      <c r="HO144" s="140"/>
      <c r="HP144" s="140"/>
      <c r="HQ144" s="140"/>
      <c r="HR144" s="140"/>
      <c r="HS144" s="140"/>
      <c r="HT144" s="140"/>
      <c r="HU144" s="140"/>
      <c r="HV144" s="140"/>
      <c r="HW144" s="141"/>
      <c r="HX144" s="142"/>
    </row>
    <row collapsed="false" customFormat="false" customHeight="false" hidden="false" ht="12.75" outlineLevel="0" r="145">
      <c r="D145" s="113" t="s">
        <v>245</v>
      </c>
      <c r="E145" s="139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  <c r="AB145" s="140"/>
      <c r="AC145" s="140"/>
      <c r="AD145" s="140"/>
      <c r="AE145" s="140"/>
      <c r="AF145" s="140"/>
      <c r="AG145" s="140"/>
      <c r="AH145" s="140"/>
      <c r="AI145" s="140"/>
      <c r="AJ145" s="140"/>
      <c r="AK145" s="140"/>
      <c r="AL145" s="140"/>
      <c r="AM145" s="140"/>
      <c r="AN145" s="140"/>
      <c r="AO145" s="140"/>
      <c r="AP145" s="140"/>
      <c r="AQ145" s="140"/>
      <c r="AR145" s="140"/>
      <c r="AS145" s="140"/>
      <c r="AT145" s="140"/>
      <c r="AU145" s="140"/>
      <c r="AV145" s="140"/>
      <c r="AW145" s="140"/>
      <c r="AX145" s="140"/>
      <c r="AY145" s="140"/>
      <c r="AZ145" s="140"/>
      <c r="BA145" s="140"/>
      <c r="BB145" s="140"/>
      <c r="BC145" s="140"/>
      <c r="BD145" s="140"/>
      <c r="BE145" s="140"/>
      <c r="BF145" s="140"/>
      <c r="BG145" s="140"/>
      <c r="BH145" s="140"/>
      <c r="BI145" s="140"/>
      <c r="BJ145" s="140"/>
      <c r="BK145" s="140"/>
      <c r="BL145" s="140"/>
      <c r="BM145" s="140"/>
      <c r="BN145" s="140"/>
      <c r="BO145" s="140"/>
      <c r="BP145" s="140"/>
      <c r="BQ145" s="140"/>
      <c r="BR145" s="140"/>
      <c r="BS145" s="140"/>
      <c r="BT145" s="140"/>
      <c r="BU145" s="140"/>
      <c r="BV145" s="140"/>
      <c r="BW145" s="140"/>
      <c r="BX145" s="140"/>
      <c r="BY145" s="140"/>
      <c r="BZ145" s="140"/>
      <c r="CA145" s="140"/>
      <c r="CB145" s="140"/>
      <c r="CC145" s="140"/>
      <c r="CD145" s="140"/>
      <c r="CE145" s="140"/>
      <c r="CF145" s="140"/>
      <c r="CG145" s="140"/>
      <c r="CH145" s="140"/>
      <c r="CI145" s="140"/>
      <c r="CJ145" s="140"/>
      <c r="CK145" s="140"/>
      <c r="CL145" s="140"/>
      <c r="CM145" s="140"/>
      <c r="CN145" s="140"/>
      <c r="CO145" s="140"/>
      <c r="CP145" s="140"/>
      <c r="CQ145" s="140"/>
      <c r="CR145" s="140"/>
      <c r="CS145" s="140"/>
      <c r="CT145" s="140"/>
      <c r="CU145" s="140"/>
      <c r="CV145" s="140"/>
      <c r="CW145" s="140"/>
      <c r="CX145" s="140"/>
      <c r="CY145" s="140"/>
      <c r="CZ145" s="140"/>
      <c r="DA145" s="140"/>
      <c r="DB145" s="140"/>
      <c r="DC145" s="140"/>
      <c r="DD145" s="140"/>
      <c r="DE145" s="140"/>
      <c r="DF145" s="140"/>
      <c r="DG145" s="140"/>
      <c r="DH145" s="140"/>
      <c r="DI145" s="140"/>
      <c r="DJ145" s="140"/>
      <c r="DK145" s="140"/>
      <c r="DL145" s="140"/>
      <c r="DM145" s="140"/>
      <c r="DN145" s="140"/>
      <c r="DO145" s="140"/>
      <c r="DP145" s="140"/>
      <c r="DQ145" s="140"/>
      <c r="DR145" s="140"/>
      <c r="DS145" s="140"/>
      <c r="DT145" s="140"/>
      <c r="DU145" s="140"/>
      <c r="DV145" s="140"/>
      <c r="DW145" s="140"/>
      <c r="DX145" s="140"/>
      <c r="DY145" s="140"/>
      <c r="DZ145" s="140"/>
      <c r="EA145" s="140"/>
      <c r="EB145" s="140"/>
      <c r="EC145" s="140"/>
      <c r="ED145" s="140"/>
      <c r="EE145" s="140"/>
      <c r="EF145" s="140"/>
      <c r="EG145" s="140"/>
      <c r="EH145" s="140"/>
      <c r="EI145" s="140"/>
      <c r="EJ145" s="140"/>
      <c r="EK145" s="140"/>
      <c r="EL145" s="140"/>
      <c r="EM145" s="140"/>
      <c r="EN145" s="140"/>
      <c r="EO145" s="140"/>
      <c r="EP145" s="140"/>
      <c r="EQ145" s="140"/>
      <c r="ER145" s="140"/>
      <c r="ES145" s="140"/>
      <c r="ET145" s="140"/>
      <c r="EU145" s="140"/>
      <c r="EV145" s="140"/>
      <c r="EW145" s="140"/>
      <c r="EX145" s="140"/>
      <c r="EY145" s="140"/>
      <c r="EZ145" s="140"/>
      <c r="FA145" s="140"/>
      <c r="FB145" s="140"/>
      <c r="FC145" s="140"/>
      <c r="FD145" s="140"/>
      <c r="FE145" s="140"/>
      <c r="FF145" s="140"/>
      <c r="FG145" s="140"/>
      <c r="FH145" s="140"/>
      <c r="FI145" s="140"/>
      <c r="FJ145" s="140"/>
      <c r="FK145" s="140"/>
      <c r="FL145" s="140"/>
      <c r="FM145" s="140"/>
      <c r="FN145" s="140"/>
      <c r="FO145" s="140"/>
      <c r="FP145" s="140"/>
      <c r="FQ145" s="140"/>
      <c r="FR145" s="140"/>
      <c r="FS145" s="140"/>
      <c r="FT145" s="140"/>
      <c r="FU145" s="140"/>
      <c r="FV145" s="140"/>
      <c r="FW145" s="140"/>
      <c r="FX145" s="140"/>
      <c r="FY145" s="140"/>
      <c r="FZ145" s="140"/>
      <c r="GA145" s="140"/>
      <c r="GB145" s="140"/>
      <c r="GC145" s="140"/>
      <c r="GD145" s="140"/>
      <c r="GE145" s="140"/>
      <c r="GF145" s="140"/>
      <c r="GG145" s="140"/>
      <c r="GH145" s="140"/>
      <c r="GI145" s="140"/>
      <c r="GJ145" s="140"/>
      <c r="GK145" s="140"/>
      <c r="GL145" s="140"/>
      <c r="GM145" s="140"/>
      <c r="GN145" s="140"/>
      <c r="GO145" s="140"/>
      <c r="GP145" s="140"/>
      <c r="GQ145" s="140"/>
      <c r="GR145" s="140"/>
      <c r="GS145" s="140"/>
      <c r="GT145" s="140"/>
      <c r="GU145" s="140"/>
      <c r="GV145" s="140"/>
      <c r="GW145" s="140"/>
      <c r="GX145" s="140"/>
      <c r="GY145" s="140"/>
      <c r="GZ145" s="140"/>
      <c r="HA145" s="140"/>
      <c r="HB145" s="140"/>
      <c r="HC145" s="140"/>
      <c r="HD145" s="140"/>
      <c r="HE145" s="140"/>
      <c r="HF145" s="140"/>
      <c r="HG145" s="140"/>
      <c r="HH145" s="140"/>
      <c r="HI145" s="140"/>
      <c r="HJ145" s="140"/>
      <c r="HK145" s="140"/>
      <c r="HL145" s="140"/>
      <c r="HM145" s="140"/>
      <c r="HN145" s="140"/>
      <c r="HO145" s="140"/>
      <c r="HP145" s="140"/>
      <c r="HQ145" s="140"/>
      <c r="HR145" s="140"/>
      <c r="HS145" s="140"/>
      <c r="HT145" s="140"/>
      <c r="HU145" s="140"/>
      <c r="HV145" s="140"/>
      <c r="HW145" s="141"/>
      <c r="HX145" s="142"/>
    </row>
    <row collapsed="false" customFormat="false" customHeight="false" hidden="false" ht="12.75" outlineLevel="0" r="146">
      <c r="D146" s="113" t="s">
        <v>246</v>
      </c>
      <c r="E146" s="139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  <c r="AB146" s="140"/>
      <c r="AC146" s="140"/>
      <c r="AD146" s="140"/>
      <c r="AE146" s="140"/>
      <c r="AF146" s="140"/>
      <c r="AG146" s="140"/>
      <c r="AH146" s="140"/>
      <c r="AI146" s="140"/>
      <c r="AJ146" s="140"/>
      <c r="AK146" s="140"/>
      <c r="AL146" s="140"/>
      <c r="AM146" s="140"/>
      <c r="AN146" s="140"/>
      <c r="AO146" s="140"/>
      <c r="AP146" s="140"/>
      <c r="AQ146" s="140"/>
      <c r="AR146" s="140"/>
      <c r="AS146" s="140"/>
      <c r="AT146" s="140"/>
      <c r="AU146" s="140"/>
      <c r="AV146" s="140"/>
      <c r="AW146" s="140"/>
      <c r="AX146" s="140"/>
      <c r="AY146" s="140"/>
      <c r="AZ146" s="140"/>
      <c r="BA146" s="140"/>
      <c r="BB146" s="140"/>
      <c r="BC146" s="140"/>
      <c r="BD146" s="140"/>
      <c r="BE146" s="140"/>
      <c r="BF146" s="140"/>
      <c r="BG146" s="140"/>
      <c r="BH146" s="140"/>
      <c r="BI146" s="140"/>
      <c r="BJ146" s="140"/>
      <c r="BK146" s="140"/>
      <c r="BL146" s="140"/>
      <c r="BM146" s="140"/>
      <c r="BN146" s="140"/>
      <c r="BO146" s="140"/>
      <c r="BP146" s="140"/>
      <c r="BQ146" s="140"/>
      <c r="BR146" s="140"/>
      <c r="BS146" s="140"/>
      <c r="BT146" s="140"/>
      <c r="BU146" s="140"/>
      <c r="BV146" s="140"/>
      <c r="BW146" s="140"/>
      <c r="BX146" s="140"/>
      <c r="BY146" s="140"/>
      <c r="BZ146" s="140"/>
      <c r="CA146" s="140"/>
      <c r="CB146" s="140"/>
      <c r="CC146" s="140"/>
      <c r="CD146" s="140"/>
      <c r="CE146" s="140"/>
      <c r="CF146" s="140"/>
      <c r="CG146" s="140"/>
      <c r="CH146" s="140"/>
      <c r="CI146" s="140"/>
      <c r="CJ146" s="140"/>
      <c r="CK146" s="140"/>
      <c r="CL146" s="140"/>
      <c r="CM146" s="140"/>
      <c r="CN146" s="140"/>
      <c r="CO146" s="140"/>
      <c r="CP146" s="140"/>
      <c r="CQ146" s="140"/>
      <c r="CR146" s="140"/>
      <c r="CS146" s="140"/>
      <c r="CT146" s="140"/>
      <c r="CU146" s="140"/>
      <c r="CV146" s="140"/>
      <c r="CW146" s="140"/>
      <c r="CX146" s="140"/>
      <c r="CY146" s="140"/>
      <c r="CZ146" s="140"/>
      <c r="DA146" s="140"/>
      <c r="DB146" s="140"/>
      <c r="DC146" s="140"/>
      <c r="DD146" s="140"/>
      <c r="DE146" s="140"/>
      <c r="DF146" s="140"/>
      <c r="DG146" s="140"/>
      <c r="DH146" s="140"/>
      <c r="DI146" s="140"/>
      <c r="DJ146" s="140"/>
      <c r="DK146" s="140"/>
      <c r="DL146" s="140"/>
      <c r="DM146" s="140"/>
      <c r="DN146" s="140"/>
      <c r="DO146" s="140"/>
      <c r="DP146" s="140"/>
      <c r="DQ146" s="140"/>
      <c r="DR146" s="140"/>
      <c r="DS146" s="140"/>
      <c r="DT146" s="140"/>
      <c r="DU146" s="140"/>
      <c r="DV146" s="140"/>
      <c r="DW146" s="140"/>
      <c r="DX146" s="140"/>
      <c r="DY146" s="140"/>
      <c r="DZ146" s="140"/>
      <c r="EA146" s="140"/>
      <c r="EB146" s="140"/>
      <c r="EC146" s="140"/>
      <c r="ED146" s="140"/>
      <c r="EE146" s="140"/>
      <c r="EF146" s="140"/>
      <c r="EG146" s="140"/>
      <c r="EH146" s="140"/>
      <c r="EI146" s="140"/>
      <c r="EJ146" s="140"/>
      <c r="EK146" s="140"/>
      <c r="EL146" s="140"/>
      <c r="EM146" s="140"/>
      <c r="EN146" s="140"/>
      <c r="EO146" s="140"/>
      <c r="EP146" s="140"/>
      <c r="EQ146" s="140"/>
      <c r="ER146" s="140"/>
      <c r="ES146" s="140"/>
      <c r="ET146" s="140"/>
      <c r="EU146" s="140"/>
      <c r="EV146" s="140"/>
      <c r="EW146" s="140"/>
      <c r="EX146" s="140"/>
      <c r="EY146" s="140"/>
      <c r="EZ146" s="140"/>
      <c r="FA146" s="140"/>
      <c r="FB146" s="140"/>
      <c r="FC146" s="140"/>
      <c r="FD146" s="140"/>
      <c r="FE146" s="140"/>
      <c r="FF146" s="140"/>
      <c r="FG146" s="140"/>
      <c r="FH146" s="140"/>
      <c r="FI146" s="140"/>
      <c r="FJ146" s="140"/>
      <c r="FK146" s="140"/>
      <c r="FL146" s="140"/>
      <c r="FM146" s="140"/>
      <c r="FN146" s="140"/>
      <c r="FO146" s="140"/>
      <c r="FP146" s="140"/>
      <c r="FQ146" s="140"/>
      <c r="FR146" s="140"/>
      <c r="FS146" s="140"/>
      <c r="FT146" s="140"/>
      <c r="FU146" s="140"/>
      <c r="FV146" s="140"/>
      <c r="FW146" s="140"/>
      <c r="FX146" s="140"/>
      <c r="FY146" s="140"/>
      <c r="FZ146" s="140"/>
      <c r="GA146" s="140"/>
      <c r="GB146" s="140"/>
      <c r="GC146" s="140"/>
      <c r="GD146" s="140"/>
      <c r="GE146" s="140"/>
      <c r="GF146" s="140"/>
      <c r="GG146" s="140"/>
      <c r="GH146" s="140"/>
      <c r="GI146" s="140"/>
      <c r="GJ146" s="140"/>
      <c r="GK146" s="140"/>
      <c r="GL146" s="140"/>
      <c r="GM146" s="140"/>
      <c r="GN146" s="140"/>
      <c r="GO146" s="140"/>
      <c r="GP146" s="140"/>
      <c r="GQ146" s="140"/>
      <c r="GR146" s="140"/>
      <c r="GS146" s="140"/>
      <c r="GT146" s="140"/>
      <c r="GU146" s="140"/>
      <c r="GV146" s="140"/>
      <c r="GW146" s="140"/>
      <c r="GX146" s="140"/>
      <c r="GY146" s="140"/>
      <c r="GZ146" s="140"/>
      <c r="HA146" s="140"/>
      <c r="HB146" s="140"/>
      <c r="HC146" s="140"/>
      <c r="HD146" s="140"/>
      <c r="HE146" s="140"/>
      <c r="HF146" s="140"/>
      <c r="HG146" s="140"/>
      <c r="HH146" s="140"/>
      <c r="HI146" s="140"/>
      <c r="HJ146" s="140"/>
      <c r="HK146" s="140"/>
      <c r="HL146" s="140"/>
      <c r="HM146" s="140"/>
      <c r="HN146" s="140"/>
      <c r="HO146" s="140"/>
      <c r="HP146" s="140"/>
      <c r="HQ146" s="140"/>
      <c r="HR146" s="140"/>
      <c r="HS146" s="140"/>
      <c r="HT146" s="140"/>
      <c r="HU146" s="140"/>
      <c r="HV146" s="140"/>
      <c r="HW146" s="141"/>
      <c r="HX146" s="142"/>
    </row>
    <row collapsed="false" customFormat="false" customHeight="false" hidden="false" ht="12.75" outlineLevel="0" r="147">
      <c r="D147" s="113" t="s">
        <v>247</v>
      </c>
      <c r="E147" s="139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  <c r="AA147" s="140"/>
      <c r="AB147" s="140"/>
      <c r="AC147" s="140"/>
      <c r="AD147" s="140"/>
      <c r="AE147" s="140"/>
      <c r="AF147" s="140"/>
      <c r="AG147" s="140"/>
      <c r="AH147" s="140"/>
      <c r="AI147" s="140"/>
      <c r="AJ147" s="140"/>
      <c r="AK147" s="140"/>
      <c r="AL147" s="140"/>
      <c r="AM147" s="140"/>
      <c r="AN147" s="140"/>
      <c r="AO147" s="140"/>
      <c r="AP147" s="140"/>
      <c r="AQ147" s="140"/>
      <c r="AR147" s="140"/>
      <c r="AS147" s="140"/>
      <c r="AT147" s="140"/>
      <c r="AU147" s="140"/>
      <c r="AV147" s="140"/>
      <c r="AW147" s="140"/>
      <c r="AX147" s="140"/>
      <c r="AY147" s="140"/>
      <c r="AZ147" s="140"/>
      <c r="BA147" s="140"/>
      <c r="BB147" s="140"/>
      <c r="BC147" s="140"/>
      <c r="BD147" s="140"/>
      <c r="BE147" s="140"/>
      <c r="BF147" s="140"/>
      <c r="BG147" s="140"/>
      <c r="BH147" s="140"/>
      <c r="BI147" s="140"/>
      <c r="BJ147" s="140"/>
      <c r="BK147" s="140"/>
      <c r="BL147" s="140"/>
      <c r="BM147" s="140"/>
      <c r="BN147" s="140"/>
      <c r="BO147" s="140"/>
      <c r="BP147" s="140"/>
      <c r="BQ147" s="140"/>
      <c r="BR147" s="140"/>
      <c r="BS147" s="140"/>
      <c r="BT147" s="140"/>
      <c r="BU147" s="140"/>
      <c r="BV147" s="140"/>
      <c r="BW147" s="140"/>
      <c r="BX147" s="140"/>
      <c r="BY147" s="140"/>
      <c r="BZ147" s="140"/>
      <c r="CA147" s="140"/>
      <c r="CB147" s="140"/>
      <c r="CC147" s="140"/>
      <c r="CD147" s="140"/>
      <c r="CE147" s="140"/>
      <c r="CF147" s="140"/>
      <c r="CG147" s="140"/>
      <c r="CH147" s="140"/>
      <c r="CI147" s="140"/>
      <c r="CJ147" s="140"/>
      <c r="CK147" s="140"/>
      <c r="CL147" s="140"/>
      <c r="CM147" s="140"/>
      <c r="CN147" s="140"/>
      <c r="CO147" s="140"/>
      <c r="CP147" s="140"/>
      <c r="CQ147" s="140"/>
      <c r="CR147" s="140"/>
      <c r="CS147" s="140"/>
      <c r="CT147" s="140"/>
      <c r="CU147" s="140"/>
      <c r="CV147" s="140"/>
      <c r="CW147" s="140"/>
      <c r="CX147" s="140"/>
      <c r="CY147" s="140"/>
      <c r="CZ147" s="140"/>
      <c r="DA147" s="140"/>
      <c r="DB147" s="140"/>
      <c r="DC147" s="140"/>
      <c r="DD147" s="140"/>
      <c r="DE147" s="140"/>
      <c r="DF147" s="140"/>
      <c r="DG147" s="140"/>
      <c r="DH147" s="140"/>
      <c r="DI147" s="140"/>
      <c r="DJ147" s="140"/>
      <c r="DK147" s="140"/>
      <c r="DL147" s="140"/>
      <c r="DM147" s="140"/>
      <c r="DN147" s="140"/>
      <c r="DO147" s="140"/>
      <c r="DP147" s="140"/>
      <c r="DQ147" s="140"/>
      <c r="DR147" s="140"/>
      <c r="DS147" s="140"/>
      <c r="DT147" s="140"/>
      <c r="DU147" s="140"/>
      <c r="DV147" s="140"/>
      <c r="DW147" s="140"/>
      <c r="DX147" s="140"/>
      <c r="DY147" s="140"/>
      <c r="DZ147" s="140"/>
      <c r="EA147" s="140"/>
      <c r="EB147" s="140"/>
      <c r="EC147" s="140"/>
      <c r="ED147" s="140"/>
      <c r="EE147" s="140"/>
      <c r="EF147" s="140"/>
      <c r="EG147" s="140"/>
      <c r="EH147" s="140"/>
      <c r="EI147" s="140"/>
      <c r="EJ147" s="140"/>
      <c r="EK147" s="140"/>
      <c r="EL147" s="140"/>
      <c r="EM147" s="140"/>
      <c r="EN147" s="140"/>
      <c r="EO147" s="140"/>
      <c r="EP147" s="140"/>
      <c r="EQ147" s="140"/>
      <c r="ER147" s="140"/>
      <c r="ES147" s="140"/>
      <c r="ET147" s="140"/>
      <c r="EU147" s="140"/>
      <c r="EV147" s="140"/>
      <c r="EW147" s="140"/>
      <c r="EX147" s="140"/>
      <c r="EY147" s="140"/>
      <c r="EZ147" s="140"/>
      <c r="FA147" s="140"/>
      <c r="FB147" s="140"/>
      <c r="FC147" s="140"/>
      <c r="FD147" s="140"/>
      <c r="FE147" s="140"/>
      <c r="FF147" s="140"/>
      <c r="FG147" s="140"/>
      <c r="FH147" s="140"/>
      <c r="FI147" s="140"/>
      <c r="FJ147" s="140"/>
      <c r="FK147" s="140"/>
      <c r="FL147" s="140"/>
      <c r="FM147" s="140"/>
      <c r="FN147" s="140"/>
      <c r="FO147" s="140"/>
      <c r="FP147" s="140"/>
      <c r="FQ147" s="140"/>
      <c r="FR147" s="140"/>
      <c r="FS147" s="140"/>
      <c r="FT147" s="140"/>
      <c r="FU147" s="140"/>
      <c r="FV147" s="140"/>
      <c r="FW147" s="140"/>
      <c r="FX147" s="140"/>
      <c r="FY147" s="140"/>
      <c r="FZ147" s="140"/>
      <c r="GA147" s="140"/>
      <c r="GB147" s="140"/>
      <c r="GC147" s="140"/>
      <c r="GD147" s="140"/>
      <c r="GE147" s="140"/>
      <c r="GF147" s="140"/>
      <c r="GG147" s="140"/>
      <c r="GH147" s="140"/>
      <c r="GI147" s="140"/>
      <c r="GJ147" s="140"/>
      <c r="GK147" s="140"/>
      <c r="GL147" s="140"/>
      <c r="GM147" s="140"/>
      <c r="GN147" s="140"/>
      <c r="GO147" s="140"/>
      <c r="GP147" s="140"/>
      <c r="GQ147" s="140"/>
      <c r="GR147" s="140"/>
      <c r="GS147" s="140"/>
      <c r="GT147" s="140"/>
      <c r="GU147" s="140"/>
      <c r="GV147" s="140"/>
      <c r="GW147" s="140"/>
      <c r="GX147" s="140"/>
      <c r="GY147" s="140"/>
      <c r="GZ147" s="140"/>
      <c r="HA147" s="140"/>
      <c r="HB147" s="140"/>
      <c r="HC147" s="140"/>
      <c r="HD147" s="140"/>
      <c r="HE147" s="140"/>
      <c r="HF147" s="140"/>
      <c r="HG147" s="140"/>
      <c r="HH147" s="140"/>
      <c r="HI147" s="140"/>
      <c r="HJ147" s="140"/>
      <c r="HK147" s="140"/>
      <c r="HL147" s="140"/>
      <c r="HM147" s="140"/>
      <c r="HN147" s="140"/>
      <c r="HO147" s="140"/>
      <c r="HP147" s="140"/>
      <c r="HQ147" s="140"/>
      <c r="HR147" s="140"/>
      <c r="HS147" s="140"/>
      <c r="HT147" s="140"/>
      <c r="HU147" s="140"/>
      <c r="HV147" s="140"/>
      <c r="HW147" s="141"/>
      <c r="HX147" s="142"/>
    </row>
    <row collapsed="false" customFormat="false" customHeight="false" hidden="false" ht="12.75" outlineLevel="0" r="148">
      <c r="D148" s="113" t="s">
        <v>248</v>
      </c>
      <c r="E148" s="139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40"/>
      <c r="AJ148" s="140"/>
      <c r="AK148" s="140"/>
      <c r="AL148" s="140"/>
      <c r="AM148" s="140"/>
      <c r="AN148" s="140"/>
      <c r="AO148" s="140"/>
      <c r="AP148" s="140"/>
      <c r="AQ148" s="140"/>
      <c r="AR148" s="140"/>
      <c r="AS148" s="140"/>
      <c r="AT148" s="140"/>
      <c r="AU148" s="140"/>
      <c r="AV148" s="140"/>
      <c r="AW148" s="140"/>
      <c r="AX148" s="140"/>
      <c r="AY148" s="140"/>
      <c r="AZ148" s="140"/>
      <c r="BA148" s="140"/>
      <c r="BB148" s="140"/>
      <c r="BC148" s="140"/>
      <c r="BD148" s="140"/>
      <c r="BE148" s="140"/>
      <c r="BF148" s="140"/>
      <c r="BG148" s="140"/>
      <c r="BH148" s="140"/>
      <c r="BI148" s="140"/>
      <c r="BJ148" s="140"/>
      <c r="BK148" s="140"/>
      <c r="BL148" s="140"/>
      <c r="BM148" s="140"/>
      <c r="BN148" s="140"/>
      <c r="BO148" s="140"/>
      <c r="BP148" s="140"/>
      <c r="BQ148" s="140"/>
      <c r="BR148" s="140"/>
      <c r="BS148" s="140"/>
      <c r="BT148" s="140"/>
      <c r="BU148" s="140"/>
      <c r="BV148" s="140"/>
      <c r="BW148" s="140"/>
      <c r="BX148" s="140"/>
      <c r="BY148" s="140"/>
      <c r="BZ148" s="140"/>
      <c r="CA148" s="140"/>
      <c r="CB148" s="140"/>
      <c r="CC148" s="140"/>
      <c r="CD148" s="140"/>
      <c r="CE148" s="140"/>
      <c r="CF148" s="140"/>
      <c r="CG148" s="140"/>
      <c r="CH148" s="140"/>
      <c r="CI148" s="140"/>
      <c r="CJ148" s="140"/>
      <c r="CK148" s="140"/>
      <c r="CL148" s="140"/>
      <c r="CM148" s="140"/>
      <c r="CN148" s="140"/>
      <c r="CO148" s="140"/>
      <c r="CP148" s="140"/>
      <c r="CQ148" s="140"/>
      <c r="CR148" s="140"/>
      <c r="CS148" s="140"/>
      <c r="CT148" s="140"/>
      <c r="CU148" s="140"/>
      <c r="CV148" s="140"/>
      <c r="CW148" s="140"/>
      <c r="CX148" s="140"/>
      <c r="CY148" s="140"/>
      <c r="CZ148" s="140"/>
      <c r="DA148" s="140"/>
      <c r="DB148" s="140"/>
      <c r="DC148" s="140"/>
      <c r="DD148" s="140"/>
      <c r="DE148" s="140"/>
      <c r="DF148" s="140"/>
      <c r="DG148" s="140"/>
      <c r="DH148" s="140"/>
      <c r="DI148" s="140"/>
      <c r="DJ148" s="140"/>
      <c r="DK148" s="140"/>
      <c r="DL148" s="140"/>
      <c r="DM148" s="140"/>
      <c r="DN148" s="140"/>
      <c r="DO148" s="140"/>
      <c r="DP148" s="140"/>
      <c r="DQ148" s="140"/>
      <c r="DR148" s="140"/>
      <c r="DS148" s="140"/>
      <c r="DT148" s="140"/>
      <c r="DU148" s="140"/>
      <c r="DV148" s="140"/>
      <c r="DW148" s="140"/>
      <c r="DX148" s="140"/>
      <c r="DY148" s="140"/>
      <c r="DZ148" s="140"/>
      <c r="EA148" s="140"/>
      <c r="EB148" s="140"/>
      <c r="EC148" s="140"/>
      <c r="ED148" s="140"/>
      <c r="EE148" s="140"/>
      <c r="EF148" s="140"/>
      <c r="EG148" s="140"/>
      <c r="EH148" s="140"/>
      <c r="EI148" s="140"/>
      <c r="EJ148" s="140"/>
      <c r="EK148" s="140"/>
      <c r="EL148" s="140"/>
      <c r="EM148" s="140"/>
      <c r="EN148" s="140"/>
      <c r="EO148" s="140"/>
      <c r="EP148" s="140"/>
      <c r="EQ148" s="140"/>
      <c r="ER148" s="140"/>
      <c r="ES148" s="140"/>
      <c r="ET148" s="140"/>
      <c r="EU148" s="140"/>
      <c r="EV148" s="140"/>
      <c r="EW148" s="140"/>
      <c r="EX148" s="140"/>
      <c r="EY148" s="140"/>
      <c r="EZ148" s="140"/>
      <c r="FA148" s="140"/>
      <c r="FB148" s="140"/>
      <c r="FC148" s="140"/>
      <c r="FD148" s="140"/>
      <c r="FE148" s="140"/>
      <c r="FF148" s="140"/>
      <c r="FG148" s="140"/>
      <c r="FH148" s="140"/>
      <c r="FI148" s="140"/>
      <c r="FJ148" s="140"/>
      <c r="FK148" s="140"/>
      <c r="FL148" s="140"/>
      <c r="FM148" s="140"/>
      <c r="FN148" s="140"/>
      <c r="FO148" s="140"/>
      <c r="FP148" s="140"/>
      <c r="FQ148" s="140"/>
      <c r="FR148" s="140"/>
      <c r="FS148" s="140"/>
      <c r="FT148" s="140"/>
      <c r="FU148" s="140"/>
      <c r="FV148" s="140"/>
      <c r="FW148" s="140"/>
      <c r="FX148" s="140"/>
      <c r="FY148" s="140"/>
      <c r="FZ148" s="140"/>
      <c r="GA148" s="140"/>
      <c r="GB148" s="140"/>
      <c r="GC148" s="140"/>
      <c r="GD148" s="140"/>
      <c r="GE148" s="140"/>
      <c r="GF148" s="140"/>
      <c r="GG148" s="140"/>
      <c r="GH148" s="140"/>
      <c r="GI148" s="140"/>
      <c r="GJ148" s="140"/>
      <c r="GK148" s="140"/>
      <c r="GL148" s="140"/>
      <c r="GM148" s="140"/>
      <c r="GN148" s="140"/>
      <c r="GO148" s="140"/>
      <c r="GP148" s="140"/>
      <c r="GQ148" s="140"/>
      <c r="GR148" s="140"/>
      <c r="GS148" s="140"/>
      <c r="GT148" s="140"/>
      <c r="GU148" s="140"/>
      <c r="GV148" s="140"/>
      <c r="GW148" s="140"/>
      <c r="GX148" s="140"/>
      <c r="GY148" s="140"/>
      <c r="GZ148" s="140"/>
      <c r="HA148" s="140"/>
      <c r="HB148" s="140"/>
      <c r="HC148" s="140"/>
      <c r="HD148" s="140"/>
      <c r="HE148" s="140"/>
      <c r="HF148" s="140"/>
      <c r="HG148" s="140"/>
      <c r="HH148" s="140"/>
      <c r="HI148" s="140"/>
      <c r="HJ148" s="140"/>
      <c r="HK148" s="140"/>
      <c r="HL148" s="140"/>
      <c r="HM148" s="140"/>
      <c r="HN148" s="140"/>
      <c r="HO148" s="140"/>
      <c r="HP148" s="140"/>
      <c r="HQ148" s="140"/>
      <c r="HR148" s="140"/>
      <c r="HS148" s="140"/>
      <c r="HT148" s="140"/>
      <c r="HU148" s="140"/>
      <c r="HV148" s="140"/>
      <c r="HW148" s="141"/>
      <c r="HX148" s="142"/>
    </row>
    <row collapsed="false" customFormat="false" customHeight="false" hidden="false" ht="12.75" outlineLevel="0" r="149">
      <c r="D149" s="113" t="s">
        <v>249</v>
      </c>
      <c r="E149" s="139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0"/>
      <c r="AI149" s="140"/>
      <c r="AJ149" s="140"/>
      <c r="AK149" s="140"/>
      <c r="AL149" s="140"/>
      <c r="AM149" s="140"/>
      <c r="AN149" s="140"/>
      <c r="AO149" s="140"/>
      <c r="AP149" s="140"/>
      <c r="AQ149" s="140"/>
      <c r="AR149" s="140"/>
      <c r="AS149" s="140"/>
      <c r="AT149" s="140"/>
      <c r="AU149" s="140"/>
      <c r="AV149" s="140"/>
      <c r="AW149" s="140"/>
      <c r="AX149" s="140"/>
      <c r="AY149" s="140"/>
      <c r="AZ149" s="140"/>
      <c r="BA149" s="140"/>
      <c r="BB149" s="140"/>
      <c r="BC149" s="140"/>
      <c r="BD149" s="140"/>
      <c r="BE149" s="140"/>
      <c r="BF149" s="140"/>
      <c r="BG149" s="140"/>
      <c r="BH149" s="140"/>
      <c r="BI149" s="140"/>
      <c r="BJ149" s="140"/>
      <c r="BK149" s="140"/>
      <c r="BL149" s="140"/>
      <c r="BM149" s="140"/>
      <c r="BN149" s="140"/>
      <c r="BO149" s="140"/>
      <c r="BP149" s="140"/>
      <c r="BQ149" s="140"/>
      <c r="BR149" s="140"/>
      <c r="BS149" s="140"/>
      <c r="BT149" s="140"/>
      <c r="BU149" s="140"/>
      <c r="BV149" s="140"/>
      <c r="BW149" s="140"/>
      <c r="BX149" s="140"/>
      <c r="BY149" s="140"/>
      <c r="BZ149" s="140"/>
      <c r="CA149" s="140"/>
      <c r="CB149" s="140"/>
      <c r="CC149" s="140"/>
      <c r="CD149" s="140"/>
      <c r="CE149" s="140"/>
      <c r="CF149" s="140"/>
      <c r="CG149" s="140"/>
      <c r="CH149" s="140"/>
      <c r="CI149" s="140"/>
      <c r="CJ149" s="140"/>
      <c r="CK149" s="140"/>
      <c r="CL149" s="140"/>
      <c r="CM149" s="140"/>
      <c r="CN149" s="140"/>
      <c r="CO149" s="140"/>
      <c r="CP149" s="140"/>
      <c r="CQ149" s="140"/>
      <c r="CR149" s="140"/>
      <c r="CS149" s="140"/>
      <c r="CT149" s="140"/>
      <c r="CU149" s="140"/>
      <c r="CV149" s="140"/>
      <c r="CW149" s="140"/>
      <c r="CX149" s="140"/>
      <c r="CY149" s="140"/>
      <c r="CZ149" s="140"/>
      <c r="DA149" s="140"/>
      <c r="DB149" s="140"/>
      <c r="DC149" s="140"/>
      <c r="DD149" s="140"/>
      <c r="DE149" s="140"/>
      <c r="DF149" s="140"/>
      <c r="DG149" s="140"/>
      <c r="DH149" s="140"/>
      <c r="DI149" s="140"/>
      <c r="DJ149" s="140"/>
      <c r="DK149" s="140"/>
      <c r="DL149" s="140"/>
      <c r="DM149" s="140"/>
      <c r="DN149" s="140"/>
      <c r="DO149" s="140"/>
      <c r="DP149" s="140"/>
      <c r="DQ149" s="140"/>
      <c r="DR149" s="140"/>
      <c r="DS149" s="140"/>
      <c r="DT149" s="140"/>
      <c r="DU149" s="140"/>
      <c r="DV149" s="140"/>
      <c r="DW149" s="140"/>
      <c r="DX149" s="140"/>
      <c r="DY149" s="140"/>
      <c r="DZ149" s="140"/>
      <c r="EA149" s="140"/>
      <c r="EB149" s="140"/>
      <c r="EC149" s="140"/>
      <c r="ED149" s="140"/>
      <c r="EE149" s="140"/>
      <c r="EF149" s="140"/>
      <c r="EG149" s="140"/>
      <c r="EH149" s="140"/>
      <c r="EI149" s="140"/>
      <c r="EJ149" s="140"/>
      <c r="EK149" s="140"/>
      <c r="EL149" s="140"/>
      <c r="EM149" s="140"/>
      <c r="EN149" s="140"/>
      <c r="EO149" s="140"/>
      <c r="EP149" s="140"/>
      <c r="EQ149" s="140"/>
      <c r="ER149" s="140"/>
      <c r="ES149" s="140"/>
      <c r="ET149" s="140"/>
      <c r="EU149" s="140"/>
      <c r="EV149" s="140"/>
      <c r="EW149" s="140"/>
      <c r="EX149" s="140"/>
      <c r="EY149" s="140"/>
      <c r="EZ149" s="140"/>
      <c r="FA149" s="140"/>
      <c r="FB149" s="140"/>
      <c r="FC149" s="140"/>
      <c r="FD149" s="140"/>
      <c r="FE149" s="140"/>
      <c r="FF149" s="140"/>
      <c r="FG149" s="140"/>
      <c r="FH149" s="140"/>
      <c r="FI149" s="140"/>
      <c r="FJ149" s="140"/>
      <c r="FK149" s="140"/>
      <c r="FL149" s="140"/>
      <c r="FM149" s="140"/>
      <c r="FN149" s="140"/>
      <c r="FO149" s="140"/>
      <c r="FP149" s="140"/>
      <c r="FQ149" s="140"/>
      <c r="FR149" s="140"/>
      <c r="FS149" s="140"/>
      <c r="FT149" s="140"/>
      <c r="FU149" s="140"/>
      <c r="FV149" s="140"/>
      <c r="FW149" s="140"/>
      <c r="FX149" s="140"/>
      <c r="FY149" s="140"/>
      <c r="FZ149" s="140"/>
      <c r="GA149" s="140"/>
      <c r="GB149" s="140"/>
      <c r="GC149" s="140"/>
      <c r="GD149" s="140"/>
      <c r="GE149" s="140"/>
      <c r="GF149" s="140"/>
      <c r="GG149" s="140"/>
      <c r="GH149" s="140"/>
      <c r="GI149" s="140"/>
      <c r="GJ149" s="140"/>
      <c r="GK149" s="140"/>
      <c r="GL149" s="140"/>
      <c r="GM149" s="140"/>
      <c r="GN149" s="140"/>
      <c r="GO149" s="140"/>
      <c r="GP149" s="140"/>
      <c r="GQ149" s="140"/>
      <c r="GR149" s="140"/>
      <c r="GS149" s="140"/>
      <c r="GT149" s="140"/>
      <c r="GU149" s="140"/>
      <c r="GV149" s="140"/>
      <c r="GW149" s="140"/>
      <c r="GX149" s="140"/>
      <c r="GY149" s="140"/>
      <c r="GZ149" s="140"/>
      <c r="HA149" s="140"/>
      <c r="HB149" s="140"/>
      <c r="HC149" s="140"/>
      <c r="HD149" s="140"/>
      <c r="HE149" s="140"/>
      <c r="HF149" s="140"/>
      <c r="HG149" s="140"/>
      <c r="HH149" s="140"/>
      <c r="HI149" s="140"/>
      <c r="HJ149" s="140"/>
      <c r="HK149" s="140"/>
      <c r="HL149" s="140"/>
      <c r="HM149" s="140"/>
      <c r="HN149" s="140"/>
      <c r="HO149" s="140"/>
      <c r="HP149" s="140"/>
      <c r="HQ149" s="140"/>
      <c r="HR149" s="140"/>
      <c r="HS149" s="140"/>
      <c r="HT149" s="140"/>
      <c r="HU149" s="140"/>
      <c r="HV149" s="140"/>
      <c r="HW149" s="141"/>
      <c r="HX149" s="142"/>
    </row>
    <row collapsed="false" customFormat="false" customHeight="false" hidden="false" ht="12.75" outlineLevel="0" r="150">
      <c r="D150" s="113" t="s">
        <v>250</v>
      </c>
      <c r="E150" s="139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  <c r="AA150" s="140"/>
      <c r="AB150" s="140"/>
      <c r="AC150" s="140"/>
      <c r="AD150" s="140"/>
      <c r="AE150" s="140"/>
      <c r="AF150" s="140"/>
      <c r="AG150" s="140"/>
      <c r="AH150" s="140"/>
      <c r="AI150" s="140"/>
      <c r="AJ150" s="140"/>
      <c r="AK150" s="140"/>
      <c r="AL150" s="140"/>
      <c r="AM150" s="140"/>
      <c r="AN150" s="140"/>
      <c r="AO150" s="140"/>
      <c r="AP150" s="140"/>
      <c r="AQ150" s="140"/>
      <c r="AR150" s="140"/>
      <c r="AS150" s="140"/>
      <c r="AT150" s="140"/>
      <c r="AU150" s="140"/>
      <c r="AV150" s="140"/>
      <c r="AW150" s="140"/>
      <c r="AX150" s="140"/>
      <c r="AY150" s="140"/>
      <c r="AZ150" s="140"/>
      <c r="BA150" s="140"/>
      <c r="BB150" s="140"/>
      <c r="BC150" s="140"/>
      <c r="BD150" s="140"/>
      <c r="BE150" s="140"/>
      <c r="BF150" s="140"/>
      <c r="BG150" s="140"/>
      <c r="BH150" s="140"/>
      <c r="BI150" s="140"/>
      <c r="BJ150" s="140"/>
      <c r="BK150" s="140"/>
      <c r="BL150" s="140"/>
      <c r="BM150" s="140"/>
      <c r="BN150" s="140"/>
      <c r="BO150" s="140"/>
      <c r="BP150" s="140"/>
      <c r="BQ150" s="140"/>
      <c r="BR150" s="140"/>
      <c r="BS150" s="140"/>
      <c r="BT150" s="140"/>
      <c r="BU150" s="140"/>
      <c r="BV150" s="140"/>
      <c r="BW150" s="140"/>
      <c r="BX150" s="140"/>
      <c r="BY150" s="140"/>
      <c r="BZ150" s="140"/>
      <c r="CA150" s="140"/>
      <c r="CB150" s="140"/>
      <c r="CC150" s="140"/>
      <c r="CD150" s="140"/>
      <c r="CE150" s="140"/>
      <c r="CF150" s="140"/>
      <c r="CG150" s="140"/>
      <c r="CH150" s="140"/>
      <c r="CI150" s="140"/>
      <c r="CJ150" s="140"/>
      <c r="CK150" s="140"/>
      <c r="CL150" s="140"/>
      <c r="CM150" s="140"/>
      <c r="CN150" s="140"/>
      <c r="CO150" s="140"/>
      <c r="CP150" s="140"/>
      <c r="CQ150" s="140"/>
      <c r="CR150" s="140"/>
      <c r="CS150" s="140"/>
      <c r="CT150" s="140"/>
      <c r="CU150" s="140"/>
      <c r="CV150" s="140"/>
      <c r="CW150" s="140"/>
      <c r="CX150" s="140"/>
      <c r="CY150" s="140"/>
      <c r="CZ150" s="140"/>
      <c r="DA150" s="140"/>
      <c r="DB150" s="140"/>
      <c r="DC150" s="140"/>
      <c r="DD150" s="140"/>
      <c r="DE150" s="140"/>
      <c r="DF150" s="140"/>
      <c r="DG150" s="140"/>
      <c r="DH150" s="140"/>
      <c r="DI150" s="140"/>
      <c r="DJ150" s="140"/>
      <c r="DK150" s="140"/>
      <c r="DL150" s="140"/>
      <c r="DM150" s="140"/>
      <c r="DN150" s="140"/>
      <c r="DO150" s="140"/>
      <c r="DP150" s="140"/>
      <c r="DQ150" s="140"/>
      <c r="DR150" s="140"/>
      <c r="DS150" s="140"/>
      <c r="DT150" s="140"/>
      <c r="DU150" s="140"/>
      <c r="DV150" s="140"/>
      <c r="DW150" s="140"/>
      <c r="DX150" s="140"/>
      <c r="DY150" s="140"/>
      <c r="DZ150" s="140"/>
      <c r="EA150" s="140"/>
      <c r="EB150" s="140"/>
      <c r="EC150" s="140"/>
      <c r="ED150" s="140"/>
      <c r="EE150" s="140"/>
      <c r="EF150" s="140"/>
      <c r="EG150" s="140"/>
      <c r="EH150" s="140"/>
      <c r="EI150" s="140"/>
      <c r="EJ150" s="140"/>
      <c r="EK150" s="140"/>
      <c r="EL150" s="140"/>
      <c r="EM150" s="140"/>
      <c r="EN150" s="140"/>
      <c r="EO150" s="140"/>
      <c r="EP150" s="140"/>
      <c r="EQ150" s="140"/>
      <c r="ER150" s="140"/>
      <c r="ES150" s="140"/>
      <c r="ET150" s="140"/>
      <c r="EU150" s="140"/>
      <c r="EV150" s="140"/>
      <c r="EW150" s="140"/>
      <c r="EX150" s="140"/>
      <c r="EY150" s="140"/>
      <c r="EZ150" s="140"/>
      <c r="FA150" s="140"/>
      <c r="FB150" s="140"/>
      <c r="FC150" s="140"/>
      <c r="FD150" s="140"/>
      <c r="FE150" s="140"/>
      <c r="FF150" s="140"/>
      <c r="FG150" s="140"/>
      <c r="FH150" s="140"/>
      <c r="FI150" s="140"/>
      <c r="FJ150" s="140"/>
      <c r="FK150" s="140"/>
      <c r="FL150" s="140"/>
      <c r="FM150" s="140"/>
      <c r="FN150" s="140"/>
      <c r="FO150" s="140"/>
      <c r="FP150" s="140"/>
      <c r="FQ150" s="140"/>
      <c r="FR150" s="140"/>
      <c r="FS150" s="140"/>
      <c r="FT150" s="140"/>
      <c r="FU150" s="140"/>
      <c r="FV150" s="140"/>
      <c r="FW150" s="140"/>
      <c r="FX150" s="140"/>
      <c r="FY150" s="140"/>
      <c r="FZ150" s="140"/>
      <c r="GA150" s="140"/>
      <c r="GB150" s="140"/>
      <c r="GC150" s="140"/>
      <c r="GD150" s="140"/>
      <c r="GE150" s="140"/>
      <c r="GF150" s="140"/>
      <c r="GG150" s="140"/>
      <c r="GH150" s="140"/>
      <c r="GI150" s="140"/>
      <c r="GJ150" s="140"/>
      <c r="GK150" s="140"/>
      <c r="GL150" s="140"/>
      <c r="GM150" s="140"/>
      <c r="GN150" s="140"/>
      <c r="GO150" s="140"/>
      <c r="GP150" s="140"/>
      <c r="GQ150" s="140"/>
      <c r="GR150" s="140"/>
      <c r="GS150" s="140"/>
      <c r="GT150" s="140"/>
      <c r="GU150" s="140"/>
      <c r="GV150" s="140"/>
      <c r="GW150" s="140"/>
      <c r="GX150" s="140"/>
      <c r="GY150" s="140"/>
      <c r="GZ150" s="140"/>
      <c r="HA150" s="140"/>
      <c r="HB150" s="140"/>
      <c r="HC150" s="140"/>
      <c r="HD150" s="140"/>
      <c r="HE150" s="140"/>
      <c r="HF150" s="140"/>
      <c r="HG150" s="140"/>
      <c r="HH150" s="140"/>
      <c r="HI150" s="140"/>
      <c r="HJ150" s="140"/>
      <c r="HK150" s="140"/>
      <c r="HL150" s="140"/>
      <c r="HM150" s="140"/>
      <c r="HN150" s="140"/>
      <c r="HO150" s="140"/>
      <c r="HP150" s="140"/>
      <c r="HQ150" s="140"/>
      <c r="HR150" s="140"/>
      <c r="HS150" s="140"/>
      <c r="HT150" s="140"/>
      <c r="HU150" s="140"/>
      <c r="HV150" s="140"/>
      <c r="HW150" s="141"/>
      <c r="HX150" s="142"/>
    </row>
    <row collapsed="false" customFormat="false" customHeight="false" hidden="false" ht="12.75" outlineLevel="0" r="151">
      <c r="D151" s="113" t="s">
        <v>251</v>
      </c>
      <c r="E151" s="139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/>
      <c r="AU151" s="140"/>
      <c r="AV151" s="140"/>
      <c r="AW151" s="140"/>
      <c r="AX151" s="140"/>
      <c r="AY151" s="140"/>
      <c r="AZ151" s="140"/>
      <c r="BA151" s="140"/>
      <c r="BB151" s="140"/>
      <c r="BC151" s="140"/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/>
      <c r="CJ151" s="140"/>
      <c r="CK151" s="140"/>
      <c r="CL151" s="140"/>
      <c r="CM151" s="140"/>
      <c r="CN151" s="140"/>
      <c r="CO151" s="140"/>
      <c r="CP151" s="140"/>
      <c r="CQ151" s="140"/>
      <c r="CR151" s="140"/>
      <c r="CS151" s="140"/>
      <c r="CT151" s="140"/>
      <c r="CU151" s="140"/>
      <c r="CV151" s="140"/>
      <c r="CW151" s="140"/>
      <c r="CX151" s="140"/>
      <c r="CY151" s="140"/>
      <c r="CZ151" s="140"/>
      <c r="DA151" s="140"/>
      <c r="DB151" s="140"/>
      <c r="DC151" s="140"/>
      <c r="DD151" s="140"/>
      <c r="DE151" s="140"/>
      <c r="DF151" s="140"/>
      <c r="DG151" s="140"/>
      <c r="DH151" s="140"/>
      <c r="DI151" s="140"/>
      <c r="DJ151" s="140"/>
      <c r="DK151" s="140"/>
      <c r="DL151" s="140"/>
      <c r="DM151" s="140"/>
      <c r="DN151" s="140"/>
      <c r="DO151" s="140"/>
      <c r="DP151" s="140"/>
      <c r="DQ151" s="140"/>
      <c r="DR151" s="140"/>
      <c r="DS151" s="140"/>
      <c r="DT151" s="140"/>
      <c r="DU151" s="140"/>
      <c r="DV151" s="140"/>
      <c r="DW151" s="140"/>
      <c r="DX151" s="140"/>
      <c r="DY151" s="140"/>
      <c r="DZ151" s="140"/>
      <c r="EA151" s="140"/>
      <c r="EB151" s="140"/>
      <c r="EC151" s="140"/>
      <c r="ED151" s="140"/>
      <c r="EE151" s="140"/>
      <c r="EF151" s="140"/>
      <c r="EG151" s="140"/>
      <c r="EH151" s="140"/>
      <c r="EI151" s="140"/>
      <c r="EJ151" s="140"/>
      <c r="EK151" s="140"/>
      <c r="EL151" s="140"/>
      <c r="EM151" s="140"/>
      <c r="EN151" s="140"/>
      <c r="EO151" s="140"/>
      <c r="EP151" s="140"/>
      <c r="EQ151" s="140"/>
      <c r="ER151" s="140"/>
      <c r="ES151" s="140"/>
      <c r="ET151" s="140"/>
      <c r="EU151" s="140"/>
      <c r="EV151" s="140"/>
      <c r="EW151" s="140"/>
      <c r="EX151" s="140"/>
      <c r="EY151" s="140"/>
      <c r="EZ151" s="140"/>
      <c r="FA151" s="140"/>
      <c r="FB151" s="140"/>
      <c r="FC151" s="140"/>
      <c r="FD151" s="140"/>
      <c r="FE151" s="140"/>
      <c r="FF151" s="140"/>
      <c r="FG151" s="140"/>
      <c r="FH151" s="140"/>
      <c r="FI151" s="140"/>
      <c r="FJ151" s="140"/>
      <c r="FK151" s="140"/>
      <c r="FL151" s="140"/>
      <c r="FM151" s="140"/>
      <c r="FN151" s="140"/>
      <c r="FO151" s="140"/>
      <c r="FP151" s="140"/>
      <c r="FQ151" s="140"/>
      <c r="FR151" s="140"/>
      <c r="FS151" s="140"/>
      <c r="FT151" s="140"/>
      <c r="FU151" s="140"/>
      <c r="FV151" s="140"/>
      <c r="FW151" s="140"/>
      <c r="FX151" s="140"/>
      <c r="FY151" s="140"/>
      <c r="FZ151" s="140"/>
      <c r="GA151" s="140"/>
      <c r="GB151" s="140"/>
      <c r="GC151" s="140"/>
      <c r="GD151" s="140"/>
      <c r="GE151" s="140"/>
      <c r="GF151" s="140"/>
      <c r="GG151" s="140"/>
      <c r="GH151" s="140"/>
      <c r="GI151" s="140"/>
      <c r="GJ151" s="140"/>
      <c r="GK151" s="140"/>
      <c r="GL151" s="140"/>
      <c r="GM151" s="140"/>
      <c r="GN151" s="140"/>
      <c r="GO151" s="140"/>
      <c r="GP151" s="140"/>
      <c r="GQ151" s="140"/>
      <c r="GR151" s="140"/>
      <c r="GS151" s="140"/>
      <c r="GT151" s="140"/>
      <c r="GU151" s="140"/>
      <c r="GV151" s="140"/>
      <c r="GW151" s="140"/>
      <c r="GX151" s="140"/>
      <c r="GY151" s="140"/>
      <c r="GZ151" s="140"/>
      <c r="HA151" s="140"/>
      <c r="HB151" s="140"/>
      <c r="HC151" s="140"/>
      <c r="HD151" s="140"/>
      <c r="HE151" s="140"/>
      <c r="HF151" s="140"/>
      <c r="HG151" s="140"/>
      <c r="HH151" s="140"/>
      <c r="HI151" s="140"/>
      <c r="HJ151" s="140"/>
      <c r="HK151" s="140"/>
      <c r="HL151" s="140"/>
      <c r="HM151" s="140"/>
      <c r="HN151" s="140"/>
      <c r="HO151" s="140"/>
      <c r="HP151" s="140"/>
      <c r="HQ151" s="140"/>
      <c r="HR151" s="140"/>
      <c r="HS151" s="140"/>
      <c r="HT151" s="140"/>
      <c r="HU151" s="140"/>
      <c r="HV151" s="140"/>
      <c r="HW151" s="141"/>
      <c r="HX151" s="142"/>
    </row>
    <row collapsed="false" customFormat="false" customHeight="false" hidden="false" ht="12.75" outlineLevel="0" r="152">
      <c r="D152" s="113" t="s">
        <v>252</v>
      </c>
      <c r="E152" s="139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  <c r="AB152" s="140"/>
      <c r="AC152" s="140"/>
      <c r="AD152" s="140"/>
      <c r="AE152" s="140"/>
      <c r="AF152" s="140"/>
      <c r="AG152" s="140"/>
      <c r="AH152" s="140"/>
      <c r="AI152" s="140"/>
      <c r="AJ152" s="140"/>
      <c r="AK152" s="140"/>
      <c r="AL152" s="140"/>
      <c r="AM152" s="140"/>
      <c r="AN152" s="140"/>
      <c r="AO152" s="140"/>
      <c r="AP152" s="140"/>
      <c r="AQ152" s="140"/>
      <c r="AR152" s="140"/>
      <c r="AS152" s="140"/>
      <c r="AT152" s="140"/>
      <c r="AU152" s="140"/>
      <c r="AV152" s="140"/>
      <c r="AW152" s="140"/>
      <c r="AX152" s="140"/>
      <c r="AY152" s="140"/>
      <c r="AZ152" s="140"/>
      <c r="BA152" s="140"/>
      <c r="BB152" s="140"/>
      <c r="BC152" s="140"/>
      <c r="BD152" s="140"/>
      <c r="BE152" s="140"/>
      <c r="BF152" s="140"/>
      <c r="BG152" s="140"/>
      <c r="BH152" s="140"/>
      <c r="BI152" s="140"/>
      <c r="BJ152" s="140"/>
      <c r="BK152" s="140"/>
      <c r="BL152" s="140"/>
      <c r="BM152" s="140"/>
      <c r="BN152" s="140"/>
      <c r="BO152" s="140"/>
      <c r="BP152" s="140"/>
      <c r="BQ152" s="140"/>
      <c r="BR152" s="140"/>
      <c r="BS152" s="140"/>
      <c r="BT152" s="140"/>
      <c r="BU152" s="140"/>
      <c r="BV152" s="140"/>
      <c r="BW152" s="140"/>
      <c r="BX152" s="140"/>
      <c r="BY152" s="140"/>
      <c r="BZ152" s="140"/>
      <c r="CA152" s="140"/>
      <c r="CB152" s="140"/>
      <c r="CC152" s="140"/>
      <c r="CD152" s="140"/>
      <c r="CE152" s="140"/>
      <c r="CF152" s="140"/>
      <c r="CG152" s="140"/>
      <c r="CH152" s="140"/>
      <c r="CI152" s="140"/>
      <c r="CJ152" s="140"/>
      <c r="CK152" s="140"/>
      <c r="CL152" s="140"/>
      <c r="CM152" s="140"/>
      <c r="CN152" s="140"/>
      <c r="CO152" s="140"/>
      <c r="CP152" s="140"/>
      <c r="CQ152" s="140"/>
      <c r="CR152" s="140"/>
      <c r="CS152" s="140"/>
      <c r="CT152" s="140"/>
      <c r="CU152" s="140"/>
      <c r="CV152" s="140"/>
      <c r="CW152" s="140"/>
      <c r="CX152" s="140"/>
      <c r="CY152" s="140"/>
      <c r="CZ152" s="140"/>
      <c r="DA152" s="140"/>
      <c r="DB152" s="140"/>
      <c r="DC152" s="140"/>
      <c r="DD152" s="140"/>
      <c r="DE152" s="140"/>
      <c r="DF152" s="140"/>
      <c r="DG152" s="140"/>
      <c r="DH152" s="140"/>
      <c r="DI152" s="140"/>
      <c r="DJ152" s="140"/>
      <c r="DK152" s="140"/>
      <c r="DL152" s="140"/>
      <c r="DM152" s="140"/>
      <c r="DN152" s="140"/>
      <c r="DO152" s="140"/>
      <c r="DP152" s="140"/>
      <c r="DQ152" s="140"/>
      <c r="DR152" s="140"/>
      <c r="DS152" s="140"/>
      <c r="DT152" s="140"/>
      <c r="DU152" s="140"/>
      <c r="DV152" s="140"/>
      <c r="DW152" s="140"/>
      <c r="DX152" s="140"/>
      <c r="DY152" s="140"/>
      <c r="DZ152" s="140"/>
      <c r="EA152" s="140"/>
      <c r="EB152" s="140"/>
      <c r="EC152" s="140"/>
      <c r="ED152" s="140"/>
      <c r="EE152" s="140"/>
      <c r="EF152" s="140"/>
      <c r="EG152" s="140"/>
      <c r="EH152" s="140"/>
      <c r="EI152" s="140"/>
      <c r="EJ152" s="140"/>
      <c r="EK152" s="140"/>
      <c r="EL152" s="140"/>
      <c r="EM152" s="140"/>
      <c r="EN152" s="140"/>
      <c r="EO152" s="140"/>
      <c r="EP152" s="140"/>
      <c r="EQ152" s="140"/>
      <c r="ER152" s="140"/>
      <c r="ES152" s="140"/>
      <c r="ET152" s="140"/>
      <c r="EU152" s="140"/>
      <c r="EV152" s="140"/>
      <c r="EW152" s="140"/>
      <c r="EX152" s="140"/>
      <c r="EY152" s="140"/>
      <c r="EZ152" s="140"/>
      <c r="FA152" s="140"/>
      <c r="FB152" s="140"/>
      <c r="FC152" s="140"/>
      <c r="FD152" s="140"/>
      <c r="FE152" s="140"/>
      <c r="FF152" s="140"/>
      <c r="FG152" s="140"/>
      <c r="FH152" s="140"/>
      <c r="FI152" s="140"/>
      <c r="FJ152" s="140"/>
      <c r="FK152" s="140"/>
      <c r="FL152" s="140"/>
      <c r="FM152" s="140"/>
      <c r="FN152" s="140"/>
      <c r="FO152" s="140"/>
      <c r="FP152" s="140"/>
      <c r="FQ152" s="140"/>
      <c r="FR152" s="140"/>
      <c r="FS152" s="140"/>
      <c r="FT152" s="140"/>
      <c r="FU152" s="140"/>
      <c r="FV152" s="140"/>
      <c r="FW152" s="140"/>
      <c r="FX152" s="140"/>
      <c r="FY152" s="140"/>
      <c r="FZ152" s="140"/>
      <c r="GA152" s="140"/>
      <c r="GB152" s="140"/>
      <c r="GC152" s="140"/>
      <c r="GD152" s="140"/>
      <c r="GE152" s="140"/>
      <c r="GF152" s="140"/>
      <c r="GG152" s="140"/>
      <c r="GH152" s="140"/>
      <c r="GI152" s="140"/>
      <c r="GJ152" s="140"/>
      <c r="GK152" s="140"/>
      <c r="GL152" s="140"/>
      <c r="GM152" s="140"/>
      <c r="GN152" s="140"/>
      <c r="GO152" s="140"/>
      <c r="GP152" s="140"/>
      <c r="GQ152" s="140"/>
      <c r="GR152" s="140"/>
      <c r="GS152" s="140"/>
      <c r="GT152" s="140"/>
      <c r="GU152" s="140"/>
      <c r="GV152" s="140"/>
      <c r="GW152" s="140"/>
      <c r="GX152" s="140"/>
      <c r="GY152" s="140"/>
      <c r="GZ152" s="140"/>
      <c r="HA152" s="140"/>
      <c r="HB152" s="140"/>
      <c r="HC152" s="140"/>
      <c r="HD152" s="140"/>
      <c r="HE152" s="140"/>
      <c r="HF152" s="140"/>
      <c r="HG152" s="140"/>
      <c r="HH152" s="140"/>
      <c r="HI152" s="140"/>
      <c r="HJ152" s="140"/>
      <c r="HK152" s="140"/>
      <c r="HL152" s="140"/>
      <c r="HM152" s="140"/>
      <c r="HN152" s="140"/>
      <c r="HO152" s="140"/>
      <c r="HP152" s="140"/>
      <c r="HQ152" s="140"/>
      <c r="HR152" s="140"/>
      <c r="HS152" s="140"/>
      <c r="HT152" s="140"/>
      <c r="HU152" s="140"/>
      <c r="HV152" s="140"/>
      <c r="HW152" s="141"/>
      <c r="HX152" s="142"/>
    </row>
    <row collapsed="false" customFormat="false" customHeight="false" hidden="false" ht="12.75" outlineLevel="0" r="153">
      <c r="D153" s="113" t="s">
        <v>253</v>
      </c>
      <c r="E153" s="139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  <c r="AA153" s="140"/>
      <c r="AB153" s="140"/>
      <c r="AC153" s="140"/>
      <c r="AD153" s="140"/>
      <c r="AE153" s="140"/>
      <c r="AF153" s="140"/>
      <c r="AG153" s="140"/>
      <c r="AH153" s="140"/>
      <c r="AI153" s="140"/>
      <c r="AJ153" s="140"/>
      <c r="AK153" s="140"/>
      <c r="AL153" s="140"/>
      <c r="AM153" s="140"/>
      <c r="AN153" s="140"/>
      <c r="AO153" s="140"/>
      <c r="AP153" s="140"/>
      <c r="AQ153" s="140"/>
      <c r="AR153" s="140"/>
      <c r="AS153" s="140"/>
      <c r="AT153" s="140"/>
      <c r="AU153" s="140"/>
      <c r="AV153" s="140"/>
      <c r="AW153" s="140"/>
      <c r="AX153" s="140"/>
      <c r="AY153" s="140"/>
      <c r="AZ153" s="140"/>
      <c r="BA153" s="140"/>
      <c r="BB153" s="140"/>
      <c r="BC153" s="140"/>
      <c r="BD153" s="140"/>
      <c r="BE153" s="140"/>
      <c r="BF153" s="140"/>
      <c r="BG153" s="140"/>
      <c r="BH153" s="140"/>
      <c r="BI153" s="140"/>
      <c r="BJ153" s="140"/>
      <c r="BK153" s="140"/>
      <c r="BL153" s="140"/>
      <c r="BM153" s="140"/>
      <c r="BN153" s="140"/>
      <c r="BO153" s="140"/>
      <c r="BP153" s="140"/>
      <c r="BQ153" s="140"/>
      <c r="BR153" s="140"/>
      <c r="BS153" s="140"/>
      <c r="BT153" s="140"/>
      <c r="BU153" s="140"/>
      <c r="BV153" s="140"/>
      <c r="BW153" s="140"/>
      <c r="BX153" s="140"/>
      <c r="BY153" s="140"/>
      <c r="BZ153" s="140"/>
      <c r="CA153" s="140"/>
      <c r="CB153" s="140"/>
      <c r="CC153" s="140"/>
      <c r="CD153" s="140"/>
      <c r="CE153" s="140"/>
      <c r="CF153" s="140"/>
      <c r="CG153" s="140"/>
      <c r="CH153" s="140"/>
      <c r="CI153" s="140"/>
      <c r="CJ153" s="140"/>
      <c r="CK153" s="140"/>
      <c r="CL153" s="140"/>
      <c r="CM153" s="140"/>
      <c r="CN153" s="140"/>
      <c r="CO153" s="140"/>
      <c r="CP153" s="140"/>
      <c r="CQ153" s="140"/>
      <c r="CR153" s="140"/>
      <c r="CS153" s="140"/>
      <c r="CT153" s="140"/>
      <c r="CU153" s="140"/>
      <c r="CV153" s="140"/>
      <c r="CW153" s="140"/>
      <c r="CX153" s="140"/>
      <c r="CY153" s="140"/>
      <c r="CZ153" s="140"/>
      <c r="DA153" s="140"/>
      <c r="DB153" s="140"/>
      <c r="DC153" s="140"/>
      <c r="DD153" s="140"/>
      <c r="DE153" s="140"/>
      <c r="DF153" s="140"/>
      <c r="DG153" s="140"/>
      <c r="DH153" s="140"/>
      <c r="DI153" s="140"/>
      <c r="DJ153" s="140"/>
      <c r="DK153" s="140"/>
      <c r="DL153" s="140"/>
      <c r="DM153" s="140"/>
      <c r="DN153" s="140"/>
      <c r="DO153" s="140"/>
      <c r="DP153" s="140"/>
      <c r="DQ153" s="140"/>
      <c r="DR153" s="140"/>
      <c r="DS153" s="140"/>
      <c r="DT153" s="140"/>
      <c r="DU153" s="140"/>
      <c r="DV153" s="140"/>
      <c r="DW153" s="140"/>
      <c r="DX153" s="140"/>
      <c r="DY153" s="140"/>
      <c r="DZ153" s="140"/>
      <c r="EA153" s="140"/>
      <c r="EB153" s="140"/>
      <c r="EC153" s="140"/>
      <c r="ED153" s="140"/>
      <c r="EE153" s="140"/>
      <c r="EF153" s="140"/>
      <c r="EG153" s="140"/>
      <c r="EH153" s="140"/>
      <c r="EI153" s="140"/>
      <c r="EJ153" s="140"/>
      <c r="EK153" s="140"/>
      <c r="EL153" s="140"/>
      <c r="EM153" s="140"/>
      <c r="EN153" s="140"/>
      <c r="EO153" s="140"/>
      <c r="EP153" s="140"/>
      <c r="EQ153" s="140"/>
      <c r="ER153" s="140"/>
      <c r="ES153" s="140"/>
      <c r="ET153" s="140"/>
      <c r="EU153" s="140"/>
      <c r="EV153" s="140"/>
      <c r="EW153" s="140"/>
      <c r="EX153" s="140"/>
      <c r="EY153" s="140"/>
      <c r="EZ153" s="140"/>
      <c r="FA153" s="140"/>
      <c r="FB153" s="140"/>
      <c r="FC153" s="140"/>
      <c r="FD153" s="140"/>
      <c r="FE153" s="140"/>
      <c r="FF153" s="140"/>
      <c r="FG153" s="140"/>
      <c r="FH153" s="140"/>
      <c r="FI153" s="140"/>
      <c r="FJ153" s="140"/>
      <c r="FK153" s="140"/>
      <c r="FL153" s="140"/>
      <c r="FM153" s="140"/>
      <c r="FN153" s="140"/>
      <c r="FO153" s="140"/>
      <c r="FP153" s="140"/>
      <c r="FQ153" s="140"/>
      <c r="FR153" s="140"/>
      <c r="FS153" s="140"/>
      <c r="FT153" s="140"/>
      <c r="FU153" s="140"/>
      <c r="FV153" s="140"/>
      <c r="FW153" s="140"/>
      <c r="FX153" s="140"/>
      <c r="FY153" s="140"/>
      <c r="FZ153" s="140"/>
      <c r="GA153" s="140"/>
      <c r="GB153" s="140"/>
      <c r="GC153" s="140"/>
      <c r="GD153" s="140"/>
      <c r="GE153" s="140"/>
      <c r="GF153" s="140"/>
      <c r="GG153" s="140"/>
      <c r="GH153" s="140"/>
      <c r="GI153" s="140"/>
      <c r="GJ153" s="140"/>
      <c r="GK153" s="140"/>
      <c r="GL153" s="140"/>
      <c r="GM153" s="140"/>
      <c r="GN153" s="140"/>
      <c r="GO153" s="140"/>
      <c r="GP153" s="140"/>
      <c r="GQ153" s="140"/>
      <c r="GR153" s="140"/>
      <c r="GS153" s="140"/>
      <c r="GT153" s="140"/>
      <c r="GU153" s="140"/>
      <c r="GV153" s="140"/>
      <c r="GW153" s="140"/>
      <c r="GX153" s="140"/>
      <c r="GY153" s="140"/>
      <c r="GZ153" s="140"/>
      <c r="HA153" s="140"/>
      <c r="HB153" s="140"/>
      <c r="HC153" s="140"/>
      <c r="HD153" s="140"/>
      <c r="HE153" s="140"/>
      <c r="HF153" s="140"/>
      <c r="HG153" s="140"/>
      <c r="HH153" s="140"/>
      <c r="HI153" s="140"/>
      <c r="HJ153" s="140"/>
      <c r="HK153" s="140"/>
      <c r="HL153" s="140"/>
      <c r="HM153" s="140"/>
      <c r="HN153" s="140"/>
      <c r="HO153" s="140"/>
      <c r="HP153" s="140"/>
      <c r="HQ153" s="140"/>
      <c r="HR153" s="140"/>
      <c r="HS153" s="140"/>
      <c r="HT153" s="140"/>
      <c r="HU153" s="140"/>
      <c r="HV153" s="140"/>
      <c r="HW153" s="141"/>
      <c r="HX153" s="142"/>
    </row>
    <row collapsed="false" customFormat="false" customHeight="false" hidden="false" ht="12.75" outlineLevel="0" r="154">
      <c r="D154" s="113" t="s">
        <v>254</v>
      </c>
      <c r="E154" s="139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  <c r="AA154" s="140"/>
      <c r="AB154" s="140"/>
      <c r="AC154" s="140"/>
      <c r="AD154" s="140"/>
      <c r="AE154" s="140"/>
      <c r="AF154" s="140"/>
      <c r="AG154" s="140"/>
      <c r="AH154" s="140"/>
      <c r="AI154" s="140"/>
      <c r="AJ154" s="140"/>
      <c r="AK154" s="140"/>
      <c r="AL154" s="140"/>
      <c r="AM154" s="140"/>
      <c r="AN154" s="140"/>
      <c r="AO154" s="140"/>
      <c r="AP154" s="140"/>
      <c r="AQ154" s="140"/>
      <c r="AR154" s="140"/>
      <c r="AS154" s="140"/>
      <c r="AT154" s="140"/>
      <c r="AU154" s="140"/>
      <c r="AV154" s="140"/>
      <c r="AW154" s="140"/>
      <c r="AX154" s="140"/>
      <c r="AY154" s="140"/>
      <c r="AZ154" s="140"/>
      <c r="BA154" s="140"/>
      <c r="BB154" s="140"/>
      <c r="BC154" s="140"/>
      <c r="BD154" s="140"/>
      <c r="BE154" s="140"/>
      <c r="BF154" s="140"/>
      <c r="BG154" s="140"/>
      <c r="BH154" s="140"/>
      <c r="BI154" s="140"/>
      <c r="BJ154" s="140"/>
      <c r="BK154" s="140"/>
      <c r="BL154" s="140"/>
      <c r="BM154" s="140"/>
      <c r="BN154" s="140"/>
      <c r="BO154" s="140"/>
      <c r="BP154" s="140"/>
      <c r="BQ154" s="140"/>
      <c r="BR154" s="140"/>
      <c r="BS154" s="140"/>
      <c r="BT154" s="140"/>
      <c r="BU154" s="140"/>
      <c r="BV154" s="140"/>
      <c r="BW154" s="140"/>
      <c r="BX154" s="140"/>
      <c r="BY154" s="140"/>
      <c r="BZ154" s="140"/>
      <c r="CA154" s="140"/>
      <c r="CB154" s="140"/>
      <c r="CC154" s="140"/>
      <c r="CD154" s="140"/>
      <c r="CE154" s="140"/>
      <c r="CF154" s="140"/>
      <c r="CG154" s="140"/>
      <c r="CH154" s="140"/>
      <c r="CI154" s="140"/>
      <c r="CJ154" s="140"/>
      <c r="CK154" s="140"/>
      <c r="CL154" s="140"/>
      <c r="CM154" s="140"/>
      <c r="CN154" s="140"/>
      <c r="CO154" s="140"/>
      <c r="CP154" s="140"/>
      <c r="CQ154" s="140"/>
      <c r="CR154" s="140"/>
      <c r="CS154" s="140"/>
      <c r="CT154" s="140"/>
      <c r="CU154" s="140"/>
      <c r="CV154" s="140"/>
      <c r="CW154" s="140"/>
      <c r="CX154" s="140"/>
      <c r="CY154" s="140"/>
      <c r="CZ154" s="140"/>
      <c r="DA154" s="140"/>
      <c r="DB154" s="140"/>
      <c r="DC154" s="140"/>
      <c r="DD154" s="140"/>
      <c r="DE154" s="140"/>
      <c r="DF154" s="140"/>
      <c r="DG154" s="140"/>
      <c r="DH154" s="140"/>
      <c r="DI154" s="140"/>
      <c r="DJ154" s="140"/>
      <c r="DK154" s="140"/>
      <c r="DL154" s="140"/>
      <c r="DM154" s="140"/>
      <c r="DN154" s="140"/>
      <c r="DO154" s="140"/>
      <c r="DP154" s="140"/>
      <c r="DQ154" s="140"/>
      <c r="DR154" s="140"/>
      <c r="DS154" s="140"/>
      <c r="DT154" s="140"/>
      <c r="DU154" s="140"/>
      <c r="DV154" s="140"/>
      <c r="DW154" s="140"/>
      <c r="DX154" s="140"/>
      <c r="DY154" s="140"/>
      <c r="DZ154" s="140"/>
      <c r="EA154" s="140"/>
      <c r="EB154" s="140"/>
      <c r="EC154" s="140"/>
      <c r="ED154" s="140"/>
      <c r="EE154" s="140"/>
      <c r="EF154" s="140"/>
      <c r="EG154" s="140"/>
      <c r="EH154" s="140"/>
      <c r="EI154" s="140"/>
      <c r="EJ154" s="140"/>
      <c r="EK154" s="140"/>
      <c r="EL154" s="140"/>
      <c r="EM154" s="140"/>
      <c r="EN154" s="140"/>
      <c r="EO154" s="140"/>
      <c r="EP154" s="140"/>
      <c r="EQ154" s="140"/>
      <c r="ER154" s="140"/>
      <c r="ES154" s="140"/>
      <c r="ET154" s="140"/>
      <c r="EU154" s="140"/>
      <c r="EV154" s="140"/>
      <c r="EW154" s="140"/>
      <c r="EX154" s="140"/>
      <c r="EY154" s="140"/>
      <c r="EZ154" s="140"/>
      <c r="FA154" s="140"/>
      <c r="FB154" s="140"/>
      <c r="FC154" s="140"/>
      <c r="FD154" s="140"/>
      <c r="FE154" s="140"/>
      <c r="FF154" s="140"/>
      <c r="FG154" s="140"/>
      <c r="FH154" s="140"/>
      <c r="FI154" s="140"/>
      <c r="FJ154" s="140"/>
      <c r="FK154" s="140"/>
      <c r="FL154" s="140"/>
      <c r="FM154" s="140"/>
      <c r="FN154" s="140"/>
      <c r="FO154" s="140"/>
      <c r="FP154" s="140"/>
      <c r="FQ154" s="140"/>
      <c r="FR154" s="140"/>
      <c r="FS154" s="140"/>
      <c r="FT154" s="140"/>
      <c r="FU154" s="140"/>
      <c r="FV154" s="140"/>
      <c r="FW154" s="140"/>
      <c r="FX154" s="140"/>
      <c r="FY154" s="140"/>
      <c r="FZ154" s="140"/>
      <c r="GA154" s="140"/>
      <c r="GB154" s="140"/>
      <c r="GC154" s="140"/>
      <c r="GD154" s="140"/>
      <c r="GE154" s="140"/>
      <c r="GF154" s="140"/>
      <c r="GG154" s="140"/>
      <c r="GH154" s="140"/>
      <c r="GI154" s="140"/>
      <c r="GJ154" s="140"/>
      <c r="GK154" s="140"/>
      <c r="GL154" s="140"/>
      <c r="GM154" s="140"/>
      <c r="GN154" s="140"/>
      <c r="GO154" s="140"/>
      <c r="GP154" s="140"/>
      <c r="GQ154" s="140"/>
      <c r="GR154" s="140"/>
      <c r="GS154" s="140"/>
      <c r="GT154" s="140"/>
      <c r="GU154" s="140"/>
      <c r="GV154" s="140"/>
      <c r="GW154" s="140"/>
      <c r="GX154" s="140"/>
      <c r="GY154" s="140"/>
      <c r="GZ154" s="140"/>
      <c r="HA154" s="140"/>
      <c r="HB154" s="140"/>
      <c r="HC154" s="140"/>
      <c r="HD154" s="140"/>
      <c r="HE154" s="140"/>
      <c r="HF154" s="140"/>
      <c r="HG154" s="140"/>
      <c r="HH154" s="140"/>
      <c r="HI154" s="140"/>
      <c r="HJ154" s="140"/>
      <c r="HK154" s="140"/>
      <c r="HL154" s="140"/>
      <c r="HM154" s="140"/>
      <c r="HN154" s="140"/>
      <c r="HO154" s="140"/>
      <c r="HP154" s="140"/>
      <c r="HQ154" s="140"/>
      <c r="HR154" s="140"/>
      <c r="HS154" s="140"/>
      <c r="HT154" s="140"/>
      <c r="HU154" s="140"/>
      <c r="HV154" s="140"/>
      <c r="HW154" s="141"/>
      <c r="HX154" s="142"/>
    </row>
    <row collapsed="false" customFormat="false" customHeight="false" hidden="false" ht="12.75" outlineLevel="0" r="155">
      <c r="D155" s="113" t="s">
        <v>255</v>
      </c>
      <c r="E155" s="139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  <c r="AA155" s="140"/>
      <c r="AB155" s="140"/>
      <c r="AC155" s="140"/>
      <c r="AD155" s="140"/>
      <c r="AE155" s="140"/>
      <c r="AF155" s="140"/>
      <c r="AG155" s="140"/>
      <c r="AH155" s="140"/>
      <c r="AI155" s="140"/>
      <c r="AJ155" s="140"/>
      <c r="AK155" s="140"/>
      <c r="AL155" s="140"/>
      <c r="AM155" s="140"/>
      <c r="AN155" s="140"/>
      <c r="AO155" s="140"/>
      <c r="AP155" s="140"/>
      <c r="AQ155" s="140"/>
      <c r="AR155" s="140"/>
      <c r="AS155" s="140"/>
      <c r="AT155" s="140"/>
      <c r="AU155" s="140"/>
      <c r="AV155" s="140"/>
      <c r="AW155" s="140"/>
      <c r="AX155" s="140"/>
      <c r="AY155" s="140"/>
      <c r="AZ155" s="140"/>
      <c r="BA155" s="140"/>
      <c r="BB155" s="140"/>
      <c r="BC155" s="140"/>
      <c r="BD155" s="140"/>
      <c r="BE155" s="140"/>
      <c r="BF155" s="140"/>
      <c r="BG155" s="140"/>
      <c r="BH155" s="140"/>
      <c r="BI155" s="140"/>
      <c r="BJ155" s="140"/>
      <c r="BK155" s="140"/>
      <c r="BL155" s="140"/>
      <c r="BM155" s="140"/>
      <c r="BN155" s="140"/>
      <c r="BO155" s="140"/>
      <c r="BP155" s="140"/>
      <c r="BQ155" s="140"/>
      <c r="BR155" s="140"/>
      <c r="BS155" s="140"/>
      <c r="BT155" s="140"/>
      <c r="BU155" s="140"/>
      <c r="BV155" s="140"/>
      <c r="BW155" s="140"/>
      <c r="BX155" s="140"/>
      <c r="BY155" s="140"/>
      <c r="BZ155" s="140"/>
      <c r="CA155" s="140"/>
      <c r="CB155" s="140"/>
      <c r="CC155" s="140"/>
      <c r="CD155" s="140"/>
      <c r="CE155" s="140"/>
      <c r="CF155" s="140"/>
      <c r="CG155" s="140"/>
      <c r="CH155" s="140"/>
      <c r="CI155" s="140"/>
      <c r="CJ155" s="140"/>
      <c r="CK155" s="140"/>
      <c r="CL155" s="140"/>
      <c r="CM155" s="140"/>
      <c r="CN155" s="140"/>
      <c r="CO155" s="140"/>
      <c r="CP155" s="140"/>
      <c r="CQ155" s="140"/>
      <c r="CR155" s="140"/>
      <c r="CS155" s="140"/>
      <c r="CT155" s="140"/>
      <c r="CU155" s="140"/>
      <c r="CV155" s="140"/>
      <c r="CW155" s="140"/>
      <c r="CX155" s="140"/>
      <c r="CY155" s="140"/>
      <c r="CZ155" s="140"/>
      <c r="DA155" s="140"/>
      <c r="DB155" s="140"/>
      <c r="DC155" s="140"/>
      <c r="DD155" s="140"/>
      <c r="DE155" s="140"/>
      <c r="DF155" s="140"/>
      <c r="DG155" s="140"/>
      <c r="DH155" s="140"/>
      <c r="DI155" s="140"/>
      <c r="DJ155" s="140"/>
      <c r="DK155" s="140"/>
      <c r="DL155" s="140"/>
      <c r="DM155" s="140"/>
      <c r="DN155" s="140"/>
      <c r="DO155" s="140"/>
      <c r="DP155" s="140"/>
      <c r="DQ155" s="140"/>
      <c r="DR155" s="140"/>
      <c r="DS155" s="140"/>
      <c r="DT155" s="140"/>
      <c r="DU155" s="140"/>
      <c r="DV155" s="140"/>
      <c r="DW155" s="140"/>
      <c r="DX155" s="140"/>
      <c r="DY155" s="140"/>
      <c r="DZ155" s="140"/>
      <c r="EA155" s="140"/>
      <c r="EB155" s="140"/>
      <c r="EC155" s="140"/>
      <c r="ED155" s="140"/>
      <c r="EE155" s="140"/>
      <c r="EF155" s="140"/>
      <c r="EG155" s="140"/>
      <c r="EH155" s="140"/>
      <c r="EI155" s="140"/>
      <c r="EJ155" s="140"/>
      <c r="EK155" s="140"/>
      <c r="EL155" s="140"/>
      <c r="EM155" s="140"/>
      <c r="EN155" s="140"/>
      <c r="EO155" s="140"/>
      <c r="EP155" s="140"/>
      <c r="EQ155" s="140"/>
      <c r="ER155" s="140"/>
      <c r="ES155" s="140"/>
      <c r="ET155" s="140"/>
      <c r="EU155" s="140"/>
      <c r="EV155" s="140"/>
      <c r="EW155" s="140"/>
      <c r="EX155" s="140"/>
      <c r="EY155" s="140"/>
      <c r="EZ155" s="140"/>
      <c r="FA155" s="140"/>
      <c r="FB155" s="140"/>
      <c r="FC155" s="140"/>
      <c r="FD155" s="140"/>
      <c r="FE155" s="140"/>
      <c r="FF155" s="140"/>
      <c r="FG155" s="140"/>
      <c r="FH155" s="140"/>
      <c r="FI155" s="140"/>
      <c r="FJ155" s="140"/>
      <c r="FK155" s="140"/>
      <c r="FL155" s="140"/>
      <c r="FM155" s="140"/>
      <c r="FN155" s="140"/>
      <c r="FO155" s="140"/>
      <c r="FP155" s="140"/>
      <c r="FQ155" s="140"/>
      <c r="FR155" s="140"/>
      <c r="FS155" s="140"/>
      <c r="FT155" s="140"/>
      <c r="FU155" s="140"/>
      <c r="FV155" s="140"/>
      <c r="FW155" s="140"/>
      <c r="FX155" s="140"/>
      <c r="FY155" s="140"/>
      <c r="FZ155" s="140"/>
      <c r="GA155" s="140"/>
      <c r="GB155" s="140"/>
      <c r="GC155" s="140"/>
      <c r="GD155" s="140"/>
      <c r="GE155" s="140"/>
      <c r="GF155" s="140"/>
      <c r="GG155" s="140"/>
      <c r="GH155" s="140"/>
      <c r="GI155" s="140"/>
      <c r="GJ155" s="140"/>
      <c r="GK155" s="140"/>
      <c r="GL155" s="140"/>
      <c r="GM155" s="140"/>
      <c r="GN155" s="140"/>
      <c r="GO155" s="140"/>
      <c r="GP155" s="140"/>
      <c r="GQ155" s="140"/>
      <c r="GR155" s="140"/>
      <c r="GS155" s="140"/>
      <c r="GT155" s="140"/>
      <c r="GU155" s="140"/>
      <c r="GV155" s="140"/>
      <c r="GW155" s="140"/>
      <c r="GX155" s="140"/>
      <c r="GY155" s="140"/>
      <c r="GZ155" s="140"/>
      <c r="HA155" s="140"/>
      <c r="HB155" s="140"/>
      <c r="HC155" s="140"/>
      <c r="HD155" s="140"/>
      <c r="HE155" s="140"/>
      <c r="HF155" s="140"/>
      <c r="HG155" s="140"/>
      <c r="HH155" s="140"/>
      <c r="HI155" s="140"/>
      <c r="HJ155" s="140"/>
      <c r="HK155" s="140"/>
      <c r="HL155" s="140"/>
      <c r="HM155" s="140"/>
      <c r="HN155" s="140"/>
      <c r="HO155" s="140"/>
      <c r="HP155" s="140"/>
      <c r="HQ155" s="140"/>
      <c r="HR155" s="140"/>
      <c r="HS155" s="140"/>
      <c r="HT155" s="140"/>
      <c r="HU155" s="140"/>
      <c r="HV155" s="140"/>
      <c r="HW155" s="141"/>
      <c r="HX155" s="142"/>
    </row>
    <row collapsed="false" customFormat="false" customHeight="false" hidden="false" ht="12.75" outlineLevel="0" r="156">
      <c r="D156" s="113" t="s">
        <v>256</v>
      </c>
      <c r="E156" s="139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  <c r="AA156" s="140"/>
      <c r="AB156" s="140"/>
      <c r="AC156" s="140"/>
      <c r="AD156" s="140"/>
      <c r="AE156" s="140"/>
      <c r="AF156" s="140"/>
      <c r="AG156" s="140"/>
      <c r="AH156" s="140"/>
      <c r="AI156" s="140"/>
      <c r="AJ156" s="140"/>
      <c r="AK156" s="140"/>
      <c r="AL156" s="140"/>
      <c r="AM156" s="140"/>
      <c r="AN156" s="140"/>
      <c r="AO156" s="140"/>
      <c r="AP156" s="140"/>
      <c r="AQ156" s="140"/>
      <c r="AR156" s="140"/>
      <c r="AS156" s="140"/>
      <c r="AT156" s="140"/>
      <c r="AU156" s="140"/>
      <c r="AV156" s="140"/>
      <c r="AW156" s="140"/>
      <c r="AX156" s="140"/>
      <c r="AY156" s="140"/>
      <c r="AZ156" s="140"/>
      <c r="BA156" s="140"/>
      <c r="BB156" s="140"/>
      <c r="BC156" s="140"/>
      <c r="BD156" s="140"/>
      <c r="BE156" s="140"/>
      <c r="BF156" s="140"/>
      <c r="BG156" s="140"/>
      <c r="BH156" s="140"/>
      <c r="BI156" s="140"/>
      <c r="BJ156" s="140"/>
      <c r="BK156" s="140"/>
      <c r="BL156" s="140"/>
      <c r="BM156" s="140"/>
      <c r="BN156" s="140"/>
      <c r="BO156" s="140"/>
      <c r="BP156" s="140"/>
      <c r="BQ156" s="140"/>
      <c r="BR156" s="140"/>
      <c r="BS156" s="140"/>
      <c r="BT156" s="140"/>
      <c r="BU156" s="140"/>
      <c r="BV156" s="140"/>
      <c r="BW156" s="140"/>
      <c r="BX156" s="140"/>
      <c r="BY156" s="140"/>
      <c r="BZ156" s="140"/>
      <c r="CA156" s="140"/>
      <c r="CB156" s="140"/>
      <c r="CC156" s="140"/>
      <c r="CD156" s="140"/>
      <c r="CE156" s="140"/>
      <c r="CF156" s="140"/>
      <c r="CG156" s="140"/>
      <c r="CH156" s="140"/>
      <c r="CI156" s="140"/>
      <c r="CJ156" s="140"/>
      <c r="CK156" s="140"/>
      <c r="CL156" s="140"/>
      <c r="CM156" s="140"/>
      <c r="CN156" s="140"/>
      <c r="CO156" s="140"/>
      <c r="CP156" s="140"/>
      <c r="CQ156" s="140"/>
      <c r="CR156" s="140"/>
      <c r="CS156" s="140"/>
      <c r="CT156" s="140"/>
      <c r="CU156" s="140"/>
      <c r="CV156" s="140"/>
      <c r="CW156" s="140"/>
      <c r="CX156" s="140"/>
      <c r="CY156" s="140"/>
      <c r="CZ156" s="140"/>
      <c r="DA156" s="140"/>
      <c r="DB156" s="140"/>
      <c r="DC156" s="140"/>
      <c r="DD156" s="140"/>
      <c r="DE156" s="140"/>
      <c r="DF156" s="140"/>
      <c r="DG156" s="140"/>
      <c r="DH156" s="140"/>
      <c r="DI156" s="140"/>
      <c r="DJ156" s="140"/>
      <c r="DK156" s="140"/>
      <c r="DL156" s="140"/>
      <c r="DM156" s="140"/>
      <c r="DN156" s="140"/>
      <c r="DO156" s="140"/>
      <c r="DP156" s="140"/>
      <c r="DQ156" s="140"/>
      <c r="DR156" s="140"/>
      <c r="DS156" s="140"/>
      <c r="DT156" s="140"/>
      <c r="DU156" s="140"/>
      <c r="DV156" s="140"/>
      <c r="DW156" s="140"/>
      <c r="DX156" s="140"/>
      <c r="DY156" s="140"/>
      <c r="DZ156" s="140"/>
      <c r="EA156" s="140"/>
      <c r="EB156" s="140"/>
      <c r="EC156" s="140"/>
      <c r="ED156" s="140"/>
      <c r="EE156" s="140"/>
      <c r="EF156" s="140"/>
      <c r="EG156" s="140"/>
      <c r="EH156" s="140"/>
      <c r="EI156" s="140"/>
      <c r="EJ156" s="140"/>
      <c r="EK156" s="140"/>
      <c r="EL156" s="140"/>
      <c r="EM156" s="140"/>
      <c r="EN156" s="140"/>
      <c r="EO156" s="140"/>
      <c r="EP156" s="140"/>
      <c r="EQ156" s="140"/>
      <c r="ER156" s="140"/>
      <c r="ES156" s="140"/>
      <c r="ET156" s="140"/>
      <c r="EU156" s="140"/>
      <c r="EV156" s="140"/>
      <c r="EW156" s="140"/>
      <c r="EX156" s="140"/>
      <c r="EY156" s="140"/>
      <c r="EZ156" s="140"/>
      <c r="FA156" s="140"/>
      <c r="FB156" s="140"/>
      <c r="FC156" s="140"/>
      <c r="FD156" s="140"/>
      <c r="FE156" s="140"/>
      <c r="FF156" s="140"/>
      <c r="FG156" s="140"/>
      <c r="FH156" s="140"/>
      <c r="FI156" s="140"/>
      <c r="FJ156" s="140"/>
      <c r="FK156" s="140"/>
      <c r="FL156" s="140"/>
      <c r="FM156" s="140"/>
      <c r="FN156" s="140"/>
      <c r="FO156" s="140"/>
      <c r="FP156" s="140"/>
      <c r="FQ156" s="140"/>
      <c r="FR156" s="140"/>
      <c r="FS156" s="140"/>
      <c r="FT156" s="140"/>
      <c r="FU156" s="140"/>
      <c r="FV156" s="140"/>
      <c r="FW156" s="140"/>
      <c r="FX156" s="140"/>
      <c r="FY156" s="140"/>
      <c r="FZ156" s="140"/>
      <c r="GA156" s="140"/>
      <c r="GB156" s="140"/>
      <c r="GC156" s="140"/>
      <c r="GD156" s="140"/>
      <c r="GE156" s="140"/>
      <c r="GF156" s="140"/>
      <c r="GG156" s="140"/>
      <c r="GH156" s="140"/>
      <c r="GI156" s="140"/>
      <c r="GJ156" s="140"/>
      <c r="GK156" s="140"/>
      <c r="GL156" s="140"/>
      <c r="GM156" s="140"/>
      <c r="GN156" s="140"/>
      <c r="GO156" s="140"/>
      <c r="GP156" s="140"/>
      <c r="GQ156" s="140"/>
      <c r="GR156" s="140"/>
      <c r="GS156" s="140"/>
      <c r="GT156" s="140"/>
      <c r="GU156" s="140"/>
      <c r="GV156" s="140"/>
      <c r="GW156" s="140"/>
      <c r="GX156" s="140"/>
      <c r="GY156" s="140"/>
      <c r="GZ156" s="140"/>
      <c r="HA156" s="140"/>
      <c r="HB156" s="140"/>
      <c r="HC156" s="140"/>
      <c r="HD156" s="140"/>
      <c r="HE156" s="140"/>
      <c r="HF156" s="140"/>
      <c r="HG156" s="140"/>
      <c r="HH156" s="140"/>
      <c r="HI156" s="140"/>
      <c r="HJ156" s="140"/>
      <c r="HK156" s="140"/>
      <c r="HL156" s="140"/>
      <c r="HM156" s="140"/>
      <c r="HN156" s="140"/>
      <c r="HO156" s="140"/>
      <c r="HP156" s="140"/>
      <c r="HQ156" s="140"/>
      <c r="HR156" s="140"/>
      <c r="HS156" s="140"/>
      <c r="HT156" s="140"/>
      <c r="HU156" s="140"/>
      <c r="HV156" s="140"/>
      <c r="HW156" s="141"/>
      <c r="HX156" s="142"/>
    </row>
    <row collapsed="false" customFormat="false" customHeight="false" hidden="false" ht="12.75" outlineLevel="0" r="157">
      <c r="D157" s="113" t="s">
        <v>257</v>
      </c>
      <c r="E157" s="139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  <c r="AA157" s="140"/>
      <c r="AB157" s="140"/>
      <c r="AC157" s="140"/>
      <c r="AD157" s="140"/>
      <c r="AE157" s="140"/>
      <c r="AF157" s="140"/>
      <c r="AG157" s="140"/>
      <c r="AH157" s="140"/>
      <c r="AI157" s="140"/>
      <c r="AJ157" s="140"/>
      <c r="AK157" s="140"/>
      <c r="AL157" s="140"/>
      <c r="AM157" s="140"/>
      <c r="AN157" s="140"/>
      <c r="AO157" s="140"/>
      <c r="AP157" s="140"/>
      <c r="AQ157" s="140"/>
      <c r="AR157" s="140"/>
      <c r="AS157" s="140"/>
      <c r="AT157" s="140"/>
      <c r="AU157" s="140"/>
      <c r="AV157" s="140"/>
      <c r="AW157" s="140"/>
      <c r="AX157" s="140"/>
      <c r="AY157" s="140"/>
      <c r="AZ157" s="140"/>
      <c r="BA157" s="140"/>
      <c r="BB157" s="140"/>
      <c r="BC157" s="140"/>
      <c r="BD157" s="140"/>
      <c r="BE157" s="140"/>
      <c r="BF157" s="140"/>
      <c r="BG157" s="140"/>
      <c r="BH157" s="140"/>
      <c r="BI157" s="140"/>
      <c r="BJ157" s="140"/>
      <c r="BK157" s="140"/>
      <c r="BL157" s="140"/>
      <c r="BM157" s="140"/>
      <c r="BN157" s="140"/>
      <c r="BO157" s="140"/>
      <c r="BP157" s="140"/>
      <c r="BQ157" s="140"/>
      <c r="BR157" s="140"/>
      <c r="BS157" s="140"/>
      <c r="BT157" s="140"/>
      <c r="BU157" s="140"/>
      <c r="BV157" s="140"/>
      <c r="BW157" s="140"/>
      <c r="BX157" s="140"/>
      <c r="BY157" s="140"/>
      <c r="BZ157" s="140"/>
      <c r="CA157" s="140"/>
      <c r="CB157" s="140"/>
      <c r="CC157" s="140"/>
      <c r="CD157" s="140"/>
      <c r="CE157" s="140"/>
      <c r="CF157" s="140"/>
      <c r="CG157" s="140"/>
      <c r="CH157" s="140"/>
      <c r="CI157" s="140"/>
      <c r="CJ157" s="140"/>
      <c r="CK157" s="140"/>
      <c r="CL157" s="140"/>
      <c r="CM157" s="140"/>
      <c r="CN157" s="140"/>
      <c r="CO157" s="140"/>
      <c r="CP157" s="140"/>
      <c r="CQ157" s="140"/>
      <c r="CR157" s="140"/>
      <c r="CS157" s="140"/>
      <c r="CT157" s="140"/>
      <c r="CU157" s="140"/>
      <c r="CV157" s="140"/>
      <c r="CW157" s="140"/>
      <c r="CX157" s="140"/>
      <c r="CY157" s="140"/>
      <c r="CZ157" s="140"/>
      <c r="DA157" s="140"/>
      <c r="DB157" s="140"/>
      <c r="DC157" s="140"/>
      <c r="DD157" s="140"/>
      <c r="DE157" s="140"/>
      <c r="DF157" s="140"/>
      <c r="DG157" s="140"/>
      <c r="DH157" s="140"/>
      <c r="DI157" s="140"/>
      <c r="DJ157" s="140"/>
      <c r="DK157" s="140"/>
      <c r="DL157" s="140"/>
      <c r="DM157" s="140"/>
      <c r="DN157" s="140"/>
      <c r="DO157" s="140"/>
      <c r="DP157" s="140"/>
      <c r="DQ157" s="140"/>
      <c r="DR157" s="140"/>
      <c r="DS157" s="140"/>
      <c r="DT157" s="140"/>
      <c r="DU157" s="140"/>
      <c r="DV157" s="140"/>
      <c r="DW157" s="140"/>
      <c r="DX157" s="140"/>
      <c r="DY157" s="140"/>
      <c r="DZ157" s="140"/>
      <c r="EA157" s="140"/>
      <c r="EB157" s="140"/>
      <c r="EC157" s="140"/>
      <c r="ED157" s="140"/>
      <c r="EE157" s="140"/>
      <c r="EF157" s="140"/>
      <c r="EG157" s="140"/>
      <c r="EH157" s="140"/>
      <c r="EI157" s="140"/>
      <c r="EJ157" s="140"/>
      <c r="EK157" s="140"/>
      <c r="EL157" s="140"/>
      <c r="EM157" s="140"/>
      <c r="EN157" s="140"/>
      <c r="EO157" s="140"/>
      <c r="EP157" s="140"/>
      <c r="EQ157" s="140"/>
      <c r="ER157" s="140"/>
      <c r="ES157" s="140"/>
      <c r="ET157" s="140"/>
      <c r="EU157" s="140"/>
      <c r="EV157" s="140"/>
      <c r="EW157" s="140"/>
      <c r="EX157" s="140"/>
      <c r="EY157" s="140"/>
      <c r="EZ157" s="140"/>
      <c r="FA157" s="140"/>
      <c r="FB157" s="140"/>
      <c r="FC157" s="140"/>
      <c r="FD157" s="140"/>
      <c r="FE157" s="140"/>
      <c r="FF157" s="140"/>
      <c r="FG157" s="140"/>
      <c r="FH157" s="140"/>
      <c r="FI157" s="140"/>
      <c r="FJ157" s="140"/>
      <c r="FK157" s="140"/>
      <c r="FL157" s="140"/>
      <c r="FM157" s="140"/>
      <c r="FN157" s="140"/>
      <c r="FO157" s="140"/>
      <c r="FP157" s="140"/>
      <c r="FQ157" s="140"/>
      <c r="FR157" s="140"/>
      <c r="FS157" s="140"/>
      <c r="FT157" s="140"/>
      <c r="FU157" s="140"/>
      <c r="FV157" s="140"/>
      <c r="FW157" s="140"/>
      <c r="FX157" s="140"/>
      <c r="FY157" s="140"/>
      <c r="FZ157" s="140"/>
      <c r="GA157" s="140"/>
      <c r="GB157" s="140"/>
      <c r="GC157" s="140"/>
      <c r="GD157" s="140"/>
      <c r="GE157" s="140"/>
      <c r="GF157" s="140"/>
      <c r="GG157" s="140"/>
      <c r="GH157" s="140"/>
      <c r="GI157" s="140"/>
      <c r="GJ157" s="140"/>
      <c r="GK157" s="140"/>
      <c r="GL157" s="140"/>
      <c r="GM157" s="140"/>
      <c r="GN157" s="140"/>
      <c r="GO157" s="140"/>
      <c r="GP157" s="140"/>
      <c r="GQ157" s="140"/>
      <c r="GR157" s="140"/>
      <c r="GS157" s="140"/>
      <c r="GT157" s="140"/>
      <c r="GU157" s="140"/>
      <c r="GV157" s="140"/>
      <c r="GW157" s="140"/>
      <c r="GX157" s="140"/>
      <c r="GY157" s="140"/>
      <c r="GZ157" s="140"/>
      <c r="HA157" s="140"/>
      <c r="HB157" s="140"/>
      <c r="HC157" s="140"/>
      <c r="HD157" s="140"/>
      <c r="HE157" s="140"/>
      <c r="HF157" s="140"/>
      <c r="HG157" s="140"/>
      <c r="HH157" s="140"/>
      <c r="HI157" s="140"/>
      <c r="HJ157" s="140"/>
      <c r="HK157" s="140"/>
      <c r="HL157" s="140"/>
      <c r="HM157" s="140"/>
      <c r="HN157" s="140"/>
      <c r="HO157" s="140"/>
      <c r="HP157" s="140"/>
      <c r="HQ157" s="140"/>
      <c r="HR157" s="140"/>
      <c r="HS157" s="140"/>
      <c r="HT157" s="140"/>
      <c r="HU157" s="140"/>
      <c r="HV157" s="140"/>
      <c r="HW157" s="141"/>
      <c r="HX157" s="142"/>
    </row>
    <row collapsed="false" customFormat="false" customHeight="false" hidden="false" ht="12.75" outlineLevel="0" r="158">
      <c r="D158" s="113" t="s">
        <v>259</v>
      </c>
      <c r="E158" s="139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  <c r="AA158" s="140"/>
      <c r="AB158" s="140"/>
      <c r="AC158" s="140"/>
      <c r="AD158" s="140"/>
      <c r="AE158" s="140"/>
      <c r="AF158" s="140"/>
      <c r="AG158" s="140"/>
      <c r="AH158" s="140"/>
      <c r="AI158" s="140"/>
      <c r="AJ158" s="140"/>
      <c r="AK158" s="140"/>
      <c r="AL158" s="140"/>
      <c r="AM158" s="140"/>
      <c r="AN158" s="140"/>
      <c r="AO158" s="140"/>
      <c r="AP158" s="140"/>
      <c r="AQ158" s="140"/>
      <c r="AR158" s="140"/>
      <c r="AS158" s="140"/>
      <c r="AT158" s="140"/>
      <c r="AU158" s="140"/>
      <c r="AV158" s="140"/>
      <c r="AW158" s="140"/>
      <c r="AX158" s="140"/>
      <c r="AY158" s="140"/>
      <c r="AZ158" s="140"/>
      <c r="BA158" s="140"/>
      <c r="BB158" s="140"/>
      <c r="BC158" s="140"/>
      <c r="BD158" s="140"/>
      <c r="BE158" s="140"/>
      <c r="BF158" s="140"/>
      <c r="BG158" s="140"/>
      <c r="BH158" s="140"/>
      <c r="BI158" s="140"/>
      <c r="BJ158" s="140"/>
      <c r="BK158" s="140"/>
      <c r="BL158" s="140"/>
      <c r="BM158" s="140"/>
      <c r="BN158" s="140"/>
      <c r="BO158" s="140"/>
      <c r="BP158" s="140"/>
      <c r="BQ158" s="140"/>
      <c r="BR158" s="140"/>
      <c r="BS158" s="140"/>
      <c r="BT158" s="140"/>
      <c r="BU158" s="140"/>
      <c r="BV158" s="140"/>
      <c r="BW158" s="140"/>
      <c r="BX158" s="140"/>
      <c r="BY158" s="140"/>
      <c r="BZ158" s="140"/>
      <c r="CA158" s="140"/>
      <c r="CB158" s="140"/>
      <c r="CC158" s="140"/>
      <c r="CD158" s="140"/>
      <c r="CE158" s="140"/>
      <c r="CF158" s="140"/>
      <c r="CG158" s="140"/>
      <c r="CH158" s="140"/>
      <c r="CI158" s="140"/>
      <c r="CJ158" s="140"/>
      <c r="CK158" s="140"/>
      <c r="CL158" s="140"/>
      <c r="CM158" s="140"/>
      <c r="CN158" s="140"/>
      <c r="CO158" s="140"/>
      <c r="CP158" s="140"/>
      <c r="CQ158" s="140"/>
      <c r="CR158" s="140"/>
      <c r="CS158" s="140"/>
      <c r="CT158" s="140"/>
      <c r="CU158" s="140"/>
      <c r="CV158" s="140"/>
      <c r="CW158" s="140"/>
      <c r="CX158" s="140"/>
      <c r="CY158" s="140"/>
      <c r="CZ158" s="140"/>
      <c r="DA158" s="140"/>
      <c r="DB158" s="140"/>
      <c r="DC158" s="140"/>
      <c r="DD158" s="140"/>
      <c r="DE158" s="140"/>
      <c r="DF158" s="140"/>
      <c r="DG158" s="140"/>
      <c r="DH158" s="140"/>
      <c r="DI158" s="140"/>
      <c r="DJ158" s="140"/>
      <c r="DK158" s="140"/>
      <c r="DL158" s="140"/>
      <c r="DM158" s="140"/>
      <c r="DN158" s="140"/>
      <c r="DO158" s="140"/>
      <c r="DP158" s="140"/>
      <c r="DQ158" s="140"/>
      <c r="DR158" s="140"/>
      <c r="DS158" s="140"/>
      <c r="DT158" s="140"/>
      <c r="DU158" s="140"/>
      <c r="DV158" s="140"/>
      <c r="DW158" s="140"/>
      <c r="DX158" s="140"/>
      <c r="DY158" s="140"/>
      <c r="DZ158" s="140"/>
      <c r="EA158" s="140"/>
      <c r="EB158" s="140"/>
      <c r="EC158" s="140"/>
      <c r="ED158" s="140"/>
      <c r="EE158" s="140"/>
      <c r="EF158" s="140"/>
      <c r="EG158" s="140"/>
      <c r="EH158" s="140"/>
      <c r="EI158" s="140"/>
      <c r="EJ158" s="140"/>
      <c r="EK158" s="140"/>
      <c r="EL158" s="140"/>
      <c r="EM158" s="140"/>
      <c r="EN158" s="140"/>
      <c r="EO158" s="140"/>
      <c r="EP158" s="140"/>
      <c r="EQ158" s="140"/>
      <c r="ER158" s="140"/>
      <c r="ES158" s="140"/>
      <c r="ET158" s="140"/>
      <c r="EU158" s="140"/>
      <c r="EV158" s="140"/>
      <c r="EW158" s="140"/>
      <c r="EX158" s="140"/>
      <c r="EY158" s="140"/>
      <c r="EZ158" s="140"/>
      <c r="FA158" s="140"/>
      <c r="FB158" s="140"/>
      <c r="FC158" s="140"/>
      <c r="FD158" s="140"/>
      <c r="FE158" s="140"/>
      <c r="FF158" s="140"/>
      <c r="FG158" s="140"/>
      <c r="FH158" s="140"/>
      <c r="FI158" s="140"/>
      <c r="FJ158" s="140"/>
      <c r="FK158" s="140"/>
      <c r="FL158" s="140"/>
      <c r="FM158" s="140"/>
      <c r="FN158" s="140"/>
      <c r="FO158" s="140"/>
      <c r="FP158" s="140"/>
      <c r="FQ158" s="140"/>
      <c r="FR158" s="140"/>
      <c r="FS158" s="140"/>
      <c r="FT158" s="140"/>
      <c r="FU158" s="140"/>
      <c r="FV158" s="140"/>
      <c r="FW158" s="140"/>
      <c r="FX158" s="140"/>
      <c r="FY158" s="140"/>
      <c r="FZ158" s="140"/>
      <c r="GA158" s="140"/>
      <c r="GB158" s="140"/>
      <c r="GC158" s="140"/>
      <c r="GD158" s="140"/>
      <c r="GE158" s="140"/>
      <c r="GF158" s="140"/>
      <c r="GG158" s="140"/>
      <c r="GH158" s="140"/>
      <c r="GI158" s="140"/>
      <c r="GJ158" s="140"/>
      <c r="GK158" s="140"/>
      <c r="GL158" s="140"/>
      <c r="GM158" s="140"/>
      <c r="GN158" s="140"/>
      <c r="GO158" s="140"/>
      <c r="GP158" s="140"/>
      <c r="GQ158" s="140"/>
      <c r="GR158" s="140"/>
      <c r="GS158" s="140"/>
      <c r="GT158" s="140"/>
      <c r="GU158" s="140"/>
      <c r="GV158" s="140"/>
      <c r="GW158" s="140"/>
      <c r="GX158" s="140"/>
      <c r="GY158" s="140"/>
      <c r="GZ158" s="140"/>
      <c r="HA158" s="140"/>
      <c r="HB158" s="140"/>
      <c r="HC158" s="140"/>
      <c r="HD158" s="140"/>
      <c r="HE158" s="140"/>
      <c r="HF158" s="140"/>
      <c r="HG158" s="140"/>
      <c r="HH158" s="140"/>
      <c r="HI158" s="140"/>
      <c r="HJ158" s="140"/>
      <c r="HK158" s="140"/>
      <c r="HL158" s="140"/>
      <c r="HM158" s="140"/>
      <c r="HN158" s="140"/>
      <c r="HO158" s="140"/>
      <c r="HP158" s="140"/>
      <c r="HQ158" s="140"/>
      <c r="HR158" s="140"/>
      <c r="HS158" s="140"/>
      <c r="HT158" s="140"/>
      <c r="HU158" s="140"/>
      <c r="HV158" s="140"/>
      <c r="HW158" s="141"/>
      <c r="HX158" s="142"/>
    </row>
    <row collapsed="false" customFormat="false" customHeight="false" hidden="false" ht="12.75" outlineLevel="0" r="159">
      <c r="D159" s="113" t="s">
        <v>260</v>
      </c>
      <c r="E159" s="139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  <c r="AA159" s="140"/>
      <c r="AB159" s="140"/>
      <c r="AC159" s="140"/>
      <c r="AD159" s="140"/>
      <c r="AE159" s="140"/>
      <c r="AF159" s="140"/>
      <c r="AG159" s="140"/>
      <c r="AH159" s="140"/>
      <c r="AI159" s="140"/>
      <c r="AJ159" s="140"/>
      <c r="AK159" s="140"/>
      <c r="AL159" s="140"/>
      <c r="AM159" s="140"/>
      <c r="AN159" s="140"/>
      <c r="AO159" s="140"/>
      <c r="AP159" s="140"/>
      <c r="AQ159" s="140"/>
      <c r="AR159" s="140"/>
      <c r="AS159" s="140"/>
      <c r="AT159" s="140"/>
      <c r="AU159" s="140"/>
      <c r="AV159" s="140"/>
      <c r="AW159" s="140"/>
      <c r="AX159" s="140"/>
      <c r="AY159" s="140"/>
      <c r="AZ159" s="140"/>
      <c r="BA159" s="140"/>
      <c r="BB159" s="140"/>
      <c r="BC159" s="140"/>
      <c r="BD159" s="140"/>
      <c r="BE159" s="140"/>
      <c r="BF159" s="140"/>
      <c r="BG159" s="140"/>
      <c r="BH159" s="140"/>
      <c r="BI159" s="140"/>
      <c r="BJ159" s="140"/>
      <c r="BK159" s="140"/>
      <c r="BL159" s="140"/>
      <c r="BM159" s="140"/>
      <c r="BN159" s="140"/>
      <c r="BO159" s="140"/>
      <c r="BP159" s="140"/>
      <c r="BQ159" s="140"/>
      <c r="BR159" s="140"/>
      <c r="BS159" s="140"/>
      <c r="BT159" s="140"/>
      <c r="BU159" s="140"/>
      <c r="BV159" s="140"/>
      <c r="BW159" s="140"/>
      <c r="BX159" s="140"/>
      <c r="BY159" s="140"/>
      <c r="BZ159" s="140"/>
      <c r="CA159" s="140"/>
      <c r="CB159" s="140"/>
      <c r="CC159" s="140"/>
      <c r="CD159" s="140"/>
      <c r="CE159" s="140"/>
      <c r="CF159" s="140"/>
      <c r="CG159" s="140"/>
      <c r="CH159" s="140"/>
      <c r="CI159" s="140"/>
      <c r="CJ159" s="140"/>
      <c r="CK159" s="140"/>
      <c r="CL159" s="140"/>
      <c r="CM159" s="140"/>
      <c r="CN159" s="140"/>
      <c r="CO159" s="140"/>
      <c r="CP159" s="140"/>
      <c r="CQ159" s="140"/>
      <c r="CR159" s="140"/>
      <c r="CS159" s="140"/>
      <c r="CT159" s="140"/>
      <c r="CU159" s="140"/>
      <c r="CV159" s="140"/>
      <c r="CW159" s="140"/>
      <c r="CX159" s="140"/>
      <c r="CY159" s="140"/>
      <c r="CZ159" s="140"/>
      <c r="DA159" s="140"/>
      <c r="DB159" s="140"/>
      <c r="DC159" s="140"/>
      <c r="DD159" s="140"/>
      <c r="DE159" s="140"/>
      <c r="DF159" s="140"/>
      <c r="DG159" s="140"/>
      <c r="DH159" s="140"/>
      <c r="DI159" s="140"/>
      <c r="DJ159" s="140"/>
      <c r="DK159" s="140"/>
      <c r="DL159" s="140"/>
      <c r="DM159" s="140"/>
      <c r="DN159" s="140"/>
      <c r="DO159" s="140"/>
      <c r="DP159" s="140"/>
      <c r="DQ159" s="140"/>
      <c r="DR159" s="140"/>
      <c r="DS159" s="140"/>
      <c r="DT159" s="140"/>
      <c r="DU159" s="140"/>
      <c r="DV159" s="140"/>
      <c r="DW159" s="140"/>
      <c r="DX159" s="140"/>
      <c r="DY159" s="140"/>
      <c r="DZ159" s="140"/>
      <c r="EA159" s="140"/>
      <c r="EB159" s="140"/>
      <c r="EC159" s="140"/>
      <c r="ED159" s="140"/>
      <c r="EE159" s="140"/>
      <c r="EF159" s="140"/>
      <c r="EG159" s="140"/>
      <c r="EH159" s="140"/>
      <c r="EI159" s="140"/>
      <c r="EJ159" s="140"/>
      <c r="EK159" s="140"/>
      <c r="EL159" s="140"/>
      <c r="EM159" s="140"/>
      <c r="EN159" s="140"/>
      <c r="EO159" s="140"/>
      <c r="EP159" s="140"/>
      <c r="EQ159" s="140"/>
      <c r="ER159" s="140"/>
      <c r="ES159" s="140"/>
      <c r="ET159" s="140"/>
      <c r="EU159" s="140"/>
      <c r="EV159" s="140"/>
      <c r="EW159" s="140"/>
      <c r="EX159" s="140"/>
      <c r="EY159" s="140"/>
      <c r="EZ159" s="140"/>
      <c r="FA159" s="140"/>
      <c r="FB159" s="140"/>
      <c r="FC159" s="140"/>
      <c r="FD159" s="140"/>
      <c r="FE159" s="140"/>
      <c r="FF159" s="140"/>
      <c r="FG159" s="140"/>
      <c r="FH159" s="140"/>
      <c r="FI159" s="140"/>
      <c r="FJ159" s="140"/>
      <c r="FK159" s="140"/>
      <c r="FL159" s="140"/>
      <c r="FM159" s="140"/>
      <c r="FN159" s="140"/>
      <c r="FO159" s="140"/>
      <c r="FP159" s="140"/>
      <c r="FQ159" s="140"/>
      <c r="FR159" s="140"/>
      <c r="FS159" s="140"/>
      <c r="FT159" s="140"/>
      <c r="FU159" s="140"/>
      <c r="FV159" s="140"/>
      <c r="FW159" s="140"/>
      <c r="FX159" s="140"/>
      <c r="FY159" s="140"/>
      <c r="FZ159" s="140"/>
      <c r="GA159" s="140"/>
      <c r="GB159" s="140"/>
      <c r="GC159" s="140"/>
      <c r="GD159" s="140"/>
      <c r="GE159" s="140"/>
      <c r="GF159" s="140"/>
      <c r="GG159" s="140"/>
      <c r="GH159" s="140"/>
      <c r="GI159" s="140"/>
      <c r="GJ159" s="140"/>
      <c r="GK159" s="140"/>
      <c r="GL159" s="140"/>
      <c r="GM159" s="140"/>
      <c r="GN159" s="140"/>
      <c r="GO159" s="140"/>
      <c r="GP159" s="140"/>
      <c r="GQ159" s="140"/>
      <c r="GR159" s="140"/>
      <c r="GS159" s="140"/>
      <c r="GT159" s="140"/>
      <c r="GU159" s="140"/>
      <c r="GV159" s="140"/>
      <c r="GW159" s="140"/>
      <c r="GX159" s="140"/>
      <c r="GY159" s="140"/>
      <c r="GZ159" s="140"/>
      <c r="HA159" s="140"/>
      <c r="HB159" s="140"/>
      <c r="HC159" s="140"/>
      <c r="HD159" s="140"/>
      <c r="HE159" s="140"/>
      <c r="HF159" s="140"/>
      <c r="HG159" s="140"/>
      <c r="HH159" s="140"/>
      <c r="HI159" s="140"/>
      <c r="HJ159" s="140"/>
      <c r="HK159" s="140"/>
      <c r="HL159" s="140"/>
      <c r="HM159" s="140"/>
      <c r="HN159" s="140"/>
      <c r="HO159" s="140"/>
      <c r="HP159" s="140"/>
      <c r="HQ159" s="140"/>
      <c r="HR159" s="140"/>
      <c r="HS159" s="140"/>
      <c r="HT159" s="140"/>
      <c r="HU159" s="140"/>
      <c r="HV159" s="140"/>
      <c r="HW159" s="141"/>
      <c r="HX159" s="142"/>
    </row>
    <row collapsed="false" customFormat="false" customHeight="false" hidden="false" ht="12.75" outlineLevel="0" r="160">
      <c r="D160" s="113" t="s">
        <v>261</v>
      </c>
      <c r="E160" s="139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  <c r="AB160" s="140"/>
      <c r="AC160" s="140"/>
      <c r="AD160" s="140"/>
      <c r="AE160" s="140"/>
      <c r="AF160" s="140"/>
      <c r="AG160" s="140"/>
      <c r="AH160" s="140"/>
      <c r="AI160" s="140"/>
      <c r="AJ160" s="140"/>
      <c r="AK160" s="140"/>
      <c r="AL160" s="140"/>
      <c r="AM160" s="140"/>
      <c r="AN160" s="140"/>
      <c r="AO160" s="140"/>
      <c r="AP160" s="140"/>
      <c r="AQ160" s="140"/>
      <c r="AR160" s="140"/>
      <c r="AS160" s="140"/>
      <c r="AT160" s="140"/>
      <c r="AU160" s="140"/>
      <c r="AV160" s="140"/>
      <c r="AW160" s="140"/>
      <c r="AX160" s="140"/>
      <c r="AY160" s="140"/>
      <c r="AZ160" s="140"/>
      <c r="BA160" s="140"/>
      <c r="BB160" s="140"/>
      <c r="BC160" s="140"/>
      <c r="BD160" s="140"/>
      <c r="BE160" s="140"/>
      <c r="BF160" s="140"/>
      <c r="BG160" s="140"/>
      <c r="BH160" s="140"/>
      <c r="BI160" s="140"/>
      <c r="BJ160" s="140"/>
      <c r="BK160" s="140"/>
      <c r="BL160" s="140"/>
      <c r="BM160" s="140"/>
      <c r="BN160" s="140"/>
      <c r="BO160" s="140"/>
      <c r="BP160" s="140"/>
      <c r="BQ160" s="140"/>
      <c r="BR160" s="140"/>
      <c r="BS160" s="140"/>
      <c r="BT160" s="140"/>
      <c r="BU160" s="140"/>
      <c r="BV160" s="140"/>
      <c r="BW160" s="140"/>
      <c r="BX160" s="140"/>
      <c r="BY160" s="140"/>
      <c r="BZ160" s="140"/>
      <c r="CA160" s="140"/>
      <c r="CB160" s="140"/>
      <c r="CC160" s="140"/>
      <c r="CD160" s="140"/>
      <c r="CE160" s="140"/>
      <c r="CF160" s="140"/>
      <c r="CG160" s="140"/>
      <c r="CH160" s="140"/>
      <c r="CI160" s="140"/>
      <c r="CJ160" s="140"/>
      <c r="CK160" s="140"/>
      <c r="CL160" s="140"/>
      <c r="CM160" s="140"/>
      <c r="CN160" s="140"/>
      <c r="CO160" s="140"/>
      <c r="CP160" s="140"/>
      <c r="CQ160" s="140"/>
      <c r="CR160" s="140"/>
      <c r="CS160" s="140"/>
      <c r="CT160" s="140"/>
      <c r="CU160" s="140"/>
      <c r="CV160" s="140"/>
      <c r="CW160" s="140"/>
      <c r="CX160" s="140"/>
      <c r="CY160" s="140"/>
      <c r="CZ160" s="140"/>
      <c r="DA160" s="140"/>
      <c r="DB160" s="140"/>
      <c r="DC160" s="140"/>
      <c r="DD160" s="140"/>
      <c r="DE160" s="140"/>
      <c r="DF160" s="140"/>
      <c r="DG160" s="140"/>
      <c r="DH160" s="140"/>
      <c r="DI160" s="140"/>
      <c r="DJ160" s="140"/>
      <c r="DK160" s="140"/>
      <c r="DL160" s="140"/>
      <c r="DM160" s="140"/>
      <c r="DN160" s="140"/>
      <c r="DO160" s="140"/>
      <c r="DP160" s="140"/>
      <c r="DQ160" s="140"/>
      <c r="DR160" s="140"/>
      <c r="DS160" s="140"/>
      <c r="DT160" s="140"/>
      <c r="DU160" s="140"/>
      <c r="DV160" s="140"/>
      <c r="DW160" s="140"/>
      <c r="DX160" s="140"/>
      <c r="DY160" s="140"/>
      <c r="DZ160" s="140"/>
      <c r="EA160" s="140"/>
      <c r="EB160" s="140"/>
      <c r="EC160" s="140"/>
      <c r="ED160" s="140"/>
      <c r="EE160" s="140"/>
      <c r="EF160" s="140"/>
      <c r="EG160" s="140"/>
      <c r="EH160" s="140"/>
      <c r="EI160" s="140"/>
      <c r="EJ160" s="140"/>
      <c r="EK160" s="140"/>
      <c r="EL160" s="140"/>
      <c r="EM160" s="140"/>
      <c r="EN160" s="140"/>
      <c r="EO160" s="140"/>
      <c r="EP160" s="140"/>
      <c r="EQ160" s="140"/>
      <c r="ER160" s="140"/>
      <c r="ES160" s="140"/>
      <c r="ET160" s="140"/>
      <c r="EU160" s="140"/>
      <c r="EV160" s="140"/>
      <c r="EW160" s="140"/>
      <c r="EX160" s="140"/>
      <c r="EY160" s="140"/>
      <c r="EZ160" s="140"/>
      <c r="FA160" s="140"/>
      <c r="FB160" s="140"/>
      <c r="FC160" s="140"/>
      <c r="FD160" s="140"/>
      <c r="FE160" s="140"/>
      <c r="FF160" s="140"/>
      <c r="FG160" s="140"/>
      <c r="FH160" s="140"/>
      <c r="FI160" s="140"/>
      <c r="FJ160" s="140"/>
      <c r="FK160" s="140"/>
      <c r="FL160" s="140"/>
      <c r="FM160" s="140"/>
      <c r="FN160" s="140"/>
      <c r="FO160" s="140"/>
      <c r="FP160" s="140"/>
      <c r="FQ160" s="140"/>
      <c r="FR160" s="140"/>
      <c r="FS160" s="140"/>
      <c r="FT160" s="140"/>
      <c r="FU160" s="140"/>
      <c r="FV160" s="140"/>
      <c r="FW160" s="140"/>
      <c r="FX160" s="140"/>
      <c r="FY160" s="140"/>
      <c r="FZ160" s="140"/>
      <c r="GA160" s="140"/>
      <c r="GB160" s="140"/>
      <c r="GC160" s="140"/>
      <c r="GD160" s="140"/>
      <c r="GE160" s="140"/>
      <c r="GF160" s="140"/>
      <c r="GG160" s="140"/>
      <c r="GH160" s="140"/>
      <c r="GI160" s="140"/>
      <c r="GJ160" s="140"/>
      <c r="GK160" s="140"/>
      <c r="GL160" s="140"/>
      <c r="GM160" s="140"/>
      <c r="GN160" s="140"/>
      <c r="GO160" s="140"/>
      <c r="GP160" s="140"/>
      <c r="GQ160" s="140"/>
      <c r="GR160" s="140"/>
      <c r="GS160" s="140"/>
      <c r="GT160" s="140"/>
      <c r="GU160" s="140"/>
      <c r="GV160" s="140"/>
      <c r="GW160" s="140"/>
      <c r="GX160" s="140"/>
      <c r="GY160" s="140"/>
      <c r="GZ160" s="140"/>
      <c r="HA160" s="140"/>
      <c r="HB160" s="140"/>
      <c r="HC160" s="140"/>
      <c r="HD160" s="140"/>
      <c r="HE160" s="140"/>
      <c r="HF160" s="140"/>
      <c r="HG160" s="140"/>
      <c r="HH160" s="140"/>
      <c r="HI160" s="140"/>
      <c r="HJ160" s="140"/>
      <c r="HK160" s="140"/>
      <c r="HL160" s="140"/>
      <c r="HM160" s="140"/>
      <c r="HN160" s="140"/>
      <c r="HO160" s="140"/>
      <c r="HP160" s="140"/>
      <c r="HQ160" s="140"/>
      <c r="HR160" s="140"/>
      <c r="HS160" s="140"/>
      <c r="HT160" s="140"/>
      <c r="HU160" s="140"/>
      <c r="HV160" s="140"/>
      <c r="HW160" s="141"/>
      <c r="HX160" s="142"/>
    </row>
    <row collapsed="false" customFormat="false" customHeight="false" hidden="false" ht="12.75" outlineLevel="0" r="161">
      <c r="D161" s="113" t="s">
        <v>262</v>
      </c>
      <c r="E161" s="139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  <c r="AA161" s="140"/>
      <c r="AB161" s="140"/>
      <c r="AC161" s="140"/>
      <c r="AD161" s="140"/>
      <c r="AE161" s="140"/>
      <c r="AF161" s="140"/>
      <c r="AG161" s="140"/>
      <c r="AH161" s="140"/>
      <c r="AI161" s="140"/>
      <c r="AJ161" s="140"/>
      <c r="AK161" s="140"/>
      <c r="AL161" s="140"/>
      <c r="AM161" s="140"/>
      <c r="AN161" s="140"/>
      <c r="AO161" s="140"/>
      <c r="AP161" s="140"/>
      <c r="AQ161" s="140"/>
      <c r="AR161" s="140"/>
      <c r="AS161" s="140"/>
      <c r="AT161" s="140"/>
      <c r="AU161" s="140"/>
      <c r="AV161" s="140"/>
      <c r="AW161" s="140"/>
      <c r="AX161" s="140"/>
      <c r="AY161" s="140"/>
      <c r="AZ161" s="140"/>
      <c r="BA161" s="140"/>
      <c r="BB161" s="140"/>
      <c r="BC161" s="140"/>
      <c r="BD161" s="140"/>
      <c r="BE161" s="140"/>
      <c r="BF161" s="140"/>
      <c r="BG161" s="140"/>
      <c r="BH161" s="140"/>
      <c r="BI161" s="140"/>
      <c r="BJ161" s="140"/>
      <c r="BK161" s="140"/>
      <c r="BL161" s="140"/>
      <c r="BM161" s="140"/>
      <c r="BN161" s="140"/>
      <c r="BO161" s="140"/>
      <c r="BP161" s="140"/>
      <c r="BQ161" s="140"/>
      <c r="BR161" s="140"/>
      <c r="BS161" s="140"/>
      <c r="BT161" s="140"/>
      <c r="BU161" s="140"/>
      <c r="BV161" s="140"/>
      <c r="BW161" s="140"/>
      <c r="BX161" s="140"/>
      <c r="BY161" s="140"/>
      <c r="BZ161" s="140"/>
      <c r="CA161" s="140"/>
      <c r="CB161" s="140"/>
      <c r="CC161" s="140"/>
      <c r="CD161" s="140"/>
      <c r="CE161" s="140"/>
      <c r="CF161" s="140"/>
      <c r="CG161" s="140"/>
      <c r="CH161" s="140"/>
      <c r="CI161" s="140"/>
      <c r="CJ161" s="140"/>
      <c r="CK161" s="140"/>
      <c r="CL161" s="140"/>
      <c r="CM161" s="140"/>
      <c r="CN161" s="140"/>
      <c r="CO161" s="140"/>
      <c r="CP161" s="140"/>
      <c r="CQ161" s="140"/>
      <c r="CR161" s="140"/>
      <c r="CS161" s="140"/>
      <c r="CT161" s="140"/>
      <c r="CU161" s="140"/>
      <c r="CV161" s="140"/>
      <c r="CW161" s="140"/>
      <c r="CX161" s="140"/>
      <c r="CY161" s="140"/>
      <c r="CZ161" s="140"/>
      <c r="DA161" s="140"/>
      <c r="DB161" s="140"/>
      <c r="DC161" s="140"/>
      <c r="DD161" s="140"/>
      <c r="DE161" s="140"/>
      <c r="DF161" s="140"/>
      <c r="DG161" s="140"/>
      <c r="DH161" s="140"/>
      <c r="DI161" s="140"/>
      <c r="DJ161" s="140"/>
      <c r="DK161" s="140"/>
      <c r="DL161" s="140"/>
      <c r="DM161" s="140"/>
      <c r="DN161" s="140"/>
      <c r="DO161" s="140"/>
      <c r="DP161" s="140"/>
      <c r="DQ161" s="140"/>
      <c r="DR161" s="140"/>
      <c r="DS161" s="140"/>
      <c r="DT161" s="140"/>
      <c r="DU161" s="140"/>
      <c r="DV161" s="140"/>
      <c r="DW161" s="140"/>
      <c r="DX161" s="140"/>
      <c r="DY161" s="140"/>
      <c r="DZ161" s="140"/>
      <c r="EA161" s="140"/>
      <c r="EB161" s="140"/>
      <c r="EC161" s="140"/>
      <c r="ED161" s="140"/>
      <c r="EE161" s="140"/>
      <c r="EF161" s="140"/>
      <c r="EG161" s="140"/>
      <c r="EH161" s="140"/>
      <c r="EI161" s="140"/>
      <c r="EJ161" s="140"/>
      <c r="EK161" s="140"/>
      <c r="EL161" s="140"/>
      <c r="EM161" s="140"/>
      <c r="EN161" s="140"/>
      <c r="EO161" s="140"/>
      <c r="EP161" s="140"/>
      <c r="EQ161" s="140"/>
      <c r="ER161" s="140"/>
      <c r="ES161" s="140"/>
      <c r="ET161" s="140"/>
      <c r="EU161" s="140"/>
      <c r="EV161" s="140"/>
      <c r="EW161" s="140"/>
      <c r="EX161" s="140"/>
      <c r="EY161" s="140"/>
      <c r="EZ161" s="140"/>
      <c r="FA161" s="140"/>
      <c r="FB161" s="140"/>
      <c r="FC161" s="140"/>
      <c r="FD161" s="140"/>
      <c r="FE161" s="140"/>
      <c r="FF161" s="140"/>
      <c r="FG161" s="140"/>
      <c r="FH161" s="140"/>
      <c r="FI161" s="140"/>
      <c r="FJ161" s="140"/>
      <c r="FK161" s="140"/>
      <c r="FL161" s="140"/>
      <c r="FM161" s="140"/>
      <c r="FN161" s="140"/>
      <c r="FO161" s="140"/>
      <c r="FP161" s="140"/>
      <c r="FQ161" s="140"/>
      <c r="FR161" s="140"/>
      <c r="FS161" s="140"/>
      <c r="FT161" s="140"/>
      <c r="FU161" s="140"/>
      <c r="FV161" s="140"/>
      <c r="FW161" s="140"/>
      <c r="FX161" s="140"/>
      <c r="FY161" s="140"/>
      <c r="FZ161" s="140"/>
      <c r="GA161" s="140"/>
      <c r="GB161" s="140"/>
      <c r="GC161" s="140"/>
      <c r="GD161" s="140"/>
      <c r="GE161" s="140"/>
      <c r="GF161" s="140"/>
      <c r="GG161" s="140"/>
      <c r="GH161" s="140"/>
      <c r="GI161" s="140"/>
      <c r="GJ161" s="140"/>
      <c r="GK161" s="140"/>
      <c r="GL161" s="140"/>
      <c r="GM161" s="140"/>
      <c r="GN161" s="140"/>
      <c r="GO161" s="140"/>
      <c r="GP161" s="140"/>
      <c r="GQ161" s="140"/>
      <c r="GR161" s="140"/>
      <c r="GS161" s="140"/>
      <c r="GT161" s="140"/>
      <c r="GU161" s="140"/>
      <c r="GV161" s="140"/>
      <c r="GW161" s="140"/>
      <c r="GX161" s="140"/>
      <c r="GY161" s="140"/>
      <c r="GZ161" s="140"/>
      <c r="HA161" s="140"/>
      <c r="HB161" s="140"/>
      <c r="HC161" s="140"/>
      <c r="HD161" s="140"/>
      <c r="HE161" s="140"/>
      <c r="HF161" s="140"/>
      <c r="HG161" s="140"/>
      <c r="HH161" s="140"/>
      <c r="HI161" s="140"/>
      <c r="HJ161" s="140"/>
      <c r="HK161" s="140"/>
      <c r="HL161" s="140"/>
      <c r="HM161" s="140"/>
      <c r="HN161" s="140"/>
      <c r="HO161" s="140"/>
      <c r="HP161" s="140"/>
      <c r="HQ161" s="140"/>
      <c r="HR161" s="140"/>
      <c r="HS161" s="140"/>
      <c r="HT161" s="140"/>
      <c r="HU161" s="140"/>
      <c r="HV161" s="140"/>
      <c r="HW161" s="141"/>
      <c r="HX161" s="142"/>
    </row>
    <row collapsed="false" customFormat="false" customHeight="false" hidden="false" ht="12.75" outlineLevel="0" r="162">
      <c r="D162" s="113" t="s">
        <v>263</v>
      </c>
      <c r="E162" s="139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  <c r="AA162" s="140"/>
      <c r="AB162" s="140"/>
      <c r="AC162" s="140"/>
      <c r="AD162" s="140"/>
      <c r="AE162" s="140"/>
      <c r="AF162" s="140"/>
      <c r="AG162" s="140"/>
      <c r="AH162" s="140"/>
      <c r="AI162" s="140"/>
      <c r="AJ162" s="140"/>
      <c r="AK162" s="140"/>
      <c r="AL162" s="140"/>
      <c r="AM162" s="140"/>
      <c r="AN162" s="140"/>
      <c r="AO162" s="140"/>
      <c r="AP162" s="140"/>
      <c r="AQ162" s="140"/>
      <c r="AR162" s="140"/>
      <c r="AS162" s="140"/>
      <c r="AT162" s="140"/>
      <c r="AU162" s="140"/>
      <c r="AV162" s="140"/>
      <c r="AW162" s="140"/>
      <c r="AX162" s="140"/>
      <c r="AY162" s="140"/>
      <c r="AZ162" s="140"/>
      <c r="BA162" s="140"/>
      <c r="BB162" s="140"/>
      <c r="BC162" s="140"/>
      <c r="BD162" s="140"/>
      <c r="BE162" s="140"/>
      <c r="BF162" s="140"/>
      <c r="BG162" s="140"/>
      <c r="BH162" s="140"/>
      <c r="BI162" s="140"/>
      <c r="BJ162" s="140"/>
      <c r="BK162" s="140"/>
      <c r="BL162" s="140"/>
      <c r="BM162" s="140"/>
      <c r="BN162" s="140"/>
      <c r="BO162" s="140"/>
      <c r="BP162" s="140"/>
      <c r="BQ162" s="140"/>
      <c r="BR162" s="140"/>
      <c r="BS162" s="140"/>
      <c r="BT162" s="140"/>
      <c r="BU162" s="140"/>
      <c r="BV162" s="140"/>
      <c r="BW162" s="140"/>
      <c r="BX162" s="140"/>
      <c r="BY162" s="140"/>
      <c r="BZ162" s="140"/>
      <c r="CA162" s="140"/>
      <c r="CB162" s="140"/>
      <c r="CC162" s="140"/>
      <c r="CD162" s="140"/>
      <c r="CE162" s="140"/>
      <c r="CF162" s="140"/>
      <c r="CG162" s="140"/>
      <c r="CH162" s="140"/>
      <c r="CI162" s="140"/>
      <c r="CJ162" s="140"/>
      <c r="CK162" s="140"/>
      <c r="CL162" s="140"/>
      <c r="CM162" s="140"/>
      <c r="CN162" s="140"/>
      <c r="CO162" s="140"/>
      <c r="CP162" s="140"/>
      <c r="CQ162" s="140"/>
      <c r="CR162" s="140"/>
      <c r="CS162" s="140"/>
      <c r="CT162" s="140"/>
      <c r="CU162" s="140"/>
      <c r="CV162" s="140"/>
      <c r="CW162" s="140"/>
      <c r="CX162" s="140"/>
      <c r="CY162" s="140"/>
      <c r="CZ162" s="140"/>
      <c r="DA162" s="140"/>
      <c r="DB162" s="140"/>
      <c r="DC162" s="140"/>
      <c r="DD162" s="140"/>
      <c r="DE162" s="140"/>
      <c r="DF162" s="140"/>
      <c r="DG162" s="140"/>
      <c r="DH162" s="140"/>
      <c r="DI162" s="140"/>
      <c r="DJ162" s="140"/>
      <c r="DK162" s="140"/>
      <c r="DL162" s="140"/>
      <c r="DM162" s="140"/>
      <c r="DN162" s="140"/>
      <c r="DO162" s="140"/>
      <c r="DP162" s="140"/>
      <c r="DQ162" s="140"/>
      <c r="DR162" s="140"/>
      <c r="DS162" s="140"/>
      <c r="DT162" s="140"/>
      <c r="DU162" s="140"/>
      <c r="DV162" s="140"/>
      <c r="DW162" s="140"/>
      <c r="DX162" s="140"/>
      <c r="DY162" s="140"/>
      <c r="DZ162" s="140"/>
      <c r="EA162" s="140"/>
      <c r="EB162" s="140"/>
      <c r="EC162" s="140"/>
      <c r="ED162" s="140"/>
      <c r="EE162" s="140"/>
      <c r="EF162" s="140"/>
      <c r="EG162" s="140"/>
      <c r="EH162" s="140"/>
      <c r="EI162" s="140"/>
      <c r="EJ162" s="140"/>
      <c r="EK162" s="140"/>
      <c r="EL162" s="140"/>
      <c r="EM162" s="140"/>
      <c r="EN162" s="140"/>
      <c r="EO162" s="140"/>
      <c r="EP162" s="140"/>
      <c r="EQ162" s="140"/>
      <c r="ER162" s="140"/>
      <c r="ES162" s="140"/>
      <c r="ET162" s="140"/>
      <c r="EU162" s="140"/>
      <c r="EV162" s="140"/>
      <c r="EW162" s="140"/>
      <c r="EX162" s="140"/>
      <c r="EY162" s="140"/>
      <c r="EZ162" s="140"/>
      <c r="FA162" s="140"/>
      <c r="FB162" s="140"/>
      <c r="FC162" s="140"/>
      <c r="FD162" s="140"/>
      <c r="FE162" s="140"/>
      <c r="FF162" s="140"/>
      <c r="FG162" s="140"/>
      <c r="FH162" s="140"/>
      <c r="FI162" s="140"/>
      <c r="FJ162" s="140"/>
      <c r="FK162" s="140"/>
      <c r="FL162" s="140"/>
      <c r="FM162" s="140"/>
      <c r="FN162" s="140"/>
      <c r="FO162" s="140"/>
      <c r="FP162" s="140"/>
      <c r="FQ162" s="140"/>
      <c r="FR162" s="140"/>
      <c r="FS162" s="140"/>
      <c r="FT162" s="140"/>
      <c r="FU162" s="140"/>
      <c r="FV162" s="140"/>
      <c r="FW162" s="140"/>
      <c r="FX162" s="140"/>
      <c r="FY162" s="140"/>
      <c r="FZ162" s="140"/>
      <c r="GA162" s="140"/>
      <c r="GB162" s="140"/>
      <c r="GC162" s="140"/>
      <c r="GD162" s="140"/>
      <c r="GE162" s="140"/>
      <c r="GF162" s="140"/>
      <c r="GG162" s="140"/>
      <c r="GH162" s="140"/>
      <c r="GI162" s="140"/>
      <c r="GJ162" s="140"/>
      <c r="GK162" s="140"/>
      <c r="GL162" s="140"/>
      <c r="GM162" s="140"/>
      <c r="GN162" s="140"/>
      <c r="GO162" s="140"/>
      <c r="GP162" s="140"/>
      <c r="GQ162" s="140"/>
      <c r="GR162" s="140"/>
      <c r="GS162" s="140"/>
      <c r="GT162" s="140"/>
      <c r="GU162" s="140"/>
      <c r="GV162" s="140"/>
      <c r="GW162" s="140"/>
      <c r="GX162" s="140"/>
      <c r="GY162" s="140"/>
      <c r="GZ162" s="140"/>
      <c r="HA162" s="140"/>
      <c r="HB162" s="140"/>
      <c r="HC162" s="140"/>
      <c r="HD162" s="140"/>
      <c r="HE162" s="140"/>
      <c r="HF162" s="140"/>
      <c r="HG162" s="140"/>
      <c r="HH162" s="140"/>
      <c r="HI162" s="140"/>
      <c r="HJ162" s="140"/>
      <c r="HK162" s="140"/>
      <c r="HL162" s="140"/>
      <c r="HM162" s="140"/>
      <c r="HN162" s="140"/>
      <c r="HO162" s="140"/>
      <c r="HP162" s="140"/>
      <c r="HQ162" s="140"/>
      <c r="HR162" s="140"/>
      <c r="HS162" s="140"/>
      <c r="HT162" s="140"/>
      <c r="HU162" s="140"/>
      <c r="HV162" s="140"/>
      <c r="HW162" s="141"/>
      <c r="HX162" s="142"/>
    </row>
    <row collapsed="false" customFormat="false" customHeight="false" hidden="false" ht="12.75" outlineLevel="0" r="163">
      <c r="D163" s="113" t="s">
        <v>264</v>
      </c>
      <c r="E163" s="139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  <c r="AB163" s="140"/>
      <c r="AC163" s="140"/>
      <c r="AD163" s="140"/>
      <c r="AE163" s="140"/>
      <c r="AF163" s="140"/>
      <c r="AG163" s="140"/>
      <c r="AH163" s="140"/>
      <c r="AI163" s="140"/>
      <c r="AJ163" s="140"/>
      <c r="AK163" s="140"/>
      <c r="AL163" s="140"/>
      <c r="AM163" s="140"/>
      <c r="AN163" s="140"/>
      <c r="AO163" s="140"/>
      <c r="AP163" s="140"/>
      <c r="AQ163" s="140"/>
      <c r="AR163" s="140"/>
      <c r="AS163" s="140"/>
      <c r="AT163" s="140"/>
      <c r="AU163" s="140"/>
      <c r="AV163" s="140"/>
      <c r="AW163" s="140"/>
      <c r="AX163" s="140"/>
      <c r="AY163" s="140"/>
      <c r="AZ163" s="140"/>
      <c r="BA163" s="140"/>
      <c r="BB163" s="140"/>
      <c r="BC163" s="140"/>
      <c r="BD163" s="140"/>
      <c r="BE163" s="140"/>
      <c r="BF163" s="140"/>
      <c r="BG163" s="140"/>
      <c r="BH163" s="140"/>
      <c r="BI163" s="140"/>
      <c r="BJ163" s="140"/>
      <c r="BK163" s="140"/>
      <c r="BL163" s="140"/>
      <c r="BM163" s="140"/>
      <c r="BN163" s="140"/>
      <c r="BO163" s="140"/>
      <c r="BP163" s="140"/>
      <c r="BQ163" s="140"/>
      <c r="BR163" s="140"/>
      <c r="BS163" s="140"/>
      <c r="BT163" s="140"/>
      <c r="BU163" s="140"/>
      <c r="BV163" s="140"/>
      <c r="BW163" s="140"/>
      <c r="BX163" s="140"/>
      <c r="BY163" s="140"/>
      <c r="BZ163" s="140"/>
      <c r="CA163" s="140"/>
      <c r="CB163" s="140"/>
      <c r="CC163" s="140"/>
      <c r="CD163" s="140"/>
      <c r="CE163" s="140"/>
      <c r="CF163" s="140"/>
      <c r="CG163" s="140"/>
      <c r="CH163" s="140"/>
      <c r="CI163" s="140"/>
      <c r="CJ163" s="140"/>
      <c r="CK163" s="140"/>
      <c r="CL163" s="140"/>
      <c r="CM163" s="140"/>
      <c r="CN163" s="140"/>
      <c r="CO163" s="140"/>
      <c r="CP163" s="140"/>
      <c r="CQ163" s="140"/>
      <c r="CR163" s="140"/>
      <c r="CS163" s="140"/>
      <c r="CT163" s="140"/>
      <c r="CU163" s="140"/>
      <c r="CV163" s="140"/>
      <c r="CW163" s="140"/>
      <c r="CX163" s="140"/>
      <c r="CY163" s="140"/>
      <c r="CZ163" s="140"/>
      <c r="DA163" s="140"/>
      <c r="DB163" s="140"/>
      <c r="DC163" s="140"/>
      <c r="DD163" s="140"/>
      <c r="DE163" s="140"/>
      <c r="DF163" s="140"/>
      <c r="DG163" s="140"/>
      <c r="DH163" s="140"/>
      <c r="DI163" s="140"/>
      <c r="DJ163" s="140"/>
      <c r="DK163" s="140"/>
      <c r="DL163" s="140"/>
      <c r="DM163" s="140"/>
      <c r="DN163" s="140"/>
      <c r="DO163" s="140"/>
      <c r="DP163" s="140"/>
      <c r="DQ163" s="140"/>
      <c r="DR163" s="140"/>
      <c r="DS163" s="140"/>
      <c r="DT163" s="140"/>
      <c r="DU163" s="140"/>
      <c r="DV163" s="140"/>
      <c r="DW163" s="140"/>
      <c r="DX163" s="140"/>
      <c r="DY163" s="140"/>
      <c r="DZ163" s="140"/>
      <c r="EA163" s="140"/>
      <c r="EB163" s="140"/>
      <c r="EC163" s="140"/>
      <c r="ED163" s="140"/>
      <c r="EE163" s="140"/>
      <c r="EF163" s="140"/>
      <c r="EG163" s="140"/>
      <c r="EH163" s="140"/>
      <c r="EI163" s="140"/>
      <c r="EJ163" s="140"/>
      <c r="EK163" s="140"/>
      <c r="EL163" s="140"/>
      <c r="EM163" s="140"/>
      <c r="EN163" s="140"/>
      <c r="EO163" s="140"/>
      <c r="EP163" s="140"/>
      <c r="EQ163" s="140"/>
      <c r="ER163" s="140"/>
      <c r="ES163" s="140"/>
      <c r="ET163" s="140"/>
      <c r="EU163" s="140"/>
      <c r="EV163" s="140"/>
      <c r="EW163" s="140"/>
      <c r="EX163" s="140"/>
      <c r="EY163" s="140"/>
      <c r="EZ163" s="140"/>
      <c r="FA163" s="140"/>
      <c r="FB163" s="140"/>
      <c r="FC163" s="140"/>
      <c r="FD163" s="140"/>
      <c r="FE163" s="140"/>
      <c r="FF163" s="140"/>
      <c r="FG163" s="140"/>
      <c r="FH163" s="140"/>
      <c r="FI163" s="140"/>
      <c r="FJ163" s="140"/>
      <c r="FK163" s="140"/>
      <c r="FL163" s="140"/>
      <c r="FM163" s="140"/>
      <c r="FN163" s="140"/>
      <c r="FO163" s="140"/>
      <c r="FP163" s="140"/>
      <c r="FQ163" s="140"/>
      <c r="FR163" s="140"/>
      <c r="FS163" s="140"/>
      <c r="FT163" s="140"/>
      <c r="FU163" s="140"/>
      <c r="FV163" s="140"/>
      <c r="FW163" s="140"/>
      <c r="FX163" s="140"/>
      <c r="FY163" s="140"/>
      <c r="FZ163" s="140"/>
      <c r="GA163" s="140"/>
      <c r="GB163" s="140"/>
      <c r="GC163" s="140"/>
      <c r="GD163" s="140"/>
      <c r="GE163" s="140"/>
      <c r="GF163" s="140"/>
      <c r="GG163" s="140"/>
      <c r="GH163" s="140"/>
      <c r="GI163" s="140"/>
      <c r="GJ163" s="140"/>
      <c r="GK163" s="140"/>
      <c r="GL163" s="140"/>
      <c r="GM163" s="140"/>
      <c r="GN163" s="140"/>
      <c r="GO163" s="140"/>
      <c r="GP163" s="140"/>
      <c r="GQ163" s="140"/>
      <c r="GR163" s="140"/>
      <c r="GS163" s="140"/>
      <c r="GT163" s="140"/>
      <c r="GU163" s="140"/>
      <c r="GV163" s="140"/>
      <c r="GW163" s="140"/>
      <c r="GX163" s="140"/>
      <c r="GY163" s="140"/>
      <c r="GZ163" s="140"/>
      <c r="HA163" s="140"/>
      <c r="HB163" s="140"/>
      <c r="HC163" s="140"/>
      <c r="HD163" s="140"/>
      <c r="HE163" s="140"/>
      <c r="HF163" s="140"/>
      <c r="HG163" s="140"/>
      <c r="HH163" s="140"/>
      <c r="HI163" s="140"/>
      <c r="HJ163" s="140"/>
      <c r="HK163" s="140"/>
      <c r="HL163" s="140"/>
      <c r="HM163" s="140"/>
      <c r="HN163" s="140"/>
      <c r="HO163" s="140"/>
      <c r="HP163" s="140"/>
      <c r="HQ163" s="140"/>
      <c r="HR163" s="140"/>
      <c r="HS163" s="140"/>
      <c r="HT163" s="140"/>
      <c r="HU163" s="140"/>
      <c r="HV163" s="140"/>
      <c r="HW163" s="141"/>
      <c r="HX163" s="142"/>
    </row>
    <row collapsed="false" customFormat="false" customHeight="false" hidden="false" ht="12.75" outlineLevel="0" r="164">
      <c r="D164" s="113" t="s">
        <v>265</v>
      </c>
      <c r="E164" s="139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  <c r="AA164" s="140"/>
      <c r="AB164" s="140"/>
      <c r="AC164" s="140"/>
      <c r="AD164" s="140"/>
      <c r="AE164" s="140"/>
      <c r="AF164" s="140"/>
      <c r="AG164" s="140"/>
      <c r="AH164" s="140"/>
      <c r="AI164" s="140"/>
      <c r="AJ164" s="140"/>
      <c r="AK164" s="140"/>
      <c r="AL164" s="140"/>
      <c r="AM164" s="140"/>
      <c r="AN164" s="140"/>
      <c r="AO164" s="140"/>
      <c r="AP164" s="140"/>
      <c r="AQ164" s="140"/>
      <c r="AR164" s="140"/>
      <c r="AS164" s="140"/>
      <c r="AT164" s="140"/>
      <c r="AU164" s="140"/>
      <c r="AV164" s="140"/>
      <c r="AW164" s="140"/>
      <c r="AX164" s="140"/>
      <c r="AY164" s="140"/>
      <c r="AZ164" s="140"/>
      <c r="BA164" s="140"/>
      <c r="BB164" s="140"/>
      <c r="BC164" s="140"/>
      <c r="BD164" s="140"/>
      <c r="BE164" s="140"/>
      <c r="BF164" s="140"/>
      <c r="BG164" s="140"/>
      <c r="BH164" s="140"/>
      <c r="BI164" s="140"/>
      <c r="BJ164" s="140"/>
      <c r="BK164" s="140"/>
      <c r="BL164" s="140"/>
      <c r="BM164" s="140"/>
      <c r="BN164" s="140"/>
      <c r="BO164" s="140"/>
      <c r="BP164" s="140"/>
      <c r="BQ164" s="140"/>
      <c r="BR164" s="140"/>
      <c r="BS164" s="140"/>
      <c r="BT164" s="140"/>
      <c r="BU164" s="140"/>
      <c r="BV164" s="140"/>
      <c r="BW164" s="140"/>
      <c r="BX164" s="140"/>
      <c r="BY164" s="140"/>
      <c r="BZ164" s="140"/>
      <c r="CA164" s="140"/>
      <c r="CB164" s="140"/>
      <c r="CC164" s="140"/>
      <c r="CD164" s="140"/>
      <c r="CE164" s="140"/>
      <c r="CF164" s="140"/>
      <c r="CG164" s="140"/>
      <c r="CH164" s="140"/>
      <c r="CI164" s="140"/>
      <c r="CJ164" s="140"/>
      <c r="CK164" s="140"/>
      <c r="CL164" s="140"/>
      <c r="CM164" s="140"/>
      <c r="CN164" s="140"/>
      <c r="CO164" s="140"/>
      <c r="CP164" s="140"/>
      <c r="CQ164" s="140"/>
      <c r="CR164" s="140"/>
      <c r="CS164" s="140"/>
      <c r="CT164" s="140"/>
      <c r="CU164" s="140"/>
      <c r="CV164" s="140"/>
      <c r="CW164" s="140"/>
      <c r="CX164" s="140"/>
      <c r="CY164" s="140"/>
      <c r="CZ164" s="140"/>
      <c r="DA164" s="140"/>
      <c r="DB164" s="140"/>
      <c r="DC164" s="140"/>
      <c r="DD164" s="140"/>
      <c r="DE164" s="140"/>
      <c r="DF164" s="140"/>
      <c r="DG164" s="140"/>
      <c r="DH164" s="140"/>
      <c r="DI164" s="140"/>
      <c r="DJ164" s="140"/>
      <c r="DK164" s="140"/>
      <c r="DL164" s="140"/>
      <c r="DM164" s="140"/>
      <c r="DN164" s="140"/>
      <c r="DO164" s="140"/>
      <c r="DP164" s="140"/>
      <c r="DQ164" s="140"/>
      <c r="DR164" s="140"/>
      <c r="DS164" s="140"/>
      <c r="DT164" s="140"/>
      <c r="DU164" s="140"/>
      <c r="DV164" s="140"/>
      <c r="DW164" s="140"/>
      <c r="DX164" s="140"/>
      <c r="DY164" s="140"/>
      <c r="DZ164" s="140"/>
      <c r="EA164" s="140"/>
      <c r="EB164" s="140"/>
      <c r="EC164" s="140"/>
      <c r="ED164" s="140"/>
      <c r="EE164" s="140"/>
      <c r="EF164" s="140"/>
      <c r="EG164" s="140"/>
      <c r="EH164" s="140"/>
      <c r="EI164" s="140"/>
      <c r="EJ164" s="140"/>
      <c r="EK164" s="140"/>
      <c r="EL164" s="140"/>
      <c r="EM164" s="140"/>
      <c r="EN164" s="140"/>
      <c r="EO164" s="140"/>
      <c r="EP164" s="140"/>
      <c r="EQ164" s="140"/>
      <c r="ER164" s="140"/>
      <c r="ES164" s="140"/>
      <c r="ET164" s="140"/>
      <c r="EU164" s="140"/>
      <c r="EV164" s="140"/>
      <c r="EW164" s="140"/>
      <c r="EX164" s="140"/>
      <c r="EY164" s="140"/>
      <c r="EZ164" s="140"/>
      <c r="FA164" s="140"/>
      <c r="FB164" s="140"/>
      <c r="FC164" s="140"/>
      <c r="FD164" s="140"/>
      <c r="FE164" s="140"/>
      <c r="FF164" s="140"/>
      <c r="FG164" s="140"/>
      <c r="FH164" s="140"/>
      <c r="FI164" s="140"/>
      <c r="FJ164" s="140"/>
      <c r="FK164" s="140"/>
      <c r="FL164" s="140"/>
      <c r="FM164" s="140"/>
      <c r="FN164" s="140"/>
      <c r="FO164" s="140"/>
      <c r="FP164" s="140"/>
      <c r="FQ164" s="140"/>
      <c r="FR164" s="140"/>
      <c r="FS164" s="140"/>
      <c r="FT164" s="140"/>
      <c r="FU164" s="140"/>
      <c r="FV164" s="140"/>
      <c r="FW164" s="140"/>
      <c r="FX164" s="140"/>
      <c r="FY164" s="140"/>
      <c r="FZ164" s="140"/>
      <c r="GA164" s="140"/>
      <c r="GB164" s="140"/>
      <c r="GC164" s="140"/>
      <c r="GD164" s="140"/>
      <c r="GE164" s="140"/>
      <c r="GF164" s="140"/>
      <c r="GG164" s="140"/>
      <c r="GH164" s="140"/>
      <c r="GI164" s="140"/>
      <c r="GJ164" s="140"/>
      <c r="GK164" s="140"/>
      <c r="GL164" s="140"/>
      <c r="GM164" s="140"/>
      <c r="GN164" s="140"/>
      <c r="GO164" s="140"/>
      <c r="GP164" s="140"/>
      <c r="GQ164" s="140"/>
      <c r="GR164" s="140"/>
      <c r="GS164" s="140"/>
      <c r="GT164" s="140"/>
      <c r="GU164" s="140"/>
      <c r="GV164" s="140"/>
      <c r="GW164" s="140"/>
      <c r="GX164" s="140"/>
      <c r="GY164" s="140"/>
      <c r="GZ164" s="140"/>
      <c r="HA164" s="140"/>
      <c r="HB164" s="140"/>
      <c r="HC164" s="140"/>
      <c r="HD164" s="140"/>
      <c r="HE164" s="140"/>
      <c r="HF164" s="140"/>
      <c r="HG164" s="140"/>
      <c r="HH164" s="140"/>
      <c r="HI164" s="140"/>
      <c r="HJ164" s="140"/>
      <c r="HK164" s="140"/>
      <c r="HL164" s="140"/>
      <c r="HM164" s="140"/>
      <c r="HN164" s="140"/>
      <c r="HO164" s="140"/>
      <c r="HP164" s="140"/>
      <c r="HQ164" s="140"/>
      <c r="HR164" s="140"/>
      <c r="HS164" s="140"/>
      <c r="HT164" s="140"/>
      <c r="HU164" s="140"/>
      <c r="HV164" s="140"/>
      <c r="HW164" s="141"/>
      <c r="HX164" s="142"/>
    </row>
    <row collapsed="false" customFormat="false" customHeight="false" hidden="false" ht="12.75" outlineLevel="0" r="165">
      <c r="D165" s="113" t="s">
        <v>266</v>
      </c>
      <c r="E165" s="139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  <c r="AB165" s="140"/>
      <c r="AC165" s="140"/>
      <c r="AD165" s="140"/>
      <c r="AE165" s="140"/>
      <c r="AF165" s="140"/>
      <c r="AG165" s="140"/>
      <c r="AH165" s="140"/>
      <c r="AI165" s="140"/>
      <c r="AJ165" s="140"/>
      <c r="AK165" s="140"/>
      <c r="AL165" s="140"/>
      <c r="AM165" s="140"/>
      <c r="AN165" s="140"/>
      <c r="AO165" s="140"/>
      <c r="AP165" s="140"/>
      <c r="AQ165" s="140"/>
      <c r="AR165" s="140"/>
      <c r="AS165" s="140"/>
      <c r="AT165" s="140"/>
      <c r="AU165" s="140"/>
      <c r="AV165" s="140"/>
      <c r="AW165" s="140"/>
      <c r="AX165" s="140"/>
      <c r="AY165" s="140"/>
      <c r="AZ165" s="140"/>
      <c r="BA165" s="140"/>
      <c r="BB165" s="140"/>
      <c r="BC165" s="140"/>
      <c r="BD165" s="140"/>
      <c r="BE165" s="140"/>
      <c r="BF165" s="140"/>
      <c r="BG165" s="140"/>
      <c r="BH165" s="140"/>
      <c r="BI165" s="140"/>
      <c r="BJ165" s="140"/>
      <c r="BK165" s="140"/>
      <c r="BL165" s="140"/>
      <c r="BM165" s="140"/>
      <c r="BN165" s="140"/>
      <c r="BO165" s="140"/>
      <c r="BP165" s="140"/>
      <c r="BQ165" s="140"/>
      <c r="BR165" s="140"/>
      <c r="BS165" s="140"/>
      <c r="BT165" s="140"/>
      <c r="BU165" s="140"/>
      <c r="BV165" s="140"/>
      <c r="BW165" s="140"/>
      <c r="BX165" s="140"/>
      <c r="BY165" s="140"/>
      <c r="BZ165" s="140"/>
      <c r="CA165" s="140"/>
      <c r="CB165" s="140"/>
      <c r="CC165" s="140"/>
      <c r="CD165" s="140"/>
      <c r="CE165" s="140"/>
      <c r="CF165" s="140"/>
      <c r="CG165" s="140"/>
      <c r="CH165" s="140"/>
      <c r="CI165" s="140"/>
      <c r="CJ165" s="140"/>
      <c r="CK165" s="140"/>
      <c r="CL165" s="140"/>
      <c r="CM165" s="140"/>
      <c r="CN165" s="140"/>
      <c r="CO165" s="140"/>
      <c r="CP165" s="140"/>
      <c r="CQ165" s="140"/>
      <c r="CR165" s="140"/>
      <c r="CS165" s="140"/>
      <c r="CT165" s="140"/>
      <c r="CU165" s="140"/>
      <c r="CV165" s="140"/>
      <c r="CW165" s="140"/>
      <c r="CX165" s="140"/>
      <c r="CY165" s="140"/>
      <c r="CZ165" s="140"/>
      <c r="DA165" s="140"/>
      <c r="DB165" s="140"/>
      <c r="DC165" s="140"/>
      <c r="DD165" s="140"/>
      <c r="DE165" s="140"/>
      <c r="DF165" s="140"/>
      <c r="DG165" s="140"/>
      <c r="DH165" s="140"/>
      <c r="DI165" s="140"/>
      <c r="DJ165" s="140"/>
      <c r="DK165" s="140"/>
      <c r="DL165" s="140"/>
      <c r="DM165" s="140"/>
      <c r="DN165" s="140"/>
      <c r="DO165" s="140"/>
      <c r="DP165" s="140"/>
      <c r="DQ165" s="140"/>
      <c r="DR165" s="140"/>
      <c r="DS165" s="140"/>
      <c r="DT165" s="140"/>
      <c r="DU165" s="140"/>
      <c r="DV165" s="140"/>
      <c r="DW165" s="140"/>
      <c r="DX165" s="140"/>
      <c r="DY165" s="140"/>
      <c r="DZ165" s="140"/>
      <c r="EA165" s="140"/>
      <c r="EB165" s="140"/>
      <c r="EC165" s="140"/>
      <c r="ED165" s="140"/>
      <c r="EE165" s="140"/>
      <c r="EF165" s="140"/>
      <c r="EG165" s="140"/>
      <c r="EH165" s="140"/>
      <c r="EI165" s="140"/>
      <c r="EJ165" s="140"/>
      <c r="EK165" s="140"/>
      <c r="EL165" s="140"/>
      <c r="EM165" s="140"/>
      <c r="EN165" s="140"/>
      <c r="EO165" s="140"/>
      <c r="EP165" s="140"/>
      <c r="EQ165" s="140"/>
      <c r="ER165" s="140"/>
      <c r="ES165" s="140"/>
      <c r="ET165" s="140"/>
      <c r="EU165" s="140"/>
      <c r="EV165" s="140"/>
      <c r="EW165" s="140"/>
      <c r="EX165" s="140"/>
      <c r="EY165" s="140"/>
      <c r="EZ165" s="140"/>
      <c r="FA165" s="140"/>
      <c r="FB165" s="140"/>
      <c r="FC165" s="140"/>
      <c r="FD165" s="140"/>
      <c r="FE165" s="140"/>
      <c r="FF165" s="140"/>
      <c r="FG165" s="140"/>
      <c r="FH165" s="140"/>
      <c r="FI165" s="140"/>
      <c r="FJ165" s="140"/>
      <c r="FK165" s="140"/>
      <c r="FL165" s="140"/>
      <c r="FM165" s="140"/>
      <c r="FN165" s="140"/>
      <c r="FO165" s="140"/>
      <c r="FP165" s="140"/>
      <c r="FQ165" s="140"/>
      <c r="FR165" s="140"/>
      <c r="FS165" s="140"/>
      <c r="FT165" s="140"/>
      <c r="FU165" s="140"/>
      <c r="FV165" s="140"/>
      <c r="FW165" s="140"/>
      <c r="FX165" s="140"/>
      <c r="FY165" s="140"/>
      <c r="FZ165" s="140"/>
      <c r="GA165" s="140"/>
      <c r="GB165" s="140"/>
      <c r="GC165" s="140"/>
      <c r="GD165" s="140"/>
      <c r="GE165" s="140"/>
      <c r="GF165" s="140"/>
      <c r="GG165" s="140"/>
      <c r="GH165" s="140"/>
      <c r="GI165" s="140"/>
      <c r="GJ165" s="140"/>
      <c r="GK165" s="140"/>
      <c r="GL165" s="140"/>
      <c r="GM165" s="140"/>
      <c r="GN165" s="140"/>
      <c r="GO165" s="140"/>
      <c r="GP165" s="140"/>
      <c r="GQ165" s="140"/>
      <c r="GR165" s="140"/>
      <c r="GS165" s="140"/>
      <c r="GT165" s="140"/>
      <c r="GU165" s="140"/>
      <c r="GV165" s="140"/>
      <c r="GW165" s="140"/>
      <c r="GX165" s="140"/>
      <c r="GY165" s="140"/>
      <c r="GZ165" s="140"/>
      <c r="HA165" s="140"/>
      <c r="HB165" s="140"/>
      <c r="HC165" s="140"/>
      <c r="HD165" s="140"/>
      <c r="HE165" s="140"/>
      <c r="HF165" s="140"/>
      <c r="HG165" s="140"/>
      <c r="HH165" s="140"/>
      <c r="HI165" s="140"/>
      <c r="HJ165" s="140"/>
      <c r="HK165" s="140"/>
      <c r="HL165" s="140"/>
      <c r="HM165" s="140"/>
      <c r="HN165" s="140"/>
      <c r="HO165" s="140"/>
      <c r="HP165" s="140"/>
      <c r="HQ165" s="140"/>
      <c r="HR165" s="140"/>
      <c r="HS165" s="140"/>
      <c r="HT165" s="140"/>
      <c r="HU165" s="140"/>
      <c r="HV165" s="140"/>
      <c r="HW165" s="141"/>
      <c r="HX165" s="142"/>
    </row>
    <row collapsed="false" customFormat="false" customHeight="false" hidden="false" ht="12.75" outlineLevel="0" r="166">
      <c r="D166" s="113" t="s">
        <v>267</v>
      </c>
      <c r="E166" s="139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  <c r="AB166" s="140"/>
      <c r="AC166" s="140"/>
      <c r="AD166" s="140"/>
      <c r="AE166" s="140"/>
      <c r="AF166" s="140"/>
      <c r="AG166" s="140"/>
      <c r="AH166" s="140"/>
      <c r="AI166" s="140"/>
      <c r="AJ166" s="140"/>
      <c r="AK166" s="140"/>
      <c r="AL166" s="140"/>
      <c r="AM166" s="140"/>
      <c r="AN166" s="140"/>
      <c r="AO166" s="140"/>
      <c r="AP166" s="140"/>
      <c r="AQ166" s="140"/>
      <c r="AR166" s="140"/>
      <c r="AS166" s="140"/>
      <c r="AT166" s="140"/>
      <c r="AU166" s="140"/>
      <c r="AV166" s="140"/>
      <c r="AW166" s="140"/>
      <c r="AX166" s="140"/>
      <c r="AY166" s="140"/>
      <c r="AZ166" s="140"/>
      <c r="BA166" s="140"/>
      <c r="BB166" s="140"/>
      <c r="BC166" s="140"/>
      <c r="BD166" s="140"/>
      <c r="BE166" s="140"/>
      <c r="BF166" s="140"/>
      <c r="BG166" s="140"/>
      <c r="BH166" s="140"/>
      <c r="BI166" s="140"/>
      <c r="BJ166" s="140"/>
      <c r="BK166" s="140"/>
      <c r="BL166" s="140"/>
      <c r="BM166" s="140"/>
      <c r="BN166" s="140"/>
      <c r="BO166" s="140"/>
      <c r="BP166" s="140"/>
      <c r="BQ166" s="140"/>
      <c r="BR166" s="140"/>
      <c r="BS166" s="140"/>
      <c r="BT166" s="140"/>
      <c r="BU166" s="140"/>
      <c r="BV166" s="140"/>
      <c r="BW166" s="140"/>
      <c r="BX166" s="140"/>
      <c r="BY166" s="140"/>
      <c r="BZ166" s="140"/>
      <c r="CA166" s="140"/>
      <c r="CB166" s="140"/>
      <c r="CC166" s="140"/>
      <c r="CD166" s="140"/>
      <c r="CE166" s="140"/>
      <c r="CF166" s="140"/>
      <c r="CG166" s="140"/>
      <c r="CH166" s="140"/>
      <c r="CI166" s="140"/>
      <c r="CJ166" s="140"/>
      <c r="CK166" s="140"/>
      <c r="CL166" s="140"/>
      <c r="CM166" s="140"/>
      <c r="CN166" s="140"/>
      <c r="CO166" s="140"/>
      <c r="CP166" s="140"/>
      <c r="CQ166" s="140"/>
      <c r="CR166" s="140"/>
      <c r="CS166" s="140"/>
      <c r="CT166" s="140"/>
      <c r="CU166" s="140"/>
      <c r="CV166" s="140"/>
      <c r="CW166" s="140"/>
      <c r="CX166" s="140"/>
      <c r="CY166" s="140"/>
      <c r="CZ166" s="140"/>
      <c r="DA166" s="140"/>
      <c r="DB166" s="140"/>
      <c r="DC166" s="140"/>
      <c r="DD166" s="140"/>
      <c r="DE166" s="140"/>
      <c r="DF166" s="140"/>
      <c r="DG166" s="140"/>
      <c r="DH166" s="140"/>
      <c r="DI166" s="140"/>
      <c r="DJ166" s="140"/>
      <c r="DK166" s="140"/>
      <c r="DL166" s="140"/>
      <c r="DM166" s="140"/>
      <c r="DN166" s="140"/>
      <c r="DO166" s="140"/>
      <c r="DP166" s="140"/>
      <c r="DQ166" s="140"/>
      <c r="DR166" s="140"/>
      <c r="DS166" s="140"/>
      <c r="DT166" s="140"/>
      <c r="DU166" s="140"/>
      <c r="DV166" s="140"/>
      <c r="DW166" s="140"/>
      <c r="DX166" s="140"/>
      <c r="DY166" s="140"/>
      <c r="DZ166" s="140"/>
      <c r="EA166" s="140"/>
      <c r="EB166" s="140"/>
      <c r="EC166" s="140"/>
      <c r="ED166" s="140"/>
      <c r="EE166" s="140"/>
      <c r="EF166" s="140"/>
      <c r="EG166" s="140"/>
      <c r="EH166" s="140"/>
      <c r="EI166" s="140"/>
      <c r="EJ166" s="140"/>
      <c r="EK166" s="140"/>
      <c r="EL166" s="140"/>
      <c r="EM166" s="140"/>
      <c r="EN166" s="140"/>
      <c r="EO166" s="140"/>
      <c r="EP166" s="140"/>
      <c r="EQ166" s="140"/>
      <c r="ER166" s="140"/>
      <c r="ES166" s="140"/>
      <c r="ET166" s="140"/>
      <c r="EU166" s="140"/>
      <c r="EV166" s="140"/>
      <c r="EW166" s="140"/>
      <c r="EX166" s="140"/>
      <c r="EY166" s="140"/>
      <c r="EZ166" s="140"/>
      <c r="FA166" s="140"/>
      <c r="FB166" s="140"/>
      <c r="FC166" s="140"/>
      <c r="FD166" s="140"/>
      <c r="FE166" s="140"/>
      <c r="FF166" s="140"/>
      <c r="FG166" s="140"/>
      <c r="FH166" s="140"/>
      <c r="FI166" s="140"/>
      <c r="FJ166" s="140"/>
      <c r="FK166" s="140"/>
      <c r="FL166" s="140"/>
      <c r="FM166" s="140"/>
      <c r="FN166" s="140"/>
      <c r="FO166" s="140"/>
      <c r="FP166" s="140"/>
      <c r="FQ166" s="140"/>
      <c r="FR166" s="140"/>
      <c r="FS166" s="140"/>
      <c r="FT166" s="140"/>
      <c r="FU166" s="140"/>
      <c r="FV166" s="140"/>
      <c r="FW166" s="140"/>
      <c r="FX166" s="140"/>
      <c r="FY166" s="140"/>
      <c r="FZ166" s="140"/>
      <c r="GA166" s="140"/>
      <c r="GB166" s="140"/>
      <c r="GC166" s="140"/>
      <c r="GD166" s="140"/>
      <c r="GE166" s="140"/>
      <c r="GF166" s="140"/>
      <c r="GG166" s="140"/>
      <c r="GH166" s="140"/>
      <c r="GI166" s="140"/>
      <c r="GJ166" s="140"/>
      <c r="GK166" s="140"/>
      <c r="GL166" s="140"/>
      <c r="GM166" s="140"/>
      <c r="GN166" s="140"/>
      <c r="GO166" s="140"/>
      <c r="GP166" s="140"/>
      <c r="GQ166" s="140"/>
      <c r="GR166" s="140"/>
      <c r="GS166" s="140"/>
      <c r="GT166" s="140"/>
      <c r="GU166" s="140"/>
      <c r="GV166" s="140"/>
      <c r="GW166" s="140"/>
      <c r="GX166" s="140"/>
      <c r="GY166" s="140"/>
      <c r="GZ166" s="140"/>
      <c r="HA166" s="140"/>
      <c r="HB166" s="140"/>
      <c r="HC166" s="140"/>
      <c r="HD166" s="140"/>
      <c r="HE166" s="140"/>
      <c r="HF166" s="140"/>
      <c r="HG166" s="140"/>
      <c r="HH166" s="140"/>
      <c r="HI166" s="140"/>
      <c r="HJ166" s="140"/>
      <c r="HK166" s="140"/>
      <c r="HL166" s="140"/>
      <c r="HM166" s="140"/>
      <c r="HN166" s="140"/>
      <c r="HO166" s="140"/>
      <c r="HP166" s="140"/>
      <c r="HQ166" s="140"/>
      <c r="HR166" s="140"/>
      <c r="HS166" s="140"/>
      <c r="HT166" s="140"/>
      <c r="HU166" s="140"/>
      <c r="HV166" s="140"/>
      <c r="HW166" s="141"/>
      <c r="HX166" s="142"/>
    </row>
    <row collapsed="false" customFormat="false" customHeight="false" hidden="false" ht="12.75" outlineLevel="0" r="167">
      <c r="D167" s="113" t="s">
        <v>268</v>
      </c>
      <c r="E167" s="139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  <c r="AB167" s="140"/>
      <c r="AC167" s="140"/>
      <c r="AD167" s="140"/>
      <c r="AE167" s="140"/>
      <c r="AF167" s="140"/>
      <c r="AG167" s="140"/>
      <c r="AH167" s="140"/>
      <c r="AI167" s="140"/>
      <c r="AJ167" s="140"/>
      <c r="AK167" s="140"/>
      <c r="AL167" s="140"/>
      <c r="AM167" s="140"/>
      <c r="AN167" s="140"/>
      <c r="AO167" s="140"/>
      <c r="AP167" s="140"/>
      <c r="AQ167" s="140"/>
      <c r="AR167" s="140"/>
      <c r="AS167" s="140"/>
      <c r="AT167" s="140"/>
      <c r="AU167" s="140"/>
      <c r="AV167" s="140"/>
      <c r="AW167" s="140"/>
      <c r="AX167" s="140"/>
      <c r="AY167" s="140"/>
      <c r="AZ167" s="140"/>
      <c r="BA167" s="140"/>
      <c r="BB167" s="140"/>
      <c r="BC167" s="140"/>
      <c r="BD167" s="140"/>
      <c r="BE167" s="140"/>
      <c r="BF167" s="140"/>
      <c r="BG167" s="140"/>
      <c r="BH167" s="140"/>
      <c r="BI167" s="140"/>
      <c r="BJ167" s="140"/>
      <c r="BK167" s="140"/>
      <c r="BL167" s="140"/>
      <c r="BM167" s="140"/>
      <c r="BN167" s="140"/>
      <c r="BO167" s="140"/>
      <c r="BP167" s="140"/>
      <c r="BQ167" s="140"/>
      <c r="BR167" s="140"/>
      <c r="BS167" s="140"/>
      <c r="BT167" s="140"/>
      <c r="BU167" s="140"/>
      <c r="BV167" s="140"/>
      <c r="BW167" s="140"/>
      <c r="BX167" s="140"/>
      <c r="BY167" s="140"/>
      <c r="BZ167" s="140"/>
      <c r="CA167" s="140"/>
      <c r="CB167" s="140"/>
      <c r="CC167" s="140"/>
      <c r="CD167" s="140"/>
      <c r="CE167" s="140"/>
      <c r="CF167" s="140"/>
      <c r="CG167" s="140"/>
      <c r="CH167" s="140"/>
      <c r="CI167" s="140"/>
      <c r="CJ167" s="140"/>
      <c r="CK167" s="140"/>
      <c r="CL167" s="140"/>
      <c r="CM167" s="140"/>
      <c r="CN167" s="140"/>
      <c r="CO167" s="140"/>
      <c r="CP167" s="140"/>
      <c r="CQ167" s="140"/>
      <c r="CR167" s="140"/>
      <c r="CS167" s="140"/>
      <c r="CT167" s="140"/>
      <c r="CU167" s="140"/>
      <c r="CV167" s="140"/>
      <c r="CW167" s="140"/>
      <c r="CX167" s="140"/>
      <c r="CY167" s="140"/>
      <c r="CZ167" s="140"/>
      <c r="DA167" s="140"/>
      <c r="DB167" s="140"/>
      <c r="DC167" s="140"/>
      <c r="DD167" s="140"/>
      <c r="DE167" s="140"/>
      <c r="DF167" s="140"/>
      <c r="DG167" s="140"/>
      <c r="DH167" s="140"/>
      <c r="DI167" s="140"/>
      <c r="DJ167" s="140"/>
      <c r="DK167" s="140"/>
      <c r="DL167" s="140"/>
      <c r="DM167" s="140"/>
      <c r="DN167" s="140"/>
      <c r="DO167" s="140"/>
      <c r="DP167" s="140"/>
      <c r="DQ167" s="140"/>
      <c r="DR167" s="140"/>
      <c r="DS167" s="140"/>
      <c r="DT167" s="140"/>
      <c r="DU167" s="140"/>
      <c r="DV167" s="140"/>
      <c r="DW167" s="140"/>
      <c r="DX167" s="140"/>
      <c r="DY167" s="140"/>
      <c r="DZ167" s="140"/>
      <c r="EA167" s="140"/>
      <c r="EB167" s="140"/>
      <c r="EC167" s="140"/>
      <c r="ED167" s="140"/>
      <c r="EE167" s="140"/>
      <c r="EF167" s="140"/>
      <c r="EG167" s="140"/>
      <c r="EH167" s="140"/>
      <c r="EI167" s="140"/>
      <c r="EJ167" s="140"/>
      <c r="EK167" s="140"/>
      <c r="EL167" s="140"/>
      <c r="EM167" s="140"/>
      <c r="EN167" s="140"/>
      <c r="EO167" s="140"/>
      <c r="EP167" s="140"/>
      <c r="EQ167" s="140"/>
      <c r="ER167" s="140"/>
      <c r="ES167" s="140"/>
      <c r="ET167" s="140"/>
      <c r="EU167" s="140"/>
      <c r="EV167" s="140"/>
      <c r="EW167" s="140"/>
      <c r="EX167" s="140"/>
      <c r="EY167" s="140"/>
      <c r="EZ167" s="140"/>
      <c r="FA167" s="140"/>
      <c r="FB167" s="140"/>
      <c r="FC167" s="140"/>
      <c r="FD167" s="140"/>
      <c r="FE167" s="140"/>
      <c r="FF167" s="140"/>
      <c r="FG167" s="140"/>
      <c r="FH167" s="140"/>
      <c r="FI167" s="140"/>
      <c r="FJ167" s="140"/>
      <c r="FK167" s="140"/>
      <c r="FL167" s="140"/>
      <c r="FM167" s="140"/>
      <c r="FN167" s="140"/>
      <c r="FO167" s="140"/>
      <c r="FP167" s="140"/>
      <c r="FQ167" s="140"/>
      <c r="FR167" s="140"/>
      <c r="FS167" s="140"/>
      <c r="FT167" s="140"/>
      <c r="FU167" s="140"/>
      <c r="FV167" s="140"/>
      <c r="FW167" s="140"/>
      <c r="FX167" s="140"/>
      <c r="FY167" s="140"/>
      <c r="FZ167" s="140"/>
      <c r="GA167" s="140"/>
      <c r="GB167" s="140"/>
      <c r="GC167" s="140"/>
      <c r="GD167" s="140"/>
      <c r="GE167" s="140"/>
      <c r="GF167" s="140"/>
      <c r="GG167" s="140"/>
      <c r="GH167" s="140"/>
      <c r="GI167" s="140"/>
      <c r="GJ167" s="140"/>
      <c r="GK167" s="140"/>
      <c r="GL167" s="140"/>
      <c r="GM167" s="140"/>
      <c r="GN167" s="140"/>
      <c r="GO167" s="140"/>
      <c r="GP167" s="140"/>
      <c r="GQ167" s="140"/>
      <c r="GR167" s="140"/>
      <c r="GS167" s="140"/>
      <c r="GT167" s="140"/>
      <c r="GU167" s="140"/>
      <c r="GV167" s="140"/>
      <c r="GW167" s="140"/>
      <c r="GX167" s="140"/>
      <c r="GY167" s="140"/>
      <c r="GZ167" s="140"/>
      <c r="HA167" s="140"/>
      <c r="HB167" s="140"/>
      <c r="HC167" s="140"/>
      <c r="HD167" s="140"/>
      <c r="HE167" s="140"/>
      <c r="HF167" s="140"/>
      <c r="HG167" s="140"/>
      <c r="HH167" s="140"/>
      <c r="HI167" s="140"/>
      <c r="HJ167" s="140"/>
      <c r="HK167" s="140"/>
      <c r="HL167" s="140"/>
      <c r="HM167" s="140"/>
      <c r="HN167" s="140"/>
      <c r="HO167" s="140"/>
      <c r="HP167" s="140"/>
      <c r="HQ167" s="140"/>
      <c r="HR167" s="140"/>
      <c r="HS167" s="140"/>
      <c r="HT167" s="140"/>
      <c r="HU167" s="140"/>
      <c r="HV167" s="140"/>
      <c r="HW167" s="141"/>
      <c r="HX167" s="142"/>
    </row>
    <row collapsed="false" customFormat="false" customHeight="false" hidden="false" ht="12.75" outlineLevel="0" r="168">
      <c r="D168" s="113" t="s">
        <v>269</v>
      </c>
      <c r="E168" s="139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  <c r="AA168" s="140"/>
      <c r="AB168" s="140"/>
      <c r="AC168" s="140"/>
      <c r="AD168" s="140"/>
      <c r="AE168" s="140"/>
      <c r="AF168" s="140"/>
      <c r="AG168" s="140"/>
      <c r="AH168" s="140"/>
      <c r="AI168" s="140"/>
      <c r="AJ168" s="140"/>
      <c r="AK168" s="140"/>
      <c r="AL168" s="140"/>
      <c r="AM168" s="140"/>
      <c r="AN168" s="140"/>
      <c r="AO168" s="140"/>
      <c r="AP168" s="140"/>
      <c r="AQ168" s="140"/>
      <c r="AR168" s="140"/>
      <c r="AS168" s="140"/>
      <c r="AT168" s="140"/>
      <c r="AU168" s="140"/>
      <c r="AV168" s="140"/>
      <c r="AW168" s="140"/>
      <c r="AX168" s="140"/>
      <c r="AY168" s="140"/>
      <c r="AZ168" s="140"/>
      <c r="BA168" s="140"/>
      <c r="BB168" s="140"/>
      <c r="BC168" s="140"/>
      <c r="BD168" s="140"/>
      <c r="BE168" s="140"/>
      <c r="BF168" s="140"/>
      <c r="BG168" s="140"/>
      <c r="BH168" s="140"/>
      <c r="BI168" s="140"/>
      <c r="BJ168" s="140"/>
      <c r="BK168" s="140"/>
      <c r="BL168" s="140"/>
      <c r="BM168" s="140"/>
      <c r="BN168" s="140"/>
      <c r="BO168" s="140"/>
      <c r="BP168" s="140"/>
      <c r="BQ168" s="140"/>
      <c r="BR168" s="140"/>
      <c r="BS168" s="140"/>
      <c r="BT168" s="140"/>
      <c r="BU168" s="140"/>
      <c r="BV168" s="140"/>
      <c r="BW168" s="140"/>
      <c r="BX168" s="140"/>
      <c r="BY168" s="140"/>
      <c r="BZ168" s="140"/>
      <c r="CA168" s="140"/>
      <c r="CB168" s="140"/>
      <c r="CC168" s="140"/>
      <c r="CD168" s="140"/>
      <c r="CE168" s="140"/>
      <c r="CF168" s="140"/>
      <c r="CG168" s="140"/>
      <c r="CH168" s="140"/>
      <c r="CI168" s="140"/>
      <c r="CJ168" s="140"/>
      <c r="CK168" s="140"/>
      <c r="CL168" s="140"/>
      <c r="CM168" s="140"/>
      <c r="CN168" s="140"/>
      <c r="CO168" s="140"/>
      <c r="CP168" s="140"/>
      <c r="CQ168" s="140"/>
      <c r="CR168" s="140"/>
      <c r="CS168" s="140"/>
      <c r="CT168" s="140"/>
      <c r="CU168" s="140"/>
      <c r="CV168" s="140"/>
      <c r="CW168" s="140"/>
      <c r="CX168" s="140"/>
      <c r="CY168" s="140"/>
      <c r="CZ168" s="140"/>
      <c r="DA168" s="140"/>
      <c r="DB168" s="140"/>
      <c r="DC168" s="140"/>
      <c r="DD168" s="140"/>
      <c r="DE168" s="140"/>
      <c r="DF168" s="140"/>
      <c r="DG168" s="140"/>
      <c r="DH168" s="140"/>
      <c r="DI168" s="140"/>
      <c r="DJ168" s="140"/>
      <c r="DK168" s="140"/>
      <c r="DL168" s="140"/>
      <c r="DM168" s="140"/>
      <c r="DN168" s="140"/>
      <c r="DO168" s="140"/>
      <c r="DP168" s="140"/>
      <c r="DQ168" s="140"/>
      <c r="DR168" s="140"/>
      <c r="DS168" s="140"/>
      <c r="DT168" s="140"/>
      <c r="DU168" s="140"/>
      <c r="DV168" s="140"/>
      <c r="DW168" s="140"/>
      <c r="DX168" s="140"/>
      <c r="DY168" s="140"/>
      <c r="DZ168" s="140"/>
      <c r="EA168" s="140"/>
      <c r="EB168" s="140"/>
      <c r="EC168" s="140"/>
      <c r="ED168" s="140"/>
      <c r="EE168" s="140"/>
      <c r="EF168" s="140"/>
      <c r="EG168" s="140"/>
      <c r="EH168" s="140"/>
      <c r="EI168" s="140"/>
      <c r="EJ168" s="140"/>
      <c r="EK168" s="140"/>
      <c r="EL168" s="140"/>
      <c r="EM168" s="140"/>
      <c r="EN168" s="140"/>
      <c r="EO168" s="140"/>
      <c r="EP168" s="140"/>
      <c r="EQ168" s="140"/>
      <c r="ER168" s="140"/>
      <c r="ES168" s="140"/>
      <c r="ET168" s="140"/>
      <c r="EU168" s="140"/>
      <c r="EV168" s="140"/>
      <c r="EW168" s="140"/>
      <c r="EX168" s="140"/>
      <c r="EY168" s="140"/>
      <c r="EZ168" s="140"/>
      <c r="FA168" s="140"/>
      <c r="FB168" s="140"/>
      <c r="FC168" s="140"/>
      <c r="FD168" s="140"/>
      <c r="FE168" s="140"/>
      <c r="FF168" s="140"/>
      <c r="FG168" s="140"/>
      <c r="FH168" s="140"/>
      <c r="FI168" s="140"/>
      <c r="FJ168" s="140"/>
      <c r="FK168" s="140"/>
      <c r="FL168" s="140"/>
      <c r="FM168" s="140"/>
      <c r="FN168" s="140"/>
      <c r="FO168" s="140"/>
      <c r="FP168" s="140"/>
      <c r="FQ168" s="140"/>
      <c r="FR168" s="140"/>
      <c r="FS168" s="140"/>
      <c r="FT168" s="140"/>
      <c r="FU168" s="140"/>
      <c r="FV168" s="140"/>
      <c r="FW168" s="140"/>
      <c r="FX168" s="140"/>
      <c r="FY168" s="140"/>
      <c r="FZ168" s="140"/>
      <c r="GA168" s="140"/>
      <c r="GB168" s="140"/>
      <c r="GC168" s="140"/>
      <c r="GD168" s="140"/>
      <c r="GE168" s="140"/>
      <c r="GF168" s="140"/>
      <c r="GG168" s="140"/>
      <c r="GH168" s="140"/>
      <c r="GI168" s="140"/>
      <c r="GJ168" s="140"/>
      <c r="GK168" s="140"/>
      <c r="GL168" s="140"/>
      <c r="GM168" s="140"/>
      <c r="GN168" s="140"/>
      <c r="GO168" s="140"/>
      <c r="GP168" s="140"/>
      <c r="GQ168" s="140"/>
      <c r="GR168" s="140"/>
      <c r="GS168" s="140"/>
      <c r="GT168" s="140"/>
      <c r="GU168" s="140"/>
      <c r="GV168" s="140"/>
      <c r="GW168" s="140"/>
      <c r="GX168" s="140"/>
      <c r="GY168" s="140"/>
      <c r="GZ168" s="140"/>
      <c r="HA168" s="140"/>
      <c r="HB168" s="140"/>
      <c r="HC168" s="140"/>
      <c r="HD168" s="140"/>
      <c r="HE168" s="140"/>
      <c r="HF168" s="140"/>
      <c r="HG168" s="140"/>
      <c r="HH168" s="140"/>
      <c r="HI168" s="140"/>
      <c r="HJ168" s="140"/>
      <c r="HK168" s="140"/>
      <c r="HL168" s="140"/>
      <c r="HM168" s="140"/>
      <c r="HN168" s="140"/>
      <c r="HO168" s="140"/>
      <c r="HP168" s="140"/>
      <c r="HQ168" s="140"/>
      <c r="HR168" s="140"/>
      <c r="HS168" s="140"/>
      <c r="HT168" s="140"/>
      <c r="HU168" s="140"/>
      <c r="HV168" s="140"/>
      <c r="HW168" s="141"/>
      <c r="HX168" s="142"/>
    </row>
    <row collapsed="false" customFormat="false" customHeight="false" hidden="false" ht="12.75" outlineLevel="0" r="169">
      <c r="D169" s="113" t="s">
        <v>270</v>
      </c>
      <c r="E169" s="139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  <c r="AA169" s="140"/>
      <c r="AB169" s="140"/>
      <c r="AC169" s="140"/>
      <c r="AD169" s="140"/>
      <c r="AE169" s="140"/>
      <c r="AF169" s="140"/>
      <c r="AG169" s="140"/>
      <c r="AH169" s="140"/>
      <c r="AI169" s="140"/>
      <c r="AJ169" s="140"/>
      <c r="AK169" s="140"/>
      <c r="AL169" s="140"/>
      <c r="AM169" s="140"/>
      <c r="AN169" s="140"/>
      <c r="AO169" s="140"/>
      <c r="AP169" s="140"/>
      <c r="AQ169" s="140"/>
      <c r="AR169" s="140"/>
      <c r="AS169" s="140"/>
      <c r="AT169" s="140"/>
      <c r="AU169" s="140"/>
      <c r="AV169" s="140"/>
      <c r="AW169" s="140"/>
      <c r="AX169" s="140"/>
      <c r="AY169" s="140"/>
      <c r="AZ169" s="140"/>
      <c r="BA169" s="140"/>
      <c r="BB169" s="140"/>
      <c r="BC169" s="140"/>
      <c r="BD169" s="140"/>
      <c r="BE169" s="140"/>
      <c r="BF169" s="140"/>
      <c r="BG169" s="140"/>
      <c r="BH169" s="140"/>
      <c r="BI169" s="140"/>
      <c r="BJ169" s="140"/>
      <c r="BK169" s="140"/>
      <c r="BL169" s="140"/>
      <c r="BM169" s="140"/>
      <c r="BN169" s="140"/>
      <c r="BO169" s="140"/>
      <c r="BP169" s="140"/>
      <c r="BQ169" s="140"/>
      <c r="BR169" s="140"/>
      <c r="BS169" s="140"/>
      <c r="BT169" s="140"/>
      <c r="BU169" s="140"/>
      <c r="BV169" s="140"/>
      <c r="BW169" s="140"/>
      <c r="BX169" s="140"/>
      <c r="BY169" s="140"/>
      <c r="BZ169" s="140"/>
      <c r="CA169" s="140"/>
      <c r="CB169" s="140"/>
      <c r="CC169" s="140"/>
      <c r="CD169" s="140"/>
      <c r="CE169" s="140"/>
      <c r="CF169" s="140"/>
      <c r="CG169" s="140"/>
      <c r="CH169" s="140"/>
      <c r="CI169" s="140"/>
      <c r="CJ169" s="140"/>
      <c r="CK169" s="140"/>
      <c r="CL169" s="140"/>
      <c r="CM169" s="140"/>
      <c r="CN169" s="140"/>
      <c r="CO169" s="140"/>
      <c r="CP169" s="140"/>
      <c r="CQ169" s="140"/>
      <c r="CR169" s="140"/>
      <c r="CS169" s="140"/>
      <c r="CT169" s="140"/>
      <c r="CU169" s="140"/>
      <c r="CV169" s="140"/>
      <c r="CW169" s="140"/>
      <c r="CX169" s="140"/>
      <c r="CY169" s="140"/>
      <c r="CZ169" s="140"/>
      <c r="DA169" s="140"/>
      <c r="DB169" s="140"/>
      <c r="DC169" s="140"/>
      <c r="DD169" s="140"/>
      <c r="DE169" s="140"/>
      <c r="DF169" s="140"/>
      <c r="DG169" s="140"/>
      <c r="DH169" s="140"/>
      <c r="DI169" s="140"/>
      <c r="DJ169" s="140"/>
      <c r="DK169" s="140"/>
      <c r="DL169" s="140"/>
      <c r="DM169" s="140"/>
      <c r="DN169" s="140"/>
      <c r="DO169" s="140"/>
      <c r="DP169" s="140"/>
      <c r="DQ169" s="140"/>
      <c r="DR169" s="140"/>
      <c r="DS169" s="140"/>
      <c r="DT169" s="140"/>
      <c r="DU169" s="140"/>
      <c r="DV169" s="140"/>
      <c r="DW169" s="140"/>
      <c r="DX169" s="140"/>
      <c r="DY169" s="140"/>
      <c r="DZ169" s="140"/>
      <c r="EA169" s="140"/>
      <c r="EB169" s="140"/>
      <c r="EC169" s="140"/>
      <c r="ED169" s="140"/>
      <c r="EE169" s="140"/>
      <c r="EF169" s="140"/>
      <c r="EG169" s="140"/>
      <c r="EH169" s="140"/>
      <c r="EI169" s="140"/>
      <c r="EJ169" s="140"/>
      <c r="EK169" s="140"/>
      <c r="EL169" s="140"/>
      <c r="EM169" s="140"/>
      <c r="EN169" s="140"/>
      <c r="EO169" s="140"/>
      <c r="EP169" s="140"/>
      <c r="EQ169" s="140"/>
      <c r="ER169" s="140"/>
      <c r="ES169" s="140"/>
      <c r="ET169" s="140"/>
      <c r="EU169" s="140"/>
      <c r="EV169" s="140"/>
      <c r="EW169" s="140"/>
      <c r="EX169" s="140"/>
      <c r="EY169" s="140"/>
      <c r="EZ169" s="140"/>
      <c r="FA169" s="140"/>
      <c r="FB169" s="140"/>
      <c r="FC169" s="140"/>
      <c r="FD169" s="140"/>
      <c r="FE169" s="140"/>
      <c r="FF169" s="140"/>
      <c r="FG169" s="140"/>
      <c r="FH169" s="140"/>
      <c r="FI169" s="140"/>
      <c r="FJ169" s="140"/>
      <c r="FK169" s="140"/>
      <c r="FL169" s="140"/>
      <c r="FM169" s="140"/>
      <c r="FN169" s="140"/>
      <c r="FO169" s="140"/>
      <c r="FP169" s="140"/>
      <c r="FQ169" s="140"/>
      <c r="FR169" s="140"/>
      <c r="FS169" s="140"/>
      <c r="FT169" s="140"/>
      <c r="FU169" s="140"/>
      <c r="FV169" s="140"/>
      <c r="FW169" s="140"/>
      <c r="FX169" s="140"/>
      <c r="FY169" s="140"/>
      <c r="FZ169" s="140"/>
      <c r="GA169" s="140"/>
      <c r="GB169" s="140"/>
      <c r="GC169" s="140"/>
      <c r="GD169" s="140"/>
      <c r="GE169" s="140"/>
      <c r="GF169" s="140"/>
      <c r="GG169" s="140"/>
      <c r="GH169" s="140"/>
      <c r="GI169" s="140"/>
      <c r="GJ169" s="140"/>
      <c r="GK169" s="140"/>
      <c r="GL169" s="140"/>
      <c r="GM169" s="140"/>
      <c r="GN169" s="140"/>
      <c r="GO169" s="140"/>
      <c r="GP169" s="140"/>
      <c r="GQ169" s="140"/>
      <c r="GR169" s="140"/>
      <c r="GS169" s="140"/>
      <c r="GT169" s="140"/>
      <c r="GU169" s="140"/>
      <c r="GV169" s="140"/>
      <c r="GW169" s="140"/>
      <c r="GX169" s="140"/>
      <c r="GY169" s="140"/>
      <c r="GZ169" s="140"/>
      <c r="HA169" s="140"/>
      <c r="HB169" s="140"/>
      <c r="HC169" s="140"/>
      <c r="HD169" s="140"/>
      <c r="HE169" s="140"/>
      <c r="HF169" s="140"/>
      <c r="HG169" s="140"/>
      <c r="HH169" s="140"/>
      <c r="HI169" s="140"/>
      <c r="HJ169" s="140"/>
      <c r="HK169" s="140"/>
      <c r="HL169" s="140"/>
      <c r="HM169" s="140"/>
      <c r="HN169" s="140"/>
      <c r="HO169" s="140"/>
      <c r="HP169" s="140"/>
      <c r="HQ169" s="140"/>
      <c r="HR169" s="140"/>
      <c r="HS169" s="140"/>
      <c r="HT169" s="140"/>
      <c r="HU169" s="140"/>
      <c r="HV169" s="140"/>
      <c r="HW169" s="141"/>
      <c r="HX169" s="142"/>
    </row>
    <row collapsed="false" customFormat="false" customHeight="false" hidden="false" ht="12.75" outlineLevel="0" r="170">
      <c r="D170" s="113" t="s">
        <v>271</v>
      </c>
      <c r="E170" s="139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  <c r="AA170" s="140"/>
      <c r="AB170" s="140"/>
      <c r="AC170" s="140"/>
      <c r="AD170" s="140"/>
      <c r="AE170" s="140"/>
      <c r="AF170" s="140"/>
      <c r="AG170" s="140"/>
      <c r="AH170" s="140"/>
      <c r="AI170" s="140"/>
      <c r="AJ170" s="140"/>
      <c r="AK170" s="140"/>
      <c r="AL170" s="140"/>
      <c r="AM170" s="140"/>
      <c r="AN170" s="140"/>
      <c r="AO170" s="140"/>
      <c r="AP170" s="140"/>
      <c r="AQ170" s="140"/>
      <c r="AR170" s="140"/>
      <c r="AS170" s="140"/>
      <c r="AT170" s="140"/>
      <c r="AU170" s="140"/>
      <c r="AV170" s="140"/>
      <c r="AW170" s="140"/>
      <c r="AX170" s="140"/>
      <c r="AY170" s="140"/>
      <c r="AZ170" s="140"/>
      <c r="BA170" s="140"/>
      <c r="BB170" s="140"/>
      <c r="BC170" s="140"/>
      <c r="BD170" s="140"/>
      <c r="BE170" s="140"/>
      <c r="BF170" s="140"/>
      <c r="BG170" s="140"/>
      <c r="BH170" s="140"/>
      <c r="BI170" s="140"/>
      <c r="BJ170" s="140"/>
      <c r="BK170" s="140"/>
      <c r="BL170" s="140"/>
      <c r="BM170" s="140"/>
      <c r="BN170" s="140"/>
      <c r="BO170" s="140"/>
      <c r="BP170" s="140"/>
      <c r="BQ170" s="140"/>
      <c r="BR170" s="140"/>
      <c r="BS170" s="140"/>
      <c r="BT170" s="140"/>
      <c r="BU170" s="140"/>
      <c r="BV170" s="140"/>
      <c r="BW170" s="140"/>
      <c r="BX170" s="140"/>
      <c r="BY170" s="140"/>
      <c r="BZ170" s="140"/>
      <c r="CA170" s="140"/>
      <c r="CB170" s="140"/>
      <c r="CC170" s="140"/>
      <c r="CD170" s="140"/>
      <c r="CE170" s="140"/>
      <c r="CF170" s="140"/>
      <c r="CG170" s="140"/>
      <c r="CH170" s="140"/>
      <c r="CI170" s="140"/>
      <c r="CJ170" s="140"/>
      <c r="CK170" s="140"/>
      <c r="CL170" s="140"/>
      <c r="CM170" s="140"/>
      <c r="CN170" s="140"/>
      <c r="CO170" s="140"/>
      <c r="CP170" s="140"/>
      <c r="CQ170" s="140"/>
      <c r="CR170" s="140"/>
      <c r="CS170" s="140"/>
      <c r="CT170" s="140"/>
      <c r="CU170" s="140"/>
      <c r="CV170" s="140"/>
      <c r="CW170" s="140"/>
      <c r="CX170" s="140"/>
      <c r="CY170" s="140"/>
      <c r="CZ170" s="140"/>
      <c r="DA170" s="140"/>
      <c r="DB170" s="140"/>
      <c r="DC170" s="140"/>
      <c r="DD170" s="140"/>
      <c r="DE170" s="140"/>
      <c r="DF170" s="140"/>
      <c r="DG170" s="140"/>
      <c r="DH170" s="140"/>
      <c r="DI170" s="140"/>
      <c r="DJ170" s="140"/>
      <c r="DK170" s="140"/>
      <c r="DL170" s="140"/>
      <c r="DM170" s="140"/>
      <c r="DN170" s="140"/>
      <c r="DO170" s="140"/>
      <c r="DP170" s="140"/>
      <c r="DQ170" s="140"/>
      <c r="DR170" s="140"/>
      <c r="DS170" s="140"/>
      <c r="DT170" s="140"/>
      <c r="DU170" s="140"/>
      <c r="DV170" s="140"/>
      <c r="DW170" s="140"/>
      <c r="DX170" s="140"/>
      <c r="DY170" s="140"/>
      <c r="DZ170" s="140"/>
      <c r="EA170" s="140"/>
      <c r="EB170" s="140"/>
      <c r="EC170" s="140"/>
      <c r="ED170" s="140"/>
      <c r="EE170" s="140"/>
      <c r="EF170" s="140"/>
      <c r="EG170" s="140"/>
      <c r="EH170" s="140"/>
      <c r="EI170" s="140"/>
      <c r="EJ170" s="140"/>
      <c r="EK170" s="140"/>
      <c r="EL170" s="140"/>
      <c r="EM170" s="140"/>
      <c r="EN170" s="140"/>
      <c r="EO170" s="140"/>
      <c r="EP170" s="140"/>
      <c r="EQ170" s="140"/>
      <c r="ER170" s="140"/>
      <c r="ES170" s="140"/>
      <c r="ET170" s="140"/>
      <c r="EU170" s="140"/>
      <c r="EV170" s="140"/>
      <c r="EW170" s="140"/>
      <c r="EX170" s="140"/>
      <c r="EY170" s="140"/>
      <c r="EZ170" s="140"/>
      <c r="FA170" s="140"/>
      <c r="FB170" s="140"/>
      <c r="FC170" s="140"/>
      <c r="FD170" s="140"/>
      <c r="FE170" s="140"/>
      <c r="FF170" s="140"/>
      <c r="FG170" s="140"/>
      <c r="FH170" s="140"/>
      <c r="FI170" s="140"/>
      <c r="FJ170" s="140"/>
      <c r="FK170" s="140"/>
      <c r="FL170" s="140"/>
      <c r="FM170" s="140"/>
      <c r="FN170" s="140"/>
      <c r="FO170" s="140"/>
      <c r="FP170" s="140"/>
      <c r="FQ170" s="140"/>
      <c r="FR170" s="140"/>
      <c r="FS170" s="140"/>
      <c r="FT170" s="140"/>
      <c r="FU170" s="140"/>
      <c r="FV170" s="140"/>
      <c r="FW170" s="140"/>
      <c r="FX170" s="140"/>
      <c r="FY170" s="140"/>
      <c r="FZ170" s="140"/>
      <c r="GA170" s="140"/>
      <c r="GB170" s="140"/>
      <c r="GC170" s="140"/>
      <c r="GD170" s="140"/>
      <c r="GE170" s="140"/>
      <c r="GF170" s="140"/>
      <c r="GG170" s="140"/>
      <c r="GH170" s="140"/>
      <c r="GI170" s="140"/>
      <c r="GJ170" s="140"/>
      <c r="GK170" s="140"/>
      <c r="GL170" s="140"/>
      <c r="GM170" s="140"/>
      <c r="GN170" s="140"/>
      <c r="GO170" s="140"/>
      <c r="GP170" s="140"/>
      <c r="GQ170" s="140"/>
      <c r="GR170" s="140"/>
      <c r="GS170" s="140"/>
      <c r="GT170" s="140"/>
      <c r="GU170" s="140"/>
      <c r="GV170" s="140"/>
      <c r="GW170" s="140"/>
      <c r="GX170" s="140"/>
      <c r="GY170" s="140"/>
      <c r="GZ170" s="140"/>
      <c r="HA170" s="140"/>
      <c r="HB170" s="140"/>
      <c r="HC170" s="140"/>
      <c r="HD170" s="140"/>
      <c r="HE170" s="140"/>
      <c r="HF170" s="140"/>
      <c r="HG170" s="140"/>
      <c r="HH170" s="140"/>
      <c r="HI170" s="140"/>
      <c r="HJ170" s="140"/>
      <c r="HK170" s="140"/>
      <c r="HL170" s="140"/>
      <c r="HM170" s="140"/>
      <c r="HN170" s="140"/>
      <c r="HO170" s="140"/>
      <c r="HP170" s="140"/>
      <c r="HQ170" s="140"/>
      <c r="HR170" s="140"/>
      <c r="HS170" s="140"/>
      <c r="HT170" s="140"/>
      <c r="HU170" s="140"/>
      <c r="HV170" s="140"/>
      <c r="HW170" s="141"/>
      <c r="HX170" s="142"/>
    </row>
    <row collapsed="false" customFormat="false" customHeight="false" hidden="false" ht="12.75" outlineLevel="0" r="171">
      <c r="D171" s="113" t="s">
        <v>272</v>
      </c>
      <c r="E171" s="139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  <c r="AA171" s="140"/>
      <c r="AB171" s="140"/>
      <c r="AC171" s="140"/>
      <c r="AD171" s="140"/>
      <c r="AE171" s="140"/>
      <c r="AF171" s="140"/>
      <c r="AG171" s="140"/>
      <c r="AH171" s="140"/>
      <c r="AI171" s="140"/>
      <c r="AJ171" s="140"/>
      <c r="AK171" s="140"/>
      <c r="AL171" s="140"/>
      <c r="AM171" s="140"/>
      <c r="AN171" s="140"/>
      <c r="AO171" s="140"/>
      <c r="AP171" s="140"/>
      <c r="AQ171" s="140"/>
      <c r="AR171" s="140"/>
      <c r="AS171" s="140"/>
      <c r="AT171" s="140"/>
      <c r="AU171" s="140"/>
      <c r="AV171" s="140"/>
      <c r="AW171" s="140"/>
      <c r="AX171" s="140"/>
      <c r="AY171" s="140"/>
      <c r="AZ171" s="140"/>
      <c r="BA171" s="140"/>
      <c r="BB171" s="140"/>
      <c r="BC171" s="140"/>
      <c r="BD171" s="140"/>
      <c r="BE171" s="140"/>
      <c r="BF171" s="140"/>
      <c r="BG171" s="140"/>
      <c r="BH171" s="140"/>
      <c r="BI171" s="140"/>
      <c r="BJ171" s="140"/>
      <c r="BK171" s="140"/>
      <c r="BL171" s="140"/>
      <c r="BM171" s="140"/>
      <c r="BN171" s="140"/>
      <c r="BO171" s="140"/>
      <c r="BP171" s="140"/>
      <c r="BQ171" s="140"/>
      <c r="BR171" s="140"/>
      <c r="BS171" s="140"/>
      <c r="BT171" s="140"/>
      <c r="BU171" s="140"/>
      <c r="BV171" s="140"/>
      <c r="BW171" s="140"/>
      <c r="BX171" s="140"/>
      <c r="BY171" s="140"/>
      <c r="BZ171" s="140"/>
      <c r="CA171" s="140"/>
      <c r="CB171" s="140"/>
      <c r="CC171" s="140"/>
      <c r="CD171" s="140"/>
      <c r="CE171" s="140"/>
      <c r="CF171" s="140"/>
      <c r="CG171" s="140"/>
      <c r="CH171" s="140"/>
      <c r="CI171" s="140"/>
      <c r="CJ171" s="140"/>
      <c r="CK171" s="140"/>
      <c r="CL171" s="140"/>
      <c r="CM171" s="140"/>
      <c r="CN171" s="140"/>
      <c r="CO171" s="140"/>
      <c r="CP171" s="140"/>
      <c r="CQ171" s="140"/>
      <c r="CR171" s="140"/>
      <c r="CS171" s="140"/>
      <c r="CT171" s="140"/>
      <c r="CU171" s="140"/>
      <c r="CV171" s="140"/>
      <c r="CW171" s="140"/>
      <c r="CX171" s="140"/>
      <c r="CY171" s="140"/>
      <c r="CZ171" s="140"/>
      <c r="DA171" s="140"/>
      <c r="DB171" s="140"/>
      <c r="DC171" s="140"/>
      <c r="DD171" s="140"/>
      <c r="DE171" s="140"/>
      <c r="DF171" s="140"/>
      <c r="DG171" s="140"/>
      <c r="DH171" s="140"/>
      <c r="DI171" s="140"/>
      <c r="DJ171" s="140"/>
      <c r="DK171" s="140"/>
      <c r="DL171" s="140"/>
      <c r="DM171" s="140"/>
      <c r="DN171" s="140"/>
      <c r="DO171" s="140"/>
      <c r="DP171" s="140"/>
      <c r="DQ171" s="140"/>
      <c r="DR171" s="140"/>
      <c r="DS171" s="140"/>
      <c r="DT171" s="140"/>
      <c r="DU171" s="140"/>
      <c r="DV171" s="140"/>
      <c r="DW171" s="140"/>
      <c r="DX171" s="140"/>
      <c r="DY171" s="140"/>
      <c r="DZ171" s="140"/>
      <c r="EA171" s="140"/>
      <c r="EB171" s="140"/>
      <c r="EC171" s="140"/>
      <c r="ED171" s="140"/>
      <c r="EE171" s="140"/>
      <c r="EF171" s="140"/>
      <c r="EG171" s="140"/>
      <c r="EH171" s="140"/>
      <c r="EI171" s="140"/>
      <c r="EJ171" s="140"/>
      <c r="EK171" s="140"/>
      <c r="EL171" s="140"/>
      <c r="EM171" s="140"/>
      <c r="EN171" s="140"/>
      <c r="EO171" s="140"/>
      <c r="EP171" s="140"/>
      <c r="EQ171" s="140"/>
      <c r="ER171" s="140"/>
      <c r="ES171" s="140"/>
      <c r="ET171" s="140"/>
      <c r="EU171" s="140"/>
      <c r="EV171" s="140"/>
      <c r="EW171" s="140"/>
      <c r="EX171" s="140"/>
      <c r="EY171" s="140"/>
      <c r="EZ171" s="140"/>
      <c r="FA171" s="140"/>
      <c r="FB171" s="140"/>
      <c r="FC171" s="140"/>
      <c r="FD171" s="140"/>
      <c r="FE171" s="140"/>
      <c r="FF171" s="140"/>
      <c r="FG171" s="140"/>
      <c r="FH171" s="140"/>
      <c r="FI171" s="140"/>
      <c r="FJ171" s="140"/>
      <c r="FK171" s="140"/>
      <c r="FL171" s="140"/>
      <c r="FM171" s="140"/>
      <c r="FN171" s="140"/>
      <c r="FO171" s="140"/>
      <c r="FP171" s="140"/>
      <c r="FQ171" s="140"/>
      <c r="FR171" s="140"/>
      <c r="FS171" s="140"/>
      <c r="FT171" s="140"/>
      <c r="FU171" s="140"/>
      <c r="FV171" s="140"/>
      <c r="FW171" s="140"/>
      <c r="FX171" s="140"/>
      <c r="FY171" s="140"/>
      <c r="FZ171" s="140"/>
      <c r="GA171" s="140"/>
      <c r="GB171" s="140"/>
      <c r="GC171" s="140"/>
      <c r="GD171" s="140"/>
      <c r="GE171" s="140"/>
      <c r="GF171" s="140"/>
      <c r="GG171" s="140"/>
      <c r="GH171" s="140"/>
      <c r="GI171" s="140"/>
      <c r="GJ171" s="140"/>
      <c r="GK171" s="140"/>
      <c r="GL171" s="140"/>
      <c r="GM171" s="140"/>
      <c r="GN171" s="140"/>
      <c r="GO171" s="140"/>
      <c r="GP171" s="140"/>
      <c r="GQ171" s="140"/>
      <c r="GR171" s="140"/>
      <c r="GS171" s="140"/>
      <c r="GT171" s="140"/>
      <c r="GU171" s="140"/>
      <c r="GV171" s="140"/>
      <c r="GW171" s="140"/>
      <c r="GX171" s="140"/>
      <c r="GY171" s="140"/>
      <c r="GZ171" s="140"/>
      <c r="HA171" s="140"/>
      <c r="HB171" s="140"/>
      <c r="HC171" s="140"/>
      <c r="HD171" s="140"/>
      <c r="HE171" s="140"/>
      <c r="HF171" s="140"/>
      <c r="HG171" s="140"/>
      <c r="HH171" s="140"/>
      <c r="HI171" s="140"/>
      <c r="HJ171" s="140"/>
      <c r="HK171" s="140"/>
      <c r="HL171" s="140"/>
      <c r="HM171" s="140"/>
      <c r="HN171" s="140"/>
      <c r="HO171" s="140"/>
      <c r="HP171" s="140"/>
      <c r="HQ171" s="140"/>
      <c r="HR171" s="140"/>
      <c r="HS171" s="140"/>
      <c r="HT171" s="140"/>
      <c r="HU171" s="140"/>
      <c r="HV171" s="140"/>
      <c r="HW171" s="141"/>
      <c r="HX171" s="142"/>
    </row>
    <row collapsed="false" customFormat="false" customHeight="false" hidden="false" ht="12.75" outlineLevel="0" r="172">
      <c r="D172" s="113" t="s">
        <v>273</v>
      </c>
      <c r="E172" s="139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  <c r="AA172" s="140"/>
      <c r="AB172" s="140"/>
      <c r="AC172" s="140"/>
      <c r="AD172" s="140"/>
      <c r="AE172" s="140"/>
      <c r="AF172" s="140"/>
      <c r="AG172" s="140"/>
      <c r="AH172" s="140"/>
      <c r="AI172" s="140"/>
      <c r="AJ172" s="140"/>
      <c r="AK172" s="140"/>
      <c r="AL172" s="140"/>
      <c r="AM172" s="140"/>
      <c r="AN172" s="140"/>
      <c r="AO172" s="140"/>
      <c r="AP172" s="140"/>
      <c r="AQ172" s="140"/>
      <c r="AR172" s="140"/>
      <c r="AS172" s="140"/>
      <c r="AT172" s="140"/>
      <c r="AU172" s="140"/>
      <c r="AV172" s="140"/>
      <c r="AW172" s="140"/>
      <c r="AX172" s="140"/>
      <c r="AY172" s="140"/>
      <c r="AZ172" s="140"/>
      <c r="BA172" s="140"/>
      <c r="BB172" s="140"/>
      <c r="BC172" s="140"/>
      <c r="BD172" s="140"/>
      <c r="BE172" s="140"/>
      <c r="BF172" s="140"/>
      <c r="BG172" s="140"/>
      <c r="BH172" s="140"/>
      <c r="BI172" s="140"/>
      <c r="BJ172" s="140"/>
      <c r="BK172" s="140"/>
      <c r="BL172" s="140"/>
      <c r="BM172" s="140"/>
      <c r="BN172" s="140"/>
      <c r="BO172" s="140"/>
      <c r="BP172" s="140"/>
      <c r="BQ172" s="140"/>
      <c r="BR172" s="140"/>
      <c r="BS172" s="140"/>
      <c r="BT172" s="140"/>
      <c r="BU172" s="140"/>
      <c r="BV172" s="140"/>
      <c r="BW172" s="140"/>
      <c r="BX172" s="140"/>
      <c r="BY172" s="140"/>
      <c r="BZ172" s="140"/>
      <c r="CA172" s="140"/>
      <c r="CB172" s="140"/>
      <c r="CC172" s="140"/>
      <c r="CD172" s="140"/>
      <c r="CE172" s="140"/>
      <c r="CF172" s="140"/>
      <c r="CG172" s="140"/>
      <c r="CH172" s="140"/>
      <c r="CI172" s="140"/>
      <c r="CJ172" s="140"/>
      <c r="CK172" s="140"/>
      <c r="CL172" s="140"/>
      <c r="CM172" s="140"/>
      <c r="CN172" s="140"/>
      <c r="CO172" s="140"/>
      <c r="CP172" s="140"/>
      <c r="CQ172" s="140"/>
      <c r="CR172" s="140"/>
      <c r="CS172" s="140"/>
      <c r="CT172" s="140"/>
      <c r="CU172" s="140"/>
      <c r="CV172" s="140"/>
      <c r="CW172" s="140"/>
      <c r="CX172" s="140"/>
      <c r="CY172" s="140"/>
      <c r="CZ172" s="140"/>
      <c r="DA172" s="140"/>
      <c r="DB172" s="140"/>
      <c r="DC172" s="140"/>
      <c r="DD172" s="140"/>
      <c r="DE172" s="140"/>
      <c r="DF172" s="140"/>
      <c r="DG172" s="140"/>
      <c r="DH172" s="140"/>
      <c r="DI172" s="140"/>
      <c r="DJ172" s="140"/>
      <c r="DK172" s="140"/>
      <c r="DL172" s="140"/>
      <c r="DM172" s="140"/>
      <c r="DN172" s="140"/>
      <c r="DO172" s="140"/>
      <c r="DP172" s="140"/>
      <c r="DQ172" s="140"/>
      <c r="DR172" s="140"/>
      <c r="DS172" s="140"/>
      <c r="DT172" s="140"/>
      <c r="DU172" s="140"/>
      <c r="DV172" s="140"/>
      <c r="DW172" s="140"/>
      <c r="DX172" s="140"/>
      <c r="DY172" s="140"/>
      <c r="DZ172" s="140"/>
      <c r="EA172" s="140"/>
      <c r="EB172" s="140"/>
      <c r="EC172" s="140"/>
      <c r="ED172" s="140"/>
      <c r="EE172" s="140"/>
      <c r="EF172" s="140"/>
      <c r="EG172" s="140"/>
      <c r="EH172" s="140"/>
      <c r="EI172" s="140"/>
      <c r="EJ172" s="140"/>
      <c r="EK172" s="140"/>
      <c r="EL172" s="140"/>
      <c r="EM172" s="140"/>
      <c r="EN172" s="140"/>
      <c r="EO172" s="140"/>
      <c r="EP172" s="140"/>
      <c r="EQ172" s="140"/>
      <c r="ER172" s="140"/>
      <c r="ES172" s="140"/>
      <c r="ET172" s="140"/>
      <c r="EU172" s="140"/>
      <c r="EV172" s="140"/>
      <c r="EW172" s="140"/>
      <c r="EX172" s="140"/>
      <c r="EY172" s="140"/>
      <c r="EZ172" s="140"/>
      <c r="FA172" s="140"/>
      <c r="FB172" s="140"/>
      <c r="FC172" s="140"/>
      <c r="FD172" s="140"/>
      <c r="FE172" s="140"/>
      <c r="FF172" s="140"/>
      <c r="FG172" s="140"/>
      <c r="FH172" s="140"/>
      <c r="FI172" s="140"/>
      <c r="FJ172" s="140"/>
      <c r="FK172" s="140"/>
      <c r="FL172" s="140"/>
      <c r="FM172" s="140"/>
      <c r="FN172" s="140"/>
      <c r="FO172" s="140"/>
      <c r="FP172" s="140"/>
      <c r="FQ172" s="140"/>
      <c r="FR172" s="140"/>
      <c r="FS172" s="140"/>
      <c r="FT172" s="140"/>
      <c r="FU172" s="140"/>
      <c r="FV172" s="140"/>
      <c r="FW172" s="140"/>
      <c r="FX172" s="140"/>
      <c r="FY172" s="140"/>
      <c r="FZ172" s="140"/>
      <c r="GA172" s="140"/>
      <c r="GB172" s="140"/>
      <c r="GC172" s="140"/>
      <c r="GD172" s="140"/>
      <c r="GE172" s="140"/>
      <c r="GF172" s="140"/>
      <c r="GG172" s="140"/>
      <c r="GH172" s="140"/>
      <c r="GI172" s="140"/>
      <c r="GJ172" s="140"/>
      <c r="GK172" s="140"/>
      <c r="GL172" s="140"/>
      <c r="GM172" s="140"/>
      <c r="GN172" s="140"/>
      <c r="GO172" s="140"/>
      <c r="GP172" s="140"/>
      <c r="GQ172" s="140"/>
      <c r="GR172" s="140"/>
      <c r="GS172" s="140"/>
      <c r="GT172" s="140"/>
      <c r="GU172" s="140"/>
      <c r="GV172" s="140"/>
      <c r="GW172" s="140"/>
      <c r="GX172" s="140"/>
      <c r="GY172" s="140"/>
      <c r="GZ172" s="140"/>
      <c r="HA172" s="140"/>
      <c r="HB172" s="140"/>
      <c r="HC172" s="140"/>
      <c r="HD172" s="140"/>
      <c r="HE172" s="140"/>
      <c r="HF172" s="140"/>
      <c r="HG172" s="140"/>
      <c r="HH172" s="140"/>
      <c r="HI172" s="140"/>
      <c r="HJ172" s="140"/>
      <c r="HK172" s="140"/>
      <c r="HL172" s="140"/>
      <c r="HM172" s="140"/>
      <c r="HN172" s="140"/>
      <c r="HO172" s="140"/>
      <c r="HP172" s="140"/>
      <c r="HQ172" s="140"/>
      <c r="HR172" s="140"/>
      <c r="HS172" s="140"/>
      <c r="HT172" s="140"/>
      <c r="HU172" s="140"/>
      <c r="HV172" s="140"/>
      <c r="HW172" s="141"/>
      <c r="HX172" s="142"/>
    </row>
    <row collapsed="false" customFormat="false" customHeight="false" hidden="false" ht="12.75" outlineLevel="0" r="173">
      <c r="D173" s="113" t="s">
        <v>274</v>
      </c>
      <c r="E173" s="139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  <c r="AA173" s="140"/>
      <c r="AB173" s="140"/>
      <c r="AC173" s="140"/>
      <c r="AD173" s="140"/>
      <c r="AE173" s="140"/>
      <c r="AF173" s="140"/>
      <c r="AG173" s="140"/>
      <c r="AH173" s="140"/>
      <c r="AI173" s="140"/>
      <c r="AJ173" s="140"/>
      <c r="AK173" s="140"/>
      <c r="AL173" s="140"/>
      <c r="AM173" s="140"/>
      <c r="AN173" s="140"/>
      <c r="AO173" s="140"/>
      <c r="AP173" s="140"/>
      <c r="AQ173" s="140"/>
      <c r="AR173" s="140"/>
      <c r="AS173" s="140"/>
      <c r="AT173" s="140"/>
      <c r="AU173" s="140"/>
      <c r="AV173" s="140"/>
      <c r="AW173" s="140"/>
      <c r="AX173" s="140"/>
      <c r="AY173" s="140"/>
      <c r="AZ173" s="140"/>
      <c r="BA173" s="140"/>
      <c r="BB173" s="140"/>
      <c r="BC173" s="140"/>
      <c r="BD173" s="140"/>
      <c r="BE173" s="140"/>
      <c r="BF173" s="140"/>
      <c r="BG173" s="140"/>
      <c r="BH173" s="140"/>
      <c r="BI173" s="140"/>
      <c r="BJ173" s="140"/>
      <c r="BK173" s="140"/>
      <c r="BL173" s="140"/>
      <c r="BM173" s="140"/>
      <c r="BN173" s="140"/>
      <c r="BO173" s="140"/>
      <c r="BP173" s="140"/>
      <c r="BQ173" s="140"/>
      <c r="BR173" s="140"/>
      <c r="BS173" s="140"/>
      <c r="BT173" s="140"/>
      <c r="BU173" s="140"/>
      <c r="BV173" s="140"/>
      <c r="BW173" s="140"/>
      <c r="BX173" s="140"/>
      <c r="BY173" s="140"/>
      <c r="BZ173" s="140"/>
      <c r="CA173" s="140"/>
      <c r="CB173" s="140"/>
      <c r="CC173" s="140"/>
      <c r="CD173" s="140"/>
      <c r="CE173" s="140"/>
      <c r="CF173" s="140"/>
      <c r="CG173" s="140"/>
      <c r="CH173" s="140"/>
      <c r="CI173" s="140"/>
      <c r="CJ173" s="140"/>
      <c r="CK173" s="140"/>
      <c r="CL173" s="140"/>
      <c r="CM173" s="140"/>
      <c r="CN173" s="140"/>
      <c r="CO173" s="140"/>
      <c r="CP173" s="140"/>
      <c r="CQ173" s="140"/>
      <c r="CR173" s="140"/>
      <c r="CS173" s="140"/>
      <c r="CT173" s="140"/>
      <c r="CU173" s="140"/>
      <c r="CV173" s="140"/>
      <c r="CW173" s="140"/>
      <c r="CX173" s="140"/>
      <c r="CY173" s="140"/>
      <c r="CZ173" s="140"/>
      <c r="DA173" s="140"/>
      <c r="DB173" s="140"/>
      <c r="DC173" s="140"/>
      <c r="DD173" s="140"/>
      <c r="DE173" s="140"/>
      <c r="DF173" s="140"/>
      <c r="DG173" s="140"/>
      <c r="DH173" s="140"/>
      <c r="DI173" s="140"/>
      <c r="DJ173" s="140"/>
      <c r="DK173" s="140"/>
      <c r="DL173" s="140"/>
      <c r="DM173" s="140"/>
      <c r="DN173" s="140"/>
      <c r="DO173" s="140"/>
      <c r="DP173" s="140"/>
      <c r="DQ173" s="140"/>
      <c r="DR173" s="140"/>
      <c r="DS173" s="140"/>
      <c r="DT173" s="140"/>
      <c r="DU173" s="140"/>
      <c r="DV173" s="140"/>
      <c r="DW173" s="140"/>
      <c r="DX173" s="140"/>
      <c r="DY173" s="140"/>
      <c r="DZ173" s="140"/>
      <c r="EA173" s="140"/>
      <c r="EB173" s="140"/>
      <c r="EC173" s="140"/>
      <c r="ED173" s="140"/>
      <c r="EE173" s="140"/>
      <c r="EF173" s="140"/>
      <c r="EG173" s="140"/>
      <c r="EH173" s="140"/>
      <c r="EI173" s="140"/>
      <c r="EJ173" s="140"/>
      <c r="EK173" s="140"/>
      <c r="EL173" s="140"/>
      <c r="EM173" s="140"/>
      <c r="EN173" s="140"/>
      <c r="EO173" s="140"/>
      <c r="EP173" s="140"/>
      <c r="EQ173" s="140"/>
      <c r="ER173" s="140"/>
      <c r="ES173" s="140"/>
      <c r="ET173" s="140"/>
      <c r="EU173" s="140"/>
      <c r="EV173" s="140"/>
      <c r="EW173" s="140"/>
      <c r="EX173" s="140"/>
      <c r="EY173" s="140"/>
      <c r="EZ173" s="140"/>
      <c r="FA173" s="140"/>
      <c r="FB173" s="140"/>
      <c r="FC173" s="140"/>
      <c r="FD173" s="140"/>
      <c r="FE173" s="140"/>
      <c r="FF173" s="140"/>
      <c r="FG173" s="140"/>
      <c r="FH173" s="140"/>
      <c r="FI173" s="140"/>
      <c r="FJ173" s="140"/>
      <c r="FK173" s="140"/>
      <c r="FL173" s="140"/>
      <c r="FM173" s="140"/>
      <c r="FN173" s="140"/>
      <c r="FO173" s="140"/>
      <c r="FP173" s="140"/>
      <c r="FQ173" s="140"/>
      <c r="FR173" s="140"/>
      <c r="FS173" s="140"/>
      <c r="FT173" s="140"/>
      <c r="FU173" s="140"/>
      <c r="FV173" s="140"/>
      <c r="FW173" s="140"/>
      <c r="FX173" s="140"/>
      <c r="FY173" s="140"/>
      <c r="FZ173" s="140"/>
      <c r="GA173" s="140"/>
      <c r="GB173" s="140"/>
      <c r="GC173" s="140"/>
      <c r="GD173" s="140"/>
      <c r="GE173" s="140"/>
      <c r="GF173" s="140"/>
      <c r="GG173" s="140"/>
      <c r="GH173" s="140"/>
      <c r="GI173" s="140"/>
      <c r="GJ173" s="140"/>
      <c r="GK173" s="140"/>
      <c r="GL173" s="140"/>
      <c r="GM173" s="140"/>
      <c r="GN173" s="140"/>
      <c r="GO173" s="140"/>
      <c r="GP173" s="140"/>
      <c r="GQ173" s="140"/>
      <c r="GR173" s="140"/>
      <c r="GS173" s="140"/>
      <c r="GT173" s="140"/>
      <c r="GU173" s="140"/>
      <c r="GV173" s="140"/>
      <c r="GW173" s="140"/>
      <c r="GX173" s="140"/>
      <c r="GY173" s="140"/>
      <c r="GZ173" s="140"/>
      <c r="HA173" s="140"/>
      <c r="HB173" s="140"/>
      <c r="HC173" s="140"/>
      <c r="HD173" s="140"/>
      <c r="HE173" s="140"/>
      <c r="HF173" s="140"/>
      <c r="HG173" s="140"/>
      <c r="HH173" s="140"/>
      <c r="HI173" s="140"/>
      <c r="HJ173" s="140"/>
      <c r="HK173" s="140"/>
      <c r="HL173" s="140"/>
      <c r="HM173" s="140"/>
      <c r="HN173" s="140"/>
      <c r="HO173" s="140"/>
      <c r="HP173" s="140"/>
      <c r="HQ173" s="140"/>
      <c r="HR173" s="140"/>
      <c r="HS173" s="140"/>
      <c r="HT173" s="140"/>
      <c r="HU173" s="140"/>
      <c r="HV173" s="140"/>
      <c r="HW173" s="141"/>
      <c r="HX173" s="142"/>
    </row>
    <row collapsed="false" customFormat="false" customHeight="false" hidden="false" ht="12.75" outlineLevel="0" r="174">
      <c r="D174" s="113" t="s">
        <v>275</v>
      </c>
      <c r="E174" s="139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  <c r="AA174" s="140"/>
      <c r="AB174" s="140"/>
      <c r="AC174" s="140"/>
      <c r="AD174" s="140"/>
      <c r="AE174" s="140"/>
      <c r="AF174" s="140"/>
      <c r="AG174" s="140"/>
      <c r="AH174" s="140"/>
      <c r="AI174" s="140"/>
      <c r="AJ174" s="140"/>
      <c r="AK174" s="140"/>
      <c r="AL174" s="140"/>
      <c r="AM174" s="140"/>
      <c r="AN174" s="140"/>
      <c r="AO174" s="140"/>
      <c r="AP174" s="140"/>
      <c r="AQ174" s="140"/>
      <c r="AR174" s="140"/>
      <c r="AS174" s="140"/>
      <c r="AT174" s="140"/>
      <c r="AU174" s="140"/>
      <c r="AV174" s="140"/>
      <c r="AW174" s="140"/>
      <c r="AX174" s="140"/>
      <c r="AY174" s="140"/>
      <c r="AZ174" s="140"/>
      <c r="BA174" s="140"/>
      <c r="BB174" s="140"/>
      <c r="BC174" s="140"/>
      <c r="BD174" s="140"/>
      <c r="BE174" s="140"/>
      <c r="BF174" s="140"/>
      <c r="BG174" s="140"/>
      <c r="BH174" s="140"/>
      <c r="BI174" s="140"/>
      <c r="BJ174" s="140"/>
      <c r="BK174" s="140"/>
      <c r="BL174" s="140"/>
      <c r="BM174" s="140"/>
      <c r="BN174" s="140"/>
      <c r="BO174" s="140"/>
      <c r="BP174" s="140"/>
      <c r="BQ174" s="140"/>
      <c r="BR174" s="140"/>
      <c r="BS174" s="140"/>
      <c r="BT174" s="140"/>
      <c r="BU174" s="140"/>
      <c r="BV174" s="140"/>
      <c r="BW174" s="140"/>
      <c r="BX174" s="140"/>
      <c r="BY174" s="140"/>
      <c r="BZ174" s="140"/>
      <c r="CA174" s="140"/>
      <c r="CB174" s="140"/>
      <c r="CC174" s="140"/>
      <c r="CD174" s="140"/>
      <c r="CE174" s="140"/>
      <c r="CF174" s="140"/>
      <c r="CG174" s="140"/>
      <c r="CH174" s="140"/>
      <c r="CI174" s="140"/>
      <c r="CJ174" s="140"/>
      <c r="CK174" s="140"/>
      <c r="CL174" s="140"/>
      <c r="CM174" s="140"/>
      <c r="CN174" s="140"/>
      <c r="CO174" s="140"/>
      <c r="CP174" s="140"/>
      <c r="CQ174" s="140"/>
      <c r="CR174" s="140"/>
      <c r="CS174" s="140"/>
      <c r="CT174" s="140"/>
      <c r="CU174" s="140"/>
      <c r="CV174" s="140"/>
      <c r="CW174" s="140"/>
      <c r="CX174" s="140"/>
      <c r="CY174" s="140"/>
      <c r="CZ174" s="140"/>
      <c r="DA174" s="140"/>
      <c r="DB174" s="140"/>
      <c r="DC174" s="140"/>
      <c r="DD174" s="140"/>
      <c r="DE174" s="140"/>
      <c r="DF174" s="140"/>
      <c r="DG174" s="140"/>
      <c r="DH174" s="140"/>
      <c r="DI174" s="140"/>
      <c r="DJ174" s="140"/>
      <c r="DK174" s="140"/>
      <c r="DL174" s="140"/>
      <c r="DM174" s="140"/>
      <c r="DN174" s="140"/>
      <c r="DO174" s="140"/>
      <c r="DP174" s="140"/>
      <c r="DQ174" s="140"/>
      <c r="DR174" s="140"/>
      <c r="DS174" s="140"/>
      <c r="DT174" s="140"/>
      <c r="DU174" s="140"/>
      <c r="DV174" s="140"/>
      <c r="DW174" s="140"/>
      <c r="DX174" s="140"/>
      <c r="DY174" s="140"/>
      <c r="DZ174" s="140"/>
      <c r="EA174" s="140"/>
      <c r="EB174" s="140"/>
      <c r="EC174" s="140"/>
      <c r="ED174" s="140"/>
      <c r="EE174" s="140"/>
      <c r="EF174" s="140"/>
      <c r="EG174" s="140"/>
      <c r="EH174" s="140"/>
      <c r="EI174" s="140"/>
      <c r="EJ174" s="140"/>
      <c r="EK174" s="140"/>
      <c r="EL174" s="140"/>
      <c r="EM174" s="140"/>
      <c r="EN174" s="140"/>
      <c r="EO174" s="140"/>
      <c r="EP174" s="140"/>
      <c r="EQ174" s="140"/>
      <c r="ER174" s="140"/>
      <c r="ES174" s="140"/>
      <c r="ET174" s="140"/>
      <c r="EU174" s="140"/>
      <c r="EV174" s="140"/>
      <c r="EW174" s="140"/>
      <c r="EX174" s="140"/>
      <c r="EY174" s="140"/>
      <c r="EZ174" s="140"/>
      <c r="FA174" s="140"/>
      <c r="FB174" s="140"/>
      <c r="FC174" s="140"/>
      <c r="FD174" s="140"/>
      <c r="FE174" s="140"/>
      <c r="FF174" s="140"/>
      <c r="FG174" s="140"/>
      <c r="FH174" s="140"/>
      <c r="FI174" s="140"/>
      <c r="FJ174" s="140"/>
      <c r="FK174" s="140"/>
      <c r="FL174" s="140"/>
      <c r="FM174" s="140"/>
      <c r="FN174" s="140"/>
      <c r="FO174" s="140"/>
      <c r="FP174" s="140"/>
      <c r="FQ174" s="140"/>
      <c r="FR174" s="140"/>
      <c r="FS174" s="140"/>
      <c r="FT174" s="140"/>
      <c r="FU174" s="140"/>
      <c r="FV174" s="140"/>
      <c r="FW174" s="140"/>
      <c r="FX174" s="140"/>
      <c r="FY174" s="140"/>
      <c r="FZ174" s="140"/>
      <c r="GA174" s="140"/>
      <c r="GB174" s="140"/>
      <c r="GC174" s="140"/>
      <c r="GD174" s="140"/>
      <c r="GE174" s="140"/>
      <c r="GF174" s="140"/>
      <c r="GG174" s="140"/>
      <c r="GH174" s="140"/>
      <c r="GI174" s="140"/>
      <c r="GJ174" s="140"/>
      <c r="GK174" s="140"/>
      <c r="GL174" s="140"/>
      <c r="GM174" s="140"/>
      <c r="GN174" s="140"/>
      <c r="GO174" s="140"/>
      <c r="GP174" s="140"/>
      <c r="GQ174" s="140"/>
      <c r="GR174" s="140"/>
      <c r="GS174" s="140"/>
      <c r="GT174" s="140"/>
      <c r="GU174" s="140"/>
      <c r="GV174" s="140"/>
      <c r="GW174" s="140"/>
      <c r="GX174" s="140"/>
      <c r="GY174" s="140"/>
      <c r="GZ174" s="140"/>
      <c r="HA174" s="140"/>
      <c r="HB174" s="140"/>
      <c r="HC174" s="140"/>
      <c r="HD174" s="140"/>
      <c r="HE174" s="140"/>
      <c r="HF174" s="140"/>
      <c r="HG174" s="140"/>
      <c r="HH174" s="140"/>
      <c r="HI174" s="140"/>
      <c r="HJ174" s="140"/>
      <c r="HK174" s="140"/>
      <c r="HL174" s="140"/>
      <c r="HM174" s="140"/>
      <c r="HN174" s="140"/>
      <c r="HO174" s="140"/>
      <c r="HP174" s="140"/>
      <c r="HQ174" s="140"/>
      <c r="HR174" s="140"/>
      <c r="HS174" s="140"/>
      <c r="HT174" s="140"/>
      <c r="HU174" s="140"/>
      <c r="HV174" s="140"/>
      <c r="HW174" s="141"/>
      <c r="HX174" s="142"/>
    </row>
    <row collapsed="false" customFormat="false" customHeight="false" hidden="false" ht="12.75" outlineLevel="0" r="175">
      <c r="D175" s="113" t="s">
        <v>276</v>
      </c>
      <c r="E175" s="139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  <c r="AA175" s="140"/>
      <c r="AB175" s="140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0"/>
      <c r="AN175" s="140"/>
      <c r="AO175" s="140"/>
      <c r="AP175" s="140"/>
      <c r="AQ175" s="140"/>
      <c r="AR175" s="140"/>
      <c r="AS175" s="140"/>
      <c r="AT175" s="140"/>
      <c r="AU175" s="140"/>
      <c r="AV175" s="140"/>
      <c r="AW175" s="140"/>
      <c r="AX175" s="140"/>
      <c r="AY175" s="140"/>
      <c r="AZ175" s="140"/>
      <c r="BA175" s="140"/>
      <c r="BB175" s="140"/>
      <c r="BC175" s="140"/>
      <c r="BD175" s="140"/>
      <c r="BE175" s="140"/>
      <c r="BF175" s="140"/>
      <c r="BG175" s="140"/>
      <c r="BH175" s="140"/>
      <c r="BI175" s="140"/>
      <c r="BJ175" s="140"/>
      <c r="BK175" s="140"/>
      <c r="BL175" s="140"/>
      <c r="BM175" s="140"/>
      <c r="BN175" s="140"/>
      <c r="BO175" s="140"/>
      <c r="BP175" s="140"/>
      <c r="BQ175" s="140"/>
      <c r="BR175" s="140"/>
      <c r="BS175" s="140"/>
      <c r="BT175" s="140"/>
      <c r="BU175" s="140"/>
      <c r="BV175" s="140"/>
      <c r="BW175" s="140"/>
      <c r="BX175" s="140"/>
      <c r="BY175" s="140"/>
      <c r="BZ175" s="140"/>
      <c r="CA175" s="140"/>
      <c r="CB175" s="140"/>
      <c r="CC175" s="140"/>
      <c r="CD175" s="140"/>
      <c r="CE175" s="140"/>
      <c r="CF175" s="140"/>
      <c r="CG175" s="140"/>
      <c r="CH175" s="140"/>
      <c r="CI175" s="140"/>
      <c r="CJ175" s="140"/>
      <c r="CK175" s="140"/>
      <c r="CL175" s="140"/>
      <c r="CM175" s="140"/>
      <c r="CN175" s="140"/>
      <c r="CO175" s="140"/>
      <c r="CP175" s="140"/>
      <c r="CQ175" s="140"/>
      <c r="CR175" s="140"/>
      <c r="CS175" s="140"/>
      <c r="CT175" s="140"/>
      <c r="CU175" s="140"/>
      <c r="CV175" s="140"/>
      <c r="CW175" s="140"/>
      <c r="CX175" s="140"/>
      <c r="CY175" s="140"/>
      <c r="CZ175" s="140"/>
      <c r="DA175" s="140"/>
      <c r="DB175" s="140"/>
      <c r="DC175" s="140"/>
      <c r="DD175" s="140"/>
      <c r="DE175" s="140"/>
      <c r="DF175" s="140"/>
      <c r="DG175" s="140"/>
      <c r="DH175" s="140"/>
      <c r="DI175" s="140"/>
      <c r="DJ175" s="140"/>
      <c r="DK175" s="140"/>
      <c r="DL175" s="140"/>
      <c r="DM175" s="140"/>
      <c r="DN175" s="140"/>
      <c r="DO175" s="140"/>
      <c r="DP175" s="140"/>
      <c r="DQ175" s="140"/>
      <c r="DR175" s="140"/>
      <c r="DS175" s="140"/>
      <c r="DT175" s="140"/>
      <c r="DU175" s="140"/>
      <c r="DV175" s="140"/>
      <c r="DW175" s="140"/>
      <c r="DX175" s="140"/>
      <c r="DY175" s="140"/>
      <c r="DZ175" s="140"/>
      <c r="EA175" s="140"/>
      <c r="EB175" s="140"/>
      <c r="EC175" s="140"/>
      <c r="ED175" s="140"/>
      <c r="EE175" s="140"/>
      <c r="EF175" s="140"/>
      <c r="EG175" s="140"/>
      <c r="EH175" s="140"/>
      <c r="EI175" s="140"/>
      <c r="EJ175" s="140"/>
      <c r="EK175" s="140"/>
      <c r="EL175" s="140"/>
      <c r="EM175" s="140"/>
      <c r="EN175" s="140"/>
      <c r="EO175" s="140"/>
      <c r="EP175" s="140"/>
      <c r="EQ175" s="140"/>
      <c r="ER175" s="140"/>
      <c r="ES175" s="140"/>
      <c r="ET175" s="140"/>
      <c r="EU175" s="140"/>
      <c r="EV175" s="140"/>
      <c r="EW175" s="140"/>
      <c r="EX175" s="140"/>
      <c r="EY175" s="140"/>
      <c r="EZ175" s="140"/>
      <c r="FA175" s="140"/>
      <c r="FB175" s="140"/>
      <c r="FC175" s="140"/>
      <c r="FD175" s="140"/>
      <c r="FE175" s="140"/>
      <c r="FF175" s="140"/>
      <c r="FG175" s="140"/>
      <c r="FH175" s="140"/>
      <c r="FI175" s="140"/>
      <c r="FJ175" s="140"/>
      <c r="FK175" s="140"/>
      <c r="FL175" s="140"/>
      <c r="FM175" s="140"/>
      <c r="FN175" s="140"/>
      <c r="FO175" s="140"/>
      <c r="FP175" s="140"/>
      <c r="FQ175" s="140"/>
      <c r="FR175" s="140"/>
      <c r="FS175" s="140"/>
      <c r="FT175" s="140"/>
      <c r="FU175" s="140"/>
      <c r="FV175" s="140"/>
      <c r="FW175" s="140"/>
      <c r="FX175" s="140"/>
      <c r="FY175" s="140"/>
      <c r="FZ175" s="140"/>
      <c r="GA175" s="140"/>
      <c r="GB175" s="140"/>
      <c r="GC175" s="140"/>
      <c r="GD175" s="140"/>
      <c r="GE175" s="140"/>
      <c r="GF175" s="140"/>
      <c r="GG175" s="140"/>
      <c r="GH175" s="140"/>
      <c r="GI175" s="140"/>
      <c r="GJ175" s="140"/>
      <c r="GK175" s="140"/>
      <c r="GL175" s="140"/>
      <c r="GM175" s="140"/>
      <c r="GN175" s="140"/>
      <c r="GO175" s="140"/>
      <c r="GP175" s="140"/>
      <c r="GQ175" s="140"/>
      <c r="GR175" s="140"/>
      <c r="GS175" s="140"/>
      <c r="GT175" s="140"/>
      <c r="GU175" s="140"/>
      <c r="GV175" s="140"/>
      <c r="GW175" s="140"/>
      <c r="GX175" s="140"/>
      <c r="GY175" s="140"/>
      <c r="GZ175" s="140"/>
      <c r="HA175" s="140"/>
      <c r="HB175" s="140"/>
      <c r="HC175" s="140"/>
      <c r="HD175" s="140"/>
      <c r="HE175" s="140"/>
      <c r="HF175" s="140"/>
      <c r="HG175" s="140"/>
      <c r="HH175" s="140"/>
      <c r="HI175" s="140"/>
      <c r="HJ175" s="140"/>
      <c r="HK175" s="140"/>
      <c r="HL175" s="140"/>
      <c r="HM175" s="140"/>
      <c r="HN175" s="140"/>
      <c r="HO175" s="140"/>
      <c r="HP175" s="140"/>
      <c r="HQ175" s="140"/>
      <c r="HR175" s="140"/>
      <c r="HS175" s="140"/>
      <c r="HT175" s="140"/>
      <c r="HU175" s="140"/>
      <c r="HV175" s="140"/>
      <c r="HW175" s="141"/>
      <c r="HX175" s="142"/>
    </row>
    <row collapsed="false" customFormat="false" customHeight="false" hidden="false" ht="12.75" outlineLevel="0" r="176">
      <c r="D176" s="113" t="s">
        <v>277</v>
      </c>
      <c r="E176" s="139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  <c r="AA176" s="140"/>
      <c r="AB176" s="140"/>
      <c r="AC176" s="140"/>
      <c r="AD176" s="140"/>
      <c r="AE176" s="140"/>
      <c r="AF176" s="140"/>
      <c r="AG176" s="140"/>
      <c r="AH176" s="140"/>
      <c r="AI176" s="140"/>
      <c r="AJ176" s="140"/>
      <c r="AK176" s="140"/>
      <c r="AL176" s="140"/>
      <c r="AM176" s="140"/>
      <c r="AN176" s="140"/>
      <c r="AO176" s="140"/>
      <c r="AP176" s="140"/>
      <c r="AQ176" s="140"/>
      <c r="AR176" s="140"/>
      <c r="AS176" s="140"/>
      <c r="AT176" s="140"/>
      <c r="AU176" s="140"/>
      <c r="AV176" s="140"/>
      <c r="AW176" s="140"/>
      <c r="AX176" s="140"/>
      <c r="AY176" s="140"/>
      <c r="AZ176" s="140"/>
      <c r="BA176" s="140"/>
      <c r="BB176" s="140"/>
      <c r="BC176" s="140"/>
      <c r="BD176" s="140"/>
      <c r="BE176" s="140"/>
      <c r="BF176" s="140"/>
      <c r="BG176" s="140"/>
      <c r="BH176" s="140"/>
      <c r="BI176" s="140"/>
      <c r="BJ176" s="140"/>
      <c r="BK176" s="140"/>
      <c r="BL176" s="140"/>
      <c r="BM176" s="140"/>
      <c r="BN176" s="140"/>
      <c r="BO176" s="140"/>
      <c r="BP176" s="140"/>
      <c r="BQ176" s="140"/>
      <c r="BR176" s="140"/>
      <c r="BS176" s="140"/>
      <c r="BT176" s="140"/>
      <c r="BU176" s="140"/>
      <c r="BV176" s="140"/>
      <c r="BW176" s="140"/>
      <c r="BX176" s="140"/>
      <c r="BY176" s="140"/>
      <c r="BZ176" s="140"/>
      <c r="CA176" s="140"/>
      <c r="CB176" s="140"/>
      <c r="CC176" s="140"/>
      <c r="CD176" s="140"/>
      <c r="CE176" s="140"/>
      <c r="CF176" s="140"/>
      <c r="CG176" s="140"/>
      <c r="CH176" s="140"/>
      <c r="CI176" s="140"/>
      <c r="CJ176" s="140"/>
      <c r="CK176" s="140"/>
      <c r="CL176" s="140"/>
      <c r="CM176" s="140"/>
      <c r="CN176" s="140"/>
      <c r="CO176" s="140"/>
      <c r="CP176" s="140"/>
      <c r="CQ176" s="140"/>
      <c r="CR176" s="140"/>
      <c r="CS176" s="140"/>
      <c r="CT176" s="140"/>
      <c r="CU176" s="140"/>
      <c r="CV176" s="140"/>
      <c r="CW176" s="140"/>
      <c r="CX176" s="140"/>
      <c r="CY176" s="140"/>
      <c r="CZ176" s="140"/>
      <c r="DA176" s="140"/>
      <c r="DB176" s="140"/>
      <c r="DC176" s="140"/>
      <c r="DD176" s="140"/>
      <c r="DE176" s="140"/>
      <c r="DF176" s="140"/>
      <c r="DG176" s="140"/>
      <c r="DH176" s="140"/>
      <c r="DI176" s="140"/>
      <c r="DJ176" s="140"/>
      <c r="DK176" s="140"/>
      <c r="DL176" s="140"/>
      <c r="DM176" s="140"/>
      <c r="DN176" s="140"/>
      <c r="DO176" s="140"/>
      <c r="DP176" s="140"/>
      <c r="DQ176" s="140"/>
      <c r="DR176" s="140"/>
      <c r="DS176" s="140"/>
      <c r="DT176" s="140"/>
      <c r="DU176" s="140"/>
      <c r="DV176" s="140"/>
      <c r="DW176" s="140"/>
      <c r="DX176" s="140"/>
      <c r="DY176" s="140"/>
      <c r="DZ176" s="140"/>
      <c r="EA176" s="140"/>
      <c r="EB176" s="140"/>
      <c r="EC176" s="140"/>
      <c r="ED176" s="140"/>
      <c r="EE176" s="140"/>
      <c r="EF176" s="140"/>
      <c r="EG176" s="140"/>
      <c r="EH176" s="140"/>
      <c r="EI176" s="140"/>
      <c r="EJ176" s="140"/>
      <c r="EK176" s="140"/>
      <c r="EL176" s="140"/>
      <c r="EM176" s="140"/>
      <c r="EN176" s="140"/>
      <c r="EO176" s="140"/>
      <c r="EP176" s="140"/>
      <c r="EQ176" s="140"/>
      <c r="ER176" s="140"/>
      <c r="ES176" s="140"/>
      <c r="ET176" s="140"/>
      <c r="EU176" s="140"/>
      <c r="EV176" s="140"/>
      <c r="EW176" s="140"/>
      <c r="EX176" s="140"/>
      <c r="EY176" s="140"/>
      <c r="EZ176" s="140"/>
      <c r="FA176" s="140"/>
      <c r="FB176" s="140"/>
      <c r="FC176" s="140"/>
      <c r="FD176" s="140"/>
      <c r="FE176" s="140"/>
      <c r="FF176" s="140"/>
      <c r="FG176" s="140"/>
      <c r="FH176" s="140"/>
      <c r="FI176" s="140"/>
      <c r="FJ176" s="140"/>
      <c r="FK176" s="140"/>
      <c r="FL176" s="140"/>
      <c r="FM176" s="140"/>
      <c r="FN176" s="140"/>
      <c r="FO176" s="140"/>
      <c r="FP176" s="140"/>
      <c r="FQ176" s="140"/>
      <c r="FR176" s="140"/>
      <c r="FS176" s="140"/>
      <c r="FT176" s="140"/>
      <c r="FU176" s="140"/>
      <c r="FV176" s="140"/>
      <c r="FW176" s="140"/>
      <c r="FX176" s="140"/>
      <c r="FY176" s="140"/>
      <c r="FZ176" s="140"/>
      <c r="GA176" s="140"/>
      <c r="GB176" s="140"/>
      <c r="GC176" s="140"/>
      <c r="GD176" s="140"/>
      <c r="GE176" s="140"/>
      <c r="GF176" s="140"/>
      <c r="GG176" s="140"/>
      <c r="GH176" s="140"/>
      <c r="GI176" s="140"/>
      <c r="GJ176" s="140"/>
      <c r="GK176" s="140"/>
      <c r="GL176" s="140"/>
      <c r="GM176" s="140"/>
      <c r="GN176" s="140"/>
      <c r="GO176" s="140"/>
      <c r="GP176" s="140"/>
      <c r="GQ176" s="140"/>
      <c r="GR176" s="140"/>
      <c r="GS176" s="140"/>
      <c r="GT176" s="140"/>
      <c r="GU176" s="140"/>
      <c r="GV176" s="140"/>
      <c r="GW176" s="140"/>
      <c r="GX176" s="140"/>
      <c r="GY176" s="140"/>
      <c r="GZ176" s="140"/>
      <c r="HA176" s="140"/>
      <c r="HB176" s="140"/>
      <c r="HC176" s="140"/>
      <c r="HD176" s="140"/>
      <c r="HE176" s="140"/>
      <c r="HF176" s="140"/>
      <c r="HG176" s="140"/>
      <c r="HH176" s="140"/>
      <c r="HI176" s="140"/>
      <c r="HJ176" s="140"/>
      <c r="HK176" s="140"/>
      <c r="HL176" s="140"/>
      <c r="HM176" s="140"/>
      <c r="HN176" s="140"/>
      <c r="HO176" s="140"/>
      <c r="HP176" s="140"/>
      <c r="HQ176" s="140"/>
      <c r="HR176" s="140"/>
      <c r="HS176" s="140"/>
      <c r="HT176" s="140"/>
      <c r="HU176" s="140"/>
      <c r="HV176" s="140"/>
      <c r="HW176" s="141"/>
      <c r="HX176" s="142"/>
    </row>
    <row collapsed="false" customFormat="false" customHeight="false" hidden="false" ht="12.75" outlineLevel="0" r="177">
      <c r="D177" s="113" t="s">
        <v>278</v>
      </c>
      <c r="E177" s="139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  <c r="AA177" s="140"/>
      <c r="AB177" s="140"/>
      <c r="AC177" s="140"/>
      <c r="AD177" s="140"/>
      <c r="AE177" s="140"/>
      <c r="AF177" s="140"/>
      <c r="AG177" s="140"/>
      <c r="AH177" s="140"/>
      <c r="AI177" s="140"/>
      <c r="AJ177" s="140"/>
      <c r="AK177" s="140"/>
      <c r="AL177" s="140"/>
      <c r="AM177" s="140"/>
      <c r="AN177" s="140"/>
      <c r="AO177" s="140"/>
      <c r="AP177" s="140"/>
      <c r="AQ177" s="140"/>
      <c r="AR177" s="140"/>
      <c r="AS177" s="140"/>
      <c r="AT177" s="140"/>
      <c r="AU177" s="140"/>
      <c r="AV177" s="140"/>
      <c r="AW177" s="140"/>
      <c r="AX177" s="140"/>
      <c r="AY177" s="140"/>
      <c r="AZ177" s="140"/>
      <c r="BA177" s="140"/>
      <c r="BB177" s="140"/>
      <c r="BC177" s="140"/>
      <c r="BD177" s="140"/>
      <c r="BE177" s="140"/>
      <c r="BF177" s="140"/>
      <c r="BG177" s="140"/>
      <c r="BH177" s="140"/>
      <c r="BI177" s="140"/>
      <c r="BJ177" s="140"/>
      <c r="BK177" s="140"/>
      <c r="BL177" s="140"/>
      <c r="BM177" s="140"/>
      <c r="BN177" s="140"/>
      <c r="BO177" s="140"/>
      <c r="BP177" s="140"/>
      <c r="BQ177" s="140"/>
      <c r="BR177" s="140"/>
      <c r="BS177" s="140"/>
      <c r="BT177" s="140"/>
      <c r="BU177" s="140"/>
      <c r="BV177" s="140"/>
      <c r="BW177" s="140"/>
      <c r="BX177" s="140"/>
      <c r="BY177" s="140"/>
      <c r="BZ177" s="140"/>
      <c r="CA177" s="140"/>
      <c r="CB177" s="140"/>
      <c r="CC177" s="140"/>
      <c r="CD177" s="140"/>
      <c r="CE177" s="140"/>
      <c r="CF177" s="140"/>
      <c r="CG177" s="140"/>
      <c r="CH177" s="140"/>
      <c r="CI177" s="140"/>
      <c r="CJ177" s="140"/>
      <c r="CK177" s="140"/>
      <c r="CL177" s="140"/>
      <c r="CM177" s="140"/>
      <c r="CN177" s="140"/>
      <c r="CO177" s="140"/>
      <c r="CP177" s="140"/>
      <c r="CQ177" s="140"/>
      <c r="CR177" s="140"/>
      <c r="CS177" s="140"/>
      <c r="CT177" s="140"/>
      <c r="CU177" s="140"/>
      <c r="CV177" s="140"/>
      <c r="CW177" s="140"/>
      <c r="CX177" s="140"/>
      <c r="CY177" s="140"/>
      <c r="CZ177" s="140"/>
      <c r="DA177" s="140"/>
      <c r="DB177" s="140"/>
      <c r="DC177" s="140"/>
      <c r="DD177" s="140"/>
      <c r="DE177" s="140"/>
      <c r="DF177" s="140"/>
      <c r="DG177" s="140"/>
      <c r="DH177" s="140"/>
      <c r="DI177" s="140"/>
      <c r="DJ177" s="140"/>
      <c r="DK177" s="140"/>
      <c r="DL177" s="140"/>
      <c r="DM177" s="140"/>
      <c r="DN177" s="140"/>
      <c r="DO177" s="140"/>
      <c r="DP177" s="140"/>
      <c r="DQ177" s="140"/>
      <c r="DR177" s="140"/>
      <c r="DS177" s="140"/>
      <c r="DT177" s="140"/>
      <c r="DU177" s="140"/>
      <c r="DV177" s="140"/>
      <c r="DW177" s="140"/>
      <c r="DX177" s="140"/>
      <c r="DY177" s="140"/>
      <c r="DZ177" s="140"/>
      <c r="EA177" s="140"/>
      <c r="EB177" s="140"/>
      <c r="EC177" s="140"/>
      <c r="ED177" s="140"/>
      <c r="EE177" s="140"/>
      <c r="EF177" s="140"/>
      <c r="EG177" s="140"/>
      <c r="EH177" s="140"/>
      <c r="EI177" s="140"/>
      <c r="EJ177" s="140"/>
      <c r="EK177" s="140"/>
      <c r="EL177" s="140"/>
      <c r="EM177" s="140"/>
      <c r="EN177" s="140"/>
      <c r="EO177" s="140"/>
      <c r="EP177" s="140"/>
      <c r="EQ177" s="140"/>
      <c r="ER177" s="140"/>
      <c r="ES177" s="140"/>
      <c r="ET177" s="140"/>
      <c r="EU177" s="140"/>
      <c r="EV177" s="140"/>
      <c r="EW177" s="140"/>
      <c r="EX177" s="140"/>
      <c r="EY177" s="140"/>
      <c r="EZ177" s="140"/>
      <c r="FA177" s="140"/>
      <c r="FB177" s="140"/>
      <c r="FC177" s="140"/>
      <c r="FD177" s="140"/>
      <c r="FE177" s="140"/>
      <c r="FF177" s="140"/>
      <c r="FG177" s="140"/>
      <c r="FH177" s="140"/>
      <c r="FI177" s="140"/>
      <c r="FJ177" s="140"/>
      <c r="FK177" s="140"/>
      <c r="FL177" s="140"/>
      <c r="FM177" s="140"/>
      <c r="FN177" s="140"/>
      <c r="FO177" s="140"/>
      <c r="FP177" s="140"/>
      <c r="FQ177" s="140"/>
      <c r="FR177" s="140"/>
      <c r="FS177" s="140"/>
      <c r="FT177" s="140"/>
      <c r="FU177" s="140"/>
      <c r="FV177" s="140"/>
      <c r="FW177" s="140"/>
      <c r="FX177" s="140"/>
      <c r="FY177" s="140"/>
      <c r="FZ177" s="140"/>
      <c r="GA177" s="140"/>
      <c r="GB177" s="140"/>
      <c r="GC177" s="140"/>
      <c r="GD177" s="140"/>
      <c r="GE177" s="140"/>
      <c r="GF177" s="140"/>
      <c r="GG177" s="140"/>
      <c r="GH177" s="140"/>
      <c r="GI177" s="140"/>
      <c r="GJ177" s="140"/>
      <c r="GK177" s="140"/>
      <c r="GL177" s="140"/>
      <c r="GM177" s="140"/>
      <c r="GN177" s="140"/>
      <c r="GO177" s="140"/>
      <c r="GP177" s="140"/>
      <c r="GQ177" s="140"/>
      <c r="GR177" s="140"/>
      <c r="GS177" s="140"/>
      <c r="GT177" s="140"/>
      <c r="GU177" s="140"/>
      <c r="GV177" s="140"/>
      <c r="GW177" s="140"/>
      <c r="GX177" s="140"/>
      <c r="GY177" s="140"/>
      <c r="GZ177" s="140"/>
      <c r="HA177" s="140"/>
      <c r="HB177" s="140"/>
      <c r="HC177" s="140"/>
      <c r="HD177" s="140"/>
      <c r="HE177" s="140"/>
      <c r="HF177" s="140"/>
      <c r="HG177" s="140"/>
      <c r="HH177" s="140"/>
      <c r="HI177" s="140"/>
      <c r="HJ177" s="140"/>
      <c r="HK177" s="140"/>
      <c r="HL177" s="140"/>
      <c r="HM177" s="140"/>
      <c r="HN177" s="140"/>
      <c r="HO177" s="140"/>
      <c r="HP177" s="140"/>
      <c r="HQ177" s="140"/>
      <c r="HR177" s="140"/>
      <c r="HS177" s="140"/>
      <c r="HT177" s="140"/>
      <c r="HU177" s="140"/>
      <c r="HV177" s="140"/>
      <c r="HW177" s="141"/>
      <c r="HX177" s="142"/>
    </row>
    <row collapsed="false" customFormat="false" customHeight="false" hidden="false" ht="12.75" outlineLevel="0" r="178">
      <c r="D178" s="113" t="s">
        <v>279</v>
      </c>
      <c r="E178" s="139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  <c r="AA178" s="140"/>
      <c r="AB178" s="140"/>
      <c r="AC178" s="140"/>
      <c r="AD178" s="140"/>
      <c r="AE178" s="140"/>
      <c r="AF178" s="140"/>
      <c r="AG178" s="140"/>
      <c r="AH178" s="140"/>
      <c r="AI178" s="140"/>
      <c r="AJ178" s="140"/>
      <c r="AK178" s="140"/>
      <c r="AL178" s="140"/>
      <c r="AM178" s="140"/>
      <c r="AN178" s="140"/>
      <c r="AO178" s="140"/>
      <c r="AP178" s="140"/>
      <c r="AQ178" s="140"/>
      <c r="AR178" s="140"/>
      <c r="AS178" s="140"/>
      <c r="AT178" s="140"/>
      <c r="AU178" s="140"/>
      <c r="AV178" s="140"/>
      <c r="AW178" s="140"/>
      <c r="AX178" s="140"/>
      <c r="AY178" s="140"/>
      <c r="AZ178" s="140"/>
      <c r="BA178" s="140"/>
      <c r="BB178" s="140"/>
      <c r="BC178" s="140"/>
      <c r="BD178" s="140"/>
      <c r="BE178" s="140"/>
      <c r="BF178" s="140"/>
      <c r="BG178" s="140"/>
      <c r="BH178" s="140"/>
      <c r="BI178" s="140"/>
      <c r="BJ178" s="140"/>
      <c r="BK178" s="140"/>
      <c r="BL178" s="140"/>
      <c r="BM178" s="140"/>
      <c r="BN178" s="140"/>
      <c r="BO178" s="140"/>
      <c r="BP178" s="140"/>
      <c r="BQ178" s="140"/>
      <c r="BR178" s="140"/>
      <c r="BS178" s="140"/>
      <c r="BT178" s="140"/>
      <c r="BU178" s="140"/>
      <c r="BV178" s="140"/>
      <c r="BW178" s="140"/>
      <c r="BX178" s="140"/>
      <c r="BY178" s="140"/>
      <c r="BZ178" s="140"/>
      <c r="CA178" s="140"/>
      <c r="CB178" s="140"/>
      <c r="CC178" s="140"/>
      <c r="CD178" s="140"/>
      <c r="CE178" s="140"/>
      <c r="CF178" s="140"/>
      <c r="CG178" s="140"/>
      <c r="CH178" s="140"/>
      <c r="CI178" s="140"/>
      <c r="CJ178" s="140"/>
      <c r="CK178" s="140"/>
      <c r="CL178" s="140"/>
      <c r="CM178" s="140"/>
      <c r="CN178" s="140"/>
      <c r="CO178" s="140"/>
      <c r="CP178" s="140"/>
      <c r="CQ178" s="140"/>
      <c r="CR178" s="140"/>
      <c r="CS178" s="140"/>
      <c r="CT178" s="140"/>
      <c r="CU178" s="140"/>
      <c r="CV178" s="140"/>
      <c r="CW178" s="140"/>
      <c r="CX178" s="140"/>
      <c r="CY178" s="140"/>
      <c r="CZ178" s="140"/>
      <c r="DA178" s="140"/>
      <c r="DB178" s="140"/>
      <c r="DC178" s="140"/>
      <c r="DD178" s="140"/>
      <c r="DE178" s="140"/>
      <c r="DF178" s="140"/>
      <c r="DG178" s="140"/>
      <c r="DH178" s="140"/>
      <c r="DI178" s="140"/>
      <c r="DJ178" s="140"/>
      <c r="DK178" s="140"/>
      <c r="DL178" s="140"/>
      <c r="DM178" s="140"/>
      <c r="DN178" s="140"/>
      <c r="DO178" s="140"/>
      <c r="DP178" s="140"/>
      <c r="DQ178" s="140"/>
      <c r="DR178" s="140"/>
      <c r="DS178" s="140"/>
      <c r="DT178" s="140"/>
      <c r="DU178" s="140"/>
      <c r="DV178" s="140"/>
      <c r="DW178" s="140"/>
      <c r="DX178" s="140"/>
      <c r="DY178" s="140"/>
      <c r="DZ178" s="140"/>
      <c r="EA178" s="140"/>
      <c r="EB178" s="140"/>
      <c r="EC178" s="140"/>
      <c r="ED178" s="140"/>
      <c r="EE178" s="140"/>
      <c r="EF178" s="140"/>
      <c r="EG178" s="140"/>
      <c r="EH178" s="140"/>
      <c r="EI178" s="140"/>
      <c r="EJ178" s="140"/>
      <c r="EK178" s="140"/>
      <c r="EL178" s="140"/>
      <c r="EM178" s="140"/>
      <c r="EN178" s="140"/>
      <c r="EO178" s="140"/>
      <c r="EP178" s="140"/>
      <c r="EQ178" s="140"/>
      <c r="ER178" s="140"/>
      <c r="ES178" s="140"/>
      <c r="ET178" s="140"/>
      <c r="EU178" s="140"/>
      <c r="EV178" s="140"/>
      <c r="EW178" s="140"/>
      <c r="EX178" s="140"/>
      <c r="EY178" s="140"/>
      <c r="EZ178" s="140"/>
      <c r="FA178" s="140"/>
      <c r="FB178" s="140"/>
      <c r="FC178" s="140"/>
      <c r="FD178" s="140"/>
      <c r="FE178" s="140"/>
      <c r="FF178" s="140"/>
      <c r="FG178" s="140"/>
      <c r="FH178" s="140"/>
      <c r="FI178" s="140"/>
      <c r="FJ178" s="140"/>
      <c r="FK178" s="140"/>
      <c r="FL178" s="140"/>
      <c r="FM178" s="140"/>
      <c r="FN178" s="140"/>
      <c r="FO178" s="140"/>
      <c r="FP178" s="140"/>
      <c r="FQ178" s="140"/>
      <c r="FR178" s="140"/>
      <c r="FS178" s="140"/>
      <c r="FT178" s="140"/>
      <c r="FU178" s="140"/>
      <c r="FV178" s="140"/>
      <c r="FW178" s="140"/>
      <c r="FX178" s="140"/>
      <c r="FY178" s="140"/>
      <c r="FZ178" s="140"/>
      <c r="GA178" s="140"/>
      <c r="GB178" s="140"/>
      <c r="GC178" s="140"/>
      <c r="GD178" s="140"/>
      <c r="GE178" s="140"/>
      <c r="GF178" s="140"/>
      <c r="GG178" s="140"/>
      <c r="GH178" s="140"/>
      <c r="GI178" s="140"/>
      <c r="GJ178" s="140"/>
      <c r="GK178" s="140"/>
      <c r="GL178" s="140"/>
      <c r="GM178" s="140"/>
      <c r="GN178" s="140"/>
      <c r="GO178" s="140"/>
      <c r="GP178" s="140"/>
      <c r="GQ178" s="140"/>
      <c r="GR178" s="140"/>
      <c r="GS178" s="140"/>
      <c r="GT178" s="140"/>
      <c r="GU178" s="140"/>
      <c r="GV178" s="140"/>
      <c r="GW178" s="140"/>
      <c r="GX178" s="140"/>
      <c r="GY178" s="140"/>
      <c r="GZ178" s="140"/>
      <c r="HA178" s="140"/>
      <c r="HB178" s="140"/>
      <c r="HC178" s="140"/>
      <c r="HD178" s="140"/>
      <c r="HE178" s="140"/>
      <c r="HF178" s="140"/>
      <c r="HG178" s="140"/>
      <c r="HH178" s="140"/>
      <c r="HI178" s="140"/>
      <c r="HJ178" s="140"/>
      <c r="HK178" s="140"/>
      <c r="HL178" s="140"/>
      <c r="HM178" s="140"/>
      <c r="HN178" s="140"/>
      <c r="HO178" s="140"/>
      <c r="HP178" s="140"/>
      <c r="HQ178" s="140"/>
      <c r="HR178" s="140"/>
      <c r="HS178" s="140"/>
      <c r="HT178" s="140"/>
      <c r="HU178" s="140"/>
      <c r="HV178" s="140"/>
      <c r="HW178" s="141"/>
      <c r="HX178" s="142"/>
    </row>
    <row collapsed="false" customFormat="false" customHeight="false" hidden="false" ht="12.75" outlineLevel="0" r="179">
      <c r="D179" s="113" t="s">
        <v>280</v>
      </c>
      <c r="E179" s="139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  <c r="AA179" s="140"/>
      <c r="AB179" s="140"/>
      <c r="AC179" s="140"/>
      <c r="AD179" s="140"/>
      <c r="AE179" s="140"/>
      <c r="AF179" s="140"/>
      <c r="AG179" s="140"/>
      <c r="AH179" s="140"/>
      <c r="AI179" s="140"/>
      <c r="AJ179" s="140"/>
      <c r="AK179" s="140"/>
      <c r="AL179" s="140"/>
      <c r="AM179" s="140"/>
      <c r="AN179" s="140"/>
      <c r="AO179" s="140"/>
      <c r="AP179" s="140"/>
      <c r="AQ179" s="140"/>
      <c r="AR179" s="140"/>
      <c r="AS179" s="140"/>
      <c r="AT179" s="140"/>
      <c r="AU179" s="140"/>
      <c r="AV179" s="140"/>
      <c r="AW179" s="140"/>
      <c r="AX179" s="140"/>
      <c r="AY179" s="140"/>
      <c r="AZ179" s="140"/>
      <c r="BA179" s="140"/>
      <c r="BB179" s="140"/>
      <c r="BC179" s="140"/>
      <c r="BD179" s="140"/>
      <c r="BE179" s="140"/>
      <c r="BF179" s="140"/>
      <c r="BG179" s="140"/>
      <c r="BH179" s="140"/>
      <c r="BI179" s="140"/>
      <c r="BJ179" s="140"/>
      <c r="BK179" s="140"/>
      <c r="BL179" s="140"/>
      <c r="BM179" s="140"/>
      <c r="BN179" s="140"/>
      <c r="BO179" s="140"/>
      <c r="BP179" s="140"/>
      <c r="BQ179" s="140"/>
      <c r="BR179" s="140"/>
      <c r="BS179" s="140"/>
      <c r="BT179" s="140"/>
      <c r="BU179" s="140"/>
      <c r="BV179" s="140"/>
      <c r="BW179" s="140"/>
      <c r="BX179" s="140"/>
      <c r="BY179" s="140"/>
      <c r="BZ179" s="140"/>
      <c r="CA179" s="140"/>
      <c r="CB179" s="140"/>
      <c r="CC179" s="140"/>
      <c r="CD179" s="140"/>
      <c r="CE179" s="140"/>
      <c r="CF179" s="140"/>
      <c r="CG179" s="140"/>
      <c r="CH179" s="140"/>
      <c r="CI179" s="140"/>
      <c r="CJ179" s="140"/>
      <c r="CK179" s="140"/>
      <c r="CL179" s="140"/>
      <c r="CM179" s="140"/>
      <c r="CN179" s="140"/>
      <c r="CO179" s="140"/>
      <c r="CP179" s="140"/>
      <c r="CQ179" s="140"/>
      <c r="CR179" s="140"/>
      <c r="CS179" s="140"/>
      <c r="CT179" s="140"/>
      <c r="CU179" s="140"/>
      <c r="CV179" s="140"/>
      <c r="CW179" s="140"/>
      <c r="CX179" s="140"/>
      <c r="CY179" s="140"/>
      <c r="CZ179" s="140"/>
      <c r="DA179" s="140"/>
      <c r="DB179" s="140"/>
      <c r="DC179" s="140"/>
      <c r="DD179" s="140"/>
      <c r="DE179" s="140"/>
      <c r="DF179" s="140"/>
      <c r="DG179" s="140"/>
      <c r="DH179" s="140"/>
      <c r="DI179" s="140"/>
      <c r="DJ179" s="140"/>
      <c r="DK179" s="140"/>
      <c r="DL179" s="140"/>
      <c r="DM179" s="140"/>
      <c r="DN179" s="140"/>
      <c r="DO179" s="140"/>
      <c r="DP179" s="140"/>
      <c r="DQ179" s="140"/>
      <c r="DR179" s="140"/>
      <c r="DS179" s="140"/>
      <c r="DT179" s="140"/>
      <c r="DU179" s="140"/>
      <c r="DV179" s="140"/>
      <c r="DW179" s="140"/>
      <c r="DX179" s="140"/>
      <c r="DY179" s="140"/>
      <c r="DZ179" s="140"/>
      <c r="EA179" s="140"/>
      <c r="EB179" s="140"/>
      <c r="EC179" s="140"/>
      <c r="ED179" s="140"/>
      <c r="EE179" s="140"/>
      <c r="EF179" s="140"/>
      <c r="EG179" s="140"/>
      <c r="EH179" s="140"/>
      <c r="EI179" s="140"/>
      <c r="EJ179" s="140"/>
      <c r="EK179" s="140"/>
      <c r="EL179" s="140"/>
      <c r="EM179" s="140"/>
      <c r="EN179" s="140"/>
      <c r="EO179" s="140"/>
      <c r="EP179" s="140"/>
      <c r="EQ179" s="140"/>
      <c r="ER179" s="140"/>
      <c r="ES179" s="140"/>
      <c r="ET179" s="140"/>
      <c r="EU179" s="140"/>
      <c r="EV179" s="140"/>
      <c r="EW179" s="140"/>
      <c r="EX179" s="140"/>
      <c r="EY179" s="140"/>
      <c r="EZ179" s="140"/>
      <c r="FA179" s="140"/>
      <c r="FB179" s="140"/>
      <c r="FC179" s="140"/>
      <c r="FD179" s="140"/>
      <c r="FE179" s="140"/>
      <c r="FF179" s="140"/>
      <c r="FG179" s="140"/>
      <c r="FH179" s="140"/>
      <c r="FI179" s="140"/>
      <c r="FJ179" s="140"/>
      <c r="FK179" s="140"/>
      <c r="FL179" s="140"/>
      <c r="FM179" s="140"/>
      <c r="FN179" s="140"/>
      <c r="FO179" s="140"/>
      <c r="FP179" s="140"/>
      <c r="FQ179" s="140"/>
      <c r="FR179" s="140"/>
      <c r="FS179" s="140"/>
      <c r="FT179" s="140"/>
      <c r="FU179" s="140"/>
      <c r="FV179" s="140"/>
      <c r="FW179" s="140"/>
      <c r="FX179" s="140"/>
      <c r="FY179" s="140"/>
      <c r="FZ179" s="140"/>
      <c r="GA179" s="140"/>
      <c r="GB179" s="140"/>
      <c r="GC179" s="140"/>
      <c r="GD179" s="140"/>
      <c r="GE179" s="140"/>
      <c r="GF179" s="140"/>
      <c r="GG179" s="140"/>
      <c r="GH179" s="140"/>
      <c r="GI179" s="140"/>
      <c r="GJ179" s="140"/>
      <c r="GK179" s="140"/>
      <c r="GL179" s="140"/>
      <c r="GM179" s="140"/>
      <c r="GN179" s="140"/>
      <c r="GO179" s="140"/>
      <c r="GP179" s="140"/>
      <c r="GQ179" s="140"/>
      <c r="GR179" s="140"/>
      <c r="GS179" s="140"/>
      <c r="GT179" s="140"/>
      <c r="GU179" s="140"/>
      <c r="GV179" s="140"/>
      <c r="GW179" s="140"/>
      <c r="GX179" s="140"/>
      <c r="GY179" s="140"/>
      <c r="GZ179" s="140"/>
      <c r="HA179" s="140"/>
      <c r="HB179" s="140"/>
      <c r="HC179" s="140"/>
      <c r="HD179" s="140"/>
      <c r="HE179" s="140"/>
      <c r="HF179" s="140"/>
      <c r="HG179" s="140"/>
      <c r="HH179" s="140"/>
      <c r="HI179" s="140"/>
      <c r="HJ179" s="140"/>
      <c r="HK179" s="140"/>
      <c r="HL179" s="140"/>
      <c r="HM179" s="140"/>
      <c r="HN179" s="140"/>
      <c r="HO179" s="140"/>
      <c r="HP179" s="140"/>
      <c r="HQ179" s="140"/>
      <c r="HR179" s="140"/>
      <c r="HS179" s="140"/>
      <c r="HT179" s="140"/>
      <c r="HU179" s="140"/>
      <c r="HV179" s="140"/>
      <c r="HW179" s="141"/>
      <c r="HX179" s="142"/>
    </row>
    <row collapsed="false" customFormat="false" customHeight="false" hidden="false" ht="12.75" outlineLevel="0" r="180">
      <c r="D180" s="113" t="s">
        <v>281</v>
      </c>
      <c r="E180" s="139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  <c r="AA180" s="140"/>
      <c r="AB180" s="140"/>
      <c r="AC180" s="140"/>
      <c r="AD180" s="140"/>
      <c r="AE180" s="140"/>
      <c r="AF180" s="140"/>
      <c r="AG180" s="140"/>
      <c r="AH180" s="140"/>
      <c r="AI180" s="140"/>
      <c r="AJ180" s="140"/>
      <c r="AK180" s="140"/>
      <c r="AL180" s="140"/>
      <c r="AM180" s="140"/>
      <c r="AN180" s="140"/>
      <c r="AO180" s="140"/>
      <c r="AP180" s="140"/>
      <c r="AQ180" s="140"/>
      <c r="AR180" s="140"/>
      <c r="AS180" s="140"/>
      <c r="AT180" s="140"/>
      <c r="AU180" s="140"/>
      <c r="AV180" s="140"/>
      <c r="AW180" s="140"/>
      <c r="AX180" s="140"/>
      <c r="AY180" s="140"/>
      <c r="AZ180" s="140"/>
      <c r="BA180" s="140"/>
      <c r="BB180" s="140"/>
      <c r="BC180" s="140"/>
      <c r="BD180" s="140"/>
      <c r="BE180" s="140"/>
      <c r="BF180" s="140"/>
      <c r="BG180" s="140"/>
      <c r="BH180" s="140"/>
      <c r="BI180" s="140"/>
      <c r="BJ180" s="140"/>
      <c r="BK180" s="140"/>
      <c r="BL180" s="140"/>
      <c r="BM180" s="140"/>
      <c r="BN180" s="140"/>
      <c r="BO180" s="140"/>
      <c r="BP180" s="140"/>
      <c r="BQ180" s="140"/>
      <c r="BR180" s="140"/>
      <c r="BS180" s="140"/>
      <c r="BT180" s="140"/>
      <c r="BU180" s="140"/>
      <c r="BV180" s="140"/>
      <c r="BW180" s="140"/>
      <c r="BX180" s="140"/>
      <c r="BY180" s="140"/>
      <c r="BZ180" s="140"/>
      <c r="CA180" s="140"/>
      <c r="CB180" s="140"/>
      <c r="CC180" s="140"/>
      <c r="CD180" s="140"/>
      <c r="CE180" s="140"/>
      <c r="CF180" s="140"/>
      <c r="CG180" s="140"/>
      <c r="CH180" s="140"/>
      <c r="CI180" s="140"/>
      <c r="CJ180" s="140"/>
      <c r="CK180" s="140"/>
      <c r="CL180" s="140"/>
      <c r="CM180" s="140"/>
      <c r="CN180" s="140"/>
      <c r="CO180" s="140"/>
      <c r="CP180" s="140"/>
      <c r="CQ180" s="140"/>
      <c r="CR180" s="140"/>
      <c r="CS180" s="140"/>
      <c r="CT180" s="140"/>
      <c r="CU180" s="140"/>
      <c r="CV180" s="140"/>
      <c r="CW180" s="140"/>
      <c r="CX180" s="140"/>
      <c r="CY180" s="140"/>
      <c r="CZ180" s="140"/>
      <c r="DA180" s="140"/>
      <c r="DB180" s="140"/>
      <c r="DC180" s="140"/>
      <c r="DD180" s="140"/>
      <c r="DE180" s="140"/>
      <c r="DF180" s="140"/>
      <c r="DG180" s="140"/>
      <c r="DH180" s="140"/>
      <c r="DI180" s="140"/>
      <c r="DJ180" s="140"/>
      <c r="DK180" s="140"/>
      <c r="DL180" s="140"/>
      <c r="DM180" s="140"/>
      <c r="DN180" s="140"/>
      <c r="DO180" s="140"/>
      <c r="DP180" s="140"/>
      <c r="DQ180" s="140"/>
      <c r="DR180" s="140"/>
      <c r="DS180" s="140"/>
      <c r="DT180" s="140"/>
      <c r="DU180" s="140"/>
      <c r="DV180" s="140"/>
      <c r="DW180" s="140"/>
      <c r="DX180" s="140"/>
      <c r="DY180" s="140"/>
      <c r="DZ180" s="140"/>
      <c r="EA180" s="140"/>
      <c r="EB180" s="140"/>
      <c r="EC180" s="140"/>
      <c r="ED180" s="140"/>
      <c r="EE180" s="140"/>
      <c r="EF180" s="140"/>
      <c r="EG180" s="140"/>
      <c r="EH180" s="140"/>
      <c r="EI180" s="140"/>
      <c r="EJ180" s="140"/>
      <c r="EK180" s="140"/>
      <c r="EL180" s="140"/>
      <c r="EM180" s="140"/>
      <c r="EN180" s="140"/>
      <c r="EO180" s="140"/>
      <c r="EP180" s="140"/>
      <c r="EQ180" s="140"/>
      <c r="ER180" s="140"/>
      <c r="ES180" s="140"/>
      <c r="ET180" s="140"/>
      <c r="EU180" s="140"/>
      <c r="EV180" s="140"/>
      <c r="EW180" s="140"/>
      <c r="EX180" s="140"/>
      <c r="EY180" s="140"/>
      <c r="EZ180" s="140"/>
      <c r="FA180" s="140"/>
      <c r="FB180" s="140"/>
      <c r="FC180" s="140"/>
      <c r="FD180" s="140"/>
      <c r="FE180" s="140"/>
      <c r="FF180" s="140"/>
      <c r="FG180" s="140"/>
      <c r="FH180" s="140"/>
      <c r="FI180" s="140"/>
      <c r="FJ180" s="140"/>
      <c r="FK180" s="140"/>
      <c r="FL180" s="140"/>
      <c r="FM180" s="140"/>
      <c r="FN180" s="140"/>
      <c r="FO180" s="140"/>
      <c r="FP180" s="140"/>
      <c r="FQ180" s="140"/>
      <c r="FR180" s="140"/>
      <c r="FS180" s="140"/>
      <c r="FT180" s="140"/>
      <c r="FU180" s="140"/>
      <c r="FV180" s="140"/>
      <c r="FW180" s="140"/>
      <c r="FX180" s="140"/>
      <c r="FY180" s="140"/>
      <c r="FZ180" s="140"/>
      <c r="GA180" s="140"/>
      <c r="GB180" s="140"/>
      <c r="GC180" s="140"/>
      <c r="GD180" s="140"/>
      <c r="GE180" s="140"/>
      <c r="GF180" s="140"/>
      <c r="GG180" s="140"/>
      <c r="GH180" s="140"/>
      <c r="GI180" s="140"/>
      <c r="GJ180" s="140"/>
      <c r="GK180" s="140"/>
      <c r="GL180" s="140"/>
      <c r="GM180" s="140"/>
      <c r="GN180" s="140"/>
      <c r="GO180" s="140"/>
      <c r="GP180" s="140"/>
      <c r="GQ180" s="140"/>
      <c r="GR180" s="140"/>
      <c r="GS180" s="140"/>
      <c r="GT180" s="140"/>
      <c r="GU180" s="140"/>
      <c r="GV180" s="140"/>
      <c r="GW180" s="140"/>
      <c r="GX180" s="140"/>
      <c r="GY180" s="140"/>
      <c r="GZ180" s="140"/>
      <c r="HA180" s="140"/>
      <c r="HB180" s="140"/>
      <c r="HC180" s="140"/>
      <c r="HD180" s="140"/>
      <c r="HE180" s="140"/>
      <c r="HF180" s="140"/>
      <c r="HG180" s="140"/>
      <c r="HH180" s="140"/>
      <c r="HI180" s="140"/>
      <c r="HJ180" s="140"/>
      <c r="HK180" s="140"/>
      <c r="HL180" s="140"/>
      <c r="HM180" s="140"/>
      <c r="HN180" s="140"/>
      <c r="HO180" s="140"/>
      <c r="HP180" s="140"/>
      <c r="HQ180" s="140"/>
      <c r="HR180" s="140"/>
      <c r="HS180" s="140"/>
      <c r="HT180" s="140"/>
      <c r="HU180" s="140"/>
      <c r="HV180" s="140"/>
      <c r="HW180" s="141"/>
      <c r="HX180" s="142"/>
    </row>
    <row collapsed="false" customFormat="false" customHeight="false" hidden="false" ht="12.75" outlineLevel="0" r="181">
      <c r="D181" s="113" t="s">
        <v>282</v>
      </c>
      <c r="E181" s="139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  <c r="AA181" s="140"/>
      <c r="AB181" s="140"/>
      <c r="AC181" s="140"/>
      <c r="AD181" s="140"/>
      <c r="AE181" s="140"/>
      <c r="AF181" s="140"/>
      <c r="AG181" s="140"/>
      <c r="AH181" s="140"/>
      <c r="AI181" s="140"/>
      <c r="AJ181" s="140"/>
      <c r="AK181" s="140"/>
      <c r="AL181" s="140"/>
      <c r="AM181" s="140"/>
      <c r="AN181" s="140"/>
      <c r="AO181" s="140"/>
      <c r="AP181" s="140"/>
      <c r="AQ181" s="140"/>
      <c r="AR181" s="140"/>
      <c r="AS181" s="140"/>
      <c r="AT181" s="140"/>
      <c r="AU181" s="140"/>
      <c r="AV181" s="140"/>
      <c r="AW181" s="140"/>
      <c r="AX181" s="140"/>
      <c r="AY181" s="140"/>
      <c r="AZ181" s="140"/>
      <c r="BA181" s="140"/>
      <c r="BB181" s="140"/>
      <c r="BC181" s="140"/>
      <c r="BD181" s="140"/>
      <c r="BE181" s="140"/>
      <c r="BF181" s="140"/>
      <c r="BG181" s="140"/>
      <c r="BH181" s="140"/>
      <c r="BI181" s="140"/>
      <c r="BJ181" s="140"/>
      <c r="BK181" s="140"/>
      <c r="BL181" s="140"/>
      <c r="BM181" s="140"/>
      <c r="BN181" s="140"/>
      <c r="BO181" s="140"/>
      <c r="BP181" s="140"/>
      <c r="BQ181" s="140"/>
      <c r="BR181" s="140"/>
      <c r="BS181" s="140"/>
      <c r="BT181" s="140"/>
      <c r="BU181" s="140"/>
      <c r="BV181" s="140"/>
      <c r="BW181" s="140"/>
      <c r="BX181" s="140"/>
      <c r="BY181" s="140"/>
      <c r="BZ181" s="140"/>
      <c r="CA181" s="140"/>
      <c r="CB181" s="140"/>
      <c r="CC181" s="140"/>
      <c r="CD181" s="140"/>
      <c r="CE181" s="140"/>
      <c r="CF181" s="140"/>
      <c r="CG181" s="140"/>
      <c r="CH181" s="140"/>
      <c r="CI181" s="140"/>
      <c r="CJ181" s="140"/>
      <c r="CK181" s="140"/>
      <c r="CL181" s="140"/>
      <c r="CM181" s="140"/>
      <c r="CN181" s="140"/>
      <c r="CO181" s="140"/>
      <c r="CP181" s="140"/>
      <c r="CQ181" s="140"/>
      <c r="CR181" s="140"/>
      <c r="CS181" s="140"/>
      <c r="CT181" s="140"/>
      <c r="CU181" s="140"/>
      <c r="CV181" s="140"/>
      <c r="CW181" s="140"/>
      <c r="CX181" s="140"/>
      <c r="CY181" s="140"/>
      <c r="CZ181" s="140"/>
      <c r="DA181" s="140"/>
      <c r="DB181" s="140"/>
      <c r="DC181" s="140"/>
      <c r="DD181" s="140"/>
      <c r="DE181" s="140"/>
      <c r="DF181" s="140"/>
      <c r="DG181" s="140"/>
      <c r="DH181" s="140"/>
      <c r="DI181" s="140"/>
      <c r="DJ181" s="140"/>
      <c r="DK181" s="140"/>
      <c r="DL181" s="140"/>
      <c r="DM181" s="140"/>
      <c r="DN181" s="140"/>
      <c r="DO181" s="140"/>
      <c r="DP181" s="140"/>
      <c r="DQ181" s="140"/>
      <c r="DR181" s="140"/>
      <c r="DS181" s="140"/>
      <c r="DT181" s="140"/>
      <c r="DU181" s="140"/>
      <c r="DV181" s="140"/>
      <c r="DW181" s="140"/>
      <c r="DX181" s="140"/>
      <c r="DY181" s="140"/>
      <c r="DZ181" s="140"/>
      <c r="EA181" s="140"/>
      <c r="EB181" s="140"/>
      <c r="EC181" s="140"/>
      <c r="ED181" s="140"/>
      <c r="EE181" s="140"/>
      <c r="EF181" s="140"/>
      <c r="EG181" s="140"/>
      <c r="EH181" s="140"/>
      <c r="EI181" s="140"/>
      <c r="EJ181" s="140"/>
      <c r="EK181" s="140"/>
      <c r="EL181" s="140"/>
      <c r="EM181" s="140"/>
      <c r="EN181" s="140"/>
      <c r="EO181" s="140"/>
      <c r="EP181" s="140"/>
      <c r="EQ181" s="140"/>
      <c r="ER181" s="140"/>
      <c r="ES181" s="140"/>
      <c r="ET181" s="140"/>
      <c r="EU181" s="140"/>
      <c r="EV181" s="140"/>
      <c r="EW181" s="140"/>
      <c r="EX181" s="140"/>
      <c r="EY181" s="140"/>
      <c r="EZ181" s="140"/>
      <c r="FA181" s="140"/>
      <c r="FB181" s="140"/>
      <c r="FC181" s="140"/>
      <c r="FD181" s="140"/>
      <c r="FE181" s="140"/>
      <c r="FF181" s="140"/>
      <c r="FG181" s="140"/>
      <c r="FH181" s="140"/>
      <c r="FI181" s="140"/>
      <c r="FJ181" s="140"/>
      <c r="FK181" s="140"/>
      <c r="FL181" s="140"/>
      <c r="FM181" s="140"/>
      <c r="FN181" s="140"/>
      <c r="FO181" s="140"/>
      <c r="FP181" s="140"/>
      <c r="FQ181" s="140"/>
      <c r="FR181" s="140"/>
      <c r="FS181" s="140"/>
      <c r="FT181" s="140"/>
      <c r="FU181" s="140"/>
      <c r="FV181" s="140"/>
      <c r="FW181" s="140"/>
      <c r="FX181" s="140"/>
      <c r="FY181" s="140"/>
      <c r="FZ181" s="140"/>
      <c r="GA181" s="140"/>
      <c r="GB181" s="140"/>
      <c r="GC181" s="140"/>
      <c r="GD181" s="140"/>
      <c r="GE181" s="140"/>
      <c r="GF181" s="140"/>
      <c r="GG181" s="140"/>
      <c r="GH181" s="140"/>
      <c r="GI181" s="140"/>
      <c r="GJ181" s="140"/>
      <c r="GK181" s="140"/>
      <c r="GL181" s="140"/>
      <c r="GM181" s="140"/>
      <c r="GN181" s="140"/>
      <c r="GO181" s="140"/>
      <c r="GP181" s="140"/>
      <c r="GQ181" s="140"/>
      <c r="GR181" s="140"/>
      <c r="GS181" s="140"/>
      <c r="GT181" s="140"/>
      <c r="GU181" s="140"/>
      <c r="GV181" s="140"/>
      <c r="GW181" s="140"/>
      <c r="GX181" s="140"/>
      <c r="GY181" s="140"/>
      <c r="GZ181" s="140"/>
      <c r="HA181" s="140"/>
      <c r="HB181" s="140"/>
      <c r="HC181" s="140"/>
      <c r="HD181" s="140"/>
      <c r="HE181" s="140"/>
      <c r="HF181" s="140"/>
      <c r="HG181" s="140"/>
      <c r="HH181" s="140"/>
      <c r="HI181" s="140"/>
      <c r="HJ181" s="140"/>
      <c r="HK181" s="140"/>
      <c r="HL181" s="140"/>
      <c r="HM181" s="140"/>
      <c r="HN181" s="140"/>
      <c r="HO181" s="140"/>
      <c r="HP181" s="140"/>
      <c r="HQ181" s="140"/>
      <c r="HR181" s="140"/>
      <c r="HS181" s="140"/>
      <c r="HT181" s="140"/>
      <c r="HU181" s="140"/>
      <c r="HV181" s="140"/>
      <c r="HW181" s="141"/>
      <c r="HX181" s="142"/>
    </row>
    <row collapsed="false" customFormat="false" customHeight="false" hidden="false" ht="12.75" outlineLevel="0" r="182">
      <c r="D182" s="113" t="s">
        <v>283</v>
      </c>
      <c r="E182" s="139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  <c r="AA182" s="140"/>
      <c r="AB182" s="140"/>
      <c r="AC182" s="140"/>
      <c r="AD182" s="140"/>
      <c r="AE182" s="140"/>
      <c r="AF182" s="140"/>
      <c r="AG182" s="140"/>
      <c r="AH182" s="140"/>
      <c r="AI182" s="140"/>
      <c r="AJ182" s="140"/>
      <c r="AK182" s="140"/>
      <c r="AL182" s="140"/>
      <c r="AM182" s="140"/>
      <c r="AN182" s="140"/>
      <c r="AO182" s="140"/>
      <c r="AP182" s="140"/>
      <c r="AQ182" s="140"/>
      <c r="AR182" s="140"/>
      <c r="AS182" s="140"/>
      <c r="AT182" s="140"/>
      <c r="AU182" s="140"/>
      <c r="AV182" s="140"/>
      <c r="AW182" s="140"/>
      <c r="AX182" s="140"/>
      <c r="AY182" s="140"/>
      <c r="AZ182" s="140"/>
      <c r="BA182" s="140"/>
      <c r="BB182" s="140"/>
      <c r="BC182" s="140"/>
      <c r="BD182" s="140"/>
      <c r="BE182" s="140"/>
      <c r="BF182" s="140"/>
      <c r="BG182" s="140"/>
      <c r="BH182" s="140"/>
      <c r="BI182" s="140"/>
      <c r="BJ182" s="140"/>
      <c r="BK182" s="140"/>
      <c r="BL182" s="140"/>
      <c r="BM182" s="140"/>
      <c r="BN182" s="140"/>
      <c r="BO182" s="140"/>
      <c r="BP182" s="140"/>
      <c r="BQ182" s="140"/>
      <c r="BR182" s="140"/>
      <c r="BS182" s="140"/>
      <c r="BT182" s="140"/>
      <c r="BU182" s="140"/>
      <c r="BV182" s="140"/>
      <c r="BW182" s="140"/>
      <c r="BX182" s="140"/>
      <c r="BY182" s="140"/>
      <c r="BZ182" s="140"/>
      <c r="CA182" s="140"/>
      <c r="CB182" s="140"/>
      <c r="CC182" s="140"/>
      <c r="CD182" s="140"/>
      <c r="CE182" s="140"/>
      <c r="CF182" s="140"/>
      <c r="CG182" s="140"/>
      <c r="CH182" s="140"/>
      <c r="CI182" s="140"/>
      <c r="CJ182" s="140"/>
      <c r="CK182" s="140"/>
      <c r="CL182" s="140"/>
      <c r="CM182" s="140"/>
      <c r="CN182" s="140"/>
      <c r="CO182" s="140"/>
      <c r="CP182" s="140"/>
      <c r="CQ182" s="140"/>
      <c r="CR182" s="140"/>
      <c r="CS182" s="140"/>
      <c r="CT182" s="140"/>
      <c r="CU182" s="140"/>
      <c r="CV182" s="140"/>
      <c r="CW182" s="140"/>
      <c r="CX182" s="140"/>
      <c r="CY182" s="140"/>
      <c r="CZ182" s="140"/>
      <c r="DA182" s="140"/>
      <c r="DB182" s="140"/>
      <c r="DC182" s="140"/>
      <c r="DD182" s="140"/>
      <c r="DE182" s="140"/>
      <c r="DF182" s="140"/>
      <c r="DG182" s="140"/>
      <c r="DH182" s="140"/>
      <c r="DI182" s="140"/>
      <c r="DJ182" s="140"/>
      <c r="DK182" s="140"/>
      <c r="DL182" s="140"/>
      <c r="DM182" s="140"/>
      <c r="DN182" s="140"/>
      <c r="DO182" s="140"/>
      <c r="DP182" s="140"/>
      <c r="DQ182" s="140"/>
      <c r="DR182" s="140"/>
      <c r="DS182" s="140"/>
      <c r="DT182" s="140"/>
      <c r="DU182" s="140"/>
      <c r="DV182" s="140"/>
      <c r="DW182" s="140"/>
      <c r="DX182" s="140"/>
      <c r="DY182" s="140"/>
      <c r="DZ182" s="140"/>
      <c r="EA182" s="140"/>
      <c r="EB182" s="140"/>
      <c r="EC182" s="140"/>
      <c r="ED182" s="140"/>
      <c r="EE182" s="140"/>
      <c r="EF182" s="140"/>
      <c r="EG182" s="140"/>
      <c r="EH182" s="140"/>
      <c r="EI182" s="140"/>
      <c r="EJ182" s="140"/>
      <c r="EK182" s="140"/>
      <c r="EL182" s="140"/>
      <c r="EM182" s="140"/>
      <c r="EN182" s="140"/>
      <c r="EO182" s="140"/>
      <c r="EP182" s="140"/>
      <c r="EQ182" s="140"/>
      <c r="ER182" s="140"/>
      <c r="ES182" s="140"/>
      <c r="ET182" s="140"/>
      <c r="EU182" s="140"/>
      <c r="EV182" s="140"/>
      <c r="EW182" s="140"/>
      <c r="EX182" s="140"/>
      <c r="EY182" s="140"/>
      <c r="EZ182" s="140"/>
      <c r="FA182" s="140"/>
      <c r="FB182" s="140"/>
      <c r="FC182" s="140"/>
      <c r="FD182" s="140"/>
      <c r="FE182" s="140"/>
      <c r="FF182" s="140"/>
      <c r="FG182" s="140"/>
      <c r="FH182" s="140"/>
      <c r="FI182" s="140"/>
      <c r="FJ182" s="140"/>
      <c r="FK182" s="140"/>
      <c r="FL182" s="140"/>
      <c r="FM182" s="140"/>
      <c r="FN182" s="140"/>
      <c r="FO182" s="140"/>
      <c r="FP182" s="140"/>
      <c r="FQ182" s="140"/>
      <c r="FR182" s="140"/>
      <c r="FS182" s="140"/>
      <c r="FT182" s="140"/>
      <c r="FU182" s="140"/>
      <c r="FV182" s="140"/>
      <c r="FW182" s="140"/>
      <c r="FX182" s="140"/>
      <c r="FY182" s="140"/>
      <c r="FZ182" s="140"/>
      <c r="GA182" s="140"/>
      <c r="GB182" s="140"/>
      <c r="GC182" s="140"/>
      <c r="GD182" s="140"/>
      <c r="GE182" s="140"/>
      <c r="GF182" s="140"/>
      <c r="GG182" s="140"/>
      <c r="GH182" s="140"/>
      <c r="GI182" s="140"/>
      <c r="GJ182" s="140"/>
      <c r="GK182" s="140"/>
      <c r="GL182" s="140"/>
      <c r="GM182" s="140"/>
      <c r="GN182" s="140"/>
      <c r="GO182" s="140"/>
      <c r="GP182" s="140"/>
      <c r="GQ182" s="140"/>
      <c r="GR182" s="140"/>
      <c r="GS182" s="140"/>
      <c r="GT182" s="140"/>
      <c r="GU182" s="140"/>
      <c r="GV182" s="140"/>
      <c r="GW182" s="140"/>
      <c r="GX182" s="140"/>
      <c r="GY182" s="140"/>
      <c r="GZ182" s="140"/>
      <c r="HA182" s="140"/>
      <c r="HB182" s="140"/>
      <c r="HC182" s="140"/>
      <c r="HD182" s="140"/>
      <c r="HE182" s="140"/>
      <c r="HF182" s="140"/>
      <c r="HG182" s="140"/>
      <c r="HH182" s="140"/>
      <c r="HI182" s="140"/>
      <c r="HJ182" s="140"/>
      <c r="HK182" s="140"/>
      <c r="HL182" s="140"/>
      <c r="HM182" s="140"/>
      <c r="HN182" s="140"/>
      <c r="HO182" s="140"/>
      <c r="HP182" s="140"/>
      <c r="HQ182" s="140"/>
      <c r="HR182" s="140"/>
      <c r="HS182" s="140"/>
      <c r="HT182" s="140"/>
      <c r="HU182" s="140"/>
      <c r="HV182" s="140"/>
      <c r="HW182" s="141"/>
      <c r="HX182" s="142"/>
    </row>
    <row collapsed="false" customFormat="false" customHeight="false" hidden="false" ht="12.75" outlineLevel="0" r="183">
      <c r="D183" s="113" t="s">
        <v>284</v>
      </c>
      <c r="E183" s="139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  <c r="AA183" s="140"/>
      <c r="AB183" s="140"/>
      <c r="AC183" s="140"/>
      <c r="AD183" s="140"/>
      <c r="AE183" s="140"/>
      <c r="AF183" s="140"/>
      <c r="AG183" s="140"/>
      <c r="AH183" s="140"/>
      <c r="AI183" s="140"/>
      <c r="AJ183" s="140"/>
      <c r="AK183" s="140"/>
      <c r="AL183" s="140"/>
      <c r="AM183" s="140"/>
      <c r="AN183" s="140"/>
      <c r="AO183" s="140"/>
      <c r="AP183" s="140"/>
      <c r="AQ183" s="140"/>
      <c r="AR183" s="140"/>
      <c r="AS183" s="140"/>
      <c r="AT183" s="140"/>
      <c r="AU183" s="140"/>
      <c r="AV183" s="140"/>
      <c r="AW183" s="140"/>
      <c r="AX183" s="140"/>
      <c r="AY183" s="140"/>
      <c r="AZ183" s="140"/>
      <c r="BA183" s="140"/>
      <c r="BB183" s="140"/>
      <c r="BC183" s="140"/>
      <c r="BD183" s="140"/>
      <c r="BE183" s="140"/>
      <c r="BF183" s="140"/>
      <c r="BG183" s="140"/>
      <c r="BH183" s="140"/>
      <c r="BI183" s="140"/>
      <c r="BJ183" s="140"/>
      <c r="BK183" s="140"/>
      <c r="BL183" s="140"/>
      <c r="BM183" s="140"/>
      <c r="BN183" s="140"/>
      <c r="BO183" s="140"/>
      <c r="BP183" s="140"/>
      <c r="BQ183" s="140"/>
      <c r="BR183" s="140"/>
      <c r="BS183" s="140"/>
      <c r="BT183" s="140"/>
      <c r="BU183" s="140"/>
      <c r="BV183" s="140"/>
      <c r="BW183" s="140"/>
      <c r="BX183" s="140"/>
      <c r="BY183" s="140"/>
      <c r="BZ183" s="140"/>
      <c r="CA183" s="140"/>
      <c r="CB183" s="140"/>
      <c r="CC183" s="140"/>
      <c r="CD183" s="140"/>
      <c r="CE183" s="140"/>
      <c r="CF183" s="140"/>
      <c r="CG183" s="140"/>
      <c r="CH183" s="140"/>
      <c r="CI183" s="140"/>
      <c r="CJ183" s="140"/>
      <c r="CK183" s="140"/>
      <c r="CL183" s="140"/>
      <c r="CM183" s="140"/>
      <c r="CN183" s="140"/>
      <c r="CO183" s="140"/>
      <c r="CP183" s="140"/>
      <c r="CQ183" s="140"/>
      <c r="CR183" s="140"/>
      <c r="CS183" s="140"/>
      <c r="CT183" s="140"/>
      <c r="CU183" s="140"/>
      <c r="CV183" s="140"/>
      <c r="CW183" s="140"/>
      <c r="CX183" s="140"/>
      <c r="CY183" s="140"/>
      <c r="CZ183" s="140"/>
      <c r="DA183" s="140"/>
      <c r="DB183" s="140"/>
      <c r="DC183" s="140"/>
      <c r="DD183" s="140"/>
      <c r="DE183" s="140"/>
      <c r="DF183" s="140"/>
      <c r="DG183" s="140"/>
      <c r="DH183" s="140"/>
      <c r="DI183" s="140"/>
      <c r="DJ183" s="140"/>
      <c r="DK183" s="140"/>
      <c r="DL183" s="140"/>
      <c r="DM183" s="140"/>
      <c r="DN183" s="140"/>
      <c r="DO183" s="140"/>
      <c r="DP183" s="140"/>
      <c r="DQ183" s="140"/>
      <c r="DR183" s="140"/>
      <c r="DS183" s="140"/>
      <c r="DT183" s="140"/>
      <c r="DU183" s="140"/>
      <c r="DV183" s="140"/>
      <c r="DW183" s="140"/>
      <c r="DX183" s="140"/>
      <c r="DY183" s="140"/>
      <c r="DZ183" s="140"/>
      <c r="EA183" s="140"/>
      <c r="EB183" s="140"/>
      <c r="EC183" s="140"/>
      <c r="ED183" s="140"/>
      <c r="EE183" s="140"/>
      <c r="EF183" s="140"/>
      <c r="EG183" s="140"/>
      <c r="EH183" s="140"/>
      <c r="EI183" s="140"/>
      <c r="EJ183" s="140"/>
      <c r="EK183" s="140"/>
      <c r="EL183" s="140"/>
      <c r="EM183" s="140"/>
      <c r="EN183" s="140"/>
      <c r="EO183" s="140"/>
      <c r="EP183" s="140"/>
      <c r="EQ183" s="140"/>
      <c r="ER183" s="140"/>
      <c r="ES183" s="140"/>
      <c r="ET183" s="140"/>
      <c r="EU183" s="140"/>
      <c r="EV183" s="140"/>
      <c r="EW183" s="140"/>
      <c r="EX183" s="140"/>
      <c r="EY183" s="140"/>
      <c r="EZ183" s="140"/>
      <c r="FA183" s="140"/>
      <c r="FB183" s="140"/>
      <c r="FC183" s="140"/>
      <c r="FD183" s="140"/>
      <c r="FE183" s="140"/>
      <c r="FF183" s="140"/>
      <c r="FG183" s="140"/>
      <c r="FH183" s="140"/>
      <c r="FI183" s="140"/>
      <c r="FJ183" s="140"/>
      <c r="FK183" s="140"/>
      <c r="FL183" s="140"/>
      <c r="FM183" s="140"/>
      <c r="FN183" s="140"/>
      <c r="FO183" s="140"/>
      <c r="FP183" s="140"/>
      <c r="FQ183" s="140"/>
      <c r="FR183" s="140"/>
      <c r="FS183" s="140"/>
      <c r="FT183" s="140"/>
      <c r="FU183" s="140"/>
      <c r="FV183" s="140"/>
      <c r="FW183" s="140"/>
      <c r="FX183" s="140"/>
      <c r="FY183" s="140"/>
      <c r="FZ183" s="140"/>
      <c r="GA183" s="140"/>
      <c r="GB183" s="140"/>
      <c r="GC183" s="140"/>
      <c r="GD183" s="140"/>
      <c r="GE183" s="140"/>
      <c r="GF183" s="140"/>
      <c r="GG183" s="140"/>
      <c r="GH183" s="140"/>
      <c r="GI183" s="140"/>
      <c r="GJ183" s="140"/>
      <c r="GK183" s="140"/>
      <c r="GL183" s="140"/>
      <c r="GM183" s="140"/>
      <c r="GN183" s="140"/>
      <c r="GO183" s="140"/>
      <c r="GP183" s="140"/>
      <c r="GQ183" s="140"/>
      <c r="GR183" s="140"/>
      <c r="GS183" s="140"/>
      <c r="GT183" s="140"/>
      <c r="GU183" s="140"/>
      <c r="GV183" s="140"/>
      <c r="GW183" s="140"/>
      <c r="GX183" s="140"/>
      <c r="GY183" s="140"/>
      <c r="GZ183" s="140"/>
      <c r="HA183" s="140"/>
      <c r="HB183" s="140"/>
      <c r="HC183" s="140"/>
      <c r="HD183" s="140"/>
      <c r="HE183" s="140"/>
      <c r="HF183" s="140"/>
      <c r="HG183" s="140"/>
      <c r="HH183" s="140"/>
      <c r="HI183" s="140"/>
      <c r="HJ183" s="140"/>
      <c r="HK183" s="140"/>
      <c r="HL183" s="140"/>
      <c r="HM183" s="140"/>
      <c r="HN183" s="140"/>
      <c r="HO183" s="140"/>
      <c r="HP183" s="140"/>
      <c r="HQ183" s="140"/>
      <c r="HR183" s="140"/>
      <c r="HS183" s="140"/>
      <c r="HT183" s="140"/>
      <c r="HU183" s="140"/>
      <c r="HV183" s="140"/>
      <c r="HW183" s="141"/>
      <c r="HX183" s="142"/>
    </row>
    <row collapsed="false" customFormat="false" customHeight="false" hidden="false" ht="12.75" outlineLevel="0" r="184">
      <c r="D184" s="113" t="s">
        <v>285</v>
      </c>
      <c r="E184" s="139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  <c r="AA184" s="140"/>
      <c r="AB184" s="140"/>
      <c r="AC184" s="140"/>
      <c r="AD184" s="140"/>
      <c r="AE184" s="140"/>
      <c r="AF184" s="140"/>
      <c r="AG184" s="140"/>
      <c r="AH184" s="140"/>
      <c r="AI184" s="140"/>
      <c r="AJ184" s="140"/>
      <c r="AK184" s="140"/>
      <c r="AL184" s="140"/>
      <c r="AM184" s="140"/>
      <c r="AN184" s="140"/>
      <c r="AO184" s="140"/>
      <c r="AP184" s="140"/>
      <c r="AQ184" s="140"/>
      <c r="AR184" s="140"/>
      <c r="AS184" s="140"/>
      <c r="AT184" s="140"/>
      <c r="AU184" s="140"/>
      <c r="AV184" s="140"/>
      <c r="AW184" s="140"/>
      <c r="AX184" s="140"/>
      <c r="AY184" s="140"/>
      <c r="AZ184" s="140"/>
      <c r="BA184" s="140"/>
      <c r="BB184" s="140"/>
      <c r="BC184" s="140"/>
      <c r="BD184" s="140"/>
      <c r="BE184" s="140"/>
      <c r="BF184" s="140"/>
      <c r="BG184" s="140"/>
      <c r="BH184" s="140"/>
      <c r="BI184" s="140"/>
      <c r="BJ184" s="140"/>
      <c r="BK184" s="140"/>
      <c r="BL184" s="140"/>
      <c r="BM184" s="140"/>
      <c r="BN184" s="140"/>
      <c r="BO184" s="140"/>
      <c r="BP184" s="140"/>
      <c r="BQ184" s="140"/>
      <c r="BR184" s="140"/>
      <c r="BS184" s="140"/>
      <c r="BT184" s="140"/>
      <c r="BU184" s="140"/>
      <c r="BV184" s="140"/>
      <c r="BW184" s="140"/>
      <c r="BX184" s="140"/>
      <c r="BY184" s="140"/>
      <c r="BZ184" s="140"/>
      <c r="CA184" s="140"/>
      <c r="CB184" s="140"/>
      <c r="CC184" s="140"/>
      <c r="CD184" s="140"/>
      <c r="CE184" s="140"/>
      <c r="CF184" s="140"/>
      <c r="CG184" s="140"/>
      <c r="CH184" s="140"/>
      <c r="CI184" s="140"/>
      <c r="CJ184" s="140"/>
      <c r="CK184" s="140"/>
      <c r="CL184" s="140"/>
      <c r="CM184" s="140"/>
      <c r="CN184" s="140"/>
      <c r="CO184" s="140"/>
      <c r="CP184" s="140"/>
      <c r="CQ184" s="140"/>
      <c r="CR184" s="140"/>
      <c r="CS184" s="140"/>
      <c r="CT184" s="140"/>
      <c r="CU184" s="140"/>
      <c r="CV184" s="140"/>
      <c r="CW184" s="140"/>
      <c r="CX184" s="140"/>
      <c r="CY184" s="140"/>
      <c r="CZ184" s="140"/>
      <c r="DA184" s="140"/>
      <c r="DB184" s="140"/>
      <c r="DC184" s="140"/>
      <c r="DD184" s="140"/>
      <c r="DE184" s="140"/>
      <c r="DF184" s="140"/>
      <c r="DG184" s="140"/>
      <c r="DH184" s="140"/>
      <c r="DI184" s="140"/>
      <c r="DJ184" s="140"/>
      <c r="DK184" s="140"/>
      <c r="DL184" s="140"/>
      <c r="DM184" s="140"/>
      <c r="DN184" s="140"/>
      <c r="DO184" s="140"/>
      <c r="DP184" s="140"/>
      <c r="DQ184" s="140"/>
      <c r="DR184" s="140"/>
      <c r="DS184" s="140"/>
      <c r="DT184" s="140"/>
      <c r="DU184" s="140"/>
      <c r="DV184" s="140"/>
      <c r="DW184" s="140"/>
      <c r="DX184" s="140"/>
      <c r="DY184" s="140"/>
      <c r="DZ184" s="140"/>
      <c r="EA184" s="140"/>
      <c r="EB184" s="140"/>
      <c r="EC184" s="140"/>
      <c r="ED184" s="140"/>
      <c r="EE184" s="140"/>
      <c r="EF184" s="140"/>
      <c r="EG184" s="140"/>
      <c r="EH184" s="140"/>
      <c r="EI184" s="140"/>
      <c r="EJ184" s="140"/>
      <c r="EK184" s="140"/>
      <c r="EL184" s="140"/>
      <c r="EM184" s="140"/>
      <c r="EN184" s="140"/>
      <c r="EO184" s="140"/>
      <c r="EP184" s="140"/>
      <c r="EQ184" s="140"/>
      <c r="ER184" s="140"/>
      <c r="ES184" s="140"/>
      <c r="ET184" s="140"/>
      <c r="EU184" s="140"/>
      <c r="EV184" s="140"/>
      <c r="EW184" s="140"/>
      <c r="EX184" s="140"/>
      <c r="EY184" s="140"/>
      <c r="EZ184" s="140"/>
      <c r="FA184" s="140"/>
      <c r="FB184" s="140"/>
      <c r="FC184" s="140"/>
      <c r="FD184" s="140"/>
      <c r="FE184" s="140"/>
      <c r="FF184" s="140"/>
      <c r="FG184" s="140"/>
      <c r="FH184" s="140"/>
      <c r="FI184" s="140"/>
      <c r="FJ184" s="140"/>
      <c r="FK184" s="140"/>
      <c r="FL184" s="140"/>
      <c r="FM184" s="140"/>
      <c r="FN184" s="140"/>
      <c r="FO184" s="140"/>
      <c r="FP184" s="140"/>
      <c r="FQ184" s="140"/>
      <c r="FR184" s="140"/>
      <c r="FS184" s="140"/>
      <c r="FT184" s="140"/>
      <c r="FU184" s="140"/>
      <c r="FV184" s="140"/>
      <c r="FW184" s="140"/>
      <c r="FX184" s="140"/>
      <c r="FY184" s="140"/>
      <c r="FZ184" s="140"/>
      <c r="GA184" s="140"/>
      <c r="GB184" s="140"/>
      <c r="GC184" s="140"/>
      <c r="GD184" s="140"/>
      <c r="GE184" s="140"/>
      <c r="GF184" s="140"/>
      <c r="GG184" s="140"/>
      <c r="GH184" s="140"/>
      <c r="GI184" s="140"/>
      <c r="GJ184" s="140"/>
      <c r="GK184" s="140"/>
      <c r="GL184" s="140"/>
      <c r="GM184" s="140"/>
      <c r="GN184" s="140"/>
      <c r="GO184" s="140"/>
      <c r="GP184" s="140"/>
      <c r="GQ184" s="140"/>
      <c r="GR184" s="140"/>
      <c r="GS184" s="140"/>
      <c r="GT184" s="140"/>
      <c r="GU184" s="140"/>
      <c r="GV184" s="140"/>
      <c r="GW184" s="140"/>
      <c r="GX184" s="140"/>
      <c r="GY184" s="140"/>
      <c r="GZ184" s="140"/>
      <c r="HA184" s="140"/>
      <c r="HB184" s="140"/>
      <c r="HC184" s="140"/>
      <c r="HD184" s="140"/>
      <c r="HE184" s="140"/>
      <c r="HF184" s="140"/>
      <c r="HG184" s="140"/>
      <c r="HH184" s="140"/>
      <c r="HI184" s="140"/>
      <c r="HJ184" s="140"/>
      <c r="HK184" s="140"/>
      <c r="HL184" s="140"/>
      <c r="HM184" s="140"/>
      <c r="HN184" s="140"/>
      <c r="HO184" s="140"/>
      <c r="HP184" s="140"/>
      <c r="HQ184" s="140"/>
      <c r="HR184" s="140"/>
      <c r="HS184" s="140"/>
      <c r="HT184" s="140"/>
      <c r="HU184" s="140"/>
      <c r="HV184" s="140"/>
      <c r="HW184" s="141"/>
      <c r="HX184" s="142"/>
    </row>
    <row collapsed="false" customFormat="false" customHeight="false" hidden="false" ht="12.75" outlineLevel="0" r="185">
      <c r="D185" s="113" t="s">
        <v>286</v>
      </c>
      <c r="E185" s="139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  <c r="AA185" s="140"/>
      <c r="AB185" s="140"/>
      <c r="AC185" s="140"/>
      <c r="AD185" s="140"/>
      <c r="AE185" s="140"/>
      <c r="AF185" s="140"/>
      <c r="AG185" s="140"/>
      <c r="AH185" s="140"/>
      <c r="AI185" s="140"/>
      <c r="AJ185" s="140"/>
      <c r="AK185" s="140"/>
      <c r="AL185" s="140"/>
      <c r="AM185" s="140"/>
      <c r="AN185" s="140"/>
      <c r="AO185" s="140"/>
      <c r="AP185" s="140"/>
      <c r="AQ185" s="140"/>
      <c r="AR185" s="140"/>
      <c r="AS185" s="140"/>
      <c r="AT185" s="140"/>
      <c r="AU185" s="140"/>
      <c r="AV185" s="140"/>
      <c r="AW185" s="140"/>
      <c r="AX185" s="140"/>
      <c r="AY185" s="140"/>
      <c r="AZ185" s="140"/>
      <c r="BA185" s="140"/>
      <c r="BB185" s="140"/>
      <c r="BC185" s="140"/>
      <c r="BD185" s="140"/>
      <c r="BE185" s="140"/>
      <c r="BF185" s="140"/>
      <c r="BG185" s="140"/>
      <c r="BH185" s="140"/>
      <c r="BI185" s="140"/>
      <c r="BJ185" s="140"/>
      <c r="BK185" s="140"/>
      <c r="BL185" s="140"/>
      <c r="BM185" s="140"/>
      <c r="BN185" s="140"/>
      <c r="BO185" s="140"/>
      <c r="BP185" s="140"/>
      <c r="BQ185" s="140"/>
      <c r="BR185" s="140"/>
      <c r="BS185" s="140"/>
      <c r="BT185" s="140"/>
      <c r="BU185" s="140"/>
      <c r="BV185" s="140"/>
      <c r="BW185" s="140"/>
      <c r="BX185" s="140"/>
      <c r="BY185" s="140"/>
      <c r="BZ185" s="140"/>
      <c r="CA185" s="140"/>
      <c r="CB185" s="140"/>
      <c r="CC185" s="140"/>
      <c r="CD185" s="140"/>
      <c r="CE185" s="140"/>
      <c r="CF185" s="140"/>
      <c r="CG185" s="140"/>
      <c r="CH185" s="140"/>
      <c r="CI185" s="140"/>
      <c r="CJ185" s="140"/>
      <c r="CK185" s="140"/>
      <c r="CL185" s="140"/>
      <c r="CM185" s="140"/>
      <c r="CN185" s="140"/>
      <c r="CO185" s="140"/>
      <c r="CP185" s="140"/>
      <c r="CQ185" s="140"/>
      <c r="CR185" s="140"/>
      <c r="CS185" s="140"/>
      <c r="CT185" s="140"/>
      <c r="CU185" s="140"/>
      <c r="CV185" s="140"/>
      <c r="CW185" s="140"/>
      <c r="CX185" s="140"/>
      <c r="CY185" s="140"/>
      <c r="CZ185" s="140"/>
      <c r="DA185" s="140"/>
      <c r="DB185" s="140"/>
      <c r="DC185" s="140"/>
      <c r="DD185" s="140"/>
      <c r="DE185" s="140"/>
      <c r="DF185" s="140"/>
      <c r="DG185" s="140"/>
      <c r="DH185" s="140"/>
      <c r="DI185" s="140"/>
      <c r="DJ185" s="140"/>
      <c r="DK185" s="140"/>
      <c r="DL185" s="140"/>
      <c r="DM185" s="140"/>
      <c r="DN185" s="140"/>
      <c r="DO185" s="140"/>
      <c r="DP185" s="140"/>
      <c r="DQ185" s="140"/>
      <c r="DR185" s="140"/>
      <c r="DS185" s="140"/>
      <c r="DT185" s="140"/>
      <c r="DU185" s="140"/>
      <c r="DV185" s="140"/>
      <c r="DW185" s="140"/>
      <c r="DX185" s="140"/>
      <c r="DY185" s="140"/>
      <c r="DZ185" s="140"/>
      <c r="EA185" s="140"/>
      <c r="EB185" s="140"/>
      <c r="EC185" s="140"/>
      <c r="ED185" s="140"/>
      <c r="EE185" s="140"/>
      <c r="EF185" s="140"/>
      <c r="EG185" s="140"/>
      <c r="EH185" s="140"/>
      <c r="EI185" s="140"/>
      <c r="EJ185" s="140"/>
      <c r="EK185" s="140"/>
      <c r="EL185" s="140"/>
      <c r="EM185" s="140"/>
      <c r="EN185" s="140"/>
      <c r="EO185" s="140"/>
      <c r="EP185" s="140"/>
      <c r="EQ185" s="140"/>
      <c r="ER185" s="140"/>
      <c r="ES185" s="140"/>
      <c r="ET185" s="140"/>
      <c r="EU185" s="140"/>
      <c r="EV185" s="140"/>
      <c r="EW185" s="140"/>
      <c r="EX185" s="140"/>
      <c r="EY185" s="140"/>
      <c r="EZ185" s="140"/>
      <c r="FA185" s="140"/>
      <c r="FB185" s="140"/>
      <c r="FC185" s="140"/>
      <c r="FD185" s="140"/>
      <c r="FE185" s="140"/>
      <c r="FF185" s="140"/>
      <c r="FG185" s="140"/>
      <c r="FH185" s="140"/>
      <c r="FI185" s="140"/>
      <c r="FJ185" s="140"/>
      <c r="FK185" s="140"/>
      <c r="FL185" s="140"/>
      <c r="FM185" s="140"/>
      <c r="FN185" s="140"/>
      <c r="FO185" s="140"/>
      <c r="FP185" s="140"/>
      <c r="FQ185" s="140"/>
      <c r="FR185" s="140"/>
      <c r="FS185" s="140"/>
      <c r="FT185" s="140"/>
      <c r="FU185" s="140"/>
      <c r="FV185" s="140"/>
      <c r="FW185" s="140"/>
      <c r="FX185" s="140"/>
      <c r="FY185" s="140"/>
      <c r="FZ185" s="140"/>
      <c r="GA185" s="140"/>
      <c r="GB185" s="140"/>
      <c r="GC185" s="140"/>
      <c r="GD185" s="140"/>
      <c r="GE185" s="140"/>
      <c r="GF185" s="140"/>
      <c r="GG185" s="140"/>
      <c r="GH185" s="140"/>
      <c r="GI185" s="140"/>
      <c r="GJ185" s="140"/>
      <c r="GK185" s="140"/>
      <c r="GL185" s="140"/>
      <c r="GM185" s="140"/>
      <c r="GN185" s="140"/>
      <c r="GO185" s="140"/>
      <c r="GP185" s="140"/>
      <c r="GQ185" s="140"/>
      <c r="GR185" s="140"/>
      <c r="GS185" s="140"/>
      <c r="GT185" s="140"/>
      <c r="GU185" s="140"/>
      <c r="GV185" s="140"/>
      <c r="GW185" s="140"/>
      <c r="GX185" s="140"/>
      <c r="GY185" s="140"/>
      <c r="GZ185" s="140"/>
      <c r="HA185" s="140"/>
      <c r="HB185" s="140"/>
      <c r="HC185" s="140"/>
      <c r="HD185" s="140"/>
      <c r="HE185" s="140"/>
      <c r="HF185" s="140"/>
      <c r="HG185" s="140"/>
      <c r="HH185" s="140"/>
      <c r="HI185" s="140"/>
      <c r="HJ185" s="140"/>
      <c r="HK185" s="140"/>
      <c r="HL185" s="140"/>
      <c r="HM185" s="140"/>
      <c r="HN185" s="140"/>
      <c r="HO185" s="140"/>
      <c r="HP185" s="140"/>
      <c r="HQ185" s="140"/>
      <c r="HR185" s="140"/>
      <c r="HS185" s="140"/>
      <c r="HT185" s="140"/>
      <c r="HU185" s="140"/>
      <c r="HV185" s="140"/>
      <c r="HW185" s="141"/>
      <c r="HX185" s="142"/>
    </row>
    <row collapsed="false" customFormat="false" customHeight="false" hidden="false" ht="12.75" outlineLevel="0" r="186">
      <c r="D186" s="113" t="s">
        <v>287</v>
      </c>
      <c r="E186" s="139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  <c r="AA186" s="140"/>
      <c r="AB186" s="140"/>
      <c r="AC186" s="140"/>
      <c r="AD186" s="140"/>
      <c r="AE186" s="140"/>
      <c r="AF186" s="140"/>
      <c r="AG186" s="140"/>
      <c r="AH186" s="140"/>
      <c r="AI186" s="140"/>
      <c r="AJ186" s="140"/>
      <c r="AK186" s="140"/>
      <c r="AL186" s="140"/>
      <c r="AM186" s="140"/>
      <c r="AN186" s="140"/>
      <c r="AO186" s="140"/>
      <c r="AP186" s="140"/>
      <c r="AQ186" s="140"/>
      <c r="AR186" s="140"/>
      <c r="AS186" s="140"/>
      <c r="AT186" s="140"/>
      <c r="AU186" s="140"/>
      <c r="AV186" s="140"/>
      <c r="AW186" s="140"/>
      <c r="AX186" s="140"/>
      <c r="AY186" s="140"/>
      <c r="AZ186" s="140"/>
      <c r="BA186" s="140"/>
      <c r="BB186" s="140"/>
      <c r="BC186" s="140"/>
      <c r="BD186" s="140"/>
      <c r="BE186" s="140"/>
      <c r="BF186" s="140"/>
      <c r="BG186" s="140"/>
      <c r="BH186" s="140"/>
      <c r="BI186" s="140"/>
      <c r="BJ186" s="140"/>
      <c r="BK186" s="140"/>
      <c r="BL186" s="140"/>
      <c r="BM186" s="140"/>
      <c r="BN186" s="140"/>
      <c r="BO186" s="140"/>
      <c r="BP186" s="140"/>
      <c r="BQ186" s="140"/>
      <c r="BR186" s="140"/>
      <c r="BS186" s="140"/>
      <c r="BT186" s="140"/>
      <c r="BU186" s="140"/>
      <c r="BV186" s="140"/>
      <c r="BW186" s="140"/>
      <c r="BX186" s="140"/>
      <c r="BY186" s="140"/>
      <c r="BZ186" s="140"/>
      <c r="CA186" s="140"/>
      <c r="CB186" s="140"/>
      <c r="CC186" s="140"/>
      <c r="CD186" s="140"/>
      <c r="CE186" s="140"/>
      <c r="CF186" s="140"/>
      <c r="CG186" s="140"/>
      <c r="CH186" s="140"/>
      <c r="CI186" s="140"/>
      <c r="CJ186" s="140"/>
      <c r="CK186" s="140"/>
      <c r="CL186" s="140"/>
      <c r="CM186" s="140"/>
      <c r="CN186" s="140"/>
      <c r="CO186" s="140"/>
      <c r="CP186" s="140"/>
      <c r="CQ186" s="140"/>
      <c r="CR186" s="140"/>
      <c r="CS186" s="140"/>
      <c r="CT186" s="140"/>
      <c r="CU186" s="140"/>
      <c r="CV186" s="140"/>
      <c r="CW186" s="140"/>
      <c r="CX186" s="140"/>
      <c r="CY186" s="140"/>
      <c r="CZ186" s="140"/>
      <c r="DA186" s="140"/>
      <c r="DB186" s="140"/>
      <c r="DC186" s="140"/>
      <c r="DD186" s="140"/>
      <c r="DE186" s="140"/>
      <c r="DF186" s="140"/>
      <c r="DG186" s="140"/>
      <c r="DH186" s="140"/>
      <c r="DI186" s="140"/>
      <c r="DJ186" s="140"/>
      <c r="DK186" s="140"/>
      <c r="DL186" s="140"/>
      <c r="DM186" s="140"/>
      <c r="DN186" s="140"/>
      <c r="DO186" s="140"/>
      <c r="DP186" s="140"/>
      <c r="DQ186" s="140"/>
      <c r="DR186" s="140"/>
      <c r="DS186" s="140"/>
      <c r="DT186" s="140"/>
      <c r="DU186" s="140"/>
      <c r="DV186" s="140"/>
      <c r="DW186" s="140"/>
      <c r="DX186" s="140"/>
      <c r="DY186" s="140"/>
      <c r="DZ186" s="140"/>
      <c r="EA186" s="140"/>
      <c r="EB186" s="140"/>
      <c r="EC186" s="140"/>
      <c r="ED186" s="140"/>
      <c r="EE186" s="140"/>
      <c r="EF186" s="140"/>
      <c r="EG186" s="140"/>
      <c r="EH186" s="140"/>
      <c r="EI186" s="140"/>
      <c r="EJ186" s="140"/>
      <c r="EK186" s="140"/>
      <c r="EL186" s="140"/>
      <c r="EM186" s="140"/>
      <c r="EN186" s="140"/>
      <c r="EO186" s="140"/>
      <c r="EP186" s="140"/>
      <c r="EQ186" s="140"/>
      <c r="ER186" s="140"/>
      <c r="ES186" s="140"/>
      <c r="ET186" s="140"/>
      <c r="EU186" s="140"/>
      <c r="EV186" s="140"/>
      <c r="EW186" s="140"/>
      <c r="EX186" s="140"/>
      <c r="EY186" s="140"/>
      <c r="EZ186" s="140"/>
      <c r="FA186" s="140"/>
      <c r="FB186" s="140"/>
      <c r="FC186" s="140"/>
      <c r="FD186" s="140"/>
      <c r="FE186" s="140"/>
      <c r="FF186" s="140"/>
      <c r="FG186" s="140"/>
      <c r="FH186" s="140"/>
      <c r="FI186" s="140"/>
      <c r="FJ186" s="140"/>
      <c r="FK186" s="140"/>
      <c r="FL186" s="140"/>
      <c r="FM186" s="140"/>
      <c r="FN186" s="140"/>
      <c r="FO186" s="140"/>
      <c r="FP186" s="140"/>
      <c r="FQ186" s="140"/>
      <c r="FR186" s="140"/>
      <c r="FS186" s="140"/>
      <c r="FT186" s="140"/>
      <c r="FU186" s="140"/>
      <c r="FV186" s="140"/>
      <c r="FW186" s="140"/>
      <c r="FX186" s="140"/>
      <c r="FY186" s="140"/>
      <c r="FZ186" s="140"/>
      <c r="GA186" s="140"/>
      <c r="GB186" s="140"/>
      <c r="GC186" s="140"/>
      <c r="GD186" s="140"/>
      <c r="GE186" s="140"/>
      <c r="GF186" s="140"/>
      <c r="GG186" s="140"/>
      <c r="GH186" s="140"/>
      <c r="GI186" s="140"/>
      <c r="GJ186" s="140"/>
      <c r="GK186" s="140"/>
      <c r="GL186" s="140"/>
      <c r="GM186" s="140"/>
      <c r="GN186" s="140"/>
      <c r="GO186" s="140"/>
      <c r="GP186" s="140"/>
      <c r="GQ186" s="140"/>
      <c r="GR186" s="140"/>
      <c r="GS186" s="140"/>
      <c r="GT186" s="140"/>
      <c r="GU186" s="140"/>
      <c r="GV186" s="140"/>
      <c r="GW186" s="140"/>
      <c r="GX186" s="140"/>
      <c r="GY186" s="140"/>
      <c r="GZ186" s="140"/>
      <c r="HA186" s="140"/>
      <c r="HB186" s="140"/>
      <c r="HC186" s="140"/>
      <c r="HD186" s="140"/>
      <c r="HE186" s="140"/>
      <c r="HF186" s="140"/>
      <c r="HG186" s="140"/>
      <c r="HH186" s="140"/>
      <c r="HI186" s="140"/>
      <c r="HJ186" s="140"/>
      <c r="HK186" s="140"/>
      <c r="HL186" s="140"/>
      <c r="HM186" s="140"/>
      <c r="HN186" s="140"/>
      <c r="HO186" s="140"/>
      <c r="HP186" s="140"/>
      <c r="HQ186" s="140"/>
      <c r="HR186" s="140"/>
      <c r="HS186" s="140"/>
      <c r="HT186" s="140"/>
      <c r="HU186" s="140"/>
      <c r="HV186" s="140"/>
      <c r="HW186" s="141"/>
      <c r="HX186" s="142"/>
    </row>
    <row collapsed="false" customFormat="false" customHeight="false" hidden="false" ht="12.75" outlineLevel="0" r="187">
      <c r="D187" s="113" t="s">
        <v>288</v>
      </c>
      <c r="E187" s="139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  <c r="AA187" s="140"/>
      <c r="AB187" s="140"/>
      <c r="AC187" s="140"/>
      <c r="AD187" s="140"/>
      <c r="AE187" s="140"/>
      <c r="AF187" s="140"/>
      <c r="AG187" s="140"/>
      <c r="AH187" s="140"/>
      <c r="AI187" s="140"/>
      <c r="AJ187" s="140"/>
      <c r="AK187" s="140"/>
      <c r="AL187" s="140"/>
      <c r="AM187" s="140"/>
      <c r="AN187" s="140"/>
      <c r="AO187" s="140"/>
      <c r="AP187" s="140"/>
      <c r="AQ187" s="140"/>
      <c r="AR187" s="140"/>
      <c r="AS187" s="140"/>
      <c r="AT187" s="140"/>
      <c r="AU187" s="140"/>
      <c r="AV187" s="140"/>
      <c r="AW187" s="140"/>
      <c r="AX187" s="140"/>
      <c r="AY187" s="140"/>
      <c r="AZ187" s="140"/>
      <c r="BA187" s="140"/>
      <c r="BB187" s="140"/>
      <c r="BC187" s="140"/>
      <c r="BD187" s="140"/>
      <c r="BE187" s="140"/>
      <c r="BF187" s="140"/>
      <c r="BG187" s="140"/>
      <c r="BH187" s="140"/>
      <c r="BI187" s="140"/>
      <c r="BJ187" s="140"/>
      <c r="BK187" s="140"/>
      <c r="BL187" s="140"/>
      <c r="BM187" s="140"/>
      <c r="BN187" s="140"/>
      <c r="BO187" s="140"/>
      <c r="BP187" s="140"/>
      <c r="BQ187" s="140"/>
      <c r="BR187" s="140"/>
      <c r="BS187" s="140"/>
      <c r="BT187" s="140"/>
      <c r="BU187" s="140"/>
      <c r="BV187" s="140"/>
      <c r="BW187" s="140"/>
      <c r="BX187" s="140"/>
      <c r="BY187" s="140"/>
      <c r="BZ187" s="140"/>
      <c r="CA187" s="140"/>
      <c r="CB187" s="140"/>
      <c r="CC187" s="140"/>
      <c r="CD187" s="140"/>
      <c r="CE187" s="140"/>
      <c r="CF187" s="140"/>
      <c r="CG187" s="140"/>
      <c r="CH187" s="140"/>
      <c r="CI187" s="140"/>
      <c r="CJ187" s="140"/>
      <c r="CK187" s="140"/>
      <c r="CL187" s="140"/>
      <c r="CM187" s="140"/>
      <c r="CN187" s="140"/>
      <c r="CO187" s="140"/>
      <c r="CP187" s="140"/>
      <c r="CQ187" s="140"/>
      <c r="CR187" s="140"/>
      <c r="CS187" s="140"/>
      <c r="CT187" s="140"/>
      <c r="CU187" s="140"/>
      <c r="CV187" s="140"/>
      <c r="CW187" s="140"/>
      <c r="CX187" s="140"/>
      <c r="CY187" s="140"/>
      <c r="CZ187" s="140"/>
      <c r="DA187" s="140"/>
      <c r="DB187" s="140"/>
      <c r="DC187" s="140"/>
      <c r="DD187" s="140"/>
      <c r="DE187" s="140"/>
      <c r="DF187" s="140"/>
      <c r="DG187" s="140"/>
      <c r="DH187" s="140"/>
      <c r="DI187" s="140"/>
      <c r="DJ187" s="140"/>
      <c r="DK187" s="140"/>
      <c r="DL187" s="140"/>
      <c r="DM187" s="140"/>
      <c r="DN187" s="140"/>
      <c r="DO187" s="140"/>
      <c r="DP187" s="140"/>
      <c r="DQ187" s="140"/>
      <c r="DR187" s="140"/>
      <c r="DS187" s="140"/>
      <c r="DT187" s="140"/>
      <c r="DU187" s="140"/>
      <c r="DV187" s="140"/>
      <c r="DW187" s="140"/>
      <c r="DX187" s="140"/>
      <c r="DY187" s="140"/>
      <c r="DZ187" s="140"/>
      <c r="EA187" s="140"/>
      <c r="EB187" s="140"/>
      <c r="EC187" s="140"/>
      <c r="ED187" s="140"/>
      <c r="EE187" s="140"/>
      <c r="EF187" s="140"/>
      <c r="EG187" s="140"/>
      <c r="EH187" s="140"/>
      <c r="EI187" s="140"/>
      <c r="EJ187" s="140"/>
      <c r="EK187" s="140"/>
      <c r="EL187" s="140"/>
      <c r="EM187" s="140"/>
      <c r="EN187" s="140"/>
      <c r="EO187" s="140"/>
      <c r="EP187" s="140"/>
      <c r="EQ187" s="140"/>
      <c r="ER187" s="140"/>
      <c r="ES187" s="140"/>
      <c r="ET187" s="140"/>
      <c r="EU187" s="140"/>
      <c r="EV187" s="140"/>
      <c r="EW187" s="140"/>
      <c r="EX187" s="140"/>
      <c r="EY187" s="140"/>
      <c r="EZ187" s="140"/>
      <c r="FA187" s="140"/>
      <c r="FB187" s="140"/>
      <c r="FC187" s="140"/>
      <c r="FD187" s="140"/>
      <c r="FE187" s="140"/>
      <c r="FF187" s="140"/>
      <c r="FG187" s="140"/>
      <c r="FH187" s="140"/>
      <c r="FI187" s="140"/>
      <c r="FJ187" s="140"/>
      <c r="FK187" s="140"/>
      <c r="FL187" s="140"/>
      <c r="FM187" s="140"/>
      <c r="FN187" s="140"/>
      <c r="FO187" s="140"/>
      <c r="FP187" s="140"/>
      <c r="FQ187" s="140"/>
      <c r="FR187" s="140"/>
      <c r="FS187" s="140"/>
      <c r="FT187" s="140"/>
      <c r="FU187" s="140"/>
      <c r="FV187" s="140"/>
      <c r="FW187" s="140"/>
      <c r="FX187" s="140"/>
      <c r="FY187" s="140"/>
      <c r="FZ187" s="140"/>
      <c r="GA187" s="140"/>
      <c r="GB187" s="140"/>
      <c r="GC187" s="140"/>
      <c r="GD187" s="140"/>
      <c r="GE187" s="140"/>
      <c r="GF187" s="140"/>
      <c r="GG187" s="140"/>
      <c r="GH187" s="140"/>
      <c r="GI187" s="140"/>
      <c r="GJ187" s="140"/>
      <c r="GK187" s="140"/>
      <c r="GL187" s="140"/>
      <c r="GM187" s="140"/>
      <c r="GN187" s="140"/>
      <c r="GO187" s="140"/>
      <c r="GP187" s="140"/>
      <c r="GQ187" s="140"/>
      <c r="GR187" s="140"/>
      <c r="GS187" s="140"/>
      <c r="GT187" s="140"/>
      <c r="GU187" s="140"/>
      <c r="GV187" s="140"/>
      <c r="GW187" s="140"/>
      <c r="GX187" s="140"/>
      <c r="GY187" s="140"/>
      <c r="GZ187" s="140"/>
      <c r="HA187" s="140"/>
      <c r="HB187" s="140"/>
      <c r="HC187" s="140"/>
      <c r="HD187" s="140"/>
      <c r="HE187" s="140"/>
      <c r="HF187" s="140"/>
      <c r="HG187" s="140"/>
      <c r="HH187" s="140"/>
      <c r="HI187" s="140"/>
      <c r="HJ187" s="140"/>
      <c r="HK187" s="140"/>
      <c r="HL187" s="140"/>
      <c r="HM187" s="140"/>
      <c r="HN187" s="140"/>
      <c r="HO187" s="140"/>
      <c r="HP187" s="140"/>
      <c r="HQ187" s="140"/>
      <c r="HR187" s="140"/>
      <c r="HS187" s="140"/>
      <c r="HT187" s="140"/>
      <c r="HU187" s="140"/>
      <c r="HV187" s="140"/>
      <c r="HW187" s="141"/>
      <c r="HX187" s="142"/>
    </row>
    <row collapsed="false" customFormat="false" customHeight="false" hidden="false" ht="12.75" outlineLevel="0" r="188">
      <c r="D188" s="113" t="s">
        <v>289</v>
      </c>
      <c r="E188" s="139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  <c r="AA188" s="140"/>
      <c r="AB188" s="140"/>
      <c r="AC188" s="140"/>
      <c r="AD188" s="140"/>
      <c r="AE188" s="140"/>
      <c r="AF188" s="140"/>
      <c r="AG188" s="140"/>
      <c r="AH188" s="140"/>
      <c r="AI188" s="140"/>
      <c r="AJ188" s="140"/>
      <c r="AK188" s="140"/>
      <c r="AL188" s="140"/>
      <c r="AM188" s="140"/>
      <c r="AN188" s="140"/>
      <c r="AO188" s="140"/>
      <c r="AP188" s="140"/>
      <c r="AQ188" s="140"/>
      <c r="AR188" s="140"/>
      <c r="AS188" s="140"/>
      <c r="AT188" s="140"/>
      <c r="AU188" s="140"/>
      <c r="AV188" s="140"/>
      <c r="AW188" s="140"/>
      <c r="AX188" s="140"/>
      <c r="AY188" s="140"/>
      <c r="AZ188" s="140"/>
      <c r="BA188" s="140"/>
      <c r="BB188" s="140"/>
      <c r="BC188" s="140"/>
      <c r="BD188" s="140"/>
      <c r="BE188" s="140"/>
      <c r="BF188" s="140"/>
      <c r="BG188" s="140"/>
      <c r="BH188" s="140"/>
      <c r="BI188" s="140"/>
      <c r="BJ188" s="140"/>
      <c r="BK188" s="140"/>
      <c r="BL188" s="140"/>
      <c r="BM188" s="140"/>
      <c r="BN188" s="140"/>
      <c r="BO188" s="140"/>
      <c r="BP188" s="140"/>
      <c r="BQ188" s="140"/>
      <c r="BR188" s="140"/>
      <c r="BS188" s="140"/>
      <c r="BT188" s="140"/>
      <c r="BU188" s="140"/>
      <c r="BV188" s="140"/>
      <c r="BW188" s="140"/>
      <c r="BX188" s="140"/>
      <c r="BY188" s="140"/>
      <c r="BZ188" s="140"/>
      <c r="CA188" s="140"/>
      <c r="CB188" s="140"/>
      <c r="CC188" s="140"/>
      <c r="CD188" s="140"/>
      <c r="CE188" s="140"/>
      <c r="CF188" s="140"/>
      <c r="CG188" s="140"/>
      <c r="CH188" s="140"/>
      <c r="CI188" s="140"/>
      <c r="CJ188" s="140"/>
      <c r="CK188" s="140"/>
      <c r="CL188" s="140"/>
      <c r="CM188" s="140"/>
      <c r="CN188" s="140"/>
      <c r="CO188" s="140"/>
      <c r="CP188" s="140"/>
      <c r="CQ188" s="140"/>
      <c r="CR188" s="140"/>
      <c r="CS188" s="140"/>
      <c r="CT188" s="140"/>
      <c r="CU188" s="140"/>
      <c r="CV188" s="140"/>
      <c r="CW188" s="140"/>
      <c r="CX188" s="140"/>
      <c r="CY188" s="140"/>
      <c r="CZ188" s="140"/>
      <c r="DA188" s="140"/>
      <c r="DB188" s="140"/>
      <c r="DC188" s="140"/>
      <c r="DD188" s="140"/>
      <c r="DE188" s="140"/>
      <c r="DF188" s="140"/>
      <c r="DG188" s="140"/>
      <c r="DH188" s="140"/>
      <c r="DI188" s="140"/>
      <c r="DJ188" s="140"/>
      <c r="DK188" s="140"/>
      <c r="DL188" s="140"/>
      <c r="DM188" s="140"/>
      <c r="DN188" s="140"/>
      <c r="DO188" s="140"/>
      <c r="DP188" s="140"/>
      <c r="DQ188" s="140"/>
      <c r="DR188" s="140"/>
      <c r="DS188" s="140"/>
      <c r="DT188" s="140"/>
      <c r="DU188" s="140"/>
      <c r="DV188" s="140"/>
      <c r="DW188" s="140"/>
      <c r="DX188" s="140"/>
      <c r="DY188" s="140"/>
      <c r="DZ188" s="140"/>
      <c r="EA188" s="140"/>
      <c r="EB188" s="140"/>
      <c r="EC188" s="140"/>
      <c r="ED188" s="140"/>
      <c r="EE188" s="140"/>
      <c r="EF188" s="140"/>
      <c r="EG188" s="140"/>
      <c r="EH188" s="140"/>
      <c r="EI188" s="140"/>
      <c r="EJ188" s="140"/>
      <c r="EK188" s="140"/>
      <c r="EL188" s="140"/>
      <c r="EM188" s="140"/>
      <c r="EN188" s="140"/>
      <c r="EO188" s="140"/>
      <c r="EP188" s="140"/>
      <c r="EQ188" s="140"/>
      <c r="ER188" s="140"/>
      <c r="ES188" s="140"/>
      <c r="ET188" s="140"/>
      <c r="EU188" s="140"/>
      <c r="EV188" s="140"/>
      <c r="EW188" s="140"/>
      <c r="EX188" s="140"/>
      <c r="EY188" s="140"/>
      <c r="EZ188" s="140"/>
      <c r="FA188" s="140"/>
      <c r="FB188" s="140"/>
      <c r="FC188" s="140"/>
      <c r="FD188" s="140"/>
      <c r="FE188" s="140"/>
      <c r="FF188" s="140"/>
      <c r="FG188" s="140"/>
      <c r="FH188" s="140"/>
      <c r="FI188" s="140"/>
      <c r="FJ188" s="140"/>
      <c r="FK188" s="140"/>
      <c r="FL188" s="140"/>
      <c r="FM188" s="140"/>
      <c r="FN188" s="140"/>
      <c r="FO188" s="140"/>
      <c r="FP188" s="140"/>
      <c r="FQ188" s="140"/>
      <c r="FR188" s="140"/>
      <c r="FS188" s="140"/>
      <c r="FT188" s="140"/>
      <c r="FU188" s="140"/>
      <c r="FV188" s="140"/>
      <c r="FW188" s="140"/>
      <c r="FX188" s="140"/>
      <c r="FY188" s="140"/>
      <c r="FZ188" s="140"/>
      <c r="GA188" s="140"/>
      <c r="GB188" s="140"/>
      <c r="GC188" s="140"/>
      <c r="GD188" s="140"/>
      <c r="GE188" s="140"/>
      <c r="GF188" s="140"/>
      <c r="GG188" s="140"/>
      <c r="GH188" s="140"/>
      <c r="GI188" s="140"/>
      <c r="GJ188" s="140"/>
      <c r="GK188" s="140"/>
      <c r="GL188" s="140"/>
      <c r="GM188" s="140"/>
      <c r="GN188" s="140"/>
      <c r="GO188" s="140"/>
      <c r="GP188" s="140"/>
      <c r="GQ188" s="140"/>
      <c r="GR188" s="140"/>
      <c r="GS188" s="140"/>
      <c r="GT188" s="140"/>
      <c r="GU188" s="140"/>
      <c r="GV188" s="140"/>
      <c r="GW188" s="140"/>
      <c r="GX188" s="140"/>
      <c r="GY188" s="140"/>
      <c r="GZ188" s="140"/>
      <c r="HA188" s="140"/>
      <c r="HB188" s="140"/>
      <c r="HC188" s="140"/>
      <c r="HD188" s="140"/>
      <c r="HE188" s="140"/>
      <c r="HF188" s="140"/>
      <c r="HG188" s="140"/>
      <c r="HH188" s="140"/>
      <c r="HI188" s="140"/>
      <c r="HJ188" s="140"/>
      <c r="HK188" s="140"/>
      <c r="HL188" s="140"/>
      <c r="HM188" s="140"/>
      <c r="HN188" s="140"/>
      <c r="HO188" s="140"/>
      <c r="HP188" s="140"/>
      <c r="HQ188" s="140"/>
      <c r="HR188" s="140"/>
      <c r="HS188" s="140"/>
      <c r="HT188" s="140"/>
      <c r="HU188" s="140"/>
      <c r="HV188" s="140"/>
      <c r="HW188" s="141"/>
      <c r="HX188" s="142"/>
    </row>
    <row collapsed="false" customFormat="false" customHeight="false" hidden="false" ht="12.75" outlineLevel="0" r="189">
      <c r="D189" s="113" t="s">
        <v>290</v>
      </c>
      <c r="E189" s="139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  <c r="AA189" s="140"/>
      <c r="AB189" s="140"/>
      <c r="AC189" s="140"/>
      <c r="AD189" s="140"/>
      <c r="AE189" s="140"/>
      <c r="AF189" s="140"/>
      <c r="AG189" s="140"/>
      <c r="AH189" s="140"/>
      <c r="AI189" s="140"/>
      <c r="AJ189" s="140"/>
      <c r="AK189" s="140"/>
      <c r="AL189" s="140"/>
      <c r="AM189" s="140"/>
      <c r="AN189" s="140"/>
      <c r="AO189" s="140"/>
      <c r="AP189" s="140"/>
      <c r="AQ189" s="140"/>
      <c r="AR189" s="140"/>
      <c r="AS189" s="140"/>
      <c r="AT189" s="140"/>
      <c r="AU189" s="140"/>
      <c r="AV189" s="140"/>
      <c r="AW189" s="140"/>
      <c r="AX189" s="140"/>
      <c r="AY189" s="140"/>
      <c r="AZ189" s="140"/>
      <c r="BA189" s="140"/>
      <c r="BB189" s="140"/>
      <c r="BC189" s="140"/>
      <c r="BD189" s="140"/>
      <c r="BE189" s="140"/>
      <c r="BF189" s="140"/>
      <c r="BG189" s="140"/>
      <c r="BH189" s="140"/>
      <c r="BI189" s="140"/>
      <c r="BJ189" s="140"/>
      <c r="BK189" s="140"/>
      <c r="BL189" s="140"/>
      <c r="BM189" s="140"/>
      <c r="BN189" s="140"/>
      <c r="BO189" s="140"/>
      <c r="BP189" s="140"/>
      <c r="BQ189" s="140"/>
      <c r="BR189" s="140"/>
      <c r="BS189" s="140"/>
      <c r="BT189" s="140"/>
      <c r="BU189" s="140"/>
      <c r="BV189" s="140"/>
      <c r="BW189" s="140"/>
      <c r="BX189" s="140"/>
      <c r="BY189" s="140"/>
      <c r="BZ189" s="140"/>
      <c r="CA189" s="140"/>
      <c r="CB189" s="140"/>
      <c r="CC189" s="140"/>
      <c r="CD189" s="140"/>
      <c r="CE189" s="140"/>
      <c r="CF189" s="140"/>
      <c r="CG189" s="140"/>
      <c r="CH189" s="140"/>
      <c r="CI189" s="140"/>
      <c r="CJ189" s="140"/>
      <c r="CK189" s="140"/>
      <c r="CL189" s="140"/>
      <c r="CM189" s="140"/>
      <c r="CN189" s="140"/>
      <c r="CO189" s="140"/>
      <c r="CP189" s="140"/>
      <c r="CQ189" s="140"/>
      <c r="CR189" s="140"/>
      <c r="CS189" s="140"/>
      <c r="CT189" s="140"/>
      <c r="CU189" s="140"/>
      <c r="CV189" s="140"/>
      <c r="CW189" s="140"/>
      <c r="CX189" s="140"/>
      <c r="CY189" s="140"/>
      <c r="CZ189" s="140"/>
      <c r="DA189" s="140"/>
      <c r="DB189" s="140"/>
      <c r="DC189" s="140"/>
      <c r="DD189" s="140"/>
      <c r="DE189" s="140"/>
      <c r="DF189" s="140"/>
      <c r="DG189" s="140"/>
      <c r="DH189" s="140"/>
      <c r="DI189" s="140"/>
      <c r="DJ189" s="140"/>
      <c r="DK189" s="140"/>
      <c r="DL189" s="140"/>
      <c r="DM189" s="140"/>
      <c r="DN189" s="140"/>
      <c r="DO189" s="140"/>
      <c r="DP189" s="140"/>
      <c r="DQ189" s="140"/>
      <c r="DR189" s="140"/>
      <c r="DS189" s="140"/>
      <c r="DT189" s="140"/>
      <c r="DU189" s="140"/>
      <c r="DV189" s="140"/>
      <c r="DW189" s="140"/>
      <c r="DX189" s="140"/>
      <c r="DY189" s="140"/>
      <c r="DZ189" s="140"/>
      <c r="EA189" s="140"/>
      <c r="EB189" s="140"/>
      <c r="EC189" s="140"/>
      <c r="ED189" s="140"/>
      <c r="EE189" s="140"/>
      <c r="EF189" s="140"/>
      <c r="EG189" s="140"/>
      <c r="EH189" s="140"/>
      <c r="EI189" s="140"/>
      <c r="EJ189" s="140"/>
      <c r="EK189" s="140"/>
      <c r="EL189" s="140"/>
      <c r="EM189" s="140"/>
      <c r="EN189" s="140"/>
      <c r="EO189" s="140"/>
      <c r="EP189" s="140"/>
      <c r="EQ189" s="140"/>
      <c r="ER189" s="140"/>
      <c r="ES189" s="140"/>
      <c r="ET189" s="140"/>
      <c r="EU189" s="140"/>
      <c r="EV189" s="140"/>
      <c r="EW189" s="140"/>
      <c r="EX189" s="140"/>
      <c r="EY189" s="140"/>
      <c r="EZ189" s="140"/>
      <c r="FA189" s="140"/>
      <c r="FB189" s="140"/>
      <c r="FC189" s="140"/>
      <c r="FD189" s="140"/>
      <c r="FE189" s="140"/>
      <c r="FF189" s="140"/>
      <c r="FG189" s="140"/>
      <c r="FH189" s="140"/>
      <c r="FI189" s="140"/>
      <c r="FJ189" s="140"/>
      <c r="FK189" s="140"/>
      <c r="FL189" s="140"/>
      <c r="FM189" s="140"/>
      <c r="FN189" s="140"/>
      <c r="FO189" s="140"/>
      <c r="FP189" s="140"/>
      <c r="FQ189" s="140"/>
      <c r="FR189" s="140"/>
      <c r="FS189" s="140"/>
      <c r="FT189" s="140"/>
      <c r="FU189" s="140"/>
      <c r="FV189" s="140"/>
      <c r="FW189" s="140"/>
      <c r="FX189" s="140"/>
      <c r="FY189" s="140"/>
      <c r="FZ189" s="140"/>
      <c r="GA189" s="140"/>
      <c r="GB189" s="140"/>
      <c r="GC189" s="140"/>
      <c r="GD189" s="140"/>
      <c r="GE189" s="140"/>
      <c r="GF189" s="140"/>
      <c r="GG189" s="140"/>
      <c r="GH189" s="140"/>
      <c r="GI189" s="140"/>
      <c r="GJ189" s="140"/>
      <c r="GK189" s="140"/>
      <c r="GL189" s="140"/>
      <c r="GM189" s="140"/>
      <c r="GN189" s="140"/>
      <c r="GO189" s="140"/>
      <c r="GP189" s="140"/>
      <c r="GQ189" s="140"/>
      <c r="GR189" s="140"/>
      <c r="GS189" s="140"/>
      <c r="GT189" s="140"/>
      <c r="GU189" s="140"/>
      <c r="GV189" s="140"/>
      <c r="GW189" s="140"/>
      <c r="GX189" s="140"/>
      <c r="GY189" s="140"/>
      <c r="GZ189" s="140"/>
      <c r="HA189" s="140"/>
      <c r="HB189" s="140"/>
      <c r="HC189" s="140"/>
      <c r="HD189" s="140"/>
      <c r="HE189" s="140"/>
      <c r="HF189" s="140"/>
      <c r="HG189" s="140"/>
      <c r="HH189" s="140"/>
      <c r="HI189" s="140"/>
      <c r="HJ189" s="140"/>
      <c r="HK189" s="140"/>
      <c r="HL189" s="140"/>
      <c r="HM189" s="140"/>
      <c r="HN189" s="140"/>
      <c r="HO189" s="140"/>
      <c r="HP189" s="140"/>
      <c r="HQ189" s="140"/>
      <c r="HR189" s="140"/>
      <c r="HS189" s="140"/>
      <c r="HT189" s="140"/>
      <c r="HU189" s="140"/>
      <c r="HV189" s="140"/>
      <c r="HW189" s="141"/>
      <c r="HX189" s="142"/>
    </row>
    <row collapsed="false" customFormat="false" customHeight="false" hidden="false" ht="12.75" outlineLevel="0" r="190">
      <c r="D190" s="113" t="s">
        <v>291</v>
      </c>
      <c r="E190" s="139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  <c r="AA190" s="140"/>
      <c r="AB190" s="140"/>
      <c r="AC190" s="140"/>
      <c r="AD190" s="140"/>
      <c r="AE190" s="140"/>
      <c r="AF190" s="140"/>
      <c r="AG190" s="140"/>
      <c r="AH190" s="140"/>
      <c r="AI190" s="140"/>
      <c r="AJ190" s="140"/>
      <c r="AK190" s="140"/>
      <c r="AL190" s="140"/>
      <c r="AM190" s="140"/>
      <c r="AN190" s="140"/>
      <c r="AO190" s="140"/>
      <c r="AP190" s="140"/>
      <c r="AQ190" s="140"/>
      <c r="AR190" s="140"/>
      <c r="AS190" s="140"/>
      <c r="AT190" s="140"/>
      <c r="AU190" s="140"/>
      <c r="AV190" s="140"/>
      <c r="AW190" s="140"/>
      <c r="AX190" s="140"/>
      <c r="AY190" s="140"/>
      <c r="AZ190" s="140"/>
      <c r="BA190" s="140"/>
      <c r="BB190" s="140"/>
      <c r="BC190" s="140"/>
      <c r="BD190" s="140"/>
      <c r="BE190" s="140"/>
      <c r="BF190" s="140"/>
      <c r="BG190" s="140"/>
      <c r="BH190" s="140"/>
      <c r="BI190" s="140"/>
      <c r="BJ190" s="140"/>
      <c r="BK190" s="140"/>
      <c r="BL190" s="140"/>
      <c r="BM190" s="140"/>
      <c r="BN190" s="140"/>
      <c r="BO190" s="140"/>
      <c r="BP190" s="140"/>
      <c r="BQ190" s="140"/>
      <c r="BR190" s="140"/>
      <c r="BS190" s="140"/>
      <c r="BT190" s="140"/>
      <c r="BU190" s="140"/>
      <c r="BV190" s="140"/>
      <c r="BW190" s="140"/>
      <c r="BX190" s="140"/>
      <c r="BY190" s="140"/>
      <c r="BZ190" s="140"/>
      <c r="CA190" s="140"/>
      <c r="CB190" s="140"/>
      <c r="CC190" s="140"/>
      <c r="CD190" s="140"/>
      <c r="CE190" s="140"/>
      <c r="CF190" s="140"/>
      <c r="CG190" s="140"/>
      <c r="CH190" s="140"/>
      <c r="CI190" s="140"/>
      <c r="CJ190" s="140"/>
      <c r="CK190" s="140"/>
      <c r="CL190" s="140"/>
      <c r="CM190" s="140"/>
      <c r="CN190" s="140"/>
      <c r="CO190" s="140"/>
      <c r="CP190" s="140"/>
      <c r="CQ190" s="140"/>
      <c r="CR190" s="140"/>
      <c r="CS190" s="140"/>
      <c r="CT190" s="140"/>
      <c r="CU190" s="140"/>
      <c r="CV190" s="140"/>
      <c r="CW190" s="140"/>
      <c r="CX190" s="140"/>
      <c r="CY190" s="140"/>
      <c r="CZ190" s="140"/>
      <c r="DA190" s="140"/>
      <c r="DB190" s="140"/>
      <c r="DC190" s="140"/>
      <c r="DD190" s="140"/>
      <c r="DE190" s="140"/>
      <c r="DF190" s="140"/>
      <c r="DG190" s="140"/>
      <c r="DH190" s="140"/>
      <c r="DI190" s="140"/>
      <c r="DJ190" s="140"/>
      <c r="DK190" s="140"/>
      <c r="DL190" s="140"/>
      <c r="DM190" s="140"/>
      <c r="DN190" s="140"/>
      <c r="DO190" s="140"/>
      <c r="DP190" s="140"/>
      <c r="DQ190" s="140"/>
      <c r="DR190" s="140"/>
      <c r="DS190" s="140"/>
      <c r="DT190" s="140"/>
      <c r="DU190" s="140"/>
      <c r="DV190" s="140"/>
      <c r="DW190" s="140"/>
      <c r="DX190" s="140"/>
      <c r="DY190" s="140"/>
      <c r="DZ190" s="140"/>
      <c r="EA190" s="140"/>
      <c r="EB190" s="140"/>
      <c r="EC190" s="140"/>
      <c r="ED190" s="140"/>
      <c r="EE190" s="140"/>
      <c r="EF190" s="140"/>
      <c r="EG190" s="140"/>
      <c r="EH190" s="140"/>
      <c r="EI190" s="140"/>
      <c r="EJ190" s="140"/>
      <c r="EK190" s="140"/>
      <c r="EL190" s="140"/>
      <c r="EM190" s="140"/>
      <c r="EN190" s="140"/>
      <c r="EO190" s="140"/>
      <c r="EP190" s="140"/>
      <c r="EQ190" s="140"/>
      <c r="ER190" s="140"/>
      <c r="ES190" s="140"/>
      <c r="ET190" s="140"/>
      <c r="EU190" s="140"/>
      <c r="EV190" s="140"/>
      <c r="EW190" s="140"/>
      <c r="EX190" s="140"/>
      <c r="EY190" s="140"/>
      <c r="EZ190" s="140"/>
      <c r="FA190" s="140"/>
      <c r="FB190" s="140"/>
      <c r="FC190" s="140"/>
      <c r="FD190" s="140"/>
      <c r="FE190" s="140"/>
      <c r="FF190" s="140"/>
      <c r="FG190" s="140"/>
      <c r="FH190" s="140"/>
      <c r="FI190" s="140"/>
      <c r="FJ190" s="140"/>
      <c r="FK190" s="140"/>
      <c r="FL190" s="140"/>
      <c r="FM190" s="140"/>
      <c r="FN190" s="140"/>
      <c r="FO190" s="140"/>
      <c r="FP190" s="140"/>
      <c r="FQ190" s="140"/>
      <c r="FR190" s="140"/>
      <c r="FS190" s="140"/>
      <c r="FT190" s="140"/>
      <c r="FU190" s="140"/>
      <c r="FV190" s="140"/>
      <c r="FW190" s="140"/>
      <c r="FX190" s="140"/>
      <c r="FY190" s="140"/>
      <c r="FZ190" s="140"/>
      <c r="GA190" s="140"/>
      <c r="GB190" s="140"/>
      <c r="GC190" s="140"/>
      <c r="GD190" s="140"/>
      <c r="GE190" s="140"/>
      <c r="GF190" s="140"/>
      <c r="GG190" s="140"/>
      <c r="GH190" s="140"/>
      <c r="GI190" s="140"/>
      <c r="GJ190" s="140"/>
      <c r="GK190" s="140"/>
      <c r="GL190" s="140"/>
      <c r="GM190" s="140"/>
      <c r="GN190" s="140"/>
      <c r="GO190" s="140"/>
      <c r="GP190" s="140"/>
      <c r="GQ190" s="140"/>
      <c r="GR190" s="140"/>
      <c r="GS190" s="140"/>
      <c r="GT190" s="140"/>
      <c r="GU190" s="140"/>
      <c r="GV190" s="140"/>
      <c r="GW190" s="140"/>
      <c r="GX190" s="140"/>
      <c r="GY190" s="140"/>
      <c r="GZ190" s="140"/>
      <c r="HA190" s="140"/>
      <c r="HB190" s="140"/>
      <c r="HC190" s="140"/>
      <c r="HD190" s="140"/>
      <c r="HE190" s="140"/>
      <c r="HF190" s="140"/>
      <c r="HG190" s="140"/>
      <c r="HH190" s="140"/>
      <c r="HI190" s="140"/>
      <c r="HJ190" s="140"/>
      <c r="HK190" s="140"/>
      <c r="HL190" s="140"/>
      <c r="HM190" s="140"/>
      <c r="HN190" s="140"/>
      <c r="HO190" s="140"/>
      <c r="HP190" s="140"/>
      <c r="HQ190" s="140"/>
      <c r="HR190" s="140"/>
      <c r="HS190" s="140"/>
      <c r="HT190" s="140"/>
      <c r="HU190" s="140"/>
      <c r="HV190" s="140"/>
      <c r="HW190" s="141"/>
      <c r="HX190" s="142"/>
    </row>
    <row collapsed="false" customFormat="false" customHeight="false" hidden="false" ht="12.75" outlineLevel="0" r="191">
      <c r="D191" s="113" t="s">
        <v>292</v>
      </c>
      <c r="E191" s="139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  <c r="AA191" s="140"/>
      <c r="AB191" s="140"/>
      <c r="AC191" s="140"/>
      <c r="AD191" s="140"/>
      <c r="AE191" s="140"/>
      <c r="AF191" s="140"/>
      <c r="AG191" s="140"/>
      <c r="AH191" s="140"/>
      <c r="AI191" s="140"/>
      <c r="AJ191" s="140"/>
      <c r="AK191" s="140"/>
      <c r="AL191" s="140"/>
      <c r="AM191" s="140"/>
      <c r="AN191" s="140"/>
      <c r="AO191" s="140"/>
      <c r="AP191" s="140"/>
      <c r="AQ191" s="140"/>
      <c r="AR191" s="140"/>
      <c r="AS191" s="140"/>
      <c r="AT191" s="140"/>
      <c r="AU191" s="140"/>
      <c r="AV191" s="140"/>
      <c r="AW191" s="140"/>
      <c r="AX191" s="140"/>
      <c r="AY191" s="140"/>
      <c r="AZ191" s="140"/>
      <c r="BA191" s="140"/>
      <c r="BB191" s="140"/>
      <c r="BC191" s="140"/>
      <c r="BD191" s="140"/>
      <c r="BE191" s="140"/>
      <c r="BF191" s="140"/>
      <c r="BG191" s="140"/>
      <c r="BH191" s="140"/>
      <c r="BI191" s="140"/>
      <c r="BJ191" s="140"/>
      <c r="BK191" s="140"/>
      <c r="BL191" s="140"/>
      <c r="BM191" s="140"/>
      <c r="BN191" s="140"/>
      <c r="BO191" s="140"/>
      <c r="BP191" s="140"/>
      <c r="BQ191" s="140"/>
      <c r="BR191" s="140"/>
      <c r="BS191" s="140"/>
      <c r="BT191" s="140"/>
      <c r="BU191" s="140"/>
      <c r="BV191" s="140"/>
      <c r="BW191" s="140"/>
      <c r="BX191" s="140"/>
      <c r="BY191" s="140"/>
      <c r="BZ191" s="140"/>
      <c r="CA191" s="140"/>
      <c r="CB191" s="140"/>
      <c r="CC191" s="140"/>
      <c r="CD191" s="140"/>
      <c r="CE191" s="140"/>
      <c r="CF191" s="140"/>
      <c r="CG191" s="140"/>
      <c r="CH191" s="140"/>
      <c r="CI191" s="140"/>
      <c r="CJ191" s="140"/>
      <c r="CK191" s="140"/>
      <c r="CL191" s="140"/>
      <c r="CM191" s="140"/>
      <c r="CN191" s="140"/>
      <c r="CO191" s="140"/>
      <c r="CP191" s="140"/>
      <c r="CQ191" s="140"/>
      <c r="CR191" s="140"/>
      <c r="CS191" s="140"/>
      <c r="CT191" s="140"/>
      <c r="CU191" s="140"/>
      <c r="CV191" s="140"/>
      <c r="CW191" s="140"/>
      <c r="CX191" s="140"/>
      <c r="CY191" s="140"/>
      <c r="CZ191" s="140"/>
      <c r="DA191" s="140"/>
      <c r="DB191" s="140"/>
      <c r="DC191" s="140"/>
      <c r="DD191" s="140"/>
      <c r="DE191" s="140"/>
      <c r="DF191" s="140"/>
      <c r="DG191" s="140"/>
      <c r="DH191" s="140"/>
      <c r="DI191" s="140"/>
      <c r="DJ191" s="140"/>
      <c r="DK191" s="140"/>
      <c r="DL191" s="140"/>
      <c r="DM191" s="140"/>
      <c r="DN191" s="140"/>
      <c r="DO191" s="140"/>
      <c r="DP191" s="140"/>
      <c r="DQ191" s="140"/>
      <c r="DR191" s="140"/>
      <c r="DS191" s="140"/>
      <c r="DT191" s="140"/>
      <c r="DU191" s="140"/>
      <c r="DV191" s="140"/>
      <c r="DW191" s="140"/>
      <c r="DX191" s="140"/>
      <c r="DY191" s="140"/>
      <c r="DZ191" s="140"/>
      <c r="EA191" s="140"/>
      <c r="EB191" s="140"/>
      <c r="EC191" s="140"/>
      <c r="ED191" s="140"/>
      <c r="EE191" s="140"/>
      <c r="EF191" s="140"/>
      <c r="EG191" s="140"/>
      <c r="EH191" s="140"/>
      <c r="EI191" s="140"/>
      <c r="EJ191" s="140"/>
      <c r="EK191" s="140"/>
      <c r="EL191" s="140"/>
      <c r="EM191" s="140"/>
      <c r="EN191" s="140"/>
      <c r="EO191" s="140"/>
      <c r="EP191" s="140"/>
      <c r="EQ191" s="140"/>
      <c r="ER191" s="140"/>
      <c r="ES191" s="140"/>
      <c r="ET191" s="140"/>
      <c r="EU191" s="140"/>
      <c r="EV191" s="140"/>
      <c r="EW191" s="140"/>
      <c r="EX191" s="140"/>
      <c r="EY191" s="140"/>
      <c r="EZ191" s="140"/>
      <c r="FA191" s="140"/>
      <c r="FB191" s="140"/>
      <c r="FC191" s="140"/>
      <c r="FD191" s="140"/>
      <c r="FE191" s="140"/>
      <c r="FF191" s="140"/>
      <c r="FG191" s="140"/>
      <c r="FH191" s="140"/>
      <c r="FI191" s="140"/>
      <c r="FJ191" s="140"/>
      <c r="FK191" s="140"/>
      <c r="FL191" s="140"/>
      <c r="FM191" s="140"/>
      <c r="FN191" s="140"/>
      <c r="FO191" s="140"/>
      <c r="FP191" s="140"/>
      <c r="FQ191" s="140"/>
      <c r="FR191" s="140"/>
      <c r="FS191" s="140"/>
      <c r="FT191" s="140"/>
      <c r="FU191" s="140"/>
      <c r="FV191" s="140"/>
      <c r="FW191" s="140"/>
      <c r="FX191" s="140"/>
      <c r="FY191" s="140"/>
      <c r="FZ191" s="140"/>
      <c r="GA191" s="140"/>
      <c r="GB191" s="140"/>
      <c r="GC191" s="140"/>
      <c r="GD191" s="140"/>
      <c r="GE191" s="140"/>
      <c r="GF191" s="140"/>
      <c r="GG191" s="140"/>
      <c r="GH191" s="140"/>
      <c r="GI191" s="140"/>
      <c r="GJ191" s="140"/>
      <c r="GK191" s="140"/>
      <c r="GL191" s="140"/>
      <c r="GM191" s="140"/>
      <c r="GN191" s="140"/>
      <c r="GO191" s="140"/>
      <c r="GP191" s="140"/>
      <c r="GQ191" s="140"/>
      <c r="GR191" s="140"/>
      <c r="GS191" s="140"/>
      <c r="GT191" s="140"/>
      <c r="GU191" s="140"/>
      <c r="GV191" s="140"/>
      <c r="GW191" s="140"/>
      <c r="GX191" s="140"/>
      <c r="GY191" s="140"/>
      <c r="GZ191" s="140"/>
      <c r="HA191" s="140"/>
      <c r="HB191" s="140"/>
      <c r="HC191" s="140"/>
      <c r="HD191" s="140"/>
      <c r="HE191" s="140"/>
      <c r="HF191" s="140"/>
      <c r="HG191" s="140"/>
      <c r="HH191" s="140"/>
      <c r="HI191" s="140"/>
      <c r="HJ191" s="140"/>
      <c r="HK191" s="140"/>
      <c r="HL191" s="140"/>
      <c r="HM191" s="140"/>
      <c r="HN191" s="140"/>
      <c r="HO191" s="140"/>
      <c r="HP191" s="140"/>
      <c r="HQ191" s="140"/>
      <c r="HR191" s="140"/>
      <c r="HS191" s="140"/>
      <c r="HT191" s="140"/>
      <c r="HU191" s="140"/>
      <c r="HV191" s="140"/>
      <c r="HW191" s="141"/>
      <c r="HX191" s="142"/>
    </row>
    <row collapsed="false" customFormat="false" customHeight="false" hidden="false" ht="12.75" outlineLevel="0" r="192">
      <c r="D192" s="113" t="s">
        <v>293</v>
      </c>
      <c r="E192" s="139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  <c r="AA192" s="140"/>
      <c r="AB192" s="140"/>
      <c r="AC192" s="140"/>
      <c r="AD192" s="140"/>
      <c r="AE192" s="140"/>
      <c r="AF192" s="140"/>
      <c r="AG192" s="140"/>
      <c r="AH192" s="140"/>
      <c r="AI192" s="140"/>
      <c r="AJ192" s="140"/>
      <c r="AK192" s="140"/>
      <c r="AL192" s="140"/>
      <c r="AM192" s="140"/>
      <c r="AN192" s="140"/>
      <c r="AO192" s="140"/>
      <c r="AP192" s="140"/>
      <c r="AQ192" s="140"/>
      <c r="AR192" s="140"/>
      <c r="AS192" s="140"/>
      <c r="AT192" s="140"/>
      <c r="AU192" s="140"/>
      <c r="AV192" s="140"/>
      <c r="AW192" s="140"/>
      <c r="AX192" s="140"/>
      <c r="AY192" s="140"/>
      <c r="AZ192" s="140"/>
      <c r="BA192" s="140"/>
      <c r="BB192" s="140"/>
      <c r="BC192" s="140"/>
      <c r="BD192" s="140"/>
      <c r="BE192" s="140"/>
      <c r="BF192" s="140"/>
      <c r="BG192" s="140"/>
      <c r="BH192" s="140"/>
      <c r="BI192" s="140"/>
      <c r="BJ192" s="140"/>
      <c r="BK192" s="140"/>
      <c r="BL192" s="140"/>
      <c r="BM192" s="140"/>
      <c r="BN192" s="140"/>
      <c r="BO192" s="140"/>
      <c r="BP192" s="140"/>
      <c r="BQ192" s="140"/>
      <c r="BR192" s="140"/>
      <c r="BS192" s="140"/>
      <c r="BT192" s="140"/>
      <c r="BU192" s="140"/>
      <c r="BV192" s="140"/>
      <c r="BW192" s="140"/>
      <c r="BX192" s="140"/>
      <c r="BY192" s="140"/>
      <c r="BZ192" s="140"/>
      <c r="CA192" s="140"/>
      <c r="CB192" s="140"/>
      <c r="CC192" s="140"/>
      <c r="CD192" s="140"/>
      <c r="CE192" s="140"/>
      <c r="CF192" s="140"/>
      <c r="CG192" s="140"/>
      <c r="CH192" s="140"/>
      <c r="CI192" s="140"/>
      <c r="CJ192" s="140"/>
      <c r="CK192" s="140"/>
      <c r="CL192" s="140"/>
      <c r="CM192" s="140"/>
      <c r="CN192" s="140"/>
      <c r="CO192" s="140"/>
      <c r="CP192" s="140"/>
      <c r="CQ192" s="140"/>
      <c r="CR192" s="140"/>
      <c r="CS192" s="140"/>
      <c r="CT192" s="140"/>
      <c r="CU192" s="140"/>
      <c r="CV192" s="140"/>
      <c r="CW192" s="140"/>
      <c r="CX192" s="140"/>
      <c r="CY192" s="140"/>
      <c r="CZ192" s="140"/>
      <c r="DA192" s="140"/>
      <c r="DB192" s="140"/>
      <c r="DC192" s="140"/>
      <c r="DD192" s="140"/>
      <c r="DE192" s="140"/>
      <c r="DF192" s="140"/>
      <c r="DG192" s="140"/>
      <c r="DH192" s="140"/>
      <c r="DI192" s="140"/>
      <c r="DJ192" s="140"/>
      <c r="DK192" s="140"/>
      <c r="DL192" s="140"/>
      <c r="DM192" s="140"/>
      <c r="DN192" s="140"/>
      <c r="DO192" s="140"/>
      <c r="DP192" s="140"/>
      <c r="DQ192" s="140"/>
      <c r="DR192" s="140"/>
      <c r="DS192" s="140"/>
      <c r="DT192" s="140"/>
      <c r="DU192" s="140"/>
      <c r="DV192" s="140"/>
      <c r="DW192" s="140"/>
      <c r="DX192" s="140"/>
      <c r="DY192" s="140"/>
      <c r="DZ192" s="140"/>
      <c r="EA192" s="140"/>
      <c r="EB192" s="140"/>
      <c r="EC192" s="140"/>
      <c r="ED192" s="140"/>
      <c r="EE192" s="140"/>
      <c r="EF192" s="140"/>
      <c r="EG192" s="140"/>
      <c r="EH192" s="140"/>
      <c r="EI192" s="140"/>
      <c r="EJ192" s="140"/>
      <c r="EK192" s="140"/>
      <c r="EL192" s="140"/>
      <c r="EM192" s="140"/>
      <c r="EN192" s="140"/>
      <c r="EO192" s="140"/>
      <c r="EP192" s="140"/>
      <c r="EQ192" s="140"/>
      <c r="ER192" s="140"/>
      <c r="ES192" s="140"/>
      <c r="ET192" s="140"/>
      <c r="EU192" s="140"/>
      <c r="EV192" s="140"/>
      <c r="EW192" s="140"/>
      <c r="EX192" s="140"/>
      <c r="EY192" s="140"/>
      <c r="EZ192" s="140"/>
      <c r="FA192" s="140"/>
      <c r="FB192" s="140"/>
      <c r="FC192" s="140"/>
      <c r="FD192" s="140"/>
      <c r="FE192" s="140"/>
      <c r="FF192" s="140"/>
      <c r="FG192" s="140"/>
      <c r="FH192" s="140"/>
      <c r="FI192" s="140"/>
      <c r="FJ192" s="140"/>
      <c r="FK192" s="140"/>
      <c r="FL192" s="140"/>
      <c r="FM192" s="140"/>
      <c r="FN192" s="140"/>
      <c r="FO192" s="140"/>
      <c r="FP192" s="140"/>
      <c r="FQ192" s="140"/>
      <c r="FR192" s="140"/>
      <c r="FS192" s="140"/>
      <c r="FT192" s="140"/>
      <c r="FU192" s="140"/>
      <c r="FV192" s="140"/>
      <c r="FW192" s="140"/>
      <c r="FX192" s="140"/>
      <c r="FY192" s="140"/>
      <c r="FZ192" s="140"/>
      <c r="GA192" s="140"/>
      <c r="GB192" s="140"/>
      <c r="GC192" s="140"/>
      <c r="GD192" s="140"/>
      <c r="GE192" s="140"/>
      <c r="GF192" s="140"/>
      <c r="GG192" s="140"/>
      <c r="GH192" s="140"/>
      <c r="GI192" s="140"/>
      <c r="GJ192" s="140"/>
      <c r="GK192" s="140"/>
      <c r="GL192" s="140"/>
      <c r="GM192" s="140"/>
      <c r="GN192" s="140"/>
      <c r="GO192" s="140"/>
      <c r="GP192" s="140"/>
      <c r="GQ192" s="140"/>
      <c r="GR192" s="140"/>
      <c r="GS192" s="140"/>
      <c r="GT192" s="140"/>
      <c r="GU192" s="140"/>
      <c r="GV192" s="140"/>
      <c r="GW192" s="140"/>
      <c r="GX192" s="140"/>
      <c r="GY192" s="140"/>
      <c r="GZ192" s="140"/>
      <c r="HA192" s="140"/>
      <c r="HB192" s="140"/>
      <c r="HC192" s="140"/>
      <c r="HD192" s="140"/>
      <c r="HE192" s="140"/>
      <c r="HF192" s="140"/>
      <c r="HG192" s="140"/>
      <c r="HH192" s="140"/>
      <c r="HI192" s="140"/>
      <c r="HJ192" s="140"/>
      <c r="HK192" s="140"/>
      <c r="HL192" s="140"/>
      <c r="HM192" s="140"/>
      <c r="HN192" s="140"/>
      <c r="HO192" s="140"/>
      <c r="HP192" s="140"/>
      <c r="HQ192" s="140"/>
      <c r="HR192" s="140"/>
      <c r="HS192" s="140"/>
      <c r="HT192" s="140"/>
      <c r="HU192" s="140"/>
      <c r="HV192" s="140"/>
      <c r="HW192" s="141"/>
      <c r="HX192" s="142"/>
    </row>
    <row collapsed="false" customFormat="false" customHeight="false" hidden="false" ht="12.75" outlineLevel="0" r="193">
      <c r="D193" s="113" t="s">
        <v>294</v>
      </c>
      <c r="E193" s="139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  <c r="AA193" s="140"/>
      <c r="AB193" s="140"/>
      <c r="AC193" s="140"/>
      <c r="AD193" s="140"/>
      <c r="AE193" s="140"/>
      <c r="AF193" s="140"/>
      <c r="AG193" s="140"/>
      <c r="AH193" s="140"/>
      <c r="AI193" s="140"/>
      <c r="AJ193" s="140"/>
      <c r="AK193" s="140"/>
      <c r="AL193" s="140"/>
      <c r="AM193" s="140"/>
      <c r="AN193" s="140"/>
      <c r="AO193" s="140"/>
      <c r="AP193" s="140"/>
      <c r="AQ193" s="140"/>
      <c r="AR193" s="140"/>
      <c r="AS193" s="140"/>
      <c r="AT193" s="140"/>
      <c r="AU193" s="140"/>
      <c r="AV193" s="140"/>
      <c r="AW193" s="140"/>
      <c r="AX193" s="140"/>
      <c r="AY193" s="140"/>
      <c r="AZ193" s="140"/>
      <c r="BA193" s="140"/>
      <c r="BB193" s="140"/>
      <c r="BC193" s="140"/>
      <c r="BD193" s="140"/>
      <c r="BE193" s="140"/>
      <c r="BF193" s="140"/>
      <c r="BG193" s="140"/>
      <c r="BH193" s="140"/>
      <c r="BI193" s="140"/>
      <c r="BJ193" s="140"/>
      <c r="BK193" s="140"/>
      <c r="BL193" s="140"/>
      <c r="BM193" s="140"/>
      <c r="BN193" s="140"/>
      <c r="BO193" s="140"/>
      <c r="BP193" s="140"/>
      <c r="BQ193" s="140"/>
      <c r="BR193" s="140"/>
      <c r="BS193" s="140"/>
      <c r="BT193" s="140"/>
      <c r="BU193" s="140"/>
      <c r="BV193" s="140"/>
      <c r="BW193" s="140"/>
      <c r="BX193" s="140"/>
      <c r="BY193" s="140"/>
      <c r="BZ193" s="140"/>
      <c r="CA193" s="140"/>
      <c r="CB193" s="140"/>
      <c r="CC193" s="140"/>
      <c r="CD193" s="140"/>
      <c r="CE193" s="140"/>
      <c r="CF193" s="140"/>
      <c r="CG193" s="140"/>
      <c r="CH193" s="140"/>
      <c r="CI193" s="140"/>
      <c r="CJ193" s="140"/>
      <c r="CK193" s="140"/>
      <c r="CL193" s="140"/>
      <c r="CM193" s="140"/>
      <c r="CN193" s="140"/>
      <c r="CO193" s="140"/>
      <c r="CP193" s="140"/>
      <c r="CQ193" s="140"/>
      <c r="CR193" s="140"/>
      <c r="CS193" s="140"/>
      <c r="CT193" s="140"/>
      <c r="CU193" s="140"/>
      <c r="CV193" s="140"/>
      <c r="CW193" s="140"/>
      <c r="CX193" s="140"/>
      <c r="CY193" s="140"/>
      <c r="CZ193" s="140"/>
      <c r="DA193" s="140"/>
      <c r="DB193" s="140"/>
      <c r="DC193" s="140"/>
      <c r="DD193" s="140"/>
      <c r="DE193" s="140"/>
      <c r="DF193" s="140"/>
      <c r="DG193" s="140"/>
      <c r="DH193" s="140"/>
      <c r="DI193" s="140"/>
      <c r="DJ193" s="140"/>
      <c r="DK193" s="140"/>
      <c r="DL193" s="140"/>
      <c r="DM193" s="140"/>
      <c r="DN193" s="140"/>
      <c r="DO193" s="140"/>
      <c r="DP193" s="140"/>
      <c r="DQ193" s="140"/>
      <c r="DR193" s="140"/>
      <c r="DS193" s="140"/>
      <c r="DT193" s="140"/>
      <c r="DU193" s="140"/>
      <c r="DV193" s="140"/>
      <c r="DW193" s="140"/>
      <c r="DX193" s="140"/>
      <c r="DY193" s="140"/>
      <c r="DZ193" s="140"/>
      <c r="EA193" s="140"/>
      <c r="EB193" s="140"/>
      <c r="EC193" s="140"/>
      <c r="ED193" s="140"/>
      <c r="EE193" s="140"/>
      <c r="EF193" s="140"/>
      <c r="EG193" s="140"/>
      <c r="EH193" s="140"/>
      <c r="EI193" s="140"/>
      <c r="EJ193" s="140"/>
      <c r="EK193" s="140"/>
      <c r="EL193" s="140"/>
      <c r="EM193" s="140"/>
      <c r="EN193" s="140"/>
      <c r="EO193" s="140"/>
      <c r="EP193" s="140"/>
      <c r="EQ193" s="140"/>
      <c r="ER193" s="140"/>
      <c r="ES193" s="140"/>
      <c r="ET193" s="140"/>
      <c r="EU193" s="140"/>
      <c r="EV193" s="140"/>
      <c r="EW193" s="140"/>
      <c r="EX193" s="140"/>
      <c r="EY193" s="140"/>
      <c r="EZ193" s="140"/>
      <c r="FA193" s="140"/>
      <c r="FB193" s="140"/>
      <c r="FC193" s="140"/>
      <c r="FD193" s="140"/>
      <c r="FE193" s="140"/>
      <c r="FF193" s="140"/>
      <c r="FG193" s="140"/>
      <c r="FH193" s="140"/>
      <c r="FI193" s="140"/>
      <c r="FJ193" s="140"/>
      <c r="FK193" s="140"/>
      <c r="FL193" s="140"/>
      <c r="FM193" s="140"/>
      <c r="FN193" s="140"/>
      <c r="FO193" s="140"/>
      <c r="FP193" s="140"/>
      <c r="FQ193" s="140"/>
      <c r="FR193" s="140"/>
      <c r="FS193" s="140"/>
      <c r="FT193" s="140"/>
      <c r="FU193" s="140"/>
      <c r="FV193" s="140"/>
      <c r="FW193" s="140"/>
      <c r="FX193" s="140"/>
      <c r="FY193" s="140"/>
      <c r="FZ193" s="140"/>
      <c r="GA193" s="140"/>
      <c r="GB193" s="140"/>
      <c r="GC193" s="140"/>
      <c r="GD193" s="140"/>
      <c r="GE193" s="140"/>
      <c r="GF193" s="140"/>
      <c r="GG193" s="140"/>
      <c r="GH193" s="140"/>
      <c r="GI193" s="140"/>
      <c r="GJ193" s="140"/>
      <c r="GK193" s="140"/>
      <c r="GL193" s="140"/>
      <c r="GM193" s="140"/>
      <c r="GN193" s="140"/>
      <c r="GO193" s="140"/>
      <c r="GP193" s="140"/>
      <c r="GQ193" s="140"/>
      <c r="GR193" s="140"/>
      <c r="GS193" s="140"/>
      <c r="GT193" s="140"/>
      <c r="GU193" s="140"/>
      <c r="GV193" s="140"/>
      <c r="GW193" s="140"/>
      <c r="GX193" s="140"/>
      <c r="GY193" s="140"/>
      <c r="GZ193" s="140"/>
      <c r="HA193" s="140"/>
      <c r="HB193" s="140"/>
      <c r="HC193" s="140"/>
      <c r="HD193" s="140"/>
      <c r="HE193" s="140"/>
      <c r="HF193" s="140"/>
      <c r="HG193" s="140"/>
      <c r="HH193" s="140"/>
      <c r="HI193" s="140"/>
      <c r="HJ193" s="140"/>
      <c r="HK193" s="140"/>
      <c r="HL193" s="140"/>
      <c r="HM193" s="140"/>
      <c r="HN193" s="140"/>
      <c r="HO193" s="140"/>
      <c r="HP193" s="140"/>
      <c r="HQ193" s="140"/>
      <c r="HR193" s="140"/>
      <c r="HS193" s="140"/>
      <c r="HT193" s="140"/>
      <c r="HU193" s="140"/>
      <c r="HV193" s="140"/>
      <c r="HW193" s="141"/>
      <c r="HX193" s="142"/>
    </row>
    <row collapsed="false" customFormat="false" customHeight="false" hidden="false" ht="12.75" outlineLevel="0" r="194">
      <c r="D194" s="113" t="s">
        <v>295</v>
      </c>
      <c r="E194" s="139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  <c r="AA194" s="140"/>
      <c r="AB194" s="140"/>
      <c r="AC194" s="140"/>
      <c r="AD194" s="140"/>
      <c r="AE194" s="140"/>
      <c r="AF194" s="140"/>
      <c r="AG194" s="140"/>
      <c r="AH194" s="140"/>
      <c r="AI194" s="140"/>
      <c r="AJ194" s="140"/>
      <c r="AK194" s="140"/>
      <c r="AL194" s="140"/>
      <c r="AM194" s="140"/>
      <c r="AN194" s="140"/>
      <c r="AO194" s="140"/>
      <c r="AP194" s="140"/>
      <c r="AQ194" s="140"/>
      <c r="AR194" s="140"/>
      <c r="AS194" s="140"/>
      <c r="AT194" s="140"/>
      <c r="AU194" s="140"/>
      <c r="AV194" s="140"/>
      <c r="AW194" s="140"/>
      <c r="AX194" s="140"/>
      <c r="AY194" s="140"/>
      <c r="AZ194" s="140"/>
      <c r="BA194" s="140"/>
      <c r="BB194" s="140"/>
      <c r="BC194" s="140"/>
      <c r="BD194" s="140"/>
      <c r="BE194" s="140"/>
      <c r="BF194" s="140"/>
      <c r="BG194" s="140"/>
      <c r="BH194" s="140"/>
      <c r="BI194" s="140"/>
      <c r="BJ194" s="140"/>
      <c r="BK194" s="140"/>
      <c r="BL194" s="140"/>
      <c r="BM194" s="140"/>
      <c r="BN194" s="140"/>
      <c r="BO194" s="140"/>
      <c r="BP194" s="140"/>
      <c r="BQ194" s="140"/>
      <c r="BR194" s="140"/>
      <c r="BS194" s="140"/>
      <c r="BT194" s="140"/>
      <c r="BU194" s="140"/>
      <c r="BV194" s="140"/>
      <c r="BW194" s="140"/>
      <c r="BX194" s="140"/>
      <c r="BY194" s="140"/>
      <c r="BZ194" s="140"/>
      <c r="CA194" s="140"/>
      <c r="CB194" s="140"/>
      <c r="CC194" s="140"/>
      <c r="CD194" s="140"/>
      <c r="CE194" s="140"/>
      <c r="CF194" s="140"/>
      <c r="CG194" s="140"/>
      <c r="CH194" s="140"/>
      <c r="CI194" s="140"/>
      <c r="CJ194" s="140"/>
      <c r="CK194" s="140"/>
      <c r="CL194" s="140"/>
      <c r="CM194" s="140"/>
      <c r="CN194" s="140"/>
      <c r="CO194" s="140"/>
      <c r="CP194" s="140"/>
      <c r="CQ194" s="140"/>
      <c r="CR194" s="140"/>
      <c r="CS194" s="140"/>
      <c r="CT194" s="140"/>
      <c r="CU194" s="140"/>
      <c r="CV194" s="140"/>
      <c r="CW194" s="140"/>
      <c r="CX194" s="140"/>
      <c r="CY194" s="140"/>
      <c r="CZ194" s="140"/>
      <c r="DA194" s="140"/>
      <c r="DB194" s="140"/>
      <c r="DC194" s="140"/>
      <c r="DD194" s="140"/>
      <c r="DE194" s="140"/>
      <c r="DF194" s="140"/>
      <c r="DG194" s="140"/>
      <c r="DH194" s="140"/>
      <c r="DI194" s="140"/>
      <c r="DJ194" s="140"/>
      <c r="DK194" s="140"/>
      <c r="DL194" s="140"/>
      <c r="DM194" s="140"/>
      <c r="DN194" s="140"/>
      <c r="DO194" s="140"/>
      <c r="DP194" s="140"/>
      <c r="DQ194" s="140"/>
      <c r="DR194" s="140"/>
      <c r="DS194" s="140"/>
      <c r="DT194" s="140"/>
      <c r="DU194" s="140"/>
      <c r="DV194" s="140"/>
      <c r="DW194" s="140"/>
      <c r="DX194" s="140"/>
      <c r="DY194" s="140"/>
      <c r="DZ194" s="140"/>
      <c r="EA194" s="140"/>
      <c r="EB194" s="140"/>
      <c r="EC194" s="140"/>
      <c r="ED194" s="140"/>
      <c r="EE194" s="140"/>
      <c r="EF194" s="140"/>
      <c r="EG194" s="140"/>
      <c r="EH194" s="140"/>
      <c r="EI194" s="140"/>
      <c r="EJ194" s="140"/>
      <c r="EK194" s="140"/>
      <c r="EL194" s="140"/>
      <c r="EM194" s="140"/>
      <c r="EN194" s="140"/>
      <c r="EO194" s="140"/>
      <c r="EP194" s="140"/>
      <c r="EQ194" s="140"/>
      <c r="ER194" s="140"/>
      <c r="ES194" s="140"/>
      <c r="ET194" s="140"/>
      <c r="EU194" s="140"/>
      <c r="EV194" s="140"/>
      <c r="EW194" s="140"/>
      <c r="EX194" s="140"/>
      <c r="EY194" s="140"/>
      <c r="EZ194" s="140"/>
      <c r="FA194" s="140"/>
      <c r="FB194" s="140"/>
      <c r="FC194" s="140"/>
      <c r="FD194" s="140"/>
      <c r="FE194" s="140"/>
      <c r="FF194" s="140"/>
      <c r="FG194" s="140"/>
      <c r="FH194" s="140"/>
      <c r="FI194" s="140"/>
      <c r="FJ194" s="140"/>
      <c r="FK194" s="140"/>
      <c r="FL194" s="140"/>
      <c r="FM194" s="140"/>
      <c r="FN194" s="140"/>
      <c r="FO194" s="140"/>
      <c r="FP194" s="140"/>
      <c r="FQ194" s="140"/>
      <c r="FR194" s="140"/>
      <c r="FS194" s="140"/>
      <c r="FT194" s="140"/>
      <c r="FU194" s="140"/>
      <c r="FV194" s="140"/>
      <c r="FW194" s="140"/>
      <c r="FX194" s="140"/>
      <c r="FY194" s="140"/>
      <c r="FZ194" s="140"/>
      <c r="GA194" s="140"/>
      <c r="GB194" s="140"/>
      <c r="GC194" s="140"/>
      <c r="GD194" s="140"/>
      <c r="GE194" s="140"/>
      <c r="GF194" s="140"/>
      <c r="GG194" s="140"/>
      <c r="GH194" s="140"/>
      <c r="GI194" s="140"/>
      <c r="GJ194" s="140"/>
      <c r="GK194" s="140"/>
      <c r="GL194" s="140"/>
      <c r="GM194" s="140"/>
      <c r="GN194" s="140"/>
      <c r="GO194" s="140"/>
      <c r="GP194" s="140"/>
      <c r="GQ194" s="140"/>
      <c r="GR194" s="140"/>
      <c r="GS194" s="140"/>
      <c r="GT194" s="140"/>
      <c r="GU194" s="140"/>
      <c r="GV194" s="140"/>
      <c r="GW194" s="140"/>
      <c r="GX194" s="140"/>
      <c r="GY194" s="140"/>
      <c r="GZ194" s="140"/>
      <c r="HA194" s="140"/>
      <c r="HB194" s="140"/>
      <c r="HC194" s="140"/>
      <c r="HD194" s="140"/>
      <c r="HE194" s="140"/>
      <c r="HF194" s="140"/>
      <c r="HG194" s="140"/>
      <c r="HH194" s="140"/>
      <c r="HI194" s="140"/>
      <c r="HJ194" s="140"/>
      <c r="HK194" s="140"/>
      <c r="HL194" s="140"/>
      <c r="HM194" s="140"/>
      <c r="HN194" s="140"/>
      <c r="HO194" s="140"/>
      <c r="HP194" s="140"/>
      <c r="HQ194" s="140"/>
      <c r="HR194" s="140"/>
      <c r="HS194" s="140"/>
      <c r="HT194" s="140"/>
      <c r="HU194" s="140"/>
      <c r="HV194" s="140"/>
      <c r="HW194" s="141"/>
      <c r="HX194" s="142"/>
    </row>
    <row collapsed="false" customFormat="false" customHeight="false" hidden="false" ht="12.75" outlineLevel="0" r="195">
      <c r="D195" s="113" t="s">
        <v>296</v>
      </c>
      <c r="E195" s="139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  <c r="AA195" s="140"/>
      <c r="AB195" s="140"/>
      <c r="AC195" s="140"/>
      <c r="AD195" s="140"/>
      <c r="AE195" s="140"/>
      <c r="AF195" s="140"/>
      <c r="AG195" s="140"/>
      <c r="AH195" s="140"/>
      <c r="AI195" s="140"/>
      <c r="AJ195" s="140"/>
      <c r="AK195" s="140"/>
      <c r="AL195" s="140"/>
      <c r="AM195" s="140"/>
      <c r="AN195" s="140"/>
      <c r="AO195" s="140"/>
      <c r="AP195" s="140"/>
      <c r="AQ195" s="140"/>
      <c r="AR195" s="140"/>
      <c r="AS195" s="140"/>
      <c r="AT195" s="140"/>
      <c r="AU195" s="140"/>
      <c r="AV195" s="140"/>
      <c r="AW195" s="140"/>
      <c r="AX195" s="140"/>
      <c r="AY195" s="140"/>
      <c r="AZ195" s="140"/>
      <c r="BA195" s="140"/>
      <c r="BB195" s="140"/>
      <c r="BC195" s="140"/>
      <c r="BD195" s="140"/>
      <c r="BE195" s="140"/>
      <c r="BF195" s="140"/>
      <c r="BG195" s="140"/>
      <c r="BH195" s="140"/>
      <c r="BI195" s="140"/>
      <c r="BJ195" s="140"/>
      <c r="BK195" s="140"/>
      <c r="BL195" s="140"/>
      <c r="BM195" s="140"/>
      <c r="BN195" s="140"/>
      <c r="BO195" s="140"/>
      <c r="BP195" s="140"/>
      <c r="BQ195" s="140"/>
      <c r="BR195" s="140"/>
      <c r="BS195" s="140"/>
      <c r="BT195" s="140"/>
      <c r="BU195" s="140"/>
      <c r="BV195" s="140"/>
      <c r="BW195" s="140"/>
      <c r="BX195" s="140"/>
      <c r="BY195" s="140"/>
      <c r="BZ195" s="140"/>
      <c r="CA195" s="140"/>
      <c r="CB195" s="140"/>
      <c r="CC195" s="140"/>
      <c r="CD195" s="140"/>
      <c r="CE195" s="140"/>
      <c r="CF195" s="140"/>
      <c r="CG195" s="140"/>
      <c r="CH195" s="140"/>
      <c r="CI195" s="140"/>
      <c r="CJ195" s="140"/>
      <c r="CK195" s="140"/>
      <c r="CL195" s="140"/>
      <c r="CM195" s="140"/>
      <c r="CN195" s="140"/>
      <c r="CO195" s="140"/>
      <c r="CP195" s="140"/>
      <c r="CQ195" s="140"/>
      <c r="CR195" s="140"/>
      <c r="CS195" s="140"/>
      <c r="CT195" s="140"/>
      <c r="CU195" s="140"/>
      <c r="CV195" s="140"/>
      <c r="CW195" s="140"/>
      <c r="CX195" s="140"/>
      <c r="CY195" s="140"/>
      <c r="CZ195" s="140"/>
      <c r="DA195" s="140"/>
      <c r="DB195" s="140"/>
      <c r="DC195" s="140"/>
      <c r="DD195" s="140"/>
      <c r="DE195" s="140"/>
      <c r="DF195" s="140"/>
      <c r="DG195" s="140"/>
      <c r="DH195" s="140"/>
      <c r="DI195" s="140"/>
      <c r="DJ195" s="140"/>
      <c r="DK195" s="140"/>
      <c r="DL195" s="140"/>
      <c r="DM195" s="140"/>
      <c r="DN195" s="140"/>
      <c r="DO195" s="140"/>
      <c r="DP195" s="140"/>
      <c r="DQ195" s="140"/>
      <c r="DR195" s="140"/>
      <c r="DS195" s="140"/>
      <c r="DT195" s="140"/>
      <c r="DU195" s="140"/>
      <c r="DV195" s="140"/>
      <c r="DW195" s="140"/>
      <c r="DX195" s="140"/>
      <c r="DY195" s="140"/>
      <c r="DZ195" s="140"/>
      <c r="EA195" s="140"/>
      <c r="EB195" s="140"/>
      <c r="EC195" s="140"/>
      <c r="ED195" s="140"/>
      <c r="EE195" s="140"/>
      <c r="EF195" s="140"/>
      <c r="EG195" s="140"/>
      <c r="EH195" s="140"/>
      <c r="EI195" s="140"/>
      <c r="EJ195" s="140"/>
      <c r="EK195" s="140"/>
      <c r="EL195" s="140"/>
      <c r="EM195" s="140"/>
      <c r="EN195" s="140"/>
      <c r="EO195" s="140"/>
      <c r="EP195" s="140"/>
      <c r="EQ195" s="140"/>
      <c r="ER195" s="140"/>
      <c r="ES195" s="140"/>
      <c r="ET195" s="140"/>
      <c r="EU195" s="140"/>
      <c r="EV195" s="140"/>
      <c r="EW195" s="140"/>
      <c r="EX195" s="140"/>
      <c r="EY195" s="140"/>
      <c r="EZ195" s="140"/>
      <c r="FA195" s="140"/>
      <c r="FB195" s="140"/>
      <c r="FC195" s="140"/>
      <c r="FD195" s="140"/>
      <c r="FE195" s="140"/>
      <c r="FF195" s="140"/>
      <c r="FG195" s="140"/>
      <c r="FH195" s="140"/>
      <c r="FI195" s="140"/>
      <c r="FJ195" s="140"/>
      <c r="FK195" s="140"/>
      <c r="FL195" s="140"/>
      <c r="FM195" s="140"/>
      <c r="FN195" s="140"/>
      <c r="FO195" s="140"/>
      <c r="FP195" s="140"/>
      <c r="FQ195" s="140"/>
      <c r="FR195" s="140"/>
      <c r="FS195" s="140"/>
      <c r="FT195" s="140"/>
      <c r="FU195" s="140"/>
      <c r="FV195" s="140"/>
      <c r="FW195" s="140"/>
      <c r="FX195" s="140"/>
      <c r="FY195" s="140"/>
      <c r="FZ195" s="140"/>
      <c r="GA195" s="140"/>
      <c r="GB195" s="140"/>
      <c r="GC195" s="140"/>
      <c r="GD195" s="140"/>
      <c r="GE195" s="140"/>
      <c r="GF195" s="140"/>
      <c r="GG195" s="140"/>
      <c r="GH195" s="140"/>
      <c r="GI195" s="140"/>
      <c r="GJ195" s="140"/>
      <c r="GK195" s="140"/>
      <c r="GL195" s="140"/>
      <c r="GM195" s="140"/>
      <c r="GN195" s="140"/>
      <c r="GO195" s="140"/>
      <c r="GP195" s="140"/>
      <c r="GQ195" s="140"/>
      <c r="GR195" s="140"/>
      <c r="GS195" s="140"/>
      <c r="GT195" s="140"/>
      <c r="GU195" s="140"/>
      <c r="GV195" s="140"/>
      <c r="GW195" s="140"/>
      <c r="GX195" s="140"/>
      <c r="GY195" s="140"/>
      <c r="GZ195" s="140"/>
      <c r="HA195" s="140"/>
      <c r="HB195" s="140"/>
      <c r="HC195" s="140"/>
      <c r="HD195" s="140"/>
      <c r="HE195" s="140"/>
      <c r="HF195" s="140"/>
      <c r="HG195" s="140"/>
      <c r="HH195" s="140"/>
      <c r="HI195" s="140"/>
      <c r="HJ195" s="140"/>
      <c r="HK195" s="140"/>
      <c r="HL195" s="140"/>
      <c r="HM195" s="140"/>
      <c r="HN195" s="140"/>
      <c r="HO195" s="140"/>
      <c r="HP195" s="140"/>
      <c r="HQ195" s="140"/>
      <c r="HR195" s="140"/>
      <c r="HS195" s="140"/>
      <c r="HT195" s="140"/>
      <c r="HU195" s="140"/>
      <c r="HV195" s="140"/>
      <c r="HW195" s="141"/>
      <c r="HX195" s="142"/>
    </row>
    <row collapsed="false" customFormat="false" customHeight="false" hidden="false" ht="12.75" outlineLevel="0" r="196">
      <c r="D196" s="113" t="s">
        <v>297</v>
      </c>
      <c r="E196" s="139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  <c r="AA196" s="140"/>
      <c r="AB196" s="140"/>
      <c r="AC196" s="140"/>
      <c r="AD196" s="140"/>
      <c r="AE196" s="140"/>
      <c r="AF196" s="140"/>
      <c r="AG196" s="140"/>
      <c r="AH196" s="140"/>
      <c r="AI196" s="140"/>
      <c r="AJ196" s="140"/>
      <c r="AK196" s="140"/>
      <c r="AL196" s="140"/>
      <c r="AM196" s="140"/>
      <c r="AN196" s="140"/>
      <c r="AO196" s="140"/>
      <c r="AP196" s="140"/>
      <c r="AQ196" s="140"/>
      <c r="AR196" s="140"/>
      <c r="AS196" s="140"/>
      <c r="AT196" s="140"/>
      <c r="AU196" s="140"/>
      <c r="AV196" s="140"/>
      <c r="AW196" s="140"/>
      <c r="AX196" s="140"/>
      <c r="AY196" s="140"/>
      <c r="AZ196" s="140"/>
      <c r="BA196" s="140"/>
      <c r="BB196" s="140"/>
      <c r="BC196" s="140"/>
      <c r="BD196" s="140"/>
      <c r="BE196" s="140"/>
      <c r="BF196" s="140"/>
      <c r="BG196" s="140"/>
      <c r="BH196" s="140"/>
      <c r="BI196" s="140"/>
      <c r="BJ196" s="140"/>
      <c r="BK196" s="140"/>
      <c r="BL196" s="140"/>
      <c r="BM196" s="140"/>
      <c r="BN196" s="140"/>
      <c r="BO196" s="140"/>
      <c r="BP196" s="140"/>
      <c r="BQ196" s="140"/>
      <c r="BR196" s="140"/>
      <c r="BS196" s="140"/>
      <c r="BT196" s="140"/>
      <c r="BU196" s="140"/>
      <c r="BV196" s="140"/>
      <c r="BW196" s="140"/>
      <c r="BX196" s="140"/>
      <c r="BY196" s="140"/>
      <c r="BZ196" s="140"/>
      <c r="CA196" s="140"/>
      <c r="CB196" s="140"/>
      <c r="CC196" s="140"/>
      <c r="CD196" s="140"/>
      <c r="CE196" s="140"/>
      <c r="CF196" s="140"/>
      <c r="CG196" s="140"/>
      <c r="CH196" s="140"/>
      <c r="CI196" s="140"/>
      <c r="CJ196" s="140"/>
      <c r="CK196" s="140"/>
      <c r="CL196" s="140"/>
      <c r="CM196" s="140"/>
      <c r="CN196" s="140"/>
      <c r="CO196" s="140"/>
      <c r="CP196" s="140"/>
      <c r="CQ196" s="140"/>
      <c r="CR196" s="140"/>
      <c r="CS196" s="140"/>
      <c r="CT196" s="140"/>
      <c r="CU196" s="140"/>
      <c r="CV196" s="140"/>
      <c r="CW196" s="140"/>
      <c r="CX196" s="140"/>
      <c r="CY196" s="140"/>
      <c r="CZ196" s="140"/>
      <c r="DA196" s="140"/>
      <c r="DB196" s="140"/>
      <c r="DC196" s="140"/>
      <c r="DD196" s="140"/>
      <c r="DE196" s="140"/>
      <c r="DF196" s="140"/>
      <c r="DG196" s="140"/>
      <c r="DH196" s="140"/>
      <c r="DI196" s="140"/>
      <c r="DJ196" s="140"/>
      <c r="DK196" s="140"/>
      <c r="DL196" s="140"/>
      <c r="DM196" s="140"/>
      <c r="DN196" s="140"/>
      <c r="DO196" s="140"/>
      <c r="DP196" s="140"/>
      <c r="DQ196" s="140"/>
      <c r="DR196" s="140"/>
      <c r="DS196" s="140"/>
      <c r="DT196" s="140"/>
      <c r="DU196" s="140"/>
      <c r="DV196" s="140"/>
      <c r="DW196" s="140"/>
      <c r="DX196" s="140"/>
      <c r="DY196" s="140"/>
      <c r="DZ196" s="140"/>
      <c r="EA196" s="140"/>
      <c r="EB196" s="140"/>
      <c r="EC196" s="140"/>
      <c r="ED196" s="140"/>
      <c r="EE196" s="140"/>
      <c r="EF196" s="140"/>
      <c r="EG196" s="140"/>
      <c r="EH196" s="140"/>
      <c r="EI196" s="140"/>
      <c r="EJ196" s="140"/>
      <c r="EK196" s="140"/>
      <c r="EL196" s="140"/>
      <c r="EM196" s="140"/>
      <c r="EN196" s="140"/>
      <c r="EO196" s="140"/>
      <c r="EP196" s="140"/>
      <c r="EQ196" s="140"/>
      <c r="ER196" s="140"/>
      <c r="ES196" s="140"/>
      <c r="ET196" s="140"/>
      <c r="EU196" s="140"/>
      <c r="EV196" s="140"/>
      <c r="EW196" s="140"/>
      <c r="EX196" s="140"/>
      <c r="EY196" s="140"/>
      <c r="EZ196" s="140"/>
      <c r="FA196" s="140"/>
      <c r="FB196" s="140"/>
      <c r="FC196" s="140"/>
      <c r="FD196" s="140"/>
      <c r="FE196" s="140"/>
      <c r="FF196" s="140"/>
      <c r="FG196" s="140"/>
      <c r="FH196" s="140"/>
      <c r="FI196" s="140"/>
      <c r="FJ196" s="140"/>
      <c r="FK196" s="140"/>
      <c r="FL196" s="140"/>
      <c r="FM196" s="140"/>
      <c r="FN196" s="140"/>
      <c r="FO196" s="140"/>
      <c r="FP196" s="140"/>
      <c r="FQ196" s="140"/>
      <c r="FR196" s="140"/>
      <c r="FS196" s="140"/>
      <c r="FT196" s="140"/>
      <c r="FU196" s="140"/>
      <c r="FV196" s="140"/>
      <c r="FW196" s="140"/>
      <c r="FX196" s="140"/>
      <c r="FY196" s="140"/>
      <c r="FZ196" s="140"/>
      <c r="GA196" s="140"/>
      <c r="GB196" s="140"/>
      <c r="GC196" s="140"/>
      <c r="GD196" s="140"/>
      <c r="GE196" s="140"/>
      <c r="GF196" s="140"/>
      <c r="GG196" s="140"/>
      <c r="GH196" s="140"/>
      <c r="GI196" s="140"/>
      <c r="GJ196" s="140"/>
      <c r="GK196" s="140"/>
      <c r="GL196" s="140"/>
      <c r="GM196" s="140"/>
      <c r="GN196" s="140"/>
      <c r="GO196" s="140"/>
      <c r="GP196" s="140"/>
      <c r="GQ196" s="140"/>
      <c r="GR196" s="140"/>
      <c r="GS196" s="140"/>
      <c r="GT196" s="140"/>
      <c r="GU196" s="140"/>
      <c r="GV196" s="140"/>
      <c r="GW196" s="140"/>
      <c r="GX196" s="140"/>
      <c r="GY196" s="140"/>
      <c r="GZ196" s="140"/>
      <c r="HA196" s="140"/>
      <c r="HB196" s="140"/>
      <c r="HC196" s="140"/>
      <c r="HD196" s="140"/>
      <c r="HE196" s="140"/>
      <c r="HF196" s="140"/>
      <c r="HG196" s="140"/>
      <c r="HH196" s="140"/>
      <c r="HI196" s="140"/>
      <c r="HJ196" s="140"/>
      <c r="HK196" s="140"/>
      <c r="HL196" s="140"/>
      <c r="HM196" s="140"/>
      <c r="HN196" s="140"/>
      <c r="HO196" s="140"/>
      <c r="HP196" s="140"/>
      <c r="HQ196" s="140"/>
      <c r="HR196" s="140"/>
      <c r="HS196" s="140"/>
      <c r="HT196" s="140"/>
      <c r="HU196" s="140"/>
      <c r="HV196" s="140"/>
      <c r="HW196" s="141"/>
      <c r="HX196" s="142"/>
    </row>
    <row collapsed="false" customFormat="false" customHeight="false" hidden="false" ht="12.75" outlineLevel="0" r="197">
      <c r="D197" s="113" t="s">
        <v>298</v>
      </c>
      <c r="E197" s="139"/>
      <c r="F197" s="140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  <c r="AA197" s="140"/>
      <c r="AB197" s="140"/>
      <c r="AC197" s="140"/>
      <c r="AD197" s="140"/>
      <c r="AE197" s="140"/>
      <c r="AF197" s="140"/>
      <c r="AG197" s="140"/>
      <c r="AH197" s="140"/>
      <c r="AI197" s="140"/>
      <c r="AJ197" s="140"/>
      <c r="AK197" s="140"/>
      <c r="AL197" s="140"/>
      <c r="AM197" s="140"/>
      <c r="AN197" s="140"/>
      <c r="AO197" s="140"/>
      <c r="AP197" s="140"/>
      <c r="AQ197" s="140"/>
      <c r="AR197" s="140"/>
      <c r="AS197" s="140"/>
      <c r="AT197" s="140"/>
      <c r="AU197" s="140"/>
      <c r="AV197" s="140"/>
      <c r="AW197" s="140"/>
      <c r="AX197" s="140"/>
      <c r="AY197" s="140"/>
      <c r="AZ197" s="140"/>
      <c r="BA197" s="140"/>
      <c r="BB197" s="140"/>
      <c r="BC197" s="140"/>
      <c r="BD197" s="140"/>
      <c r="BE197" s="140"/>
      <c r="BF197" s="140"/>
      <c r="BG197" s="140"/>
      <c r="BH197" s="140"/>
      <c r="BI197" s="140"/>
      <c r="BJ197" s="140"/>
      <c r="BK197" s="140"/>
      <c r="BL197" s="140"/>
      <c r="BM197" s="140"/>
      <c r="BN197" s="140"/>
      <c r="BO197" s="140"/>
      <c r="BP197" s="140"/>
      <c r="BQ197" s="140"/>
      <c r="BR197" s="140"/>
      <c r="BS197" s="140"/>
      <c r="BT197" s="140"/>
      <c r="BU197" s="140"/>
      <c r="BV197" s="140"/>
      <c r="BW197" s="140"/>
      <c r="BX197" s="140"/>
      <c r="BY197" s="140"/>
      <c r="BZ197" s="140"/>
      <c r="CA197" s="140"/>
      <c r="CB197" s="140"/>
      <c r="CC197" s="140"/>
      <c r="CD197" s="140"/>
      <c r="CE197" s="140"/>
      <c r="CF197" s="140"/>
      <c r="CG197" s="140"/>
      <c r="CH197" s="140"/>
      <c r="CI197" s="140"/>
      <c r="CJ197" s="140"/>
      <c r="CK197" s="140"/>
      <c r="CL197" s="140"/>
      <c r="CM197" s="140"/>
      <c r="CN197" s="140"/>
      <c r="CO197" s="140"/>
      <c r="CP197" s="140"/>
      <c r="CQ197" s="140"/>
      <c r="CR197" s="140"/>
      <c r="CS197" s="140"/>
      <c r="CT197" s="140"/>
      <c r="CU197" s="140"/>
      <c r="CV197" s="140"/>
      <c r="CW197" s="140"/>
      <c r="CX197" s="140"/>
      <c r="CY197" s="140"/>
      <c r="CZ197" s="140"/>
      <c r="DA197" s="140"/>
      <c r="DB197" s="140"/>
      <c r="DC197" s="140"/>
      <c r="DD197" s="140"/>
      <c r="DE197" s="140"/>
      <c r="DF197" s="140"/>
      <c r="DG197" s="140"/>
      <c r="DH197" s="140"/>
      <c r="DI197" s="140"/>
      <c r="DJ197" s="140"/>
      <c r="DK197" s="140"/>
      <c r="DL197" s="140"/>
      <c r="DM197" s="140"/>
      <c r="DN197" s="140"/>
      <c r="DO197" s="140"/>
      <c r="DP197" s="140"/>
      <c r="DQ197" s="140"/>
      <c r="DR197" s="140"/>
      <c r="DS197" s="140"/>
      <c r="DT197" s="140"/>
      <c r="DU197" s="140"/>
      <c r="DV197" s="140"/>
      <c r="DW197" s="140"/>
      <c r="DX197" s="140"/>
      <c r="DY197" s="140"/>
      <c r="DZ197" s="140"/>
      <c r="EA197" s="140"/>
      <c r="EB197" s="140"/>
      <c r="EC197" s="140"/>
      <c r="ED197" s="140"/>
      <c r="EE197" s="140"/>
      <c r="EF197" s="140"/>
      <c r="EG197" s="140"/>
      <c r="EH197" s="140"/>
      <c r="EI197" s="140"/>
      <c r="EJ197" s="140"/>
      <c r="EK197" s="140"/>
      <c r="EL197" s="140"/>
      <c r="EM197" s="140"/>
      <c r="EN197" s="140"/>
      <c r="EO197" s="140"/>
      <c r="EP197" s="140"/>
      <c r="EQ197" s="140"/>
      <c r="ER197" s="140"/>
      <c r="ES197" s="140"/>
      <c r="ET197" s="140"/>
      <c r="EU197" s="140"/>
      <c r="EV197" s="140"/>
      <c r="EW197" s="140"/>
      <c r="EX197" s="140"/>
      <c r="EY197" s="140"/>
      <c r="EZ197" s="140"/>
      <c r="FA197" s="140"/>
      <c r="FB197" s="140"/>
      <c r="FC197" s="140"/>
      <c r="FD197" s="140"/>
      <c r="FE197" s="140"/>
      <c r="FF197" s="140"/>
      <c r="FG197" s="140"/>
      <c r="FH197" s="140"/>
      <c r="FI197" s="140"/>
      <c r="FJ197" s="140"/>
      <c r="FK197" s="140"/>
      <c r="FL197" s="140"/>
      <c r="FM197" s="140"/>
      <c r="FN197" s="140"/>
      <c r="FO197" s="140"/>
      <c r="FP197" s="140"/>
      <c r="FQ197" s="140"/>
      <c r="FR197" s="140"/>
      <c r="FS197" s="140"/>
      <c r="FT197" s="140"/>
      <c r="FU197" s="140"/>
      <c r="FV197" s="140"/>
      <c r="FW197" s="140"/>
      <c r="FX197" s="140"/>
      <c r="FY197" s="140"/>
      <c r="FZ197" s="140"/>
      <c r="GA197" s="140"/>
      <c r="GB197" s="140"/>
      <c r="GC197" s="140"/>
      <c r="GD197" s="140"/>
      <c r="GE197" s="140"/>
      <c r="GF197" s="140"/>
      <c r="GG197" s="140"/>
      <c r="GH197" s="140"/>
      <c r="GI197" s="140"/>
      <c r="GJ197" s="140"/>
      <c r="GK197" s="140"/>
      <c r="GL197" s="140"/>
      <c r="GM197" s="140"/>
      <c r="GN197" s="140"/>
      <c r="GO197" s="140"/>
      <c r="GP197" s="140"/>
      <c r="GQ197" s="140"/>
      <c r="GR197" s="140"/>
      <c r="GS197" s="140"/>
      <c r="GT197" s="140"/>
      <c r="GU197" s="140"/>
      <c r="GV197" s="140"/>
      <c r="GW197" s="140"/>
      <c r="GX197" s="140"/>
      <c r="GY197" s="140"/>
      <c r="GZ197" s="140"/>
      <c r="HA197" s="140"/>
      <c r="HB197" s="140"/>
      <c r="HC197" s="140"/>
      <c r="HD197" s="140"/>
      <c r="HE197" s="140"/>
      <c r="HF197" s="140"/>
      <c r="HG197" s="140"/>
      <c r="HH197" s="140"/>
      <c r="HI197" s="140"/>
      <c r="HJ197" s="140"/>
      <c r="HK197" s="140"/>
      <c r="HL197" s="140"/>
      <c r="HM197" s="140"/>
      <c r="HN197" s="140"/>
      <c r="HO197" s="140"/>
      <c r="HP197" s="140"/>
      <c r="HQ197" s="140"/>
      <c r="HR197" s="140"/>
      <c r="HS197" s="140"/>
      <c r="HT197" s="140"/>
      <c r="HU197" s="140"/>
      <c r="HV197" s="140"/>
      <c r="HW197" s="141"/>
      <c r="HX197" s="142"/>
    </row>
    <row collapsed="false" customFormat="false" customHeight="false" hidden="false" ht="12.75" outlineLevel="0" r="198">
      <c r="D198" s="113" t="s">
        <v>299</v>
      </c>
      <c r="E198" s="139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  <c r="AA198" s="140"/>
      <c r="AB198" s="140"/>
      <c r="AC198" s="140"/>
      <c r="AD198" s="140"/>
      <c r="AE198" s="140"/>
      <c r="AF198" s="140"/>
      <c r="AG198" s="140"/>
      <c r="AH198" s="140"/>
      <c r="AI198" s="140"/>
      <c r="AJ198" s="140"/>
      <c r="AK198" s="140"/>
      <c r="AL198" s="140"/>
      <c r="AM198" s="140"/>
      <c r="AN198" s="140"/>
      <c r="AO198" s="140"/>
      <c r="AP198" s="140"/>
      <c r="AQ198" s="140"/>
      <c r="AR198" s="140"/>
      <c r="AS198" s="140"/>
      <c r="AT198" s="140"/>
      <c r="AU198" s="140"/>
      <c r="AV198" s="140"/>
      <c r="AW198" s="140"/>
      <c r="AX198" s="140"/>
      <c r="AY198" s="140"/>
      <c r="AZ198" s="140"/>
      <c r="BA198" s="140"/>
      <c r="BB198" s="140"/>
      <c r="BC198" s="140"/>
      <c r="BD198" s="140"/>
      <c r="BE198" s="140"/>
      <c r="BF198" s="140"/>
      <c r="BG198" s="140"/>
      <c r="BH198" s="140"/>
      <c r="BI198" s="140"/>
      <c r="BJ198" s="140"/>
      <c r="BK198" s="140"/>
      <c r="BL198" s="140"/>
      <c r="BM198" s="140"/>
      <c r="BN198" s="140"/>
      <c r="BO198" s="140"/>
      <c r="BP198" s="140"/>
      <c r="BQ198" s="140"/>
      <c r="BR198" s="140"/>
      <c r="BS198" s="140"/>
      <c r="BT198" s="140"/>
      <c r="BU198" s="140"/>
      <c r="BV198" s="140"/>
      <c r="BW198" s="140"/>
      <c r="BX198" s="140"/>
      <c r="BY198" s="140"/>
      <c r="BZ198" s="140"/>
      <c r="CA198" s="140"/>
      <c r="CB198" s="140"/>
      <c r="CC198" s="140"/>
      <c r="CD198" s="140"/>
      <c r="CE198" s="140"/>
      <c r="CF198" s="140"/>
      <c r="CG198" s="140"/>
      <c r="CH198" s="140"/>
      <c r="CI198" s="140"/>
      <c r="CJ198" s="140"/>
      <c r="CK198" s="140"/>
      <c r="CL198" s="140"/>
      <c r="CM198" s="140"/>
      <c r="CN198" s="140"/>
      <c r="CO198" s="140"/>
      <c r="CP198" s="140"/>
      <c r="CQ198" s="140"/>
      <c r="CR198" s="140"/>
      <c r="CS198" s="140"/>
      <c r="CT198" s="140"/>
      <c r="CU198" s="140"/>
      <c r="CV198" s="140"/>
      <c r="CW198" s="140"/>
      <c r="CX198" s="140"/>
      <c r="CY198" s="140"/>
      <c r="CZ198" s="140"/>
      <c r="DA198" s="140"/>
      <c r="DB198" s="140"/>
      <c r="DC198" s="140"/>
      <c r="DD198" s="140"/>
      <c r="DE198" s="140"/>
      <c r="DF198" s="140"/>
      <c r="DG198" s="140"/>
      <c r="DH198" s="140"/>
      <c r="DI198" s="140"/>
      <c r="DJ198" s="140"/>
      <c r="DK198" s="140"/>
      <c r="DL198" s="140"/>
      <c r="DM198" s="140"/>
      <c r="DN198" s="140"/>
      <c r="DO198" s="140"/>
      <c r="DP198" s="140"/>
      <c r="DQ198" s="140"/>
      <c r="DR198" s="140"/>
      <c r="DS198" s="140"/>
      <c r="DT198" s="140"/>
      <c r="DU198" s="140"/>
      <c r="DV198" s="140"/>
      <c r="DW198" s="140"/>
      <c r="DX198" s="140"/>
      <c r="DY198" s="140"/>
      <c r="DZ198" s="140"/>
      <c r="EA198" s="140"/>
      <c r="EB198" s="140"/>
      <c r="EC198" s="140"/>
      <c r="ED198" s="140"/>
      <c r="EE198" s="140"/>
      <c r="EF198" s="140"/>
      <c r="EG198" s="140"/>
      <c r="EH198" s="140"/>
      <c r="EI198" s="140"/>
      <c r="EJ198" s="140"/>
      <c r="EK198" s="140"/>
      <c r="EL198" s="140"/>
      <c r="EM198" s="140"/>
      <c r="EN198" s="140"/>
      <c r="EO198" s="140"/>
      <c r="EP198" s="140"/>
      <c r="EQ198" s="140"/>
      <c r="ER198" s="140"/>
      <c r="ES198" s="140"/>
      <c r="ET198" s="140"/>
      <c r="EU198" s="140"/>
      <c r="EV198" s="140"/>
      <c r="EW198" s="140"/>
      <c r="EX198" s="140"/>
      <c r="EY198" s="140"/>
      <c r="EZ198" s="140"/>
      <c r="FA198" s="140"/>
      <c r="FB198" s="140"/>
      <c r="FC198" s="140"/>
      <c r="FD198" s="140"/>
      <c r="FE198" s="140"/>
      <c r="FF198" s="140"/>
      <c r="FG198" s="140"/>
      <c r="FH198" s="140"/>
      <c r="FI198" s="140"/>
      <c r="FJ198" s="140"/>
      <c r="FK198" s="140"/>
      <c r="FL198" s="140"/>
      <c r="FM198" s="140"/>
      <c r="FN198" s="140"/>
      <c r="FO198" s="140"/>
      <c r="FP198" s="140"/>
      <c r="FQ198" s="140"/>
      <c r="FR198" s="140"/>
      <c r="FS198" s="140"/>
      <c r="FT198" s="140"/>
      <c r="FU198" s="140"/>
      <c r="FV198" s="140"/>
      <c r="FW198" s="140"/>
      <c r="FX198" s="140"/>
      <c r="FY198" s="140"/>
      <c r="FZ198" s="140"/>
      <c r="GA198" s="140"/>
      <c r="GB198" s="140"/>
      <c r="GC198" s="140"/>
      <c r="GD198" s="140"/>
      <c r="GE198" s="140"/>
      <c r="GF198" s="140"/>
      <c r="GG198" s="140"/>
      <c r="GH198" s="140"/>
      <c r="GI198" s="140"/>
      <c r="GJ198" s="140"/>
      <c r="GK198" s="140"/>
      <c r="GL198" s="140"/>
      <c r="GM198" s="140"/>
      <c r="GN198" s="140"/>
      <c r="GO198" s="140"/>
      <c r="GP198" s="140"/>
      <c r="GQ198" s="140"/>
      <c r="GR198" s="140"/>
      <c r="GS198" s="140"/>
      <c r="GT198" s="140"/>
      <c r="GU198" s="140"/>
      <c r="GV198" s="140"/>
      <c r="GW198" s="140"/>
      <c r="GX198" s="140"/>
      <c r="GY198" s="140"/>
      <c r="GZ198" s="140"/>
      <c r="HA198" s="140"/>
      <c r="HB198" s="140"/>
      <c r="HC198" s="140"/>
      <c r="HD198" s="140"/>
      <c r="HE198" s="140"/>
      <c r="HF198" s="140"/>
      <c r="HG198" s="140"/>
      <c r="HH198" s="140"/>
      <c r="HI198" s="140"/>
      <c r="HJ198" s="140"/>
      <c r="HK198" s="140"/>
      <c r="HL198" s="140"/>
      <c r="HM198" s="140"/>
      <c r="HN198" s="140"/>
      <c r="HO198" s="140"/>
      <c r="HP198" s="140"/>
      <c r="HQ198" s="140"/>
      <c r="HR198" s="140"/>
      <c r="HS198" s="140"/>
      <c r="HT198" s="140"/>
      <c r="HU198" s="140"/>
      <c r="HV198" s="140"/>
      <c r="HW198" s="141"/>
      <c r="HX198" s="142"/>
    </row>
    <row collapsed="false" customFormat="false" customHeight="false" hidden="false" ht="12.75" outlineLevel="0" r="199">
      <c r="D199" s="113" t="s">
        <v>301</v>
      </c>
      <c r="E199" s="139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  <c r="AA199" s="140"/>
      <c r="AB199" s="140"/>
      <c r="AC199" s="140"/>
      <c r="AD199" s="140"/>
      <c r="AE199" s="140"/>
      <c r="AF199" s="140"/>
      <c r="AG199" s="140"/>
      <c r="AH199" s="140"/>
      <c r="AI199" s="140"/>
      <c r="AJ199" s="140"/>
      <c r="AK199" s="140"/>
      <c r="AL199" s="140"/>
      <c r="AM199" s="140"/>
      <c r="AN199" s="140"/>
      <c r="AO199" s="140"/>
      <c r="AP199" s="140"/>
      <c r="AQ199" s="140"/>
      <c r="AR199" s="140"/>
      <c r="AS199" s="140"/>
      <c r="AT199" s="140"/>
      <c r="AU199" s="140"/>
      <c r="AV199" s="140"/>
      <c r="AW199" s="140"/>
      <c r="AX199" s="140"/>
      <c r="AY199" s="140"/>
      <c r="AZ199" s="140"/>
      <c r="BA199" s="140"/>
      <c r="BB199" s="140"/>
      <c r="BC199" s="140"/>
      <c r="BD199" s="140"/>
      <c r="BE199" s="140"/>
      <c r="BF199" s="140"/>
      <c r="BG199" s="140"/>
      <c r="BH199" s="140"/>
      <c r="BI199" s="140"/>
      <c r="BJ199" s="140"/>
      <c r="BK199" s="140"/>
      <c r="BL199" s="140"/>
      <c r="BM199" s="140"/>
      <c r="BN199" s="140"/>
      <c r="BO199" s="140"/>
      <c r="BP199" s="140"/>
      <c r="BQ199" s="140"/>
      <c r="BR199" s="140"/>
      <c r="BS199" s="140"/>
      <c r="BT199" s="140"/>
      <c r="BU199" s="140"/>
      <c r="BV199" s="140"/>
      <c r="BW199" s="140"/>
      <c r="BX199" s="140"/>
      <c r="BY199" s="140"/>
      <c r="BZ199" s="140"/>
      <c r="CA199" s="140"/>
      <c r="CB199" s="140"/>
      <c r="CC199" s="140"/>
      <c r="CD199" s="140"/>
      <c r="CE199" s="140"/>
      <c r="CF199" s="140"/>
      <c r="CG199" s="140"/>
      <c r="CH199" s="140"/>
      <c r="CI199" s="140"/>
      <c r="CJ199" s="140"/>
      <c r="CK199" s="140"/>
      <c r="CL199" s="140"/>
      <c r="CM199" s="140"/>
      <c r="CN199" s="140"/>
      <c r="CO199" s="140"/>
      <c r="CP199" s="140"/>
      <c r="CQ199" s="140"/>
      <c r="CR199" s="140"/>
      <c r="CS199" s="140"/>
      <c r="CT199" s="140"/>
      <c r="CU199" s="140"/>
      <c r="CV199" s="140"/>
      <c r="CW199" s="140"/>
      <c r="CX199" s="140"/>
      <c r="CY199" s="140"/>
      <c r="CZ199" s="140"/>
      <c r="DA199" s="140"/>
      <c r="DB199" s="140"/>
      <c r="DC199" s="140"/>
      <c r="DD199" s="140"/>
      <c r="DE199" s="140"/>
      <c r="DF199" s="140"/>
      <c r="DG199" s="140"/>
      <c r="DH199" s="140"/>
      <c r="DI199" s="140"/>
      <c r="DJ199" s="140"/>
      <c r="DK199" s="140"/>
      <c r="DL199" s="140"/>
      <c r="DM199" s="140"/>
      <c r="DN199" s="140"/>
      <c r="DO199" s="140"/>
      <c r="DP199" s="140"/>
      <c r="DQ199" s="140"/>
      <c r="DR199" s="140"/>
      <c r="DS199" s="140"/>
      <c r="DT199" s="140"/>
      <c r="DU199" s="140"/>
      <c r="DV199" s="140"/>
      <c r="DW199" s="140"/>
      <c r="DX199" s="140"/>
      <c r="DY199" s="140"/>
      <c r="DZ199" s="140"/>
      <c r="EA199" s="140"/>
      <c r="EB199" s="140"/>
      <c r="EC199" s="140"/>
      <c r="ED199" s="140"/>
      <c r="EE199" s="140"/>
      <c r="EF199" s="140"/>
      <c r="EG199" s="140"/>
      <c r="EH199" s="140"/>
      <c r="EI199" s="140"/>
      <c r="EJ199" s="140"/>
      <c r="EK199" s="140"/>
      <c r="EL199" s="140"/>
      <c r="EM199" s="140"/>
      <c r="EN199" s="140"/>
      <c r="EO199" s="140"/>
      <c r="EP199" s="140"/>
      <c r="EQ199" s="140"/>
      <c r="ER199" s="140"/>
      <c r="ES199" s="140"/>
      <c r="ET199" s="140"/>
      <c r="EU199" s="140"/>
      <c r="EV199" s="140"/>
      <c r="EW199" s="140"/>
      <c r="EX199" s="140"/>
      <c r="EY199" s="140"/>
      <c r="EZ199" s="140"/>
      <c r="FA199" s="140"/>
      <c r="FB199" s="140"/>
      <c r="FC199" s="140"/>
      <c r="FD199" s="140"/>
      <c r="FE199" s="140"/>
      <c r="FF199" s="140"/>
      <c r="FG199" s="140"/>
      <c r="FH199" s="140"/>
      <c r="FI199" s="140"/>
      <c r="FJ199" s="140"/>
      <c r="FK199" s="140"/>
      <c r="FL199" s="140"/>
      <c r="FM199" s="140"/>
      <c r="FN199" s="140"/>
      <c r="FO199" s="140"/>
      <c r="FP199" s="140"/>
      <c r="FQ199" s="140"/>
      <c r="FR199" s="140"/>
      <c r="FS199" s="140"/>
      <c r="FT199" s="140"/>
      <c r="FU199" s="140"/>
      <c r="FV199" s="140"/>
      <c r="FW199" s="140"/>
      <c r="FX199" s="140"/>
      <c r="FY199" s="140"/>
      <c r="FZ199" s="140"/>
      <c r="GA199" s="140"/>
      <c r="GB199" s="140"/>
      <c r="GC199" s="140"/>
      <c r="GD199" s="140"/>
      <c r="GE199" s="140"/>
      <c r="GF199" s="140"/>
      <c r="GG199" s="140"/>
      <c r="GH199" s="140"/>
      <c r="GI199" s="140"/>
      <c r="GJ199" s="140"/>
      <c r="GK199" s="140"/>
      <c r="GL199" s="140"/>
      <c r="GM199" s="140"/>
      <c r="GN199" s="140"/>
      <c r="GO199" s="140"/>
      <c r="GP199" s="140"/>
      <c r="GQ199" s="140"/>
      <c r="GR199" s="140"/>
      <c r="GS199" s="140"/>
      <c r="GT199" s="140"/>
      <c r="GU199" s="140"/>
      <c r="GV199" s="140"/>
      <c r="GW199" s="140"/>
      <c r="GX199" s="140"/>
      <c r="GY199" s="140"/>
      <c r="GZ199" s="140"/>
      <c r="HA199" s="140"/>
      <c r="HB199" s="140"/>
      <c r="HC199" s="140"/>
      <c r="HD199" s="140"/>
      <c r="HE199" s="140"/>
      <c r="HF199" s="140"/>
      <c r="HG199" s="140"/>
      <c r="HH199" s="140"/>
      <c r="HI199" s="140"/>
      <c r="HJ199" s="140"/>
      <c r="HK199" s="140"/>
      <c r="HL199" s="140"/>
      <c r="HM199" s="140"/>
      <c r="HN199" s="140"/>
      <c r="HO199" s="140"/>
      <c r="HP199" s="140"/>
      <c r="HQ199" s="140"/>
      <c r="HR199" s="140"/>
      <c r="HS199" s="140"/>
      <c r="HT199" s="140"/>
      <c r="HU199" s="140"/>
      <c r="HV199" s="140"/>
      <c r="HW199" s="141"/>
      <c r="HX199" s="142"/>
    </row>
    <row collapsed="false" customFormat="false" customHeight="false" hidden="false" ht="12.75" outlineLevel="0" r="200">
      <c r="D200" s="113" t="s">
        <v>302</v>
      </c>
      <c r="E200" s="139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  <c r="AA200" s="140"/>
      <c r="AB200" s="140"/>
      <c r="AC200" s="140"/>
      <c r="AD200" s="140"/>
      <c r="AE200" s="140"/>
      <c r="AF200" s="140"/>
      <c r="AG200" s="140"/>
      <c r="AH200" s="140"/>
      <c r="AI200" s="140"/>
      <c r="AJ200" s="140"/>
      <c r="AK200" s="140"/>
      <c r="AL200" s="140"/>
      <c r="AM200" s="140"/>
      <c r="AN200" s="140"/>
      <c r="AO200" s="140"/>
      <c r="AP200" s="140"/>
      <c r="AQ200" s="140"/>
      <c r="AR200" s="140"/>
      <c r="AS200" s="140"/>
      <c r="AT200" s="140"/>
      <c r="AU200" s="140"/>
      <c r="AV200" s="140"/>
      <c r="AW200" s="140"/>
      <c r="AX200" s="140"/>
      <c r="AY200" s="140"/>
      <c r="AZ200" s="140"/>
      <c r="BA200" s="140"/>
      <c r="BB200" s="140"/>
      <c r="BC200" s="140"/>
      <c r="BD200" s="140"/>
      <c r="BE200" s="140"/>
      <c r="BF200" s="140"/>
      <c r="BG200" s="140"/>
      <c r="BH200" s="140"/>
      <c r="BI200" s="140"/>
      <c r="BJ200" s="140"/>
      <c r="BK200" s="140"/>
      <c r="BL200" s="140"/>
      <c r="BM200" s="140"/>
      <c r="BN200" s="140"/>
      <c r="BO200" s="140"/>
      <c r="BP200" s="140"/>
      <c r="BQ200" s="140"/>
      <c r="BR200" s="140"/>
      <c r="BS200" s="140"/>
      <c r="BT200" s="140"/>
      <c r="BU200" s="140"/>
      <c r="BV200" s="140"/>
      <c r="BW200" s="140"/>
      <c r="BX200" s="140"/>
      <c r="BY200" s="140"/>
      <c r="BZ200" s="140"/>
      <c r="CA200" s="140"/>
      <c r="CB200" s="140"/>
      <c r="CC200" s="140"/>
      <c r="CD200" s="140"/>
      <c r="CE200" s="140"/>
      <c r="CF200" s="140"/>
      <c r="CG200" s="140"/>
      <c r="CH200" s="140"/>
      <c r="CI200" s="140"/>
      <c r="CJ200" s="140"/>
      <c r="CK200" s="140"/>
      <c r="CL200" s="140"/>
      <c r="CM200" s="140"/>
      <c r="CN200" s="140"/>
      <c r="CO200" s="140"/>
      <c r="CP200" s="140"/>
      <c r="CQ200" s="140"/>
      <c r="CR200" s="140"/>
      <c r="CS200" s="140"/>
      <c r="CT200" s="140"/>
      <c r="CU200" s="140"/>
      <c r="CV200" s="140"/>
      <c r="CW200" s="140"/>
      <c r="CX200" s="140"/>
      <c r="CY200" s="140"/>
      <c r="CZ200" s="140"/>
      <c r="DA200" s="140"/>
      <c r="DB200" s="140"/>
      <c r="DC200" s="140"/>
      <c r="DD200" s="140"/>
      <c r="DE200" s="140"/>
      <c r="DF200" s="140"/>
      <c r="DG200" s="140"/>
      <c r="DH200" s="140"/>
      <c r="DI200" s="140"/>
      <c r="DJ200" s="140"/>
      <c r="DK200" s="140"/>
      <c r="DL200" s="140"/>
      <c r="DM200" s="140"/>
      <c r="DN200" s="140"/>
      <c r="DO200" s="140"/>
      <c r="DP200" s="140"/>
      <c r="DQ200" s="140"/>
      <c r="DR200" s="140"/>
      <c r="DS200" s="140"/>
      <c r="DT200" s="140"/>
      <c r="DU200" s="140"/>
      <c r="DV200" s="140"/>
      <c r="DW200" s="140"/>
      <c r="DX200" s="140"/>
      <c r="DY200" s="140"/>
      <c r="DZ200" s="140"/>
      <c r="EA200" s="140"/>
      <c r="EB200" s="140"/>
      <c r="EC200" s="140"/>
      <c r="ED200" s="140"/>
      <c r="EE200" s="140"/>
      <c r="EF200" s="140"/>
      <c r="EG200" s="140"/>
      <c r="EH200" s="140"/>
      <c r="EI200" s="140"/>
      <c r="EJ200" s="140"/>
      <c r="EK200" s="140"/>
      <c r="EL200" s="140"/>
      <c r="EM200" s="140"/>
      <c r="EN200" s="140"/>
      <c r="EO200" s="140"/>
      <c r="EP200" s="140"/>
      <c r="EQ200" s="140"/>
      <c r="ER200" s="140"/>
      <c r="ES200" s="140"/>
      <c r="ET200" s="140"/>
      <c r="EU200" s="140"/>
      <c r="EV200" s="140"/>
      <c r="EW200" s="140"/>
      <c r="EX200" s="140"/>
      <c r="EY200" s="140"/>
      <c r="EZ200" s="140"/>
      <c r="FA200" s="140"/>
      <c r="FB200" s="140"/>
      <c r="FC200" s="140"/>
      <c r="FD200" s="140"/>
      <c r="FE200" s="140"/>
      <c r="FF200" s="140"/>
      <c r="FG200" s="140"/>
      <c r="FH200" s="140"/>
      <c r="FI200" s="140"/>
      <c r="FJ200" s="140"/>
      <c r="FK200" s="140"/>
      <c r="FL200" s="140"/>
      <c r="FM200" s="140"/>
      <c r="FN200" s="140"/>
      <c r="FO200" s="140"/>
      <c r="FP200" s="140"/>
      <c r="FQ200" s="140"/>
      <c r="FR200" s="140"/>
      <c r="FS200" s="140"/>
      <c r="FT200" s="140"/>
      <c r="FU200" s="140"/>
      <c r="FV200" s="140"/>
      <c r="FW200" s="140"/>
      <c r="FX200" s="140"/>
      <c r="FY200" s="140"/>
      <c r="FZ200" s="140"/>
      <c r="GA200" s="140"/>
      <c r="GB200" s="140"/>
      <c r="GC200" s="140"/>
      <c r="GD200" s="140"/>
      <c r="GE200" s="140"/>
      <c r="GF200" s="140"/>
      <c r="GG200" s="140"/>
      <c r="GH200" s="140"/>
      <c r="GI200" s="140"/>
      <c r="GJ200" s="140"/>
      <c r="GK200" s="140"/>
      <c r="GL200" s="140"/>
      <c r="GM200" s="140"/>
      <c r="GN200" s="140"/>
      <c r="GO200" s="140"/>
      <c r="GP200" s="140"/>
      <c r="GQ200" s="140"/>
      <c r="GR200" s="140"/>
      <c r="GS200" s="140"/>
      <c r="GT200" s="140"/>
      <c r="GU200" s="140"/>
      <c r="GV200" s="140"/>
      <c r="GW200" s="140"/>
      <c r="GX200" s="140"/>
      <c r="GY200" s="140"/>
      <c r="GZ200" s="140"/>
      <c r="HA200" s="140"/>
      <c r="HB200" s="140"/>
      <c r="HC200" s="140"/>
      <c r="HD200" s="140"/>
      <c r="HE200" s="140"/>
      <c r="HF200" s="140"/>
      <c r="HG200" s="140"/>
      <c r="HH200" s="140"/>
      <c r="HI200" s="140"/>
      <c r="HJ200" s="140"/>
      <c r="HK200" s="140"/>
      <c r="HL200" s="140"/>
      <c r="HM200" s="140"/>
      <c r="HN200" s="140"/>
      <c r="HO200" s="140"/>
      <c r="HP200" s="140"/>
      <c r="HQ200" s="140"/>
      <c r="HR200" s="140"/>
      <c r="HS200" s="140"/>
      <c r="HT200" s="140"/>
      <c r="HU200" s="140"/>
      <c r="HV200" s="140"/>
      <c r="HW200" s="141"/>
      <c r="HX200" s="142"/>
    </row>
    <row collapsed="false" customFormat="false" customHeight="false" hidden="false" ht="12.75" outlineLevel="0" r="201">
      <c r="D201" s="113" t="s">
        <v>303</v>
      </c>
      <c r="E201" s="139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  <c r="AA201" s="140"/>
      <c r="AB201" s="140"/>
      <c r="AC201" s="140"/>
      <c r="AD201" s="140"/>
      <c r="AE201" s="140"/>
      <c r="AF201" s="140"/>
      <c r="AG201" s="140"/>
      <c r="AH201" s="140"/>
      <c r="AI201" s="140"/>
      <c r="AJ201" s="140"/>
      <c r="AK201" s="140"/>
      <c r="AL201" s="140"/>
      <c r="AM201" s="140"/>
      <c r="AN201" s="140"/>
      <c r="AO201" s="140"/>
      <c r="AP201" s="140"/>
      <c r="AQ201" s="140"/>
      <c r="AR201" s="140"/>
      <c r="AS201" s="140"/>
      <c r="AT201" s="140"/>
      <c r="AU201" s="140"/>
      <c r="AV201" s="140"/>
      <c r="AW201" s="140"/>
      <c r="AX201" s="140"/>
      <c r="AY201" s="140"/>
      <c r="AZ201" s="140"/>
      <c r="BA201" s="140"/>
      <c r="BB201" s="140"/>
      <c r="BC201" s="140"/>
      <c r="BD201" s="140"/>
      <c r="BE201" s="140"/>
      <c r="BF201" s="140"/>
      <c r="BG201" s="140"/>
      <c r="BH201" s="140"/>
      <c r="BI201" s="140"/>
      <c r="BJ201" s="140"/>
      <c r="BK201" s="140"/>
      <c r="BL201" s="140"/>
      <c r="BM201" s="140"/>
      <c r="BN201" s="140"/>
      <c r="BO201" s="140"/>
      <c r="BP201" s="140"/>
      <c r="BQ201" s="140"/>
      <c r="BR201" s="140"/>
      <c r="BS201" s="140"/>
      <c r="BT201" s="140"/>
      <c r="BU201" s="140"/>
      <c r="BV201" s="140"/>
      <c r="BW201" s="140"/>
      <c r="BX201" s="140"/>
      <c r="BY201" s="140"/>
      <c r="BZ201" s="140"/>
      <c r="CA201" s="140"/>
      <c r="CB201" s="140"/>
      <c r="CC201" s="140"/>
      <c r="CD201" s="140"/>
      <c r="CE201" s="140"/>
      <c r="CF201" s="140"/>
      <c r="CG201" s="140"/>
      <c r="CH201" s="140"/>
      <c r="CI201" s="140"/>
      <c r="CJ201" s="140"/>
      <c r="CK201" s="140"/>
      <c r="CL201" s="140"/>
      <c r="CM201" s="140"/>
      <c r="CN201" s="140"/>
      <c r="CO201" s="140"/>
      <c r="CP201" s="140"/>
      <c r="CQ201" s="140"/>
      <c r="CR201" s="140"/>
      <c r="CS201" s="140"/>
      <c r="CT201" s="140"/>
      <c r="CU201" s="140"/>
      <c r="CV201" s="140"/>
      <c r="CW201" s="140"/>
      <c r="CX201" s="140"/>
      <c r="CY201" s="140"/>
      <c r="CZ201" s="140"/>
      <c r="DA201" s="140"/>
      <c r="DB201" s="140"/>
      <c r="DC201" s="140"/>
      <c r="DD201" s="140"/>
      <c r="DE201" s="140"/>
      <c r="DF201" s="140"/>
      <c r="DG201" s="140"/>
      <c r="DH201" s="140"/>
      <c r="DI201" s="140"/>
      <c r="DJ201" s="140"/>
      <c r="DK201" s="140"/>
      <c r="DL201" s="140"/>
      <c r="DM201" s="140"/>
      <c r="DN201" s="140"/>
      <c r="DO201" s="140"/>
      <c r="DP201" s="140"/>
      <c r="DQ201" s="140"/>
      <c r="DR201" s="140"/>
      <c r="DS201" s="140"/>
      <c r="DT201" s="140"/>
      <c r="DU201" s="140"/>
      <c r="DV201" s="140"/>
      <c r="DW201" s="140"/>
      <c r="DX201" s="140"/>
      <c r="DY201" s="140"/>
      <c r="DZ201" s="140"/>
      <c r="EA201" s="140"/>
      <c r="EB201" s="140"/>
      <c r="EC201" s="140"/>
      <c r="ED201" s="140"/>
      <c r="EE201" s="140"/>
      <c r="EF201" s="140"/>
      <c r="EG201" s="140"/>
      <c r="EH201" s="140"/>
      <c r="EI201" s="140"/>
      <c r="EJ201" s="140"/>
      <c r="EK201" s="140"/>
      <c r="EL201" s="140"/>
      <c r="EM201" s="140"/>
      <c r="EN201" s="140"/>
      <c r="EO201" s="140"/>
      <c r="EP201" s="140"/>
      <c r="EQ201" s="140"/>
      <c r="ER201" s="140"/>
      <c r="ES201" s="140"/>
      <c r="ET201" s="140"/>
      <c r="EU201" s="140"/>
      <c r="EV201" s="140"/>
      <c r="EW201" s="140"/>
      <c r="EX201" s="140"/>
      <c r="EY201" s="140"/>
      <c r="EZ201" s="140"/>
      <c r="FA201" s="140"/>
      <c r="FB201" s="140"/>
      <c r="FC201" s="140"/>
      <c r="FD201" s="140"/>
      <c r="FE201" s="140"/>
      <c r="FF201" s="140"/>
      <c r="FG201" s="140"/>
      <c r="FH201" s="140"/>
      <c r="FI201" s="140"/>
      <c r="FJ201" s="140"/>
      <c r="FK201" s="140"/>
      <c r="FL201" s="140"/>
      <c r="FM201" s="140"/>
      <c r="FN201" s="140"/>
      <c r="FO201" s="140"/>
      <c r="FP201" s="140"/>
      <c r="FQ201" s="140"/>
      <c r="FR201" s="140"/>
      <c r="FS201" s="140"/>
      <c r="FT201" s="140"/>
      <c r="FU201" s="140"/>
      <c r="FV201" s="140"/>
      <c r="FW201" s="140"/>
      <c r="FX201" s="140"/>
      <c r="FY201" s="140"/>
      <c r="FZ201" s="140"/>
      <c r="GA201" s="140"/>
      <c r="GB201" s="140"/>
      <c r="GC201" s="140"/>
      <c r="GD201" s="140"/>
      <c r="GE201" s="140"/>
      <c r="GF201" s="140"/>
      <c r="GG201" s="140"/>
      <c r="GH201" s="140"/>
      <c r="GI201" s="140"/>
      <c r="GJ201" s="140"/>
      <c r="GK201" s="140"/>
      <c r="GL201" s="140"/>
      <c r="GM201" s="140"/>
      <c r="GN201" s="140"/>
      <c r="GO201" s="140"/>
      <c r="GP201" s="140"/>
      <c r="GQ201" s="140"/>
      <c r="GR201" s="140"/>
      <c r="GS201" s="140"/>
      <c r="GT201" s="140"/>
      <c r="GU201" s="140"/>
      <c r="GV201" s="140"/>
      <c r="GW201" s="140"/>
      <c r="GX201" s="140"/>
      <c r="GY201" s="140"/>
      <c r="GZ201" s="140"/>
      <c r="HA201" s="140"/>
      <c r="HB201" s="140"/>
      <c r="HC201" s="140"/>
      <c r="HD201" s="140"/>
      <c r="HE201" s="140"/>
      <c r="HF201" s="140"/>
      <c r="HG201" s="140"/>
      <c r="HH201" s="140"/>
      <c r="HI201" s="140"/>
      <c r="HJ201" s="140"/>
      <c r="HK201" s="140"/>
      <c r="HL201" s="140"/>
      <c r="HM201" s="140"/>
      <c r="HN201" s="140"/>
      <c r="HO201" s="140"/>
      <c r="HP201" s="140"/>
      <c r="HQ201" s="140"/>
      <c r="HR201" s="140"/>
      <c r="HS201" s="140"/>
      <c r="HT201" s="140"/>
      <c r="HU201" s="140"/>
      <c r="HV201" s="140"/>
      <c r="HW201" s="141"/>
      <c r="HX201" s="142"/>
    </row>
    <row collapsed="false" customFormat="false" customHeight="false" hidden="false" ht="12.75" outlineLevel="0" r="202">
      <c r="D202" s="113" t="s">
        <v>304</v>
      </c>
      <c r="E202" s="139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  <c r="AB202" s="140"/>
      <c r="AC202" s="140"/>
      <c r="AD202" s="140"/>
      <c r="AE202" s="140"/>
      <c r="AF202" s="140"/>
      <c r="AG202" s="140"/>
      <c r="AH202" s="140"/>
      <c r="AI202" s="140"/>
      <c r="AJ202" s="140"/>
      <c r="AK202" s="140"/>
      <c r="AL202" s="140"/>
      <c r="AM202" s="140"/>
      <c r="AN202" s="140"/>
      <c r="AO202" s="140"/>
      <c r="AP202" s="140"/>
      <c r="AQ202" s="140"/>
      <c r="AR202" s="140"/>
      <c r="AS202" s="140"/>
      <c r="AT202" s="140"/>
      <c r="AU202" s="140"/>
      <c r="AV202" s="140"/>
      <c r="AW202" s="140"/>
      <c r="AX202" s="140"/>
      <c r="AY202" s="140"/>
      <c r="AZ202" s="140"/>
      <c r="BA202" s="140"/>
      <c r="BB202" s="140"/>
      <c r="BC202" s="140"/>
      <c r="BD202" s="140"/>
      <c r="BE202" s="140"/>
      <c r="BF202" s="140"/>
      <c r="BG202" s="140"/>
      <c r="BH202" s="140"/>
      <c r="BI202" s="140"/>
      <c r="BJ202" s="140"/>
      <c r="BK202" s="140"/>
      <c r="BL202" s="140"/>
      <c r="BM202" s="140"/>
      <c r="BN202" s="140"/>
      <c r="BO202" s="140"/>
      <c r="BP202" s="140"/>
      <c r="BQ202" s="140"/>
      <c r="BR202" s="140"/>
      <c r="BS202" s="140"/>
      <c r="BT202" s="140"/>
      <c r="BU202" s="140"/>
      <c r="BV202" s="140"/>
      <c r="BW202" s="140"/>
      <c r="BX202" s="140"/>
      <c r="BY202" s="140"/>
      <c r="BZ202" s="140"/>
      <c r="CA202" s="140"/>
      <c r="CB202" s="140"/>
      <c r="CC202" s="140"/>
      <c r="CD202" s="140"/>
      <c r="CE202" s="140"/>
      <c r="CF202" s="140"/>
      <c r="CG202" s="140"/>
      <c r="CH202" s="140"/>
      <c r="CI202" s="140"/>
      <c r="CJ202" s="140"/>
      <c r="CK202" s="140"/>
      <c r="CL202" s="140"/>
      <c r="CM202" s="140"/>
      <c r="CN202" s="140"/>
      <c r="CO202" s="140"/>
      <c r="CP202" s="140"/>
      <c r="CQ202" s="140"/>
      <c r="CR202" s="140"/>
      <c r="CS202" s="140"/>
      <c r="CT202" s="140"/>
      <c r="CU202" s="140"/>
      <c r="CV202" s="140"/>
      <c r="CW202" s="140"/>
      <c r="CX202" s="140"/>
      <c r="CY202" s="140"/>
      <c r="CZ202" s="140"/>
      <c r="DA202" s="140"/>
      <c r="DB202" s="140"/>
      <c r="DC202" s="140"/>
      <c r="DD202" s="140"/>
      <c r="DE202" s="140"/>
      <c r="DF202" s="140"/>
      <c r="DG202" s="140"/>
      <c r="DH202" s="140"/>
      <c r="DI202" s="140"/>
      <c r="DJ202" s="140"/>
      <c r="DK202" s="140"/>
      <c r="DL202" s="140"/>
      <c r="DM202" s="140"/>
      <c r="DN202" s="140"/>
      <c r="DO202" s="140"/>
      <c r="DP202" s="140"/>
      <c r="DQ202" s="140"/>
      <c r="DR202" s="140"/>
      <c r="DS202" s="140"/>
      <c r="DT202" s="140"/>
      <c r="DU202" s="140"/>
      <c r="DV202" s="140"/>
      <c r="DW202" s="140"/>
      <c r="DX202" s="140"/>
      <c r="DY202" s="140"/>
      <c r="DZ202" s="140"/>
      <c r="EA202" s="140"/>
      <c r="EB202" s="140"/>
      <c r="EC202" s="140"/>
      <c r="ED202" s="140"/>
      <c r="EE202" s="140"/>
      <c r="EF202" s="140"/>
      <c r="EG202" s="140"/>
      <c r="EH202" s="140"/>
      <c r="EI202" s="140"/>
      <c r="EJ202" s="140"/>
      <c r="EK202" s="140"/>
      <c r="EL202" s="140"/>
      <c r="EM202" s="140"/>
      <c r="EN202" s="140"/>
      <c r="EO202" s="140"/>
      <c r="EP202" s="140"/>
      <c r="EQ202" s="140"/>
      <c r="ER202" s="140"/>
      <c r="ES202" s="140"/>
      <c r="ET202" s="140"/>
      <c r="EU202" s="140"/>
      <c r="EV202" s="140"/>
      <c r="EW202" s="140"/>
      <c r="EX202" s="140"/>
      <c r="EY202" s="140"/>
      <c r="EZ202" s="140"/>
      <c r="FA202" s="140"/>
      <c r="FB202" s="140"/>
      <c r="FC202" s="140"/>
      <c r="FD202" s="140"/>
      <c r="FE202" s="140"/>
      <c r="FF202" s="140"/>
      <c r="FG202" s="140"/>
      <c r="FH202" s="140"/>
      <c r="FI202" s="140"/>
      <c r="FJ202" s="140"/>
      <c r="FK202" s="140"/>
      <c r="FL202" s="140"/>
      <c r="FM202" s="140"/>
      <c r="FN202" s="140"/>
      <c r="FO202" s="140"/>
      <c r="FP202" s="140"/>
      <c r="FQ202" s="140"/>
      <c r="FR202" s="140"/>
      <c r="FS202" s="140"/>
      <c r="FT202" s="140"/>
      <c r="FU202" s="140"/>
      <c r="FV202" s="140"/>
      <c r="FW202" s="140"/>
      <c r="FX202" s="140"/>
      <c r="FY202" s="140"/>
      <c r="FZ202" s="140"/>
      <c r="GA202" s="140"/>
      <c r="GB202" s="140"/>
      <c r="GC202" s="140"/>
      <c r="GD202" s="140"/>
      <c r="GE202" s="140"/>
      <c r="GF202" s="140"/>
      <c r="GG202" s="140"/>
      <c r="GH202" s="140"/>
      <c r="GI202" s="140"/>
      <c r="GJ202" s="140"/>
      <c r="GK202" s="140"/>
      <c r="GL202" s="140"/>
      <c r="GM202" s="140"/>
      <c r="GN202" s="140"/>
      <c r="GO202" s="140"/>
      <c r="GP202" s="140"/>
      <c r="GQ202" s="140"/>
      <c r="GR202" s="140"/>
      <c r="GS202" s="140"/>
      <c r="GT202" s="140"/>
      <c r="GU202" s="140"/>
      <c r="GV202" s="140"/>
      <c r="GW202" s="140"/>
      <c r="GX202" s="140"/>
      <c r="GY202" s="140"/>
      <c r="GZ202" s="140"/>
      <c r="HA202" s="140"/>
      <c r="HB202" s="140"/>
      <c r="HC202" s="140"/>
      <c r="HD202" s="140"/>
      <c r="HE202" s="140"/>
      <c r="HF202" s="140"/>
      <c r="HG202" s="140"/>
      <c r="HH202" s="140"/>
      <c r="HI202" s="140"/>
      <c r="HJ202" s="140"/>
      <c r="HK202" s="140"/>
      <c r="HL202" s="140"/>
      <c r="HM202" s="140"/>
      <c r="HN202" s="140"/>
      <c r="HO202" s="140"/>
      <c r="HP202" s="140"/>
      <c r="HQ202" s="140"/>
      <c r="HR202" s="140"/>
      <c r="HS202" s="140"/>
      <c r="HT202" s="140"/>
      <c r="HU202" s="140"/>
      <c r="HV202" s="140"/>
      <c r="HW202" s="141"/>
      <c r="HX202" s="142"/>
    </row>
    <row collapsed="false" customFormat="false" customHeight="false" hidden="false" ht="12.75" outlineLevel="0" r="203">
      <c r="D203" s="113" t="s">
        <v>306</v>
      </c>
      <c r="E203" s="139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  <c r="AA203" s="140"/>
      <c r="AB203" s="140"/>
      <c r="AC203" s="140"/>
      <c r="AD203" s="140"/>
      <c r="AE203" s="140"/>
      <c r="AF203" s="140"/>
      <c r="AG203" s="140"/>
      <c r="AH203" s="140"/>
      <c r="AI203" s="140"/>
      <c r="AJ203" s="140"/>
      <c r="AK203" s="140"/>
      <c r="AL203" s="140"/>
      <c r="AM203" s="140"/>
      <c r="AN203" s="140"/>
      <c r="AO203" s="140"/>
      <c r="AP203" s="140"/>
      <c r="AQ203" s="140"/>
      <c r="AR203" s="140"/>
      <c r="AS203" s="140"/>
      <c r="AT203" s="140"/>
      <c r="AU203" s="140"/>
      <c r="AV203" s="140"/>
      <c r="AW203" s="140"/>
      <c r="AX203" s="140"/>
      <c r="AY203" s="140"/>
      <c r="AZ203" s="140"/>
      <c r="BA203" s="140"/>
      <c r="BB203" s="140"/>
      <c r="BC203" s="140"/>
      <c r="BD203" s="140"/>
      <c r="BE203" s="140"/>
      <c r="BF203" s="140"/>
      <c r="BG203" s="140"/>
      <c r="BH203" s="140"/>
      <c r="BI203" s="140"/>
      <c r="BJ203" s="140"/>
      <c r="BK203" s="140"/>
      <c r="BL203" s="140"/>
      <c r="BM203" s="140"/>
      <c r="BN203" s="140"/>
      <c r="BO203" s="140"/>
      <c r="BP203" s="140"/>
      <c r="BQ203" s="140"/>
      <c r="BR203" s="140"/>
      <c r="BS203" s="140"/>
      <c r="BT203" s="140"/>
      <c r="BU203" s="140"/>
      <c r="BV203" s="140"/>
      <c r="BW203" s="140"/>
      <c r="BX203" s="140"/>
      <c r="BY203" s="140"/>
      <c r="BZ203" s="140"/>
      <c r="CA203" s="140"/>
      <c r="CB203" s="140"/>
      <c r="CC203" s="140"/>
      <c r="CD203" s="140"/>
      <c r="CE203" s="140"/>
      <c r="CF203" s="140"/>
      <c r="CG203" s="140"/>
      <c r="CH203" s="140"/>
      <c r="CI203" s="140"/>
      <c r="CJ203" s="140"/>
      <c r="CK203" s="140"/>
      <c r="CL203" s="140"/>
      <c r="CM203" s="140"/>
      <c r="CN203" s="140"/>
      <c r="CO203" s="140"/>
      <c r="CP203" s="140"/>
      <c r="CQ203" s="140"/>
      <c r="CR203" s="140"/>
      <c r="CS203" s="140"/>
      <c r="CT203" s="140"/>
      <c r="CU203" s="140"/>
      <c r="CV203" s="140"/>
      <c r="CW203" s="140"/>
      <c r="CX203" s="140"/>
      <c r="CY203" s="140"/>
      <c r="CZ203" s="140"/>
      <c r="DA203" s="140"/>
      <c r="DB203" s="140"/>
      <c r="DC203" s="140"/>
      <c r="DD203" s="140"/>
      <c r="DE203" s="140"/>
      <c r="DF203" s="140"/>
      <c r="DG203" s="140"/>
      <c r="DH203" s="140"/>
      <c r="DI203" s="140"/>
      <c r="DJ203" s="140"/>
      <c r="DK203" s="140"/>
      <c r="DL203" s="140"/>
      <c r="DM203" s="140"/>
      <c r="DN203" s="140"/>
      <c r="DO203" s="140"/>
      <c r="DP203" s="140"/>
      <c r="DQ203" s="140"/>
      <c r="DR203" s="140"/>
      <c r="DS203" s="140"/>
      <c r="DT203" s="140"/>
      <c r="DU203" s="140"/>
      <c r="DV203" s="140"/>
      <c r="DW203" s="140"/>
      <c r="DX203" s="140"/>
      <c r="DY203" s="140"/>
      <c r="DZ203" s="140"/>
      <c r="EA203" s="140"/>
      <c r="EB203" s="140"/>
      <c r="EC203" s="140"/>
      <c r="ED203" s="140"/>
      <c r="EE203" s="140"/>
      <c r="EF203" s="140"/>
      <c r="EG203" s="140"/>
      <c r="EH203" s="140"/>
      <c r="EI203" s="140"/>
      <c r="EJ203" s="140"/>
      <c r="EK203" s="140"/>
      <c r="EL203" s="140"/>
      <c r="EM203" s="140"/>
      <c r="EN203" s="140"/>
      <c r="EO203" s="140"/>
      <c r="EP203" s="140"/>
      <c r="EQ203" s="140"/>
      <c r="ER203" s="140"/>
      <c r="ES203" s="140"/>
      <c r="ET203" s="140"/>
      <c r="EU203" s="140"/>
      <c r="EV203" s="140"/>
      <c r="EW203" s="140"/>
      <c r="EX203" s="140"/>
      <c r="EY203" s="140"/>
      <c r="EZ203" s="140"/>
      <c r="FA203" s="140"/>
      <c r="FB203" s="140"/>
      <c r="FC203" s="140"/>
      <c r="FD203" s="140"/>
      <c r="FE203" s="140"/>
      <c r="FF203" s="140"/>
      <c r="FG203" s="140"/>
      <c r="FH203" s="140"/>
      <c r="FI203" s="140"/>
      <c r="FJ203" s="140"/>
      <c r="FK203" s="140"/>
      <c r="FL203" s="140"/>
      <c r="FM203" s="140"/>
      <c r="FN203" s="140"/>
      <c r="FO203" s="140"/>
      <c r="FP203" s="140"/>
      <c r="FQ203" s="140"/>
      <c r="FR203" s="140"/>
      <c r="FS203" s="140"/>
      <c r="FT203" s="140"/>
      <c r="FU203" s="140"/>
      <c r="FV203" s="140"/>
      <c r="FW203" s="140"/>
      <c r="FX203" s="140"/>
      <c r="FY203" s="140"/>
      <c r="FZ203" s="140"/>
      <c r="GA203" s="140"/>
      <c r="GB203" s="140"/>
      <c r="GC203" s="140"/>
      <c r="GD203" s="140"/>
      <c r="GE203" s="140"/>
      <c r="GF203" s="140"/>
      <c r="GG203" s="140"/>
      <c r="GH203" s="140"/>
      <c r="GI203" s="140"/>
      <c r="GJ203" s="140"/>
      <c r="GK203" s="140"/>
      <c r="GL203" s="140"/>
      <c r="GM203" s="140"/>
      <c r="GN203" s="140"/>
      <c r="GO203" s="140"/>
      <c r="GP203" s="140"/>
      <c r="GQ203" s="140"/>
      <c r="GR203" s="140"/>
      <c r="GS203" s="140"/>
      <c r="GT203" s="140"/>
      <c r="GU203" s="140"/>
      <c r="GV203" s="140"/>
      <c r="GW203" s="140"/>
      <c r="GX203" s="140"/>
      <c r="GY203" s="140"/>
      <c r="GZ203" s="140"/>
      <c r="HA203" s="140"/>
      <c r="HB203" s="140"/>
      <c r="HC203" s="140"/>
      <c r="HD203" s="140"/>
      <c r="HE203" s="140"/>
      <c r="HF203" s="140"/>
      <c r="HG203" s="140"/>
      <c r="HH203" s="140"/>
      <c r="HI203" s="140"/>
      <c r="HJ203" s="140"/>
      <c r="HK203" s="140"/>
      <c r="HL203" s="140"/>
      <c r="HM203" s="140"/>
      <c r="HN203" s="140"/>
      <c r="HO203" s="140"/>
      <c r="HP203" s="140"/>
      <c r="HQ203" s="140"/>
      <c r="HR203" s="140"/>
      <c r="HS203" s="140"/>
      <c r="HT203" s="140"/>
      <c r="HU203" s="140"/>
      <c r="HV203" s="140"/>
      <c r="HW203" s="141"/>
      <c r="HX203" s="142"/>
    </row>
    <row collapsed="false" customFormat="false" customHeight="false" hidden="false" ht="12.75" outlineLevel="0" r="204">
      <c r="D204" s="113" t="s">
        <v>307</v>
      </c>
      <c r="E204" s="139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  <c r="AA204" s="140"/>
      <c r="AB204" s="140"/>
      <c r="AC204" s="140"/>
      <c r="AD204" s="140"/>
      <c r="AE204" s="140"/>
      <c r="AF204" s="140"/>
      <c r="AG204" s="140"/>
      <c r="AH204" s="140"/>
      <c r="AI204" s="140"/>
      <c r="AJ204" s="140"/>
      <c r="AK204" s="140"/>
      <c r="AL204" s="140"/>
      <c r="AM204" s="140"/>
      <c r="AN204" s="140"/>
      <c r="AO204" s="140"/>
      <c r="AP204" s="140"/>
      <c r="AQ204" s="140"/>
      <c r="AR204" s="140"/>
      <c r="AS204" s="140"/>
      <c r="AT204" s="140"/>
      <c r="AU204" s="140"/>
      <c r="AV204" s="140"/>
      <c r="AW204" s="140"/>
      <c r="AX204" s="140"/>
      <c r="AY204" s="140"/>
      <c r="AZ204" s="140"/>
      <c r="BA204" s="140"/>
      <c r="BB204" s="140"/>
      <c r="BC204" s="140"/>
      <c r="BD204" s="140"/>
      <c r="BE204" s="140"/>
      <c r="BF204" s="140"/>
      <c r="BG204" s="140"/>
      <c r="BH204" s="140"/>
      <c r="BI204" s="140"/>
      <c r="BJ204" s="140"/>
      <c r="BK204" s="140"/>
      <c r="BL204" s="140"/>
      <c r="BM204" s="140"/>
      <c r="BN204" s="140"/>
      <c r="BO204" s="140"/>
      <c r="BP204" s="140"/>
      <c r="BQ204" s="140"/>
      <c r="BR204" s="140"/>
      <c r="BS204" s="140"/>
      <c r="BT204" s="140"/>
      <c r="BU204" s="140"/>
      <c r="BV204" s="140"/>
      <c r="BW204" s="140"/>
      <c r="BX204" s="140"/>
      <c r="BY204" s="140"/>
      <c r="BZ204" s="140"/>
      <c r="CA204" s="140"/>
      <c r="CB204" s="140"/>
      <c r="CC204" s="140"/>
      <c r="CD204" s="140"/>
      <c r="CE204" s="140"/>
      <c r="CF204" s="140"/>
      <c r="CG204" s="140"/>
      <c r="CH204" s="140"/>
      <c r="CI204" s="140"/>
      <c r="CJ204" s="140"/>
      <c r="CK204" s="140"/>
      <c r="CL204" s="140"/>
      <c r="CM204" s="140"/>
      <c r="CN204" s="140"/>
      <c r="CO204" s="140"/>
      <c r="CP204" s="140"/>
      <c r="CQ204" s="140"/>
      <c r="CR204" s="140"/>
      <c r="CS204" s="140"/>
      <c r="CT204" s="140"/>
      <c r="CU204" s="140"/>
      <c r="CV204" s="140"/>
      <c r="CW204" s="140"/>
      <c r="CX204" s="140"/>
      <c r="CY204" s="140"/>
      <c r="CZ204" s="140"/>
      <c r="DA204" s="140"/>
      <c r="DB204" s="140"/>
      <c r="DC204" s="140"/>
      <c r="DD204" s="140"/>
      <c r="DE204" s="140"/>
      <c r="DF204" s="140"/>
      <c r="DG204" s="140"/>
      <c r="DH204" s="140"/>
      <c r="DI204" s="140"/>
      <c r="DJ204" s="140"/>
      <c r="DK204" s="140"/>
      <c r="DL204" s="140"/>
      <c r="DM204" s="140"/>
      <c r="DN204" s="140"/>
      <c r="DO204" s="140"/>
      <c r="DP204" s="140"/>
      <c r="DQ204" s="140"/>
      <c r="DR204" s="140"/>
      <c r="DS204" s="140"/>
      <c r="DT204" s="140"/>
      <c r="DU204" s="140"/>
      <c r="DV204" s="140"/>
      <c r="DW204" s="140"/>
      <c r="DX204" s="140"/>
      <c r="DY204" s="140"/>
      <c r="DZ204" s="140"/>
      <c r="EA204" s="140"/>
      <c r="EB204" s="140"/>
      <c r="EC204" s="140"/>
      <c r="ED204" s="140"/>
      <c r="EE204" s="140"/>
      <c r="EF204" s="140"/>
      <c r="EG204" s="140"/>
      <c r="EH204" s="140"/>
      <c r="EI204" s="140"/>
      <c r="EJ204" s="140"/>
      <c r="EK204" s="140"/>
      <c r="EL204" s="140"/>
      <c r="EM204" s="140"/>
      <c r="EN204" s="140"/>
      <c r="EO204" s="140"/>
      <c r="EP204" s="140"/>
      <c r="EQ204" s="140"/>
      <c r="ER204" s="140"/>
      <c r="ES204" s="140"/>
      <c r="ET204" s="140"/>
      <c r="EU204" s="140"/>
      <c r="EV204" s="140"/>
      <c r="EW204" s="140"/>
      <c r="EX204" s="140"/>
      <c r="EY204" s="140"/>
      <c r="EZ204" s="140"/>
      <c r="FA204" s="140"/>
      <c r="FB204" s="140"/>
      <c r="FC204" s="140"/>
      <c r="FD204" s="140"/>
      <c r="FE204" s="140"/>
      <c r="FF204" s="140"/>
      <c r="FG204" s="140"/>
      <c r="FH204" s="140"/>
      <c r="FI204" s="140"/>
      <c r="FJ204" s="140"/>
      <c r="FK204" s="140"/>
      <c r="FL204" s="140"/>
      <c r="FM204" s="140"/>
      <c r="FN204" s="140"/>
      <c r="FO204" s="140"/>
      <c r="FP204" s="140"/>
      <c r="FQ204" s="140"/>
      <c r="FR204" s="140"/>
      <c r="FS204" s="140"/>
      <c r="FT204" s="140"/>
      <c r="FU204" s="140"/>
      <c r="FV204" s="140"/>
      <c r="FW204" s="140"/>
      <c r="FX204" s="140"/>
      <c r="FY204" s="140"/>
      <c r="FZ204" s="140"/>
      <c r="GA204" s="140"/>
      <c r="GB204" s="140"/>
      <c r="GC204" s="140"/>
      <c r="GD204" s="140"/>
      <c r="GE204" s="140"/>
      <c r="GF204" s="140"/>
      <c r="GG204" s="140"/>
      <c r="GH204" s="140"/>
      <c r="GI204" s="140"/>
      <c r="GJ204" s="140"/>
      <c r="GK204" s="140"/>
      <c r="GL204" s="140"/>
      <c r="GM204" s="140"/>
      <c r="GN204" s="140"/>
      <c r="GO204" s="140"/>
      <c r="GP204" s="140"/>
      <c r="GQ204" s="140"/>
      <c r="GR204" s="140"/>
      <c r="GS204" s="140"/>
      <c r="GT204" s="140"/>
      <c r="GU204" s="140"/>
      <c r="GV204" s="140"/>
      <c r="GW204" s="140"/>
      <c r="GX204" s="140"/>
      <c r="GY204" s="140"/>
      <c r="GZ204" s="140"/>
      <c r="HA204" s="140"/>
      <c r="HB204" s="140"/>
      <c r="HC204" s="140"/>
      <c r="HD204" s="140"/>
      <c r="HE204" s="140"/>
      <c r="HF204" s="140"/>
      <c r="HG204" s="140"/>
      <c r="HH204" s="140"/>
      <c r="HI204" s="140"/>
      <c r="HJ204" s="140"/>
      <c r="HK204" s="140"/>
      <c r="HL204" s="140"/>
      <c r="HM204" s="140"/>
      <c r="HN204" s="140"/>
      <c r="HO204" s="140"/>
      <c r="HP204" s="140"/>
      <c r="HQ204" s="140"/>
      <c r="HR204" s="140"/>
      <c r="HS204" s="140"/>
      <c r="HT204" s="140"/>
      <c r="HU204" s="140"/>
      <c r="HV204" s="140"/>
      <c r="HW204" s="141"/>
      <c r="HX204" s="142"/>
    </row>
    <row collapsed="false" customFormat="false" customHeight="false" hidden="false" ht="12.75" outlineLevel="0" r="205">
      <c r="D205" s="113" t="s">
        <v>308</v>
      </c>
      <c r="E205" s="139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  <c r="AA205" s="140"/>
      <c r="AB205" s="140"/>
      <c r="AC205" s="140"/>
      <c r="AD205" s="140"/>
      <c r="AE205" s="140"/>
      <c r="AF205" s="140"/>
      <c r="AG205" s="140"/>
      <c r="AH205" s="140"/>
      <c r="AI205" s="140"/>
      <c r="AJ205" s="140"/>
      <c r="AK205" s="140"/>
      <c r="AL205" s="140"/>
      <c r="AM205" s="140"/>
      <c r="AN205" s="140"/>
      <c r="AO205" s="140"/>
      <c r="AP205" s="140"/>
      <c r="AQ205" s="140"/>
      <c r="AR205" s="140"/>
      <c r="AS205" s="140"/>
      <c r="AT205" s="140"/>
      <c r="AU205" s="140"/>
      <c r="AV205" s="140"/>
      <c r="AW205" s="140"/>
      <c r="AX205" s="140"/>
      <c r="AY205" s="140"/>
      <c r="AZ205" s="140"/>
      <c r="BA205" s="140"/>
      <c r="BB205" s="140"/>
      <c r="BC205" s="140"/>
      <c r="BD205" s="140"/>
      <c r="BE205" s="140"/>
      <c r="BF205" s="140"/>
      <c r="BG205" s="140"/>
      <c r="BH205" s="140"/>
      <c r="BI205" s="140"/>
      <c r="BJ205" s="140"/>
      <c r="BK205" s="140"/>
      <c r="BL205" s="140"/>
      <c r="BM205" s="140"/>
      <c r="BN205" s="140"/>
      <c r="BO205" s="140"/>
      <c r="BP205" s="140"/>
      <c r="BQ205" s="140"/>
      <c r="BR205" s="140"/>
      <c r="BS205" s="140"/>
      <c r="BT205" s="140"/>
      <c r="BU205" s="140"/>
      <c r="BV205" s="140"/>
      <c r="BW205" s="140"/>
      <c r="BX205" s="140"/>
      <c r="BY205" s="140"/>
      <c r="BZ205" s="140"/>
      <c r="CA205" s="140"/>
      <c r="CB205" s="140"/>
      <c r="CC205" s="140"/>
      <c r="CD205" s="140"/>
      <c r="CE205" s="140"/>
      <c r="CF205" s="140"/>
      <c r="CG205" s="140"/>
      <c r="CH205" s="140"/>
      <c r="CI205" s="140"/>
      <c r="CJ205" s="140"/>
      <c r="CK205" s="140"/>
      <c r="CL205" s="140"/>
      <c r="CM205" s="140"/>
      <c r="CN205" s="140"/>
      <c r="CO205" s="140"/>
      <c r="CP205" s="140"/>
      <c r="CQ205" s="140"/>
      <c r="CR205" s="140"/>
      <c r="CS205" s="140"/>
      <c r="CT205" s="140"/>
      <c r="CU205" s="140"/>
      <c r="CV205" s="140"/>
      <c r="CW205" s="140"/>
      <c r="CX205" s="140"/>
      <c r="CY205" s="140"/>
      <c r="CZ205" s="140"/>
      <c r="DA205" s="140"/>
      <c r="DB205" s="140"/>
      <c r="DC205" s="140"/>
      <c r="DD205" s="140"/>
      <c r="DE205" s="140"/>
      <c r="DF205" s="140"/>
      <c r="DG205" s="140"/>
      <c r="DH205" s="140"/>
      <c r="DI205" s="140"/>
      <c r="DJ205" s="140"/>
      <c r="DK205" s="140"/>
      <c r="DL205" s="140"/>
      <c r="DM205" s="140"/>
      <c r="DN205" s="140"/>
      <c r="DO205" s="140"/>
      <c r="DP205" s="140"/>
      <c r="DQ205" s="140"/>
      <c r="DR205" s="140"/>
      <c r="DS205" s="140"/>
      <c r="DT205" s="140"/>
      <c r="DU205" s="140"/>
      <c r="DV205" s="140"/>
      <c r="DW205" s="140"/>
      <c r="DX205" s="140"/>
      <c r="DY205" s="140"/>
      <c r="DZ205" s="140"/>
      <c r="EA205" s="140"/>
      <c r="EB205" s="140"/>
      <c r="EC205" s="140"/>
      <c r="ED205" s="140"/>
      <c r="EE205" s="140"/>
      <c r="EF205" s="140"/>
      <c r="EG205" s="140"/>
      <c r="EH205" s="140"/>
      <c r="EI205" s="140"/>
      <c r="EJ205" s="140"/>
      <c r="EK205" s="140"/>
      <c r="EL205" s="140"/>
      <c r="EM205" s="140"/>
      <c r="EN205" s="140"/>
      <c r="EO205" s="140"/>
      <c r="EP205" s="140"/>
      <c r="EQ205" s="140"/>
      <c r="ER205" s="140"/>
      <c r="ES205" s="140"/>
      <c r="ET205" s="140"/>
      <c r="EU205" s="140"/>
      <c r="EV205" s="140"/>
      <c r="EW205" s="140"/>
      <c r="EX205" s="140"/>
      <c r="EY205" s="140"/>
      <c r="EZ205" s="140"/>
      <c r="FA205" s="140"/>
      <c r="FB205" s="140"/>
      <c r="FC205" s="140"/>
      <c r="FD205" s="140"/>
      <c r="FE205" s="140"/>
      <c r="FF205" s="140"/>
      <c r="FG205" s="140"/>
      <c r="FH205" s="140"/>
      <c r="FI205" s="140"/>
      <c r="FJ205" s="140"/>
      <c r="FK205" s="140"/>
      <c r="FL205" s="140"/>
      <c r="FM205" s="140"/>
      <c r="FN205" s="140"/>
      <c r="FO205" s="140"/>
      <c r="FP205" s="140"/>
      <c r="FQ205" s="140"/>
      <c r="FR205" s="140"/>
      <c r="FS205" s="140"/>
      <c r="FT205" s="140"/>
      <c r="FU205" s="140"/>
      <c r="FV205" s="140"/>
      <c r="FW205" s="140"/>
      <c r="FX205" s="140"/>
      <c r="FY205" s="140"/>
      <c r="FZ205" s="140"/>
      <c r="GA205" s="140"/>
      <c r="GB205" s="140"/>
      <c r="GC205" s="140"/>
      <c r="GD205" s="140"/>
      <c r="GE205" s="140"/>
      <c r="GF205" s="140"/>
      <c r="GG205" s="140"/>
      <c r="GH205" s="140"/>
      <c r="GI205" s="140"/>
      <c r="GJ205" s="140"/>
      <c r="GK205" s="140"/>
      <c r="GL205" s="140"/>
      <c r="GM205" s="140"/>
      <c r="GN205" s="140"/>
      <c r="GO205" s="140"/>
      <c r="GP205" s="140"/>
      <c r="GQ205" s="140"/>
      <c r="GR205" s="140"/>
      <c r="GS205" s="140"/>
      <c r="GT205" s="140"/>
      <c r="GU205" s="140"/>
      <c r="GV205" s="140"/>
      <c r="GW205" s="140"/>
      <c r="GX205" s="140"/>
      <c r="GY205" s="140"/>
      <c r="GZ205" s="140"/>
      <c r="HA205" s="140"/>
      <c r="HB205" s="140"/>
      <c r="HC205" s="140"/>
      <c r="HD205" s="140"/>
      <c r="HE205" s="140"/>
      <c r="HF205" s="140"/>
      <c r="HG205" s="140"/>
      <c r="HH205" s="140"/>
      <c r="HI205" s="140"/>
      <c r="HJ205" s="140"/>
      <c r="HK205" s="140"/>
      <c r="HL205" s="140"/>
      <c r="HM205" s="140"/>
      <c r="HN205" s="140"/>
      <c r="HO205" s="140"/>
      <c r="HP205" s="140"/>
      <c r="HQ205" s="140"/>
      <c r="HR205" s="140"/>
      <c r="HS205" s="140"/>
      <c r="HT205" s="140"/>
      <c r="HU205" s="140"/>
      <c r="HV205" s="140"/>
      <c r="HW205" s="141"/>
      <c r="HX205" s="142"/>
    </row>
    <row collapsed="false" customFormat="false" customHeight="false" hidden="false" ht="12.75" outlineLevel="0" r="206">
      <c r="D206" s="113" t="s">
        <v>310</v>
      </c>
      <c r="E206" s="139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  <c r="AA206" s="140"/>
      <c r="AB206" s="140"/>
      <c r="AC206" s="140"/>
      <c r="AD206" s="140"/>
      <c r="AE206" s="140"/>
      <c r="AF206" s="140"/>
      <c r="AG206" s="140"/>
      <c r="AH206" s="140"/>
      <c r="AI206" s="140"/>
      <c r="AJ206" s="140"/>
      <c r="AK206" s="140"/>
      <c r="AL206" s="140"/>
      <c r="AM206" s="140"/>
      <c r="AN206" s="140"/>
      <c r="AO206" s="140"/>
      <c r="AP206" s="140"/>
      <c r="AQ206" s="140"/>
      <c r="AR206" s="140"/>
      <c r="AS206" s="140"/>
      <c r="AT206" s="140"/>
      <c r="AU206" s="140"/>
      <c r="AV206" s="140"/>
      <c r="AW206" s="140"/>
      <c r="AX206" s="140"/>
      <c r="AY206" s="140"/>
      <c r="AZ206" s="140"/>
      <c r="BA206" s="140"/>
      <c r="BB206" s="140"/>
      <c r="BC206" s="140"/>
      <c r="BD206" s="140"/>
      <c r="BE206" s="140"/>
      <c r="BF206" s="140"/>
      <c r="BG206" s="140"/>
      <c r="BH206" s="140"/>
      <c r="BI206" s="140"/>
      <c r="BJ206" s="140"/>
      <c r="BK206" s="140"/>
      <c r="BL206" s="140"/>
      <c r="BM206" s="140"/>
      <c r="BN206" s="140"/>
      <c r="BO206" s="140"/>
      <c r="BP206" s="140"/>
      <c r="BQ206" s="140"/>
      <c r="BR206" s="140"/>
      <c r="BS206" s="140"/>
      <c r="BT206" s="140"/>
      <c r="BU206" s="140"/>
      <c r="BV206" s="140"/>
      <c r="BW206" s="140"/>
      <c r="BX206" s="140"/>
      <c r="BY206" s="140"/>
      <c r="BZ206" s="140"/>
      <c r="CA206" s="140"/>
      <c r="CB206" s="140"/>
      <c r="CC206" s="140"/>
      <c r="CD206" s="140"/>
      <c r="CE206" s="140"/>
      <c r="CF206" s="140"/>
      <c r="CG206" s="140"/>
      <c r="CH206" s="140"/>
      <c r="CI206" s="140"/>
      <c r="CJ206" s="140"/>
      <c r="CK206" s="140"/>
      <c r="CL206" s="140"/>
      <c r="CM206" s="140"/>
      <c r="CN206" s="140"/>
      <c r="CO206" s="140"/>
      <c r="CP206" s="140"/>
      <c r="CQ206" s="140"/>
      <c r="CR206" s="140"/>
      <c r="CS206" s="140"/>
      <c r="CT206" s="140"/>
      <c r="CU206" s="140"/>
      <c r="CV206" s="140"/>
      <c r="CW206" s="140"/>
      <c r="CX206" s="140"/>
      <c r="CY206" s="140"/>
      <c r="CZ206" s="140"/>
      <c r="DA206" s="140"/>
      <c r="DB206" s="140"/>
      <c r="DC206" s="140"/>
      <c r="DD206" s="140"/>
      <c r="DE206" s="140"/>
      <c r="DF206" s="140"/>
      <c r="DG206" s="140"/>
      <c r="DH206" s="140"/>
      <c r="DI206" s="140"/>
      <c r="DJ206" s="140"/>
      <c r="DK206" s="140"/>
      <c r="DL206" s="140"/>
      <c r="DM206" s="140"/>
      <c r="DN206" s="140"/>
      <c r="DO206" s="140"/>
      <c r="DP206" s="140"/>
      <c r="DQ206" s="140"/>
      <c r="DR206" s="140"/>
      <c r="DS206" s="140"/>
      <c r="DT206" s="140"/>
      <c r="DU206" s="140"/>
      <c r="DV206" s="140"/>
      <c r="DW206" s="140"/>
      <c r="DX206" s="140"/>
      <c r="DY206" s="140"/>
      <c r="DZ206" s="140"/>
      <c r="EA206" s="140"/>
      <c r="EB206" s="140"/>
      <c r="EC206" s="140"/>
      <c r="ED206" s="140"/>
      <c r="EE206" s="140"/>
      <c r="EF206" s="140"/>
      <c r="EG206" s="140"/>
      <c r="EH206" s="140"/>
      <c r="EI206" s="140"/>
      <c r="EJ206" s="140"/>
      <c r="EK206" s="140"/>
      <c r="EL206" s="140"/>
      <c r="EM206" s="140"/>
      <c r="EN206" s="140"/>
      <c r="EO206" s="140"/>
      <c r="EP206" s="140"/>
      <c r="EQ206" s="140"/>
      <c r="ER206" s="140"/>
      <c r="ES206" s="140"/>
      <c r="ET206" s="140"/>
      <c r="EU206" s="140"/>
      <c r="EV206" s="140"/>
      <c r="EW206" s="140"/>
      <c r="EX206" s="140"/>
      <c r="EY206" s="140"/>
      <c r="EZ206" s="140"/>
      <c r="FA206" s="140"/>
      <c r="FB206" s="140"/>
      <c r="FC206" s="140"/>
      <c r="FD206" s="140"/>
      <c r="FE206" s="140"/>
      <c r="FF206" s="140"/>
      <c r="FG206" s="140"/>
      <c r="FH206" s="140"/>
      <c r="FI206" s="140"/>
      <c r="FJ206" s="140"/>
      <c r="FK206" s="140"/>
      <c r="FL206" s="140"/>
      <c r="FM206" s="140"/>
      <c r="FN206" s="140"/>
      <c r="FO206" s="140"/>
      <c r="FP206" s="140"/>
      <c r="FQ206" s="140"/>
      <c r="FR206" s="140"/>
      <c r="FS206" s="140"/>
      <c r="FT206" s="140"/>
      <c r="FU206" s="140"/>
      <c r="FV206" s="140"/>
      <c r="FW206" s="140"/>
      <c r="FX206" s="140"/>
      <c r="FY206" s="140"/>
      <c r="FZ206" s="140"/>
      <c r="GA206" s="140"/>
      <c r="GB206" s="140"/>
      <c r="GC206" s="140"/>
      <c r="GD206" s="140"/>
      <c r="GE206" s="140"/>
      <c r="GF206" s="140"/>
      <c r="GG206" s="140"/>
      <c r="GH206" s="140"/>
      <c r="GI206" s="140"/>
      <c r="GJ206" s="140"/>
      <c r="GK206" s="140"/>
      <c r="GL206" s="140"/>
      <c r="GM206" s="140"/>
      <c r="GN206" s="140"/>
      <c r="GO206" s="140"/>
      <c r="GP206" s="140"/>
      <c r="GQ206" s="140"/>
      <c r="GR206" s="140"/>
      <c r="GS206" s="140"/>
      <c r="GT206" s="140"/>
      <c r="GU206" s="140"/>
      <c r="GV206" s="140"/>
      <c r="GW206" s="140"/>
      <c r="GX206" s="140"/>
      <c r="GY206" s="140"/>
      <c r="GZ206" s="140"/>
      <c r="HA206" s="140"/>
      <c r="HB206" s="140"/>
      <c r="HC206" s="140"/>
      <c r="HD206" s="140"/>
      <c r="HE206" s="140"/>
      <c r="HF206" s="140"/>
      <c r="HG206" s="140"/>
      <c r="HH206" s="140"/>
      <c r="HI206" s="140"/>
      <c r="HJ206" s="140"/>
      <c r="HK206" s="140"/>
      <c r="HL206" s="140"/>
      <c r="HM206" s="140"/>
      <c r="HN206" s="140"/>
      <c r="HO206" s="140"/>
      <c r="HP206" s="140"/>
      <c r="HQ206" s="140"/>
      <c r="HR206" s="140"/>
      <c r="HS206" s="140"/>
      <c r="HT206" s="140"/>
      <c r="HU206" s="140"/>
      <c r="HV206" s="140"/>
      <c r="HW206" s="141"/>
      <c r="HX206" s="142"/>
    </row>
    <row collapsed="false" customFormat="false" customHeight="false" hidden="false" ht="12.75" outlineLevel="0" r="207">
      <c r="D207" s="113" t="s">
        <v>311</v>
      </c>
      <c r="E207" s="139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  <c r="AA207" s="140"/>
      <c r="AB207" s="140"/>
      <c r="AC207" s="140"/>
      <c r="AD207" s="140"/>
      <c r="AE207" s="140"/>
      <c r="AF207" s="140"/>
      <c r="AG207" s="140"/>
      <c r="AH207" s="140"/>
      <c r="AI207" s="140"/>
      <c r="AJ207" s="140"/>
      <c r="AK207" s="140"/>
      <c r="AL207" s="140"/>
      <c r="AM207" s="140"/>
      <c r="AN207" s="140"/>
      <c r="AO207" s="140"/>
      <c r="AP207" s="140"/>
      <c r="AQ207" s="140"/>
      <c r="AR207" s="140"/>
      <c r="AS207" s="140"/>
      <c r="AT207" s="140"/>
      <c r="AU207" s="140"/>
      <c r="AV207" s="140"/>
      <c r="AW207" s="140"/>
      <c r="AX207" s="140"/>
      <c r="AY207" s="140"/>
      <c r="AZ207" s="140"/>
      <c r="BA207" s="140"/>
      <c r="BB207" s="140"/>
      <c r="BC207" s="140"/>
      <c r="BD207" s="140"/>
      <c r="BE207" s="140"/>
      <c r="BF207" s="140"/>
      <c r="BG207" s="140"/>
      <c r="BH207" s="140"/>
      <c r="BI207" s="140"/>
      <c r="BJ207" s="140"/>
      <c r="BK207" s="140"/>
      <c r="BL207" s="140"/>
      <c r="BM207" s="140"/>
      <c r="BN207" s="140"/>
      <c r="BO207" s="140"/>
      <c r="BP207" s="140"/>
      <c r="BQ207" s="140"/>
      <c r="BR207" s="140"/>
      <c r="BS207" s="140"/>
      <c r="BT207" s="140"/>
      <c r="BU207" s="140"/>
      <c r="BV207" s="140"/>
      <c r="BW207" s="140"/>
      <c r="BX207" s="140"/>
      <c r="BY207" s="140"/>
      <c r="BZ207" s="140"/>
      <c r="CA207" s="140"/>
      <c r="CB207" s="140"/>
      <c r="CC207" s="140"/>
      <c r="CD207" s="140"/>
      <c r="CE207" s="140"/>
      <c r="CF207" s="140"/>
      <c r="CG207" s="140"/>
      <c r="CH207" s="140"/>
      <c r="CI207" s="140"/>
      <c r="CJ207" s="140"/>
      <c r="CK207" s="140"/>
      <c r="CL207" s="140"/>
      <c r="CM207" s="140"/>
      <c r="CN207" s="140"/>
      <c r="CO207" s="140"/>
      <c r="CP207" s="140"/>
      <c r="CQ207" s="140"/>
      <c r="CR207" s="140"/>
      <c r="CS207" s="140"/>
      <c r="CT207" s="140"/>
      <c r="CU207" s="140"/>
      <c r="CV207" s="140"/>
      <c r="CW207" s="140"/>
      <c r="CX207" s="140"/>
      <c r="CY207" s="140"/>
      <c r="CZ207" s="140"/>
      <c r="DA207" s="140"/>
      <c r="DB207" s="140"/>
      <c r="DC207" s="140"/>
      <c r="DD207" s="140"/>
      <c r="DE207" s="140"/>
      <c r="DF207" s="140"/>
      <c r="DG207" s="140"/>
      <c r="DH207" s="140"/>
      <c r="DI207" s="140"/>
      <c r="DJ207" s="140"/>
      <c r="DK207" s="140"/>
      <c r="DL207" s="140"/>
      <c r="DM207" s="140"/>
      <c r="DN207" s="140"/>
      <c r="DO207" s="140"/>
      <c r="DP207" s="140"/>
      <c r="DQ207" s="140"/>
      <c r="DR207" s="140"/>
      <c r="DS207" s="140"/>
      <c r="DT207" s="140"/>
      <c r="DU207" s="140"/>
      <c r="DV207" s="140"/>
      <c r="DW207" s="140"/>
      <c r="DX207" s="140"/>
      <c r="DY207" s="140"/>
      <c r="DZ207" s="140"/>
      <c r="EA207" s="140"/>
      <c r="EB207" s="140"/>
      <c r="EC207" s="140"/>
      <c r="ED207" s="140"/>
      <c r="EE207" s="140"/>
      <c r="EF207" s="140"/>
      <c r="EG207" s="140"/>
      <c r="EH207" s="140"/>
      <c r="EI207" s="140"/>
      <c r="EJ207" s="140"/>
      <c r="EK207" s="140"/>
      <c r="EL207" s="140"/>
      <c r="EM207" s="140"/>
      <c r="EN207" s="140"/>
      <c r="EO207" s="140"/>
      <c r="EP207" s="140"/>
      <c r="EQ207" s="140"/>
      <c r="ER207" s="140"/>
      <c r="ES207" s="140"/>
      <c r="ET207" s="140"/>
      <c r="EU207" s="140"/>
      <c r="EV207" s="140"/>
      <c r="EW207" s="140"/>
      <c r="EX207" s="140"/>
      <c r="EY207" s="140"/>
      <c r="EZ207" s="140"/>
      <c r="FA207" s="140"/>
      <c r="FB207" s="140"/>
      <c r="FC207" s="140"/>
      <c r="FD207" s="140"/>
      <c r="FE207" s="140"/>
      <c r="FF207" s="140"/>
      <c r="FG207" s="140"/>
      <c r="FH207" s="140"/>
      <c r="FI207" s="140"/>
      <c r="FJ207" s="140"/>
      <c r="FK207" s="140"/>
      <c r="FL207" s="140"/>
      <c r="FM207" s="140"/>
      <c r="FN207" s="140"/>
      <c r="FO207" s="140"/>
      <c r="FP207" s="140"/>
      <c r="FQ207" s="140"/>
      <c r="FR207" s="140"/>
      <c r="FS207" s="140"/>
      <c r="FT207" s="140"/>
      <c r="FU207" s="140"/>
      <c r="FV207" s="140"/>
      <c r="FW207" s="140"/>
      <c r="FX207" s="140"/>
      <c r="FY207" s="140"/>
      <c r="FZ207" s="140"/>
      <c r="GA207" s="140"/>
      <c r="GB207" s="140"/>
      <c r="GC207" s="140"/>
      <c r="GD207" s="140"/>
      <c r="GE207" s="140"/>
      <c r="GF207" s="140"/>
      <c r="GG207" s="140"/>
      <c r="GH207" s="140"/>
      <c r="GI207" s="140"/>
      <c r="GJ207" s="140"/>
      <c r="GK207" s="140"/>
      <c r="GL207" s="140"/>
      <c r="GM207" s="140"/>
      <c r="GN207" s="140"/>
      <c r="GO207" s="140"/>
      <c r="GP207" s="140"/>
      <c r="GQ207" s="140"/>
      <c r="GR207" s="140"/>
      <c r="GS207" s="140"/>
      <c r="GT207" s="140"/>
      <c r="GU207" s="140"/>
      <c r="GV207" s="140"/>
      <c r="GW207" s="140"/>
      <c r="GX207" s="140"/>
      <c r="GY207" s="140"/>
      <c r="GZ207" s="140"/>
      <c r="HA207" s="140"/>
      <c r="HB207" s="140"/>
      <c r="HC207" s="140"/>
      <c r="HD207" s="140"/>
      <c r="HE207" s="140"/>
      <c r="HF207" s="140"/>
      <c r="HG207" s="140"/>
      <c r="HH207" s="140"/>
      <c r="HI207" s="140"/>
      <c r="HJ207" s="140"/>
      <c r="HK207" s="140"/>
      <c r="HL207" s="140"/>
      <c r="HM207" s="140"/>
      <c r="HN207" s="140"/>
      <c r="HO207" s="140"/>
      <c r="HP207" s="140"/>
      <c r="HQ207" s="140"/>
      <c r="HR207" s="140"/>
      <c r="HS207" s="140"/>
      <c r="HT207" s="140"/>
      <c r="HU207" s="140"/>
      <c r="HV207" s="140"/>
      <c r="HW207" s="141"/>
      <c r="HX207" s="142"/>
    </row>
    <row collapsed="false" customFormat="false" customHeight="false" hidden="false" ht="12.75" outlineLevel="0" r="208">
      <c r="D208" s="113" t="s">
        <v>312</v>
      </c>
      <c r="E208" s="139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  <c r="AA208" s="140"/>
      <c r="AB208" s="140"/>
      <c r="AC208" s="140"/>
      <c r="AD208" s="140"/>
      <c r="AE208" s="140"/>
      <c r="AF208" s="140"/>
      <c r="AG208" s="140"/>
      <c r="AH208" s="140"/>
      <c r="AI208" s="140"/>
      <c r="AJ208" s="140"/>
      <c r="AK208" s="140"/>
      <c r="AL208" s="140"/>
      <c r="AM208" s="140"/>
      <c r="AN208" s="140"/>
      <c r="AO208" s="140"/>
      <c r="AP208" s="140"/>
      <c r="AQ208" s="140"/>
      <c r="AR208" s="140"/>
      <c r="AS208" s="140"/>
      <c r="AT208" s="140"/>
      <c r="AU208" s="140"/>
      <c r="AV208" s="140"/>
      <c r="AW208" s="140"/>
      <c r="AX208" s="140"/>
      <c r="AY208" s="140"/>
      <c r="AZ208" s="140"/>
      <c r="BA208" s="140"/>
      <c r="BB208" s="140"/>
      <c r="BC208" s="140"/>
      <c r="BD208" s="140"/>
      <c r="BE208" s="140"/>
      <c r="BF208" s="140"/>
      <c r="BG208" s="140"/>
      <c r="BH208" s="140"/>
      <c r="BI208" s="140"/>
      <c r="BJ208" s="140"/>
      <c r="BK208" s="140"/>
      <c r="BL208" s="140"/>
      <c r="BM208" s="140"/>
      <c r="BN208" s="140"/>
      <c r="BO208" s="140"/>
      <c r="BP208" s="140"/>
      <c r="BQ208" s="140"/>
      <c r="BR208" s="140"/>
      <c r="BS208" s="140"/>
      <c r="BT208" s="140"/>
      <c r="BU208" s="140"/>
      <c r="BV208" s="140"/>
      <c r="BW208" s="140"/>
      <c r="BX208" s="140"/>
      <c r="BY208" s="140"/>
      <c r="BZ208" s="140"/>
      <c r="CA208" s="140"/>
      <c r="CB208" s="140"/>
      <c r="CC208" s="140"/>
      <c r="CD208" s="140"/>
      <c r="CE208" s="140"/>
      <c r="CF208" s="140"/>
      <c r="CG208" s="140"/>
      <c r="CH208" s="140"/>
      <c r="CI208" s="140"/>
      <c r="CJ208" s="140"/>
      <c r="CK208" s="140"/>
      <c r="CL208" s="140"/>
      <c r="CM208" s="140"/>
      <c r="CN208" s="140"/>
      <c r="CO208" s="140"/>
      <c r="CP208" s="140"/>
      <c r="CQ208" s="140"/>
      <c r="CR208" s="140"/>
      <c r="CS208" s="140"/>
      <c r="CT208" s="140"/>
      <c r="CU208" s="140"/>
      <c r="CV208" s="140"/>
      <c r="CW208" s="140"/>
      <c r="CX208" s="140"/>
      <c r="CY208" s="140"/>
      <c r="CZ208" s="140"/>
      <c r="DA208" s="140"/>
      <c r="DB208" s="140"/>
      <c r="DC208" s="140"/>
      <c r="DD208" s="140"/>
      <c r="DE208" s="140"/>
      <c r="DF208" s="140"/>
      <c r="DG208" s="140"/>
      <c r="DH208" s="140"/>
      <c r="DI208" s="140"/>
      <c r="DJ208" s="140"/>
      <c r="DK208" s="140"/>
      <c r="DL208" s="140"/>
      <c r="DM208" s="140"/>
      <c r="DN208" s="140"/>
      <c r="DO208" s="140"/>
      <c r="DP208" s="140"/>
      <c r="DQ208" s="140"/>
      <c r="DR208" s="140"/>
      <c r="DS208" s="140"/>
      <c r="DT208" s="140"/>
      <c r="DU208" s="140"/>
      <c r="DV208" s="140"/>
      <c r="DW208" s="140"/>
      <c r="DX208" s="140"/>
      <c r="DY208" s="140"/>
      <c r="DZ208" s="140"/>
      <c r="EA208" s="140"/>
      <c r="EB208" s="140"/>
      <c r="EC208" s="140"/>
      <c r="ED208" s="140"/>
      <c r="EE208" s="140"/>
      <c r="EF208" s="140"/>
      <c r="EG208" s="140"/>
      <c r="EH208" s="140"/>
      <c r="EI208" s="140"/>
      <c r="EJ208" s="140"/>
      <c r="EK208" s="140"/>
      <c r="EL208" s="140"/>
      <c r="EM208" s="140"/>
      <c r="EN208" s="140"/>
      <c r="EO208" s="140"/>
      <c r="EP208" s="140"/>
      <c r="EQ208" s="140"/>
      <c r="ER208" s="140"/>
      <c r="ES208" s="140"/>
      <c r="ET208" s="140"/>
      <c r="EU208" s="140"/>
      <c r="EV208" s="140"/>
      <c r="EW208" s="140"/>
      <c r="EX208" s="140"/>
      <c r="EY208" s="140"/>
      <c r="EZ208" s="140"/>
      <c r="FA208" s="140"/>
      <c r="FB208" s="140"/>
      <c r="FC208" s="140"/>
      <c r="FD208" s="140"/>
      <c r="FE208" s="140"/>
      <c r="FF208" s="140"/>
      <c r="FG208" s="140"/>
      <c r="FH208" s="140"/>
      <c r="FI208" s="140"/>
      <c r="FJ208" s="140"/>
      <c r="FK208" s="140"/>
      <c r="FL208" s="140"/>
      <c r="FM208" s="140"/>
      <c r="FN208" s="140"/>
      <c r="FO208" s="140"/>
      <c r="FP208" s="140"/>
      <c r="FQ208" s="140"/>
      <c r="FR208" s="140"/>
      <c r="FS208" s="140"/>
      <c r="FT208" s="140"/>
      <c r="FU208" s="140"/>
      <c r="FV208" s="140"/>
      <c r="FW208" s="140"/>
      <c r="FX208" s="140"/>
      <c r="FY208" s="140"/>
      <c r="FZ208" s="140"/>
      <c r="GA208" s="140"/>
      <c r="GB208" s="140"/>
      <c r="GC208" s="140"/>
      <c r="GD208" s="140"/>
      <c r="GE208" s="140"/>
      <c r="GF208" s="140"/>
      <c r="GG208" s="140"/>
      <c r="GH208" s="140"/>
      <c r="GI208" s="140"/>
      <c r="GJ208" s="140"/>
      <c r="GK208" s="140"/>
      <c r="GL208" s="140"/>
      <c r="GM208" s="140"/>
      <c r="GN208" s="140"/>
      <c r="GO208" s="140"/>
      <c r="GP208" s="140"/>
      <c r="GQ208" s="140"/>
      <c r="GR208" s="140"/>
      <c r="GS208" s="140"/>
      <c r="GT208" s="140"/>
      <c r="GU208" s="140"/>
      <c r="GV208" s="140"/>
      <c r="GW208" s="140"/>
      <c r="GX208" s="140"/>
      <c r="GY208" s="140"/>
      <c r="GZ208" s="140"/>
      <c r="HA208" s="140"/>
      <c r="HB208" s="140"/>
      <c r="HC208" s="140"/>
      <c r="HD208" s="140"/>
      <c r="HE208" s="140"/>
      <c r="HF208" s="140"/>
      <c r="HG208" s="140"/>
      <c r="HH208" s="140"/>
      <c r="HI208" s="140"/>
      <c r="HJ208" s="140"/>
      <c r="HK208" s="140"/>
      <c r="HL208" s="140"/>
      <c r="HM208" s="140"/>
      <c r="HN208" s="140"/>
      <c r="HO208" s="140"/>
      <c r="HP208" s="140"/>
      <c r="HQ208" s="140"/>
      <c r="HR208" s="140"/>
      <c r="HS208" s="140"/>
      <c r="HT208" s="140"/>
      <c r="HU208" s="140"/>
      <c r="HV208" s="140"/>
      <c r="HW208" s="141"/>
      <c r="HX208" s="142"/>
    </row>
    <row collapsed="false" customFormat="false" customHeight="false" hidden="false" ht="12.75" outlineLevel="0" r="209">
      <c r="D209" s="113" t="s">
        <v>313</v>
      </c>
      <c r="E209" s="139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  <c r="AA209" s="140"/>
      <c r="AB209" s="140"/>
      <c r="AC209" s="140"/>
      <c r="AD209" s="140"/>
      <c r="AE209" s="140"/>
      <c r="AF209" s="140"/>
      <c r="AG209" s="140"/>
      <c r="AH209" s="140"/>
      <c r="AI209" s="140"/>
      <c r="AJ209" s="140"/>
      <c r="AK209" s="140"/>
      <c r="AL209" s="140"/>
      <c r="AM209" s="140"/>
      <c r="AN209" s="140"/>
      <c r="AO209" s="140"/>
      <c r="AP209" s="140"/>
      <c r="AQ209" s="140"/>
      <c r="AR209" s="140"/>
      <c r="AS209" s="140"/>
      <c r="AT209" s="140"/>
      <c r="AU209" s="140"/>
      <c r="AV209" s="140"/>
      <c r="AW209" s="140"/>
      <c r="AX209" s="140"/>
      <c r="AY209" s="140"/>
      <c r="AZ209" s="140"/>
      <c r="BA209" s="140"/>
      <c r="BB209" s="140"/>
      <c r="BC209" s="140"/>
      <c r="BD209" s="140"/>
      <c r="BE209" s="140"/>
      <c r="BF209" s="140"/>
      <c r="BG209" s="140"/>
      <c r="BH209" s="140"/>
      <c r="BI209" s="140"/>
      <c r="BJ209" s="140"/>
      <c r="BK209" s="140"/>
      <c r="BL209" s="140"/>
      <c r="BM209" s="140"/>
      <c r="BN209" s="140"/>
      <c r="BO209" s="140"/>
      <c r="BP209" s="140"/>
      <c r="BQ209" s="140"/>
      <c r="BR209" s="140"/>
      <c r="BS209" s="140"/>
      <c r="BT209" s="140"/>
      <c r="BU209" s="140"/>
      <c r="BV209" s="140"/>
      <c r="BW209" s="140"/>
      <c r="BX209" s="140"/>
      <c r="BY209" s="140"/>
      <c r="BZ209" s="140"/>
      <c r="CA209" s="140"/>
      <c r="CB209" s="140"/>
      <c r="CC209" s="140"/>
      <c r="CD209" s="140"/>
      <c r="CE209" s="140"/>
      <c r="CF209" s="140"/>
      <c r="CG209" s="140"/>
      <c r="CH209" s="140"/>
      <c r="CI209" s="140"/>
      <c r="CJ209" s="140"/>
      <c r="CK209" s="140"/>
      <c r="CL209" s="140"/>
      <c r="CM209" s="140"/>
      <c r="CN209" s="140"/>
      <c r="CO209" s="140"/>
      <c r="CP209" s="140"/>
      <c r="CQ209" s="140"/>
      <c r="CR209" s="140"/>
      <c r="CS209" s="140"/>
      <c r="CT209" s="140"/>
      <c r="CU209" s="140"/>
      <c r="CV209" s="140"/>
      <c r="CW209" s="140"/>
      <c r="CX209" s="140"/>
      <c r="CY209" s="140"/>
      <c r="CZ209" s="140"/>
      <c r="DA209" s="140"/>
      <c r="DB209" s="140"/>
      <c r="DC209" s="140"/>
      <c r="DD209" s="140"/>
      <c r="DE209" s="140"/>
      <c r="DF209" s="140"/>
      <c r="DG209" s="140"/>
      <c r="DH209" s="140"/>
      <c r="DI209" s="140"/>
      <c r="DJ209" s="140"/>
      <c r="DK209" s="140"/>
      <c r="DL209" s="140"/>
      <c r="DM209" s="140"/>
      <c r="DN209" s="140"/>
      <c r="DO209" s="140"/>
      <c r="DP209" s="140"/>
      <c r="DQ209" s="140"/>
      <c r="DR209" s="140"/>
      <c r="DS209" s="140"/>
      <c r="DT209" s="140"/>
      <c r="DU209" s="140"/>
      <c r="DV209" s="140"/>
      <c r="DW209" s="140"/>
      <c r="DX209" s="140"/>
      <c r="DY209" s="140"/>
      <c r="DZ209" s="140"/>
      <c r="EA209" s="140"/>
      <c r="EB209" s="140"/>
      <c r="EC209" s="140"/>
      <c r="ED209" s="140"/>
      <c r="EE209" s="140"/>
      <c r="EF209" s="140"/>
      <c r="EG209" s="140"/>
      <c r="EH209" s="140"/>
      <c r="EI209" s="140"/>
      <c r="EJ209" s="140"/>
      <c r="EK209" s="140"/>
      <c r="EL209" s="140"/>
      <c r="EM209" s="140"/>
      <c r="EN209" s="140"/>
      <c r="EO209" s="140"/>
      <c r="EP209" s="140"/>
      <c r="EQ209" s="140"/>
      <c r="ER209" s="140"/>
      <c r="ES209" s="140"/>
      <c r="ET209" s="140"/>
      <c r="EU209" s="140"/>
      <c r="EV209" s="140"/>
      <c r="EW209" s="140"/>
      <c r="EX209" s="140"/>
      <c r="EY209" s="140"/>
      <c r="EZ209" s="140"/>
      <c r="FA209" s="140"/>
      <c r="FB209" s="140"/>
      <c r="FC209" s="140"/>
      <c r="FD209" s="140"/>
      <c r="FE209" s="140"/>
      <c r="FF209" s="140"/>
      <c r="FG209" s="140"/>
      <c r="FH209" s="140"/>
      <c r="FI209" s="140"/>
      <c r="FJ209" s="140"/>
      <c r="FK209" s="140"/>
      <c r="FL209" s="140"/>
      <c r="FM209" s="140"/>
      <c r="FN209" s="140"/>
      <c r="FO209" s="140"/>
      <c r="FP209" s="140"/>
      <c r="FQ209" s="140"/>
      <c r="FR209" s="140"/>
      <c r="FS209" s="140"/>
      <c r="FT209" s="140"/>
      <c r="FU209" s="140"/>
      <c r="FV209" s="140"/>
      <c r="FW209" s="140"/>
      <c r="FX209" s="140"/>
      <c r="FY209" s="140"/>
      <c r="FZ209" s="140"/>
      <c r="GA209" s="140"/>
      <c r="GB209" s="140"/>
      <c r="GC209" s="140"/>
      <c r="GD209" s="140"/>
      <c r="GE209" s="140"/>
      <c r="GF209" s="140"/>
      <c r="GG209" s="140"/>
      <c r="GH209" s="140"/>
      <c r="GI209" s="140"/>
      <c r="GJ209" s="140"/>
      <c r="GK209" s="140"/>
      <c r="GL209" s="140"/>
      <c r="GM209" s="140"/>
      <c r="GN209" s="140"/>
      <c r="GO209" s="140"/>
      <c r="GP209" s="140"/>
      <c r="GQ209" s="140"/>
      <c r="GR209" s="140"/>
      <c r="GS209" s="140"/>
      <c r="GT209" s="140"/>
      <c r="GU209" s="140"/>
      <c r="GV209" s="140"/>
      <c r="GW209" s="140"/>
      <c r="GX209" s="140"/>
      <c r="GY209" s="140"/>
      <c r="GZ209" s="140"/>
      <c r="HA209" s="140"/>
      <c r="HB209" s="140"/>
      <c r="HC209" s="140"/>
      <c r="HD209" s="140"/>
      <c r="HE209" s="140"/>
      <c r="HF209" s="140"/>
      <c r="HG209" s="140"/>
      <c r="HH209" s="140"/>
      <c r="HI209" s="140"/>
      <c r="HJ209" s="140"/>
      <c r="HK209" s="140"/>
      <c r="HL209" s="140"/>
      <c r="HM209" s="140"/>
      <c r="HN209" s="140"/>
      <c r="HO209" s="140"/>
      <c r="HP209" s="140"/>
      <c r="HQ209" s="140"/>
      <c r="HR209" s="140"/>
      <c r="HS209" s="140"/>
      <c r="HT209" s="140"/>
      <c r="HU209" s="140"/>
      <c r="HV209" s="140"/>
      <c r="HW209" s="141"/>
      <c r="HX209" s="142"/>
    </row>
    <row collapsed="false" customFormat="false" customHeight="false" hidden="false" ht="12.75" outlineLevel="0" r="210">
      <c r="D210" s="113" t="s">
        <v>314</v>
      </c>
      <c r="E210" s="139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  <c r="AA210" s="140"/>
      <c r="AB210" s="140"/>
      <c r="AC210" s="140"/>
      <c r="AD210" s="140"/>
      <c r="AE210" s="140"/>
      <c r="AF210" s="140"/>
      <c r="AG210" s="140"/>
      <c r="AH210" s="140"/>
      <c r="AI210" s="140"/>
      <c r="AJ210" s="140"/>
      <c r="AK210" s="140"/>
      <c r="AL210" s="140"/>
      <c r="AM210" s="140"/>
      <c r="AN210" s="140"/>
      <c r="AO210" s="140"/>
      <c r="AP210" s="140"/>
      <c r="AQ210" s="140"/>
      <c r="AR210" s="140"/>
      <c r="AS210" s="140"/>
      <c r="AT210" s="140"/>
      <c r="AU210" s="140"/>
      <c r="AV210" s="140"/>
      <c r="AW210" s="140"/>
      <c r="AX210" s="140"/>
      <c r="AY210" s="140"/>
      <c r="AZ210" s="140"/>
      <c r="BA210" s="140"/>
      <c r="BB210" s="140"/>
      <c r="BC210" s="140"/>
      <c r="BD210" s="140"/>
      <c r="BE210" s="140"/>
      <c r="BF210" s="140"/>
      <c r="BG210" s="140"/>
      <c r="BH210" s="140"/>
      <c r="BI210" s="140"/>
      <c r="BJ210" s="140"/>
      <c r="BK210" s="140"/>
      <c r="BL210" s="140"/>
      <c r="BM210" s="140"/>
      <c r="BN210" s="140"/>
      <c r="BO210" s="140"/>
      <c r="BP210" s="140"/>
      <c r="BQ210" s="140"/>
      <c r="BR210" s="140"/>
      <c r="BS210" s="140"/>
      <c r="BT210" s="140"/>
      <c r="BU210" s="140"/>
      <c r="BV210" s="140"/>
      <c r="BW210" s="140"/>
      <c r="BX210" s="140"/>
      <c r="BY210" s="140"/>
      <c r="BZ210" s="140"/>
      <c r="CA210" s="140"/>
      <c r="CB210" s="140"/>
      <c r="CC210" s="140"/>
      <c r="CD210" s="140"/>
      <c r="CE210" s="140"/>
      <c r="CF210" s="140"/>
      <c r="CG210" s="140"/>
      <c r="CH210" s="140"/>
      <c r="CI210" s="140"/>
      <c r="CJ210" s="140"/>
      <c r="CK210" s="140"/>
      <c r="CL210" s="140"/>
      <c r="CM210" s="140"/>
      <c r="CN210" s="140"/>
      <c r="CO210" s="140"/>
      <c r="CP210" s="140"/>
      <c r="CQ210" s="140"/>
      <c r="CR210" s="140"/>
      <c r="CS210" s="140"/>
      <c r="CT210" s="140"/>
      <c r="CU210" s="140"/>
      <c r="CV210" s="140"/>
      <c r="CW210" s="140"/>
      <c r="CX210" s="140"/>
      <c r="CY210" s="140"/>
      <c r="CZ210" s="140"/>
      <c r="DA210" s="140"/>
      <c r="DB210" s="140"/>
      <c r="DC210" s="140"/>
      <c r="DD210" s="140"/>
      <c r="DE210" s="140"/>
      <c r="DF210" s="140"/>
      <c r="DG210" s="140"/>
      <c r="DH210" s="140"/>
      <c r="DI210" s="140"/>
      <c r="DJ210" s="140"/>
      <c r="DK210" s="140"/>
      <c r="DL210" s="140"/>
      <c r="DM210" s="140"/>
      <c r="DN210" s="140"/>
      <c r="DO210" s="140"/>
      <c r="DP210" s="140"/>
      <c r="DQ210" s="140"/>
      <c r="DR210" s="140"/>
      <c r="DS210" s="140"/>
      <c r="DT210" s="140"/>
      <c r="DU210" s="140"/>
      <c r="DV210" s="140"/>
      <c r="DW210" s="140"/>
      <c r="DX210" s="140"/>
      <c r="DY210" s="140"/>
      <c r="DZ210" s="140"/>
      <c r="EA210" s="140"/>
      <c r="EB210" s="140"/>
      <c r="EC210" s="140"/>
      <c r="ED210" s="140"/>
      <c r="EE210" s="140"/>
      <c r="EF210" s="140"/>
      <c r="EG210" s="140"/>
      <c r="EH210" s="140"/>
      <c r="EI210" s="140"/>
      <c r="EJ210" s="140"/>
      <c r="EK210" s="140"/>
      <c r="EL210" s="140"/>
      <c r="EM210" s="140"/>
      <c r="EN210" s="140"/>
      <c r="EO210" s="140"/>
      <c r="EP210" s="140"/>
      <c r="EQ210" s="140"/>
      <c r="ER210" s="140"/>
      <c r="ES210" s="140"/>
      <c r="ET210" s="140"/>
      <c r="EU210" s="140"/>
      <c r="EV210" s="140"/>
      <c r="EW210" s="140"/>
      <c r="EX210" s="140"/>
      <c r="EY210" s="140"/>
      <c r="EZ210" s="140"/>
      <c r="FA210" s="140"/>
      <c r="FB210" s="140"/>
      <c r="FC210" s="140"/>
      <c r="FD210" s="140"/>
      <c r="FE210" s="140"/>
      <c r="FF210" s="140"/>
      <c r="FG210" s="140"/>
      <c r="FH210" s="140"/>
      <c r="FI210" s="140"/>
      <c r="FJ210" s="140"/>
      <c r="FK210" s="140"/>
      <c r="FL210" s="140"/>
      <c r="FM210" s="140"/>
      <c r="FN210" s="140"/>
      <c r="FO210" s="140"/>
      <c r="FP210" s="140"/>
      <c r="FQ210" s="140"/>
      <c r="FR210" s="140"/>
      <c r="FS210" s="140"/>
      <c r="FT210" s="140"/>
      <c r="FU210" s="140"/>
      <c r="FV210" s="140"/>
      <c r="FW210" s="140"/>
      <c r="FX210" s="140"/>
      <c r="FY210" s="140"/>
      <c r="FZ210" s="140"/>
      <c r="GA210" s="140"/>
      <c r="GB210" s="140"/>
      <c r="GC210" s="140"/>
      <c r="GD210" s="140"/>
      <c r="GE210" s="140"/>
      <c r="GF210" s="140"/>
      <c r="GG210" s="140"/>
      <c r="GH210" s="140"/>
      <c r="GI210" s="140"/>
      <c r="GJ210" s="140"/>
      <c r="GK210" s="140"/>
      <c r="GL210" s="140"/>
      <c r="GM210" s="140"/>
      <c r="GN210" s="140"/>
      <c r="GO210" s="140"/>
      <c r="GP210" s="140"/>
      <c r="GQ210" s="140"/>
      <c r="GR210" s="140"/>
      <c r="GS210" s="140"/>
      <c r="GT210" s="140"/>
      <c r="GU210" s="140"/>
      <c r="GV210" s="140"/>
      <c r="GW210" s="140"/>
      <c r="GX210" s="140"/>
      <c r="GY210" s="140"/>
      <c r="GZ210" s="140"/>
      <c r="HA210" s="140"/>
      <c r="HB210" s="140"/>
      <c r="HC210" s="140"/>
      <c r="HD210" s="140"/>
      <c r="HE210" s="140"/>
      <c r="HF210" s="140"/>
      <c r="HG210" s="140"/>
      <c r="HH210" s="140"/>
      <c r="HI210" s="140"/>
      <c r="HJ210" s="140"/>
      <c r="HK210" s="140"/>
      <c r="HL210" s="140"/>
      <c r="HM210" s="140"/>
      <c r="HN210" s="140"/>
      <c r="HO210" s="140"/>
      <c r="HP210" s="140"/>
      <c r="HQ210" s="140"/>
      <c r="HR210" s="140"/>
      <c r="HS210" s="140"/>
      <c r="HT210" s="140"/>
      <c r="HU210" s="140"/>
      <c r="HV210" s="140"/>
      <c r="HW210" s="141"/>
      <c r="HX210" s="142"/>
    </row>
    <row collapsed="false" customFormat="false" customHeight="false" hidden="false" ht="12.75" outlineLevel="0" r="211">
      <c r="D211" s="113" t="s">
        <v>315</v>
      </c>
      <c r="E211" s="139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  <c r="AA211" s="140"/>
      <c r="AB211" s="140"/>
      <c r="AC211" s="140"/>
      <c r="AD211" s="140"/>
      <c r="AE211" s="140"/>
      <c r="AF211" s="140"/>
      <c r="AG211" s="140"/>
      <c r="AH211" s="140"/>
      <c r="AI211" s="140"/>
      <c r="AJ211" s="140"/>
      <c r="AK211" s="140"/>
      <c r="AL211" s="140"/>
      <c r="AM211" s="140"/>
      <c r="AN211" s="140"/>
      <c r="AO211" s="140"/>
      <c r="AP211" s="140"/>
      <c r="AQ211" s="140"/>
      <c r="AR211" s="140"/>
      <c r="AS211" s="140"/>
      <c r="AT211" s="140"/>
      <c r="AU211" s="140"/>
      <c r="AV211" s="140"/>
      <c r="AW211" s="140"/>
      <c r="AX211" s="140"/>
      <c r="AY211" s="140"/>
      <c r="AZ211" s="140"/>
      <c r="BA211" s="140"/>
      <c r="BB211" s="140"/>
      <c r="BC211" s="140"/>
      <c r="BD211" s="140"/>
      <c r="BE211" s="140"/>
      <c r="BF211" s="140"/>
      <c r="BG211" s="140"/>
      <c r="BH211" s="140"/>
      <c r="BI211" s="140"/>
      <c r="BJ211" s="140"/>
      <c r="BK211" s="140"/>
      <c r="BL211" s="140"/>
      <c r="BM211" s="140"/>
      <c r="BN211" s="140"/>
      <c r="BO211" s="140"/>
      <c r="BP211" s="140"/>
      <c r="BQ211" s="140"/>
      <c r="BR211" s="140"/>
      <c r="BS211" s="140"/>
      <c r="BT211" s="140"/>
      <c r="BU211" s="140"/>
      <c r="BV211" s="140"/>
      <c r="BW211" s="140"/>
      <c r="BX211" s="140"/>
      <c r="BY211" s="140"/>
      <c r="BZ211" s="140"/>
      <c r="CA211" s="140"/>
      <c r="CB211" s="140"/>
      <c r="CC211" s="140"/>
      <c r="CD211" s="140"/>
      <c r="CE211" s="140"/>
      <c r="CF211" s="140"/>
      <c r="CG211" s="140"/>
      <c r="CH211" s="140"/>
      <c r="CI211" s="140"/>
      <c r="CJ211" s="140"/>
      <c r="CK211" s="140"/>
      <c r="CL211" s="140"/>
      <c r="CM211" s="140"/>
      <c r="CN211" s="140"/>
      <c r="CO211" s="140"/>
      <c r="CP211" s="140"/>
      <c r="CQ211" s="140"/>
      <c r="CR211" s="140"/>
      <c r="CS211" s="140"/>
      <c r="CT211" s="140"/>
      <c r="CU211" s="140"/>
      <c r="CV211" s="140"/>
      <c r="CW211" s="140"/>
      <c r="CX211" s="140"/>
      <c r="CY211" s="140"/>
      <c r="CZ211" s="140"/>
      <c r="DA211" s="140"/>
      <c r="DB211" s="140"/>
      <c r="DC211" s="140"/>
      <c r="DD211" s="140"/>
      <c r="DE211" s="140"/>
      <c r="DF211" s="140"/>
      <c r="DG211" s="140"/>
      <c r="DH211" s="140"/>
      <c r="DI211" s="140"/>
      <c r="DJ211" s="140"/>
      <c r="DK211" s="140"/>
      <c r="DL211" s="140"/>
      <c r="DM211" s="140"/>
      <c r="DN211" s="140"/>
      <c r="DO211" s="140"/>
      <c r="DP211" s="140"/>
      <c r="DQ211" s="140"/>
      <c r="DR211" s="140"/>
      <c r="DS211" s="140"/>
      <c r="DT211" s="140"/>
      <c r="DU211" s="140"/>
      <c r="DV211" s="140"/>
      <c r="DW211" s="140"/>
      <c r="DX211" s="140"/>
      <c r="DY211" s="140"/>
      <c r="DZ211" s="140"/>
      <c r="EA211" s="140"/>
      <c r="EB211" s="140"/>
      <c r="EC211" s="140"/>
      <c r="ED211" s="140"/>
      <c r="EE211" s="140"/>
      <c r="EF211" s="140"/>
      <c r="EG211" s="140"/>
      <c r="EH211" s="140"/>
      <c r="EI211" s="140"/>
      <c r="EJ211" s="140"/>
      <c r="EK211" s="140"/>
      <c r="EL211" s="140"/>
      <c r="EM211" s="140"/>
      <c r="EN211" s="140"/>
      <c r="EO211" s="140"/>
      <c r="EP211" s="140"/>
      <c r="EQ211" s="140"/>
      <c r="ER211" s="140"/>
      <c r="ES211" s="140"/>
      <c r="ET211" s="140"/>
      <c r="EU211" s="140"/>
      <c r="EV211" s="140"/>
      <c r="EW211" s="140"/>
      <c r="EX211" s="140"/>
      <c r="EY211" s="140"/>
      <c r="EZ211" s="140"/>
      <c r="FA211" s="140"/>
      <c r="FB211" s="140"/>
      <c r="FC211" s="140"/>
      <c r="FD211" s="140"/>
      <c r="FE211" s="140"/>
      <c r="FF211" s="140"/>
      <c r="FG211" s="140"/>
      <c r="FH211" s="140"/>
      <c r="FI211" s="140"/>
      <c r="FJ211" s="140"/>
      <c r="FK211" s="140"/>
      <c r="FL211" s="140"/>
      <c r="FM211" s="140"/>
      <c r="FN211" s="140"/>
      <c r="FO211" s="140"/>
      <c r="FP211" s="140"/>
      <c r="FQ211" s="140"/>
      <c r="FR211" s="140"/>
      <c r="FS211" s="140"/>
      <c r="FT211" s="140"/>
      <c r="FU211" s="140"/>
      <c r="FV211" s="140"/>
      <c r="FW211" s="140"/>
      <c r="FX211" s="140"/>
      <c r="FY211" s="140"/>
      <c r="FZ211" s="140"/>
      <c r="GA211" s="140"/>
      <c r="GB211" s="140"/>
      <c r="GC211" s="140"/>
      <c r="GD211" s="140"/>
      <c r="GE211" s="140"/>
      <c r="GF211" s="140"/>
      <c r="GG211" s="140"/>
      <c r="GH211" s="140"/>
      <c r="GI211" s="140"/>
      <c r="GJ211" s="140"/>
      <c r="GK211" s="140"/>
      <c r="GL211" s="140"/>
      <c r="GM211" s="140"/>
      <c r="GN211" s="140"/>
      <c r="GO211" s="140"/>
      <c r="GP211" s="140"/>
      <c r="GQ211" s="140"/>
      <c r="GR211" s="140"/>
      <c r="GS211" s="140"/>
      <c r="GT211" s="140"/>
      <c r="GU211" s="140"/>
      <c r="GV211" s="140"/>
      <c r="GW211" s="140"/>
      <c r="GX211" s="140"/>
      <c r="GY211" s="140"/>
      <c r="GZ211" s="140"/>
      <c r="HA211" s="140"/>
      <c r="HB211" s="140"/>
      <c r="HC211" s="140"/>
      <c r="HD211" s="140"/>
      <c r="HE211" s="140"/>
      <c r="HF211" s="140"/>
      <c r="HG211" s="140"/>
      <c r="HH211" s="140"/>
      <c r="HI211" s="140"/>
      <c r="HJ211" s="140"/>
      <c r="HK211" s="140"/>
      <c r="HL211" s="140"/>
      <c r="HM211" s="140"/>
      <c r="HN211" s="140"/>
      <c r="HO211" s="140"/>
      <c r="HP211" s="140"/>
      <c r="HQ211" s="140"/>
      <c r="HR211" s="140"/>
      <c r="HS211" s="140"/>
      <c r="HT211" s="140"/>
      <c r="HU211" s="140"/>
      <c r="HV211" s="140"/>
      <c r="HW211" s="141"/>
      <c r="HX211" s="142"/>
    </row>
    <row collapsed="false" customFormat="false" customHeight="false" hidden="false" ht="12.75" outlineLevel="0" r="212">
      <c r="D212" s="113" t="s">
        <v>316</v>
      </c>
      <c r="E212" s="139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  <c r="AA212" s="140"/>
      <c r="AB212" s="140"/>
      <c r="AC212" s="140"/>
      <c r="AD212" s="140"/>
      <c r="AE212" s="140"/>
      <c r="AF212" s="140"/>
      <c r="AG212" s="140"/>
      <c r="AH212" s="140"/>
      <c r="AI212" s="140"/>
      <c r="AJ212" s="140"/>
      <c r="AK212" s="140"/>
      <c r="AL212" s="140"/>
      <c r="AM212" s="140"/>
      <c r="AN212" s="140"/>
      <c r="AO212" s="140"/>
      <c r="AP212" s="140"/>
      <c r="AQ212" s="140"/>
      <c r="AR212" s="140"/>
      <c r="AS212" s="140"/>
      <c r="AT212" s="140"/>
      <c r="AU212" s="140"/>
      <c r="AV212" s="140"/>
      <c r="AW212" s="140"/>
      <c r="AX212" s="140"/>
      <c r="AY212" s="140"/>
      <c r="AZ212" s="140"/>
      <c r="BA212" s="140"/>
      <c r="BB212" s="140"/>
      <c r="BC212" s="140"/>
      <c r="BD212" s="140"/>
      <c r="BE212" s="140"/>
      <c r="BF212" s="140"/>
      <c r="BG212" s="140"/>
      <c r="BH212" s="140"/>
      <c r="BI212" s="140"/>
      <c r="BJ212" s="140"/>
      <c r="BK212" s="140"/>
      <c r="BL212" s="140"/>
      <c r="BM212" s="140"/>
      <c r="BN212" s="140"/>
      <c r="BO212" s="140"/>
      <c r="BP212" s="140"/>
      <c r="BQ212" s="140"/>
      <c r="BR212" s="140"/>
      <c r="BS212" s="140"/>
      <c r="BT212" s="140"/>
      <c r="BU212" s="140"/>
      <c r="BV212" s="140"/>
      <c r="BW212" s="140"/>
      <c r="BX212" s="140"/>
      <c r="BY212" s="140"/>
      <c r="BZ212" s="140"/>
      <c r="CA212" s="140"/>
      <c r="CB212" s="140"/>
      <c r="CC212" s="140"/>
      <c r="CD212" s="140"/>
      <c r="CE212" s="140"/>
      <c r="CF212" s="140"/>
      <c r="CG212" s="140"/>
      <c r="CH212" s="140"/>
      <c r="CI212" s="140"/>
      <c r="CJ212" s="140"/>
      <c r="CK212" s="140"/>
      <c r="CL212" s="140"/>
      <c r="CM212" s="140"/>
      <c r="CN212" s="140"/>
      <c r="CO212" s="140"/>
      <c r="CP212" s="140"/>
      <c r="CQ212" s="140"/>
      <c r="CR212" s="140"/>
      <c r="CS212" s="140"/>
      <c r="CT212" s="140"/>
      <c r="CU212" s="140"/>
      <c r="CV212" s="140"/>
      <c r="CW212" s="140"/>
      <c r="CX212" s="140"/>
      <c r="CY212" s="140"/>
      <c r="CZ212" s="140"/>
      <c r="DA212" s="140"/>
      <c r="DB212" s="140"/>
      <c r="DC212" s="140"/>
      <c r="DD212" s="140"/>
      <c r="DE212" s="140"/>
      <c r="DF212" s="140"/>
      <c r="DG212" s="140"/>
      <c r="DH212" s="140"/>
      <c r="DI212" s="140"/>
      <c r="DJ212" s="140"/>
      <c r="DK212" s="140"/>
      <c r="DL212" s="140"/>
      <c r="DM212" s="140"/>
      <c r="DN212" s="140"/>
      <c r="DO212" s="140"/>
      <c r="DP212" s="140"/>
      <c r="DQ212" s="140"/>
      <c r="DR212" s="140"/>
      <c r="DS212" s="140"/>
      <c r="DT212" s="140"/>
      <c r="DU212" s="140"/>
      <c r="DV212" s="140"/>
      <c r="DW212" s="140"/>
      <c r="DX212" s="140"/>
      <c r="DY212" s="140"/>
      <c r="DZ212" s="140"/>
      <c r="EA212" s="140"/>
      <c r="EB212" s="140"/>
      <c r="EC212" s="140"/>
      <c r="ED212" s="140"/>
      <c r="EE212" s="140"/>
      <c r="EF212" s="140"/>
      <c r="EG212" s="140"/>
      <c r="EH212" s="140"/>
      <c r="EI212" s="140"/>
      <c r="EJ212" s="140"/>
      <c r="EK212" s="140"/>
      <c r="EL212" s="140"/>
      <c r="EM212" s="140"/>
      <c r="EN212" s="140"/>
      <c r="EO212" s="140"/>
      <c r="EP212" s="140"/>
      <c r="EQ212" s="140"/>
      <c r="ER212" s="140"/>
      <c r="ES212" s="140"/>
      <c r="ET212" s="140"/>
      <c r="EU212" s="140"/>
      <c r="EV212" s="140"/>
      <c r="EW212" s="140"/>
      <c r="EX212" s="140"/>
      <c r="EY212" s="140"/>
      <c r="EZ212" s="140"/>
      <c r="FA212" s="140"/>
      <c r="FB212" s="140"/>
      <c r="FC212" s="140"/>
      <c r="FD212" s="140"/>
      <c r="FE212" s="140"/>
      <c r="FF212" s="140"/>
      <c r="FG212" s="140"/>
      <c r="FH212" s="140"/>
      <c r="FI212" s="140"/>
      <c r="FJ212" s="140"/>
      <c r="FK212" s="140"/>
      <c r="FL212" s="140"/>
      <c r="FM212" s="140"/>
      <c r="FN212" s="140"/>
      <c r="FO212" s="140"/>
      <c r="FP212" s="140"/>
      <c r="FQ212" s="140"/>
      <c r="FR212" s="140"/>
      <c r="FS212" s="140"/>
      <c r="FT212" s="140"/>
      <c r="FU212" s="140"/>
      <c r="FV212" s="140"/>
      <c r="FW212" s="140"/>
      <c r="FX212" s="140"/>
      <c r="FY212" s="140"/>
      <c r="FZ212" s="140"/>
      <c r="GA212" s="140"/>
      <c r="GB212" s="140"/>
      <c r="GC212" s="140"/>
      <c r="GD212" s="140"/>
      <c r="GE212" s="140"/>
      <c r="GF212" s="140"/>
      <c r="GG212" s="140"/>
      <c r="GH212" s="140"/>
      <c r="GI212" s="140"/>
      <c r="GJ212" s="140"/>
      <c r="GK212" s="140"/>
      <c r="GL212" s="140"/>
      <c r="GM212" s="140"/>
      <c r="GN212" s="140"/>
      <c r="GO212" s="140"/>
      <c r="GP212" s="140"/>
      <c r="GQ212" s="140"/>
      <c r="GR212" s="140"/>
      <c r="GS212" s="140"/>
      <c r="GT212" s="140"/>
      <c r="GU212" s="140"/>
      <c r="GV212" s="140"/>
      <c r="GW212" s="140"/>
      <c r="GX212" s="140"/>
      <c r="GY212" s="140"/>
      <c r="GZ212" s="140"/>
      <c r="HA212" s="140"/>
      <c r="HB212" s="140"/>
      <c r="HC212" s="140"/>
      <c r="HD212" s="140"/>
      <c r="HE212" s="140"/>
      <c r="HF212" s="140"/>
      <c r="HG212" s="140"/>
      <c r="HH212" s="140"/>
      <c r="HI212" s="140"/>
      <c r="HJ212" s="140"/>
      <c r="HK212" s="140"/>
      <c r="HL212" s="140"/>
      <c r="HM212" s="140"/>
      <c r="HN212" s="140"/>
      <c r="HO212" s="140"/>
      <c r="HP212" s="140"/>
      <c r="HQ212" s="140"/>
      <c r="HR212" s="140"/>
      <c r="HS212" s="140"/>
      <c r="HT212" s="140"/>
      <c r="HU212" s="140"/>
      <c r="HV212" s="140"/>
      <c r="HW212" s="141"/>
      <c r="HX212" s="142"/>
    </row>
    <row collapsed="false" customFormat="false" customHeight="false" hidden="false" ht="12.75" outlineLevel="0" r="213">
      <c r="D213" s="113" t="s">
        <v>317</v>
      </c>
      <c r="E213" s="139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  <c r="AA213" s="140"/>
      <c r="AB213" s="140"/>
      <c r="AC213" s="140"/>
      <c r="AD213" s="140"/>
      <c r="AE213" s="140"/>
      <c r="AF213" s="140"/>
      <c r="AG213" s="140"/>
      <c r="AH213" s="140"/>
      <c r="AI213" s="140"/>
      <c r="AJ213" s="140"/>
      <c r="AK213" s="140"/>
      <c r="AL213" s="140"/>
      <c r="AM213" s="140"/>
      <c r="AN213" s="140"/>
      <c r="AO213" s="140"/>
      <c r="AP213" s="140"/>
      <c r="AQ213" s="140"/>
      <c r="AR213" s="140"/>
      <c r="AS213" s="140"/>
      <c r="AT213" s="140"/>
      <c r="AU213" s="140"/>
      <c r="AV213" s="140"/>
      <c r="AW213" s="140"/>
      <c r="AX213" s="140"/>
      <c r="AY213" s="140"/>
      <c r="AZ213" s="140"/>
      <c r="BA213" s="140"/>
      <c r="BB213" s="140"/>
      <c r="BC213" s="140"/>
      <c r="BD213" s="140"/>
      <c r="BE213" s="140"/>
      <c r="BF213" s="140"/>
      <c r="BG213" s="140"/>
      <c r="BH213" s="140"/>
      <c r="BI213" s="140"/>
      <c r="BJ213" s="140"/>
      <c r="BK213" s="140"/>
      <c r="BL213" s="140"/>
      <c r="BM213" s="140"/>
      <c r="BN213" s="140"/>
      <c r="BO213" s="140"/>
      <c r="BP213" s="140"/>
      <c r="BQ213" s="140"/>
      <c r="BR213" s="140"/>
      <c r="BS213" s="140"/>
      <c r="BT213" s="140"/>
      <c r="BU213" s="140"/>
      <c r="BV213" s="140"/>
      <c r="BW213" s="140"/>
      <c r="BX213" s="140"/>
      <c r="BY213" s="140"/>
      <c r="BZ213" s="140"/>
      <c r="CA213" s="140"/>
      <c r="CB213" s="140"/>
      <c r="CC213" s="140"/>
      <c r="CD213" s="140"/>
      <c r="CE213" s="140"/>
      <c r="CF213" s="140"/>
      <c r="CG213" s="140"/>
      <c r="CH213" s="140"/>
      <c r="CI213" s="140"/>
      <c r="CJ213" s="140"/>
      <c r="CK213" s="140"/>
      <c r="CL213" s="140"/>
      <c r="CM213" s="140"/>
      <c r="CN213" s="140"/>
      <c r="CO213" s="140"/>
      <c r="CP213" s="140"/>
      <c r="CQ213" s="140"/>
      <c r="CR213" s="140"/>
      <c r="CS213" s="140"/>
      <c r="CT213" s="140"/>
      <c r="CU213" s="140"/>
      <c r="CV213" s="140"/>
      <c r="CW213" s="140"/>
      <c r="CX213" s="140"/>
      <c r="CY213" s="140"/>
      <c r="CZ213" s="140"/>
      <c r="DA213" s="140"/>
      <c r="DB213" s="140"/>
      <c r="DC213" s="140"/>
      <c r="DD213" s="140"/>
      <c r="DE213" s="140"/>
      <c r="DF213" s="140"/>
      <c r="DG213" s="140"/>
      <c r="DH213" s="140"/>
      <c r="DI213" s="140"/>
      <c r="DJ213" s="140"/>
      <c r="DK213" s="140"/>
      <c r="DL213" s="140"/>
      <c r="DM213" s="140"/>
      <c r="DN213" s="140"/>
      <c r="DO213" s="140"/>
      <c r="DP213" s="140"/>
      <c r="DQ213" s="140"/>
      <c r="DR213" s="140"/>
      <c r="DS213" s="140"/>
      <c r="DT213" s="140"/>
      <c r="DU213" s="140"/>
      <c r="DV213" s="140"/>
      <c r="DW213" s="140"/>
      <c r="DX213" s="140"/>
      <c r="DY213" s="140"/>
      <c r="DZ213" s="140"/>
      <c r="EA213" s="140"/>
      <c r="EB213" s="140"/>
      <c r="EC213" s="140"/>
      <c r="ED213" s="140"/>
      <c r="EE213" s="140"/>
      <c r="EF213" s="140"/>
      <c r="EG213" s="140"/>
      <c r="EH213" s="140"/>
      <c r="EI213" s="140"/>
      <c r="EJ213" s="140"/>
      <c r="EK213" s="140"/>
      <c r="EL213" s="140"/>
      <c r="EM213" s="140"/>
      <c r="EN213" s="140"/>
      <c r="EO213" s="140"/>
      <c r="EP213" s="140"/>
      <c r="EQ213" s="140"/>
      <c r="ER213" s="140"/>
      <c r="ES213" s="140"/>
      <c r="ET213" s="140"/>
      <c r="EU213" s="140"/>
      <c r="EV213" s="140"/>
      <c r="EW213" s="140"/>
      <c r="EX213" s="140"/>
      <c r="EY213" s="140"/>
      <c r="EZ213" s="140"/>
      <c r="FA213" s="140"/>
      <c r="FB213" s="140"/>
      <c r="FC213" s="140"/>
      <c r="FD213" s="140"/>
      <c r="FE213" s="140"/>
      <c r="FF213" s="140"/>
      <c r="FG213" s="140"/>
      <c r="FH213" s="140"/>
      <c r="FI213" s="140"/>
      <c r="FJ213" s="140"/>
      <c r="FK213" s="140"/>
      <c r="FL213" s="140"/>
      <c r="FM213" s="140"/>
      <c r="FN213" s="140"/>
      <c r="FO213" s="140"/>
      <c r="FP213" s="140"/>
      <c r="FQ213" s="140"/>
      <c r="FR213" s="140"/>
      <c r="FS213" s="140"/>
      <c r="FT213" s="140"/>
      <c r="FU213" s="140"/>
      <c r="FV213" s="140"/>
      <c r="FW213" s="140"/>
      <c r="FX213" s="140"/>
      <c r="FY213" s="140"/>
      <c r="FZ213" s="140"/>
      <c r="GA213" s="140"/>
      <c r="GB213" s="140"/>
      <c r="GC213" s="140"/>
      <c r="GD213" s="140"/>
      <c r="GE213" s="140"/>
      <c r="GF213" s="140"/>
      <c r="GG213" s="140"/>
      <c r="GH213" s="140"/>
      <c r="GI213" s="140"/>
      <c r="GJ213" s="140"/>
      <c r="GK213" s="140"/>
      <c r="GL213" s="140"/>
      <c r="GM213" s="140"/>
      <c r="GN213" s="140"/>
      <c r="GO213" s="140"/>
      <c r="GP213" s="140"/>
      <c r="GQ213" s="140"/>
      <c r="GR213" s="140"/>
      <c r="GS213" s="140"/>
      <c r="GT213" s="140"/>
      <c r="GU213" s="140"/>
      <c r="GV213" s="140"/>
      <c r="GW213" s="140"/>
      <c r="GX213" s="140"/>
      <c r="GY213" s="140"/>
      <c r="GZ213" s="140"/>
      <c r="HA213" s="140"/>
      <c r="HB213" s="140"/>
      <c r="HC213" s="140"/>
      <c r="HD213" s="140"/>
      <c r="HE213" s="140"/>
      <c r="HF213" s="140"/>
      <c r="HG213" s="140"/>
      <c r="HH213" s="140"/>
      <c r="HI213" s="140"/>
      <c r="HJ213" s="140"/>
      <c r="HK213" s="140"/>
      <c r="HL213" s="140"/>
      <c r="HM213" s="140"/>
      <c r="HN213" s="140"/>
      <c r="HO213" s="140"/>
      <c r="HP213" s="140"/>
      <c r="HQ213" s="140"/>
      <c r="HR213" s="140"/>
      <c r="HS213" s="140"/>
      <c r="HT213" s="140"/>
      <c r="HU213" s="140"/>
      <c r="HV213" s="140"/>
      <c r="HW213" s="141"/>
      <c r="HX213" s="142"/>
    </row>
    <row collapsed="false" customFormat="false" customHeight="false" hidden="false" ht="12.75" outlineLevel="0" r="214">
      <c r="D214" s="113" t="s">
        <v>318</v>
      </c>
      <c r="E214" s="139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  <c r="AA214" s="140"/>
      <c r="AB214" s="140"/>
      <c r="AC214" s="140"/>
      <c r="AD214" s="140"/>
      <c r="AE214" s="140"/>
      <c r="AF214" s="140"/>
      <c r="AG214" s="140"/>
      <c r="AH214" s="140"/>
      <c r="AI214" s="140"/>
      <c r="AJ214" s="140"/>
      <c r="AK214" s="140"/>
      <c r="AL214" s="140"/>
      <c r="AM214" s="140"/>
      <c r="AN214" s="140"/>
      <c r="AO214" s="140"/>
      <c r="AP214" s="140"/>
      <c r="AQ214" s="140"/>
      <c r="AR214" s="140"/>
      <c r="AS214" s="140"/>
      <c r="AT214" s="140"/>
      <c r="AU214" s="140"/>
      <c r="AV214" s="140"/>
      <c r="AW214" s="140"/>
      <c r="AX214" s="140"/>
      <c r="AY214" s="140"/>
      <c r="AZ214" s="140"/>
      <c r="BA214" s="140"/>
      <c r="BB214" s="140"/>
      <c r="BC214" s="140"/>
      <c r="BD214" s="140"/>
      <c r="BE214" s="140"/>
      <c r="BF214" s="140"/>
      <c r="BG214" s="140"/>
      <c r="BH214" s="140"/>
      <c r="BI214" s="140"/>
      <c r="BJ214" s="140"/>
      <c r="BK214" s="140"/>
      <c r="BL214" s="140"/>
      <c r="BM214" s="140"/>
      <c r="BN214" s="140"/>
      <c r="BO214" s="140"/>
      <c r="BP214" s="140"/>
      <c r="BQ214" s="140"/>
      <c r="BR214" s="140"/>
      <c r="BS214" s="140"/>
      <c r="BT214" s="140"/>
      <c r="BU214" s="140"/>
      <c r="BV214" s="140"/>
      <c r="BW214" s="140"/>
      <c r="BX214" s="140"/>
      <c r="BY214" s="140"/>
      <c r="BZ214" s="140"/>
      <c r="CA214" s="140"/>
      <c r="CB214" s="140"/>
      <c r="CC214" s="140"/>
      <c r="CD214" s="140"/>
      <c r="CE214" s="140"/>
      <c r="CF214" s="140"/>
      <c r="CG214" s="140"/>
      <c r="CH214" s="140"/>
      <c r="CI214" s="140"/>
      <c r="CJ214" s="140"/>
      <c r="CK214" s="140"/>
      <c r="CL214" s="140"/>
      <c r="CM214" s="140"/>
      <c r="CN214" s="140"/>
      <c r="CO214" s="140"/>
      <c r="CP214" s="140"/>
      <c r="CQ214" s="140"/>
      <c r="CR214" s="140"/>
      <c r="CS214" s="140"/>
      <c r="CT214" s="140"/>
      <c r="CU214" s="140"/>
      <c r="CV214" s="140"/>
      <c r="CW214" s="140"/>
      <c r="CX214" s="140"/>
      <c r="CY214" s="140"/>
      <c r="CZ214" s="140"/>
      <c r="DA214" s="140"/>
      <c r="DB214" s="140"/>
      <c r="DC214" s="140"/>
      <c r="DD214" s="140"/>
      <c r="DE214" s="140"/>
      <c r="DF214" s="140"/>
      <c r="DG214" s="140"/>
      <c r="DH214" s="140"/>
      <c r="DI214" s="140"/>
      <c r="DJ214" s="140"/>
      <c r="DK214" s="140"/>
      <c r="DL214" s="140"/>
      <c r="DM214" s="140"/>
      <c r="DN214" s="140"/>
      <c r="DO214" s="140"/>
      <c r="DP214" s="140"/>
      <c r="DQ214" s="140"/>
      <c r="DR214" s="140"/>
      <c r="DS214" s="140"/>
      <c r="DT214" s="140"/>
      <c r="DU214" s="140"/>
      <c r="DV214" s="140"/>
      <c r="DW214" s="140"/>
      <c r="DX214" s="140"/>
      <c r="DY214" s="140"/>
      <c r="DZ214" s="140"/>
      <c r="EA214" s="140"/>
      <c r="EB214" s="140"/>
      <c r="EC214" s="140"/>
      <c r="ED214" s="140"/>
      <c r="EE214" s="140"/>
      <c r="EF214" s="140"/>
      <c r="EG214" s="140"/>
      <c r="EH214" s="140"/>
      <c r="EI214" s="140"/>
      <c r="EJ214" s="140"/>
      <c r="EK214" s="140"/>
      <c r="EL214" s="140"/>
      <c r="EM214" s="140"/>
      <c r="EN214" s="140"/>
      <c r="EO214" s="140"/>
      <c r="EP214" s="140"/>
      <c r="EQ214" s="140"/>
      <c r="ER214" s="140"/>
      <c r="ES214" s="140"/>
      <c r="ET214" s="140"/>
      <c r="EU214" s="140"/>
      <c r="EV214" s="140"/>
      <c r="EW214" s="140"/>
      <c r="EX214" s="140"/>
      <c r="EY214" s="140"/>
      <c r="EZ214" s="140"/>
      <c r="FA214" s="140"/>
      <c r="FB214" s="140"/>
      <c r="FC214" s="140"/>
      <c r="FD214" s="140"/>
      <c r="FE214" s="140"/>
      <c r="FF214" s="140"/>
      <c r="FG214" s="140"/>
      <c r="FH214" s="140"/>
      <c r="FI214" s="140"/>
      <c r="FJ214" s="140"/>
      <c r="FK214" s="140"/>
      <c r="FL214" s="140"/>
      <c r="FM214" s="140"/>
      <c r="FN214" s="140"/>
      <c r="FO214" s="140"/>
      <c r="FP214" s="140"/>
      <c r="FQ214" s="140"/>
      <c r="FR214" s="140"/>
      <c r="FS214" s="140"/>
      <c r="FT214" s="140"/>
      <c r="FU214" s="140"/>
      <c r="FV214" s="140"/>
      <c r="FW214" s="140"/>
      <c r="FX214" s="140"/>
      <c r="FY214" s="140"/>
      <c r="FZ214" s="140"/>
      <c r="GA214" s="140"/>
      <c r="GB214" s="140"/>
      <c r="GC214" s="140"/>
      <c r="GD214" s="140"/>
      <c r="GE214" s="140"/>
      <c r="GF214" s="140"/>
      <c r="GG214" s="140"/>
      <c r="GH214" s="140"/>
      <c r="GI214" s="140"/>
      <c r="GJ214" s="140"/>
      <c r="GK214" s="140"/>
      <c r="GL214" s="140"/>
      <c r="GM214" s="140"/>
      <c r="GN214" s="140"/>
      <c r="GO214" s="140"/>
      <c r="GP214" s="140"/>
      <c r="GQ214" s="140"/>
      <c r="GR214" s="140"/>
      <c r="GS214" s="140"/>
      <c r="GT214" s="140"/>
      <c r="GU214" s="140"/>
      <c r="GV214" s="140"/>
      <c r="GW214" s="140"/>
      <c r="GX214" s="140"/>
      <c r="GY214" s="140"/>
      <c r="GZ214" s="140"/>
      <c r="HA214" s="140"/>
      <c r="HB214" s="140"/>
      <c r="HC214" s="140"/>
      <c r="HD214" s="140"/>
      <c r="HE214" s="140"/>
      <c r="HF214" s="140"/>
      <c r="HG214" s="140"/>
      <c r="HH214" s="140"/>
      <c r="HI214" s="140"/>
      <c r="HJ214" s="140"/>
      <c r="HK214" s="140"/>
      <c r="HL214" s="140"/>
      <c r="HM214" s="140"/>
      <c r="HN214" s="140"/>
      <c r="HO214" s="140"/>
      <c r="HP214" s="140"/>
      <c r="HQ214" s="140"/>
      <c r="HR214" s="140"/>
      <c r="HS214" s="140"/>
      <c r="HT214" s="140"/>
      <c r="HU214" s="140"/>
      <c r="HV214" s="140"/>
      <c r="HW214" s="141"/>
      <c r="HX214" s="142"/>
    </row>
    <row collapsed="false" customFormat="false" customHeight="false" hidden="false" ht="12.75" outlineLevel="0" r="215">
      <c r="D215" s="113" t="s">
        <v>319</v>
      </c>
      <c r="E215" s="139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  <c r="AA215" s="140"/>
      <c r="AB215" s="140"/>
      <c r="AC215" s="140"/>
      <c r="AD215" s="140"/>
      <c r="AE215" s="140"/>
      <c r="AF215" s="140"/>
      <c r="AG215" s="140"/>
      <c r="AH215" s="140"/>
      <c r="AI215" s="140"/>
      <c r="AJ215" s="140"/>
      <c r="AK215" s="140"/>
      <c r="AL215" s="140"/>
      <c r="AM215" s="140"/>
      <c r="AN215" s="140"/>
      <c r="AO215" s="140"/>
      <c r="AP215" s="140"/>
      <c r="AQ215" s="140"/>
      <c r="AR215" s="140"/>
      <c r="AS215" s="140"/>
      <c r="AT215" s="140"/>
      <c r="AU215" s="140"/>
      <c r="AV215" s="140"/>
      <c r="AW215" s="140"/>
      <c r="AX215" s="140"/>
      <c r="AY215" s="140"/>
      <c r="AZ215" s="140"/>
      <c r="BA215" s="140"/>
      <c r="BB215" s="140"/>
      <c r="BC215" s="140"/>
      <c r="BD215" s="140"/>
      <c r="BE215" s="140"/>
      <c r="BF215" s="140"/>
      <c r="BG215" s="140"/>
      <c r="BH215" s="140"/>
      <c r="BI215" s="140"/>
      <c r="BJ215" s="140"/>
      <c r="BK215" s="140"/>
      <c r="BL215" s="140"/>
      <c r="BM215" s="140"/>
      <c r="BN215" s="140"/>
      <c r="BO215" s="140"/>
      <c r="BP215" s="140"/>
      <c r="BQ215" s="140"/>
      <c r="BR215" s="140"/>
      <c r="BS215" s="140"/>
      <c r="BT215" s="140"/>
      <c r="BU215" s="140"/>
      <c r="BV215" s="140"/>
      <c r="BW215" s="140"/>
      <c r="BX215" s="140"/>
      <c r="BY215" s="140"/>
      <c r="BZ215" s="140"/>
      <c r="CA215" s="140"/>
      <c r="CB215" s="140"/>
      <c r="CC215" s="140"/>
      <c r="CD215" s="140"/>
      <c r="CE215" s="140"/>
      <c r="CF215" s="140"/>
      <c r="CG215" s="140"/>
      <c r="CH215" s="140"/>
      <c r="CI215" s="140"/>
      <c r="CJ215" s="140"/>
      <c r="CK215" s="140"/>
      <c r="CL215" s="140"/>
      <c r="CM215" s="140"/>
      <c r="CN215" s="140"/>
      <c r="CO215" s="140"/>
      <c r="CP215" s="140"/>
      <c r="CQ215" s="140"/>
      <c r="CR215" s="140"/>
      <c r="CS215" s="140"/>
      <c r="CT215" s="140"/>
      <c r="CU215" s="140"/>
      <c r="CV215" s="140"/>
      <c r="CW215" s="140"/>
      <c r="CX215" s="140"/>
      <c r="CY215" s="140"/>
      <c r="CZ215" s="140"/>
      <c r="DA215" s="140"/>
      <c r="DB215" s="140"/>
      <c r="DC215" s="140"/>
      <c r="DD215" s="140"/>
      <c r="DE215" s="140"/>
      <c r="DF215" s="140"/>
      <c r="DG215" s="140"/>
      <c r="DH215" s="140"/>
      <c r="DI215" s="140"/>
      <c r="DJ215" s="140"/>
      <c r="DK215" s="140"/>
      <c r="DL215" s="140"/>
      <c r="DM215" s="140"/>
      <c r="DN215" s="140"/>
      <c r="DO215" s="140"/>
      <c r="DP215" s="140"/>
      <c r="DQ215" s="140"/>
      <c r="DR215" s="140"/>
      <c r="DS215" s="140"/>
      <c r="DT215" s="140"/>
      <c r="DU215" s="140"/>
      <c r="DV215" s="140"/>
      <c r="DW215" s="140"/>
      <c r="DX215" s="140"/>
      <c r="DY215" s="140"/>
      <c r="DZ215" s="140"/>
      <c r="EA215" s="140"/>
      <c r="EB215" s="140"/>
      <c r="EC215" s="140"/>
      <c r="ED215" s="140"/>
      <c r="EE215" s="140"/>
      <c r="EF215" s="140"/>
      <c r="EG215" s="140"/>
      <c r="EH215" s="140"/>
      <c r="EI215" s="140"/>
      <c r="EJ215" s="140"/>
      <c r="EK215" s="140"/>
      <c r="EL215" s="140"/>
      <c r="EM215" s="140"/>
      <c r="EN215" s="140"/>
      <c r="EO215" s="140"/>
      <c r="EP215" s="140"/>
      <c r="EQ215" s="140"/>
      <c r="ER215" s="140"/>
      <c r="ES215" s="140"/>
      <c r="ET215" s="140"/>
      <c r="EU215" s="140"/>
      <c r="EV215" s="140"/>
      <c r="EW215" s="140"/>
      <c r="EX215" s="140"/>
      <c r="EY215" s="140"/>
      <c r="EZ215" s="140"/>
      <c r="FA215" s="140"/>
      <c r="FB215" s="140"/>
      <c r="FC215" s="140"/>
      <c r="FD215" s="140"/>
      <c r="FE215" s="140"/>
      <c r="FF215" s="140"/>
      <c r="FG215" s="140"/>
      <c r="FH215" s="140"/>
      <c r="FI215" s="140"/>
      <c r="FJ215" s="140"/>
      <c r="FK215" s="140"/>
      <c r="FL215" s="140"/>
      <c r="FM215" s="140"/>
      <c r="FN215" s="140"/>
      <c r="FO215" s="140"/>
      <c r="FP215" s="140"/>
      <c r="FQ215" s="140"/>
      <c r="FR215" s="140"/>
      <c r="FS215" s="140"/>
      <c r="FT215" s="140"/>
      <c r="FU215" s="140"/>
      <c r="FV215" s="140"/>
      <c r="FW215" s="140"/>
      <c r="FX215" s="140"/>
      <c r="FY215" s="140"/>
      <c r="FZ215" s="140"/>
      <c r="GA215" s="140"/>
      <c r="GB215" s="140"/>
      <c r="GC215" s="140"/>
      <c r="GD215" s="140"/>
      <c r="GE215" s="140"/>
      <c r="GF215" s="140"/>
      <c r="GG215" s="140"/>
      <c r="GH215" s="140"/>
      <c r="GI215" s="140"/>
      <c r="GJ215" s="140"/>
      <c r="GK215" s="140"/>
      <c r="GL215" s="140"/>
      <c r="GM215" s="140"/>
      <c r="GN215" s="140"/>
      <c r="GO215" s="140"/>
      <c r="GP215" s="140"/>
      <c r="GQ215" s="140"/>
      <c r="GR215" s="140"/>
      <c r="GS215" s="140"/>
      <c r="GT215" s="140"/>
      <c r="GU215" s="140"/>
      <c r="GV215" s="140"/>
      <c r="GW215" s="140"/>
      <c r="GX215" s="140"/>
      <c r="GY215" s="140"/>
      <c r="GZ215" s="140"/>
      <c r="HA215" s="140"/>
      <c r="HB215" s="140"/>
      <c r="HC215" s="140"/>
      <c r="HD215" s="140"/>
      <c r="HE215" s="140"/>
      <c r="HF215" s="140"/>
      <c r="HG215" s="140"/>
      <c r="HH215" s="140"/>
      <c r="HI215" s="140"/>
      <c r="HJ215" s="140"/>
      <c r="HK215" s="140"/>
      <c r="HL215" s="140"/>
      <c r="HM215" s="140"/>
      <c r="HN215" s="140"/>
      <c r="HO215" s="140"/>
      <c r="HP215" s="140"/>
      <c r="HQ215" s="140"/>
      <c r="HR215" s="140"/>
      <c r="HS215" s="140"/>
      <c r="HT215" s="140"/>
      <c r="HU215" s="140"/>
      <c r="HV215" s="140"/>
      <c r="HW215" s="141"/>
      <c r="HX215" s="142"/>
    </row>
    <row collapsed="false" customFormat="false" customHeight="false" hidden="false" ht="12.75" outlineLevel="0" r="216">
      <c r="D216" s="113" t="s">
        <v>320</v>
      </c>
      <c r="E216" s="139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  <c r="AA216" s="140"/>
      <c r="AB216" s="140"/>
      <c r="AC216" s="140"/>
      <c r="AD216" s="140"/>
      <c r="AE216" s="140"/>
      <c r="AF216" s="140"/>
      <c r="AG216" s="140"/>
      <c r="AH216" s="140"/>
      <c r="AI216" s="140"/>
      <c r="AJ216" s="140"/>
      <c r="AK216" s="140"/>
      <c r="AL216" s="140"/>
      <c r="AM216" s="140"/>
      <c r="AN216" s="140"/>
      <c r="AO216" s="140"/>
      <c r="AP216" s="140"/>
      <c r="AQ216" s="140"/>
      <c r="AR216" s="140"/>
      <c r="AS216" s="140"/>
      <c r="AT216" s="140"/>
      <c r="AU216" s="140"/>
      <c r="AV216" s="140"/>
      <c r="AW216" s="140"/>
      <c r="AX216" s="140"/>
      <c r="AY216" s="140"/>
      <c r="AZ216" s="140"/>
      <c r="BA216" s="140"/>
      <c r="BB216" s="140"/>
      <c r="BC216" s="140"/>
      <c r="BD216" s="140"/>
      <c r="BE216" s="140"/>
      <c r="BF216" s="140"/>
      <c r="BG216" s="140"/>
      <c r="BH216" s="140"/>
      <c r="BI216" s="140"/>
      <c r="BJ216" s="140"/>
      <c r="BK216" s="140"/>
      <c r="BL216" s="140"/>
      <c r="BM216" s="140"/>
      <c r="BN216" s="140"/>
      <c r="BO216" s="140"/>
      <c r="BP216" s="140"/>
      <c r="BQ216" s="140"/>
      <c r="BR216" s="140"/>
      <c r="BS216" s="140"/>
      <c r="BT216" s="140"/>
      <c r="BU216" s="140"/>
      <c r="BV216" s="140"/>
      <c r="BW216" s="140"/>
      <c r="BX216" s="140"/>
      <c r="BY216" s="140"/>
      <c r="BZ216" s="140"/>
      <c r="CA216" s="140"/>
      <c r="CB216" s="140"/>
      <c r="CC216" s="140"/>
      <c r="CD216" s="140"/>
      <c r="CE216" s="140"/>
      <c r="CF216" s="140"/>
      <c r="CG216" s="140"/>
      <c r="CH216" s="140"/>
      <c r="CI216" s="140"/>
      <c r="CJ216" s="140"/>
      <c r="CK216" s="140"/>
      <c r="CL216" s="140"/>
      <c r="CM216" s="140"/>
      <c r="CN216" s="140"/>
      <c r="CO216" s="140"/>
      <c r="CP216" s="140"/>
      <c r="CQ216" s="140"/>
      <c r="CR216" s="140"/>
      <c r="CS216" s="140"/>
      <c r="CT216" s="140"/>
      <c r="CU216" s="140"/>
      <c r="CV216" s="140"/>
      <c r="CW216" s="140"/>
      <c r="CX216" s="140"/>
      <c r="CY216" s="140"/>
      <c r="CZ216" s="140"/>
      <c r="DA216" s="140"/>
      <c r="DB216" s="140"/>
      <c r="DC216" s="140"/>
      <c r="DD216" s="140"/>
      <c r="DE216" s="140"/>
      <c r="DF216" s="140"/>
      <c r="DG216" s="140"/>
      <c r="DH216" s="140"/>
      <c r="DI216" s="140"/>
      <c r="DJ216" s="140"/>
      <c r="DK216" s="140"/>
      <c r="DL216" s="140"/>
      <c r="DM216" s="140"/>
      <c r="DN216" s="140"/>
      <c r="DO216" s="140"/>
      <c r="DP216" s="140"/>
      <c r="DQ216" s="140"/>
      <c r="DR216" s="140"/>
      <c r="DS216" s="140"/>
      <c r="DT216" s="140"/>
      <c r="DU216" s="140"/>
      <c r="DV216" s="140"/>
      <c r="DW216" s="140"/>
      <c r="DX216" s="140"/>
      <c r="DY216" s="140"/>
      <c r="DZ216" s="140"/>
      <c r="EA216" s="140"/>
      <c r="EB216" s="140"/>
      <c r="EC216" s="140"/>
      <c r="ED216" s="140"/>
      <c r="EE216" s="140"/>
      <c r="EF216" s="140"/>
      <c r="EG216" s="140"/>
      <c r="EH216" s="140"/>
      <c r="EI216" s="140"/>
      <c r="EJ216" s="140"/>
      <c r="EK216" s="140"/>
      <c r="EL216" s="140"/>
      <c r="EM216" s="140"/>
      <c r="EN216" s="140"/>
      <c r="EO216" s="140"/>
      <c r="EP216" s="140"/>
      <c r="EQ216" s="140"/>
      <c r="ER216" s="140"/>
      <c r="ES216" s="140"/>
      <c r="ET216" s="140"/>
      <c r="EU216" s="140"/>
      <c r="EV216" s="140"/>
      <c r="EW216" s="140"/>
      <c r="EX216" s="140"/>
      <c r="EY216" s="140"/>
      <c r="EZ216" s="140"/>
      <c r="FA216" s="140"/>
      <c r="FB216" s="140"/>
      <c r="FC216" s="140"/>
      <c r="FD216" s="140"/>
      <c r="FE216" s="140"/>
      <c r="FF216" s="140"/>
      <c r="FG216" s="140"/>
      <c r="FH216" s="140"/>
      <c r="FI216" s="140"/>
      <c r="FJ216" s="140"/>
      <c r="FK216" s="140"/>
      <c r="FL216" s="140"/>
      <c r="FM216" s="140"/>
      <c r="FN216" s="140"/>
      <c r="FO216" s="140"/>
      <c r="FP216" s="140"/>
      <c r="FQ216" s="140"/>
      <c r="FR216" s="140"/>
      <c r="FS216" s="140"/>
      <c r="FT216" s="140"/>
      <c r="FU216" s="140"/>
      <c r="FV216" s="140"/>
      <c r="FW216" s="140"/>
      <c r="FX216" s="140"/>
      <c r="FY216" s="140"/>
      <c r="FZ216" s="140"/>
      <c r="GA216" s="140"/>
      <c r="GB216" s="140"/>
      <c r="GC216" s="140"/>
      <c r="GD216" s="140"/>
      <c r="GE216" s="140"/>
      <c r="GF216" s="140"/>
      <c r="GG216" s="140"/>
      <c r="GH216" s="140"/>
      <c r="GI216" s="140"/>
      <c r="GJ216" s="140"/>
      <c r="GK216" s="140"/>
      <c r="GL216" s="140"/>
      <c r="GM216" s="140"/>
      <c r="GN216" s="140"/>
      <c r="GO216" s="140"/>
      <c r="GP216" s="140"/>
      <c r="GQ216" s="140"/>
      <c r="GR216" s="140"/>
      <c r="GS216" s="140"/>
      <c r="GT216" s="140"/>
      <c r="GU216" s="140"/>
      <c r="GV216" s="140"/>
      <c r="GW216" s="140"/>
      <c r="GX216" s="140"/>
      <c r="GY216" s="140"/>
      <c r="GZ216" s="140"/>
      <c r="HA216" s="140"/>
      <c r="HB216" s="140"/>
      <c r="HC216" s="140"/>
      <c r="HD216" s="140"/>
      <c r="HE216" s="140"/>
      <c r="HF216" s="140"/>
      <c r="HG216" s="140"/>
      <c r="HH216" s="140"/>
      <c r="HI216" s="140"/>
      <c r="HJ216" s="140"/>
      <c r="HK216" s="140"/>
      <c r="HL216" s="140"/>
      <c r="HM216" s="140"/>
      <c r="HN216" s="140"/>
      <c r="HO216" s="140"/>
      <c r="HP216" s="140"/>
      <c r="HQ216" s="140"/>
      <c r="HR216" s="140"/>
      <c r="HS216" s="140"/>
      <c r="HT216" s="140"/>
      <c r="HU216" s="140"/>
      <c r="HV216" s="140"/>
      <c r="HW216" s="141"/>
      <c r="HX216" s="142"/>
    </row>
    <row collapsed="false" customFormat="false" customHeight="false" hidden="false" ht="12.75" outlineLevel="0" r="217">
      <c r="D217" s="113" t="s">
        <v>321</v>
      </c>
      <c r="E217" s="139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  <c r="AA217" s="140"/>
      <c r="AB217" s="140"/>
      <c r="AC217" s="140"/>
      <c r="AD217" s="140"/>
      <c r="AE217" s="140"/>
      <c r="AF217" s="140"/>
      <c r="AG217" s="140"/>
      <c r="AH217" s="140"/>
      <c r="AI217" s="140"/>
      <c r="AJ217" s="140"/>
      <c r="AK217" s="140"/>
      <c r="AL217" s="140"/>
      <c r="AM217" s="140"/>
      <c r="AN217" s="140"/>
      <c r="AO217" s="140"/>
      <c r="AP217" s="140"/>
      <c r="AQ217" s="140"/>
      <c r="AR217" s="140"/>
      <c r="AS217" s="140"/>
      <c r="AT217" s="140"/>
      <c r="AU217" s="140"/>
      <c r="AV217" s="140"/>
      <c r="AW217" s="140"/>
      <c r="AX217" s="140"/>
      <c r="AY217" s="140"/>
      <c r="AZ217" s="140"/>
      <c r="BA217" s="140"/>
      <c r="BB217" s="140"/>
      <c r="BC217" s="140"/>
      <c r="BD217" s="140"/>
      <c r="BE217" s="140"/>
      <c r="BF217" s="140"/>
      <c r="BG217" s="140"/>
      <c r="BH217" s="140"/>
      <c r="BI217" s="140"/>
      <c r="BJ217" s="140"/>
      <c r="BK217" s="140"/>
      <c r="BL217" s="140"/>
      <c r="BM217" s="140"/>
      <c r="BN217" s="140"/>
      <c r="BO217" s="140"/>
      <c r="BP217" s="140"/>
      <c r="BQ217" s="140"/>
      <c r="BR217" s="140"/>
      <c r="BS217" s="140"/>
      <c r="BT217" s="140"/>
      <c r="BU217" s="140"/>
      <c r="BV217" s="140"/>
      <c r="BW217" s="140"/>
      <c r="BX217" s="140"/>
      <c r="BY217" s="140"/>
      <c r="BZ217" s="140"/>
      <c r="CA217" s="140"/>
      <c r="CB217" s="140"/>
      <c r="CC217" s="140"/>
      <c r="CD217" s="140"/>
      <c r="CE217" s="140"/>
      <c r="CF217" s="140"/>
      <c r="CG217" s="140"/>
      <c r="CH217" s="140"/>
      <c r="CI217" s="140"/>
      <c r="CJ217" s="140"/>
      <c r="CK217" s="140"/>
      <c r="CL217" s="140"/>
      <c r="CM217" s="140"/>
      <c r="CN217" s="140"/>
      <c r="CO217" s="140"/>
      <c r="CP217" s="140"/>
      <c r="CQ217" s="140"/>
      <c r="CR217" s="140"/>
      <c r="CS217" s="140"/>
      <c r="CT217" s="140"/>
      <c r="CU217" s="140"/>
      <c r="CV217" s="140"/>
      <c r="CW217" s="140"/>
      <c r="CX217" s="140"/>
      <c r="CY217" s="140"/>
      <c r="CZ217" s="140"/>
      <c r="DA217" s="140"/>
      <c r="DB217" s="140"/>
      <c r="DC217" s="140"/>
      <c r="DD217" s="140"/>
      <c r="DE217" s="140"/>
      <c r="DF217" s="140"/>
      <c r="DG217" s="140"/>
      <c r="DH217" s="140"/>
      <c r="DI217" s="140"/>
      <c r="DJ217" s="140"/>
      <c r="DK217" s="140"/>
      <c r="DL217" s="140"/>
      <c r="DM217" s="140"/>
      <c r="DN217" s="140"/>
      <c r="DO217" s="140"/>
      <c r="DP217" s="140"/>
      <c r="DQ217" s="140"/>
      <c r="DR217" s="140"/>
      <c r="DS217" s="140"/>
      <c r="DT217" s="140"/>
      <c r="DU217" s="140"/>
      <c r="DV217" s="140"/>
      <c r="DW217" s="140"/>
      <c r="DX217" s="140"/>
      <c r="DY217" s="140"/>
      <c r="DZ217" s="140"/>
      <c r="EA217" s="140"/>
      <c r="EB217" s="140"/>
      <c r="EC217" s="140"/>
      <c r="ED217" s="140"/>
      <c r="EE217" s="140"/>
      <c r="EF217" s="140"/>
      <c r="EG217" s="140"/>
      <c r="EH217" s="140"/>
      <c r="EI217" s="140"/>
      <c r="EJ217" s="140"/>
      <c r="EK217" s="140"/>
      <c r="EL217" s="140"/>
      <c r="EM217" s="140"/>
      <c r="EN217" s="140"/>
      <c r="EO217" s="140"/>
      <c r="EP217" s="140"/>
      <c r="EQ217" s="140"/>
      <c r="ER217" s="140"/>
      <c r="ES217" s="140"/>
      <c r="ET217" s="140"/>
      <c r="EU217" s="140"/>
      <c r="EV217" s="140"/>
      <c r="EW217" s="140"/>
      <c r="EX217" s="140"/>
      <c r="EY217" s="140"/>
      <c r="EZ217" s="140"/>
      <c r="FA217" s="140"/>
      <c r="FB217" s="140"/>
      <c r="FC217" s="140"/>
      <c r="FD217" s="140"/>
      <c r="FE217" s="140"/>
      <c r="FF217" s="140"/>
      <c r="FG217" s="140"/>
      <c r="FH217" s="140"/>
      <c r="FI217" s="140"/>
      <c r="FJ217" s="140"/>
      <c r="FK217" s="140"/>
      <c r="FL217" s="140"/>
      <c r="FM217" s="140"/>
      <c r="FN217" s="140"/>
      <c r="FO217" s="140"/>
      <c r="FP217" s="140"/>
      <c r="FQ217" s="140"/>
      <c r="FR217" s="140"/>
      <c r="FS217" s="140"/>
      <c r="FT217" s="140"/>
      <c r="FU217" s="140"/>
      <c r="FV217" s="140"/>
      <c r="FW217" s="140"/>
      <c r="FX217" s="140"/>
      <c r="FY217" s="140"/>
      <c r="FZ217" s="140"/>
      <c r="GA217" s="140"/>
      <c r="GB217" s="140"/>
      <c r="GC217" s="140"/>
      <c r="GD217" s="140"/>
      <c r="GE217" s="140"/>
      <c r="GF217" s="140"/>
      <c r="GG217" s="140"/>
      <c r="GH217" s="140"/>
      <c r="GI217" s="140"/>
      <c r="GJ217" s="140"/>
      <c r="GK217" s="140"/>
      <c r="GL217" s="140"/>
      <c r="GM217" s="140"/>
      <c r="GN217" s="140"/>
      <c r="GO217" s="140"/>
      <c r="GP217" s="140"/>
      <c r="GQ217" s="140"/>
      <c r="GR217" s="140"/>
      <c r="GS217" s="140"/>
      <c r="GT217" s="140"/>
      <c r="GU217" s="140"/>
      <c r="GV217" s="140"/>
      <c r="GW217" s="140"/>
      <c r="GX217" s="140"/>
      <c r="GY217" s="140"/>
      <c r="GZ217" s="140"/>
      <c r="HA217" s="140"/>
      <c r="HB217" s="140"/>
      <c r="HC217" s="140"/>
      <c r="HD217" s="140"/>
      <c r="HE217" s="140"/>
      <c r="HF217" s="140"/>
      <c r="HG217" s="140"/>
      <c r="HH217" s="140"/>
      <c r="HI217" s="140"/>
      <c r="HJ217" s="140"/>
      <c r="HK217" s="140"/>
      <c r="HL217" s="140"/>
      <c r="HM217" s="140"/>
      <c r="HN217" s="140"/>
      <c r="HO217" s="140"/>
      <c r="HP217" s="140"/>
      <c r="HQ217" s="140"/>
      <c r="HR217" s="140"/>
      <c r="HS217" s="140"/>
      <c r="HT217" s="140"/>
      <c r="HU217" s="140"/>
      <c r="HV217" s="140"/>
      <c r="HW217" s="141"/>
      <c r="HX217" s="142"/>
    </row>
    <row collapsed="false" customFormat="false" customHeight="false" hidden="false" ht="12.75" outlineLevel="0" r="218">
      <c r="D218" s="113" t="s">
        <v>322</v>
      </c>
      <c r="E218" s="139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  <c r="AA218" s="140"/>
      <c r="AB218" s="140"/>
      <c r="AC218" s="140"/>
      <c r="AD218" s="140"/>
      <c r="AE218" s="140"/>
      <c r="AF218" s="140"/>
      <c r="AG218" s="140"/>
      <c r="AH218" s="140"/>
      <c r="AI218" s="140"/>
      <c r="AJ218" s="140"/>
      <c r="AK218" s="140"/>
      <c r="AL218" s="140"/>
      <c r="AM218" s="140"/>
      <c r="AN218" s="140"/>
      <c r="AO218" s="140"/>
      <c r="AP218" s="140"/>
      <c r="AQ218" s="140"/>
      <c r="AR218" s="140"/>
      <c r="AS218" s="140"/>
      <c r="AT218" s="140"/>
      <c r="AU218" s="140"/>
      <c r="AV218" s="140"/>
      <c r="AW218" s="140"/>
      <c r="AX218" s="140"/>
      <c r="AY218" s="140"/>
      <c r="AZ218" s="140"/>
      <c r="BA218" s="140"/>
      <c r="BB218" s="140"/>
      <c r="BC218" s="140"/>
      <c r="BD218" s="140"/>
      <c r="BE218" s="140"/>
      <c r="BF218" s="140"/>
      <c r="BG218" s="140"/>
      <c r="BH218" s="140"/>
      <c r="BI218" s="140"/>
      <c r="BJ218" s="140"/>
      <c r="BK218" s="140"/>
      <c r="BL218" s="140"/>
      <c r="BM218" s="140"/>
      <c r="BN218" s="140"/>
      <c r="BO218" s="140"/>
      <c r="BP218" s="140"/>
      <c r="BQ218" s="140"/>
      <c r="BR218" s="140"/>
      <c r="BS218" s="140"/>
      <c r="BT218" s="140"/>
      <c r="BU218" s="140"/>
      <c r="BV218" s="140"/>
      <c r="BW218" s="140"/>
      <c r="BX218" s="140"/>
      <c r="BY218" s="140"/>
      <c r="BZ218" s="140"/>
      <c r="CA218" s="140"/>
      <c r="CB218" s="140"/>
      <c r="CC218" s="140"/>
      <c r="CD218" s="140"/>
      <c r="CE218" s="140"/>
      <c r="CF218" s="140"/>
      <c r="CG218" s="140"/>
      <c r="CH218" s="140"/>
      <c r="CI218" s="140"/>
      <c r="CJ218" s="140"/>
      <c r="CK218" s="140"/>
      <c r="CL218" s="140"/>
      <c r="CM218" s="140"/>
      <c r="CN218" s="140"/>
      <c r="CO218" s="140"/>
      <c r="CP218" s="140"/>
      <c r="CQ218" s="140"/>
      <c r="CR218" s="140"/>
      <c r="CS218" s="140"/>
      <c r="CT218" s="140"/>
      <c r="CU218" s="140"/>
      <c r="CV218" s="140"/>
      <c r="CW218" s="140"/>
      <c r="CX218" s="140"/>
      <c r="CY218" s="140"/>
      <c r="CZ218" s="140"/>
      <c r="DA218" s="140"/>
      <c r="DB218" s="140"/>
      <c r="DC218" s="140"/>
      <c r="DD218" s="140"/>
      <c r="DE218" s="140"/>
      <c r="DF218" s="140"/>
      <c r="DG218" s="140"/>
      <c r="DH218" s="140"/>
      <c r="DI218" s="140"/>
      <c r="DJ218" s="140"/>
      <c r="DK218" s="140"/>
      <c r="DL218" s="140"/>
      <c r="DM218" s="140"/>
      <c r="DN218" s="140"/>
      <c r="DO218" s="140"/>
      <c r="DP218" s="140"/>
      <c r="DQ218" s="140"/>
      <c r="DR218" s="140"/>
      <c r="DS218" s="140"/>
      <c r="DT218" s="140"/>
      <c r="DU218" s="140"/>
      <c r="DV218" s="140"/>
      <c r="DW218" s="140"/>
      <c r="DX218" s="140"/>
      <c r="DY218" s="140"/>
      <c r="DZ218" s="140"/>
      <c r="EA218" s="140"/>
      <c r="EB218" s="140"/>
      <c r="EC218" s="140"/>
      <c r="ED218" s="140"/>
      <c r="EE218" s="140"/>
      <c r="EF218" s="140"/>
      <c r="EG218" s="140"/>
      <c r="EH218" s="140"/>
      <c r="EI218" s="140"/>
      <c r="EJ218" s="140"/>
      <c r="EK218" s="140"/>
      <c r="EL218" s="140"/>
      <c r="EM218" s="140"/>
      <c r="EN218" s="140"/>
      <c r="EO218" s="140"/>
      <c r="EP218" s="140"/>
      <c r="EQ218" s="140"/>
      <c r="ER218" s="140"/>
      <c r="ES218" s="140"/>
      <c r="ET218" s="140"/>
      <c r="EU218" s="140"/>
      <c r="EV218" s="140"/>
      <c r="EW218" s="140"/>
      <c r="EX218" s="140"/>
      <c r="EY218" s="140"/>
      <c r="EZ218" s="140"/>
      <c r="FA218" s="140"/>
      <c r="FB218" s="140"/>
      <c r="FC218" s="140"/>
      <c r="FD218" s="140"/>
      <c r="FE218" s="140"/>
      <c r="FF218" s="140"/>
      <c r="FG218" s="140"/>
      <c r="FH218" s="140"/>
      <c r="FI218" s="140"/>
      <c r="FJ218" s="140"/>
      <c r="FK218" s="140"/>
      <c r="FL218" s="140"/>
      <c r="FM218" s="140"/>
      <c r="FN218" s="140"/>
      <c r="FO218" s="140"/>
      <c r="FP218" s="140"/>
      <c r="FQ218" s="140"/>
      <c r="FR218" s="140"/>
      <c r="FS218" s="140"/>
      <c r="FT218" s="140"/>
      <c r="FU218" s="140"/>
      <c r="FV218" s="140"/>
      <c r="FW218" s="140"/>
      <c r="FX218" s="140"/>
      <c r="FY218" s="140"/>
      <c r="FZ218" s="140"/>
      <c r="GA218" s="140"/>
      <c r="GB218" s="140"/>
      <c r="GC218" s="140"/>
      <c r="GD218" s="140"/>
      <c r="GE218" s="140"/>
      <c r="GF218" s="140"/>
      <c r="GG218" s="140"/>
      <c r="GH218" s="140"/>
      <c r="GI218" s="140"/>
      <c r="GJ218" s="140"/>
      <c r="GK218" s="140"/>
      <c r="GL218" s="140"/>
      <c r="GM218" s="140"/>
      <c r="GN218" s="140"/>
      <c r="GO218" s="140"/>
      <c r="GP218" s="140"/>
      <c r="GQ218" s="140"/>
      <c r="GR218" s="140"/>
      <c r="GS218" s="140"/>
      <c r="GT218" s="140"/>
      <c r="GU218" s="140"/>
      <c r="GV218" s="140"/>
      <c r="GW218" s="140"/>
      <c r="GX218" s="140"/>
      <c r="GY218" s="140"/>
      <c r="GZ218" s="140"/>
      <c r="HA218" s="140"/>
      <c r="HB218" s="140"/>
      <c r="HC218" s="140"/>
      <c r="HD218" s="140"/>
      <c r="HE218" s="140"/>
      <c r="HF218" s="140"/>
      <c r="HG218" s="140"/>
      <c r="HH218" s="140"/>
      <c r="HI218" s="140"/>
      <c r="HJ218" s="140"/>
      <c r="HK218" s="140"/>
      <c r="HL218" s="140"/>
      <c r="HM218" s="140"/>
      <c r="HN218" s="140"/>
      <c r="HO218" s="140"/>
      <c r="HP218" s="140"/>
      <c r="HQ218" s="140"/>
      <c r="HR218" s="140"/>
      <c r="HS218" s="140"/>
      <c r="HT218" s="140"/>
      <c r="HU218" s="140"/>
      <c r="HV218" s="140"/>
      <c r="HW218" s="141"/>
      <c r="HX218" s="142"/>
    </row>
    <row collapsed="false" customFormat="false" customHeight="false" hidden="false" ht="12.75" outlineLevel="0" r="219">
      <c r="D219" s="113" t="s">
        <v>323</v>
      </c>
      <c r="E219" s="139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  <c r="AA219" s="140"/>
      <c r="AB219" s="140"/>
      <c r="AC219" s="140"/>
      <c r="AD219" s="140"/>
      <c r="AE219" s="140"/>
      <c r="AF219" s="140"/>
      <c r="AG219" s="140"/>
      <c r="AH219" s="140"/>
      <c r="AI219" s="140"/>
      <c r="AJ219" s="140"/>
      <c r="AK219" s="140"/>
      <c r="AL219" s="140"/>
      <c r="AM219" s="140"/>
      <c r="AN219" s="140"/>
      <c r="AO219" s="140"/>
      <c r="AP219" s="140"/>
      <c r="AQ219" s="140"/>
      <c r="AR219" s="140"/>
      <c r="AS219" s="140"/>
      <c r="AT219" s="140"/>
      <c r="AU219" s="140"/>
      <c r="AV219" s="140"/>
      <c r="AW219" s="140"/>
      <c r="AX219" s="140"/>
      <c r="AY219" s="140"/>
      <c r="AZ219" s="140"/>
      <c r="BA219" s="140"/>
      <c r="BB219" s="140"/>
      <c r="BC219" s="140"/>
      <c r="BD219" s="140"/>
      <c r="BE219" s="140"/>
      <c r="BF219" s="140"/>
      <c r="BG219" s="140"/>
      <c r="BH219" s="140"/>
      <c r="BI219" s="140"/>
      <c r="BJ219" s="140"/>
      <c r="BK219" s="140"/>
      <c r="BL219" s="140"/>
      <c r="BM219" s="140"/>
      <c r="BN219" s="140"/>
      <c r="BO219" s="140"/>
      <c r="BP219" s="140"/>
      <c r="BQ219" s="140"/>
      <c r="BR219" s="140"/>
      <c r="BS219" s="140"/>
      <c r="BT219" s="140"/>
      <c r="BU219" s="140"/>
      <c r="BV219" s="140"/>
      <c r="BW219" s="140"/>
      <c r="BX219" s="140"/>
      <c r="BY219" s="140"/>
      <c r="BZ219" s="140"/>
      <c r="CA219" s="140"/>
      <c r="CB219" s="140"/>
      <c r="CC219" s="140"/>
      <c r="CD219" s="140"/>
      <c r="CE219" s="140"/>
      <c r="CF219" s="140"/>
      <c r="CG219" s="140"/>
      <c r="CH219" s="140"/>
      <c r="CI219" s="140"/>
      <c r="CJ219" s="140"/>
      <c r="CK219" s="140"/>
      <c r="CL219" s="140"/>
      <c r="CM219" s="140"/>
      <c r="CN219" s="140"/>
      <c r="CO219" s="140"/>
      <c r="CP219" s="140"/>
      <c r="CQ219" s="140"/>
      <c r="CR219" s="140"/>
      <c r="CS219" s="140"/>
      <c r="CT219" s="140"/>
      <c r="CU219" s="140"/>
      <c r="CV219" s="140"/>
      <c r="CW219" s="140"/>
      <c r="CX219" s="140"/>
      <c r="CY219" s="140"/>
      <c r="CZ219" s="140"/>
      <c r="DA219" s="140"/>
      <c r="DB219" s="140"/>
      <c r="DC219" s="140"/>
      <c r="DD219" s="140"/>
      <c r="DE219" s="140"/>
      <c r="DF219" s="140"/>
      <c r="DG219" s="140"/>
      <c r="DH219" s="140"/>
      <c r="DI219" s="140"/>
      <c r="DJ219" s="140"/>
      <c r="DK219" s="140"/>
      <c r="DL219" s="140"/>
      <c r="DM219" s="140"/>
      <c r="DN219" s="140"/>
      <c r="DO219" s="140"/>
      <c r="DP219" s="140"/>
      <c r="DQ219" s="140"/>
      <c r="DR219" s="140"/>
      <c r="DS219" s="140"/>
      <c r="DT219" s="140"/>
      <c r="DU219" s="140"/>
      <c r="DV219" s="140"/>
      <c r="DW219" s="140"/>
      <c r="DX219" s="140"/>
      <c r="DY219" s="140"/>
      <c r="DZ219" s="140"/>
      <c r="EA219" s="140"/>
      <c r="EB219" s="140"/>
      <c r="EC219" s="140"/>
      <c r="ED219" s="140"/>
      <c r="EE219" s="140"/>
      <c r="EF219" s="140"/>
      <c r="EG219" s="140"/>
      <c r="EH219" s="140"/>
      <c r="EI219" s="140"/>
      <c r="EJ219" s="140"/>
      <c r="EK219" s="140"/>
      <c r="EL219" s="140"/>
      <c r="EM219" s="140"/>
      <c r="EN219" s="140"/>
      <c r="EO219" s="140"/>
      <c r="EP219" s="140"/>
      <c r="EQ219" s="140"/>
      <c r="ER219" s="140"/>
      <c r="ES219" s="140"/>
      <c r="ET219" s="140"/>
      <c r="EU219" s="140"/>
      <c r="EV219" s="140"/>
      <c r="EW219" s="140"/>
      <c r="EX219" s="140"/>
      <c r="EY219" s="140"/>
      <c r="EZ219" s="140"/>
      <c r="FA219" s="140"/>
      <c r="FB219" s="140"/>
      <c r="FC219" s="140"/>
      <c r="FD219" s="140"/>
      <c r="FE219" s="140"/>
      <c r="FF219" s="140"/>
      <c r="FG219" s="140"/>
      <c r="FH219" s="140"/>
      <c r="FI219" s="140"/>
      <c r="FJ219" s="140"/>
      <c r="FK219" s="140"/>
      <c r="FL219" s="140"/>
      <c r="FM219" s="140"/>
      <c r="FN219" s="140"/>
      <c r="FO219" s="140"/>
      <c r="FP219" s="140"/>
      <c r="FQ219" s="140"/>
      <c r="FR219" s="140"/>
      <c r="FS219" s="140"/>
      <c r="FT219" s="140"/>
      <c r="FU219" s="140"/>
      <c r="FV219" s="140"/>
      <c r="FW219" s="140"/>
      <c r="FX219" s="140"/>
      <c r="FY219" s="140"/>
      <c r="FZ219" s="140"/>
      <c r="GA219" s="140"/>
      <c r="GB219" s="140"/>
      <c r="GC219" s="140"/>
      <c r="GD219" s="140"/>
      <c r="GE219" s="140"/>
      <c r="GF219" s="140"/>
      <c r="GG219" s="140"/>
      <c r="GH219" s="140"/>
      <c r="GI219" s="140"/>
      <c r="GJ219" s="140"/>
      <c r="GK219" s="140"/>
      <c r="GL219" s="140"/>
      <c r="GM219" s="140"/>
      <c r="GN219" s="140"/>
      <c r="GO219" s="140"/>
      <c r="GP219" s="140"/>
      <c r="GQ219" s="140"/>
      <c r="GR219" s="140"/>
      <c r="GS219" s="140"/>
      <c r="GT219" s="140"/>
      <c r="GU219" s="140"/>
      <c r="GV219" s="140"/>
      <c r="GW219" s="140"/>
      <c r="GX219" s="140"/>
      <c r="GY219" s="140"/>
      <c r="GZ219" s="140"/>
      <c r="HA219" s="140"/>
      <c r="HB219" s="140"/>
      <c r="HC219" s="140"/>
      <c r="HD219" s="140"/>
      <c r="HE219" s="140"/>
      <c r="HF219" s="140"/>
      <c r="HG219" s="140"/>
      <c r="HH219" s="140"/>
      <c r="HI219" s="140"/>
      <c r="HJ219" s="140"/>
      <c r="HK219" s="140"/>
      <c r="HL219" s="140"/>
      <c r="HM219" s="140"/>
      <c r="HN219" s="140"/>
      <c r="HO219" s="140"/>
      <c r="HP219" s="140"/>
      <c r="HQ219" s="140"/>
      <c r="HR219" s="140"/>
      <c r="HS219" s="140"/>
      <c r="HT219" s="140"/>
      <c r="HU219" s="140"/>
      <c r="HV219" s="140"/>
      <c r="HW219" s="141"/>
      <c r="HX219" s="142"/>
    </row>
    <row collapsed="false" customFormat="false" customHeight="false" hidden="false" ht="12.75" outlineLevel="0" r="220">
      <c r="D220" s="113" t="s">
        <v>324</v>
      </c>
      <c r="E220" s="139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  <c r="AA220" s="140"/>
      <c r="AB220" s="140"/>
      <c r="AC220" s="140"/>
      <c r="AD220" s="140"/>
      <c r="AE220" s="140"/>
      <c r="AF220" s="140"/>
      <c r="AG220" s="140"/>
      <c r="AH220" s="140"/>
      <c r="AI220" s="140"/>
      <c r="AJ220" s="140"/>
      <c r="AK220" s="140"/>
      <c r="AL220" s="140"/>
      <c r="AM220" s="140"/>
      <c r="AN220" s="140"/>
      <c r="AO220" s="140"/>
      <c r="AP220" s="140"/>
      <c r="AQ220" s="140"/>
      <c r="AR220" s="140"/>
      <c r="AS220" s="140"/>
      <c r="AT220" s="140"/>
      <c r="AU220" s="140"/>
      <c r="AV220" s="140"/>
      <c r="AW220" s="140"/>
      <c r="AX220" s="140"/>
      <c r="AY220" s="140"/>
      <c r="AZ220" s="140"/>
      <c r="BA220" s="140"/>
      <c r="BB220" s="140"/>
      <c r="BC220" s="140"/>
      <c r="BD220" s="140"/>
      <c r="BE220" s="140"/>
      <c r="BF220" s="140"/>
      <c r="BG220" s="140"/>
      <c r="BH220" s="140"/>
      <c r="BI220" s="140"/>
      <c r="BJ220" s="140"/>
      <c r="BK220" s="140"/>
      <c r="BL220" s="140"/>
      <c r="BM220" s="140"/>
      <c r="BN220" s="140"/>
      <c r="BO220" s="140"/>
      <c r="BP220" s="140"/>
      <c r="BQ220" s="140"/>
      <c r="BR220" s="140"/>
      <c r="BS220" s="140"/>
      <c r="BT220" s="140"/>
      <c r="BU220" s="140"/>
      <c r="BV220" s="140"/>
      <c r="BW220" s="140"/>
      <c r="BX220" s="140"/>
      <c r="BY220" s="140"/>
      <c r="BZ220" s="140"/>
      <c r="CA220" s="140"/>
      <c r="CB220" s="140"/>
      <c r="CC220" s="140"/>
      <c r="CD220" s="140"/>
      <c r="CE220" s="140"/>
      <c r="CF220" s="140"/>
      <c r="CG220" s="140"/>
      <c r="CH220" s="140"/>
      <c r="CI220" s="140"/>
      <c r="CJ220" s="140"/>
      <c r="CK220" s="140"/>
      <c r="CL220" s="140"/>
      <c r="CM220" s="140"/>
      <c r="CN220" s="140"/>
      <c r="CO220" s="140"/>
      <c r="CP220" s="140"/>
      <c r="CQ220" s="140"/>
      <c r="CR220" s="140"/>
      <c r="CS220" s="140"/>
      <c r="CT220" s="140"/>
      <c r="CU220" s="140"/>
      <c r="CV220" s="140"/>
      <c r="CW220" s="140"/>
      <c r="CX220" s="140"/>
      <c r="CY220" s="140"/>
      <c r="CZ220" s="140"/>
      <c r="DA220" s="140"/>
      <c r="DB220" s="140"/>
      <c r="DC220" s="140"/>
      <c r="DD220" s="140"/>
      <c r="DE220" s="140"/>
      <c r="DF220" s="140"/>
      <c r="DG220" s="140"/>
      <c r="DH220" s="140"/>
      <c r="DI220" s="140"/>
      <c r="DJ220" s="140"/>
      <c r="DK220" s="140"/>
      <c r="DL220" s="140"/>
      <c r="DM220" s="140"/>
      <c r="DN220" s="140"/>
      <c r="DO220" s="140"/>
      <c r="DP220" s="140"/>
      <c r="DQ220" s="140"/>
      <c r="DR220" s="140"/>
      <c r="DS220" s="140"/>
      <c r="DT220" s="140"/>
      <c r="DU220" s="140"/>
      <c r="DV220" s="140"/>
      <c r="DW220" s="140"/>
      <c r="DX220" s="140"/>
      <c r="DY220" s="140"/>
      <c r="DZ220" s="140"/>
      <c r="EA220" s="140"/>
      <c r="EB220" s="140"/>
      <c r="EC220" s="140"/>
      <c r="ED220" s="140"/>
      <c r="EE220" s="140"/>
      <c r="EF220" s="140"/>
      <c r="EG220" s="140"/>
      <c r="EH220" s="140"/>
      <c r="EI220" s="140"/>
      <c r="EJ220" s="140"/>
      <c r="EK220" s="140"/>
      <c r="EL220" s="140"/>
      <c r="EM220" s="140"/>
      <c r="EN220" s="140"/>
      <c r="EO220" s="140"/>
      <c r="EP220" s="140"/>
      <c r="EQ220" s="140"/>
      <c r="ER220" s="140"/>
      <c r="ES220" s="140"/>
      <c r="ET220" s="140"/>
      <c r="EU220" s="140"/>
      <c r="EV220" s="140"/>
      <c r="EW220" s="140"/>
      <c r="EX220" s="140"/>
      <c r="EY220" s="140"/>
      <c r="EZ220" s="140"/>
      <c r="FA220" s="140"/>
      <c r="FB220" s="140"/>
      <c r="FC220" s="140"/>
      <c r="FD220" s="140"/>
      <c r="FE220" s="140"/>
      <c r="FF220" s="140"/>
      <c r="FG220" s="140"/>
      <c r="FH220" s="140"/>
      <c r="FI220" s="140"/>
      <c r="FJ220" s="140"/>
      <c r="FK220" s="140"/>
      <c r="FL220" s="140"/>
      <c r="FM220" s="140"/>
      <c r="FN220" s="140"/>
      <c r="FO220" s="140"/>
      <c r="FP220" s="140"/>
      <c r="FQ220" s="140"/>
      <c r="FR220" s="140"/>
      <c r="FS220" s="140"/>
      <c r="FT220" s="140"/>
      <c r="FU220" s="140"/>
      <c r="FV220" s="140"/>
      <c r="FW220" s="140"/>
      <c r="FX220" s="140"/>
      <c r="FY220" s="140"/>
      <c r="FZ220" s="140"/>
      <c r="GA220" s="140"/>
      <c r="GB220" s="140"/>
      <c r="GC220" s="140"/>
      <c r="GD220" s="140"/>
      <c r="GE220" s="140"/>
      <c r="GF220" s="140"/>
      <c r="GG220" s="140"/>
      <c r="GH220" s="140"/>
      <c r="GI220" s="140"/>
      <c r="GJ220" s="140"/>
      <c r="GK220" s="140"/>
      <c r="GL220" s="140"/>
      <c r="GM220" s="140"/>
      <c r="GN220" s="140"/>
      <c r="GO220" s="140"/>
      <c r="GP220" s="140"/>
      <c r="GQ220" s="140"/>
      <c r="GR220" s="140"/>
      <c r="GS220" s="140"/>
      <c r="GT220" s="140"/>
      <c r="GU220" s="140"/>
      <c r="GV220" s="140"/>
      <c r="GW220" s="140"/>
      <c r="GX220" s="140"/>
      <c r="GY220" s="140"/>
      <c r="GZ220" s="140"/>
      <c r="HA220" s="140"/>
      <c r="HB220" s="140"/>
      <c r="HC220" s="140"/>
      <c r="HD220" s="140"/>
      <c r="HE220" s="140"/>
      <c r="HF220" s="140"/>
      <c r="HG220" s="140"/>
      <c r="HH220" s="140"/>
      <c r="HI220" s="140"/>
      <c r="HJ220" s="140"/>
      <c r="HK220" s="140"/>
      <c r="HL220" s="140"/>
      <c r="HM220" s="140"/>
      <c r="HN220" s="140"/>
      <c r="HO220" s="140"/>
      <c r="HP220" s="140"/>
      <c r="HQ220" s="140"/>
      <c r="HR220" s="140"/>
      <c r="HS220" s="140"/>
      <c r="HT220" s="140"/>
      <c r="HU220" s="140"/>
      <c r="HV220" s="140"/>
      <c r="HW220" s="141"/>
      <c r="HX220" s="142"/>
    </row>
    <row collapsed="false" customFormat="false" customHeight="false" hidden="false" ht="12.75" outlineLevel="0" r="221">
      <c r="D221" s="113" t="s">
        <v>325</v>
      </c>
      <c r="E221" s="139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  <c r="AA221" s="140"/>
      <c r="AB221" s="140"/>
      <c r="AC221" s="140"/>
      <c r="AD221" s="140"/>
      <c r="AE221" s="140"/>
      <c r="AF221" s="140"/>
      <c r="AG221" s="140"/>
      <c r="AH221" s="140"/>
      <c r="AI221" s="140"/>
      <c r="AJ221" s="140"/>
      <c r="AK221" s="140"/>
      <c r="AL221" s="140"/>
      <c r="AM221" s="140"/>
      <c r="AN221" s="140"/>
      <c r="AO221" s="140"/>
      <c r="AP221" s="140"/>
      <c r="AQ221" s="140"/>
      <c r="AR221" s="140"/>
      <c r="AS221" s="140"/>
      <c r="AT221" s="140"/>
      <c r="AU221" s="140"/>
      <c r="AV221" s="140"/>
      <c r="AW221" s="140"/>
      <c r="AX221" s="140"/>
      <c r="AY221" s="140"/>
      <c r="AZ221" s="140"/>
      <c r="BA221" s="140"/>
      <c r="BB221" s="140"/>
      <c r="BC221" s="140"/>
      <c r="BD221" s="140"/>
      <c r="BE221" s="140"/>
      <c r="BF221" s="140"/>
      <c r="BG221" s="140"/>
      <c r="BH221" s="140"/>
      <c r="BI221" s="140"/>
      <c r="BJ221" s="140"/>
      <c r="BK221" s="140"/>
      <c r="BL221" s="140"/>
      <c r="BM221" s="140"/>
      <c r="BN221" s="140"/>
      <c r="BO221" s="140"/>
      <c r="BP221" s="140"/>
      <c r="BQ221" s="140"/>
      <c r="BR221" s="140"/>
      <c r="BS221" s="140"/>
      <c r="BT221" s="140"/>
      <c r="BU221" s="140"/>
      <c r="BV221" s="140"/>
      <c r="BW221" s="140"/>
      <c r="BX221" s="140"/>
      <c r="BY221" s="140"/>
      <c r="BZ221" s="140"/>
      <c r="CA221" s="140"/>
      <c r="CB221" s="140"/>
      <c r="CC221" s="140"/>
      <c r="CD221" s="140"/>
      <c r="CE221" s="140"/>
      <c r="CF221" s="140"/>
      <c r="CG221" s="140"/>
      <c r="CH221" s="140"/>
      <c r="CI221" s="140"/>
      <c r="CJ221" s="140"/>
      <c r="CK221" s="140"/>
      <c r="CL221" s="140"/>
      <c r="CM221" s="140"/>
      <c r="CN221" s="140"/>
      <c r="CO221" s="140"/>
      <c r="CP221" s="140"/>
      <c r="CQ221" s="140"/>
      <c r="CR221" s="140"/>
      <c r="CS221" s="140"/>
      <c r="CT221" s="140"/>
      <c r="CU221" s="140"/>
      <c r="CV221" s="140"/>
      <c r="CW221" s="140"/>
      <c r="CX221" s="140"/>
      <c r="CY221" s="140"/>
      <c r="CZ221" s="140"/>
      <c r="DA221" s="140"/>
      <c r="DB221" s="140"/>
      <c r="DC221" s="140"/>
      <c r="DD221" s="140"/>
      <c r="DE221" s="140"/>
      <c r="DF221" s="140"/>
      <c r="DG221" s="140"/>
      <c r="DH221" s="140"/>
      <c r="DI221" s="140"/>
      <c r="DJ221" s="140"/>
      <c r="DK221" s="140"/>
      <c r="DL221" s="140"/>
      <c r="DM221" s="140"/>
      <c r="DN221" s="140"/>
      <c r="DO221" s="140"/>
      <c r="DP221" s="140"/>
      <c r="DQ221" s="140"/>
      <c r="DR221" s="140"/>
      <c r="DS221" s="140"/>
      <c r="DT221" s="140"/>
      <c r="DU221" s="140"/>
      <c r="DV221" s="140"/>
      <c r="DW221" s="140"/>
      <c r="DX221" s="140"/>
      <c r="DY221" s="140"/>
      <c r="DZ221" s="140"/>
      <c r="EA221" s="140"/>
      <c r="EB221" s="140"/>
      <c r="EC221" s="140"/>
      <c r="ED221" s="140"/>
      <c r="EE221" s="140"/>
      <c r="EF221" s="140"/>
      <c r="EG221" s="140"/>
      <c r="EH221" s="140"/>
      <c r="EI221" s="140"/>
      <c r="EJ221" s="140"/>
      <c r="EK221" s="140"/>
      <c r="EL221" s="140"/>
      <c r="EM221" s="140"/>
      <c r="EN221" s="140"/>
      <c r="EO221" s="140"/>
      <c r="EP221" s="140"/>
      <c r="EQ221" s="140"/>
      <c r="ER221" s="140"/>
      <c r="ES221" s="140"/>
      <c r="ET221" s="140"/>
      <c r="EU221" s="140"/>
      <c r="EV221" s="140"/>
      <c r="EW221" s="140"/>
      <c r="EX221" s="140"/>
      <c r="EY221" s="140"/>
      <c r="EZ221" s="140"/>
      <c r="FA221" s="140"/>
      <c r="FB221" s="140"/>
      <c r="FC221" s="140"/>
      <c r="FD221" s="140"/>
      <c r="FE221" s="140"/>
      <c r="FF221" s="140"/>
      <c r="FG221" s="140"/>
      <c r="FH221" s="140"/>
      <c r="FI221" s="140"/>
      <c r="FJ221" s="140"/>
      <c r="FK221" s="140"/>
      <c r="FL221" s="140"/>
      <c r="FM221" s="140"/>
      <c r="FN221" s="140"/>
      <c r="FO221" s="140"/>
      <c r="FP221" s="140"/>
      <c r="FQ221" s="140"/>
      <c r="FR221" s="140"/>
      <c r="FS221" s="140"/>
      <c r="FT221" s="140"/>
      <c r="FU221" s="140"/>
      <c r="FV221" s="140"/>
      <c r="FW221" s="140"/>
      <c r="FX221" s="140"/>
      <c r="FY221" s="140"/>
      <c r="FZ221" s="140"/>
      <c r="GA221" s="140"/>
      <c r="GB221" s="140"/>
      <c r="GC221" s="140"/>
      <c r="GD221" s="140"/>
      <c r="GE221" s="140"/>
      <c r="GF221" s="140"/>
      <c r="GG221" s="140"/>
      <c r="GH221" s="140"/>
      <c r="GI221" s="140"/>
      <c r="GJ221" s="140"/>
      <c r="GK221" s="140"/>
      <c r="GL221" s="140"/>
      <c r="GM221" s="140"/>
      <c r="GN221" s="140"/>
      <c r="GO221" s="140"/>
      <c r="GP221" s="140"/>
      <c r="GQ221" s="140"/>
      <c r="GR221" s="140"/>
      <c r="GS221" s="140"/>
      <c r="GT221" s="140"/>
      <c r="GU221" s="140"/>
      <c r="GV221" s="140"/>
      <c r="GW221" s="140"/>
      <c r="GX221" s="140"/>
      <c r="GY221" s="140"/>
      <c r="GZ221" s="140"/>
      <c r="HA221" s="140"/>
      <c r="HB221" s="140"/>
      <c r="HC221" s="140"/>
      <c r="HD221" s="140"/>
      <c r="HE221" s="140"/>
      <c r="HF221" s="140"/>
      <c r="HG221" s="140"/>
      <c r="HH221" s="140"/>
      <c r="HI221" s="140"/>
      <c r="HJ221" s="140"/>
      <c r="HK221" s="140"/>
      <c r="HL221" s="140"/>
      <c r="HM221" s="140"/>
      <c r="HN221" s="140"/>
      <c r="HO221" s="140"/>
      <c r="HP221" s="140"/>
      <c r="HQ221" s="140"/>
      <c r="HR221" s="140"/>
      <c r="HS221" s="140"/>
      <c r="HT221" s="140"/>
      <c r="HU221" s="140"/>
      <c r="HV221" s="140"/>
      <c r="HW221" s="141"/>
      <c r="HX221" s="142"/>
    </row>
    <row collapsed="false" customFormat="false" customHeight="false" hidden="false" ht="12.75" outlineLevel="0" r="222">
      <c r="D222" s="113" t="s">
        <v>326</v>
      </c>
      <c r="E222" s="139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  <c r="AA222" s="140"/>
      <c r="AB222" s="140"/>
      <c r="AC222" s="140"/>
      <c r="AD222" s="140"/>
      <c r="AE222" s="140"/>
      <c r="AF222" s="140"/>
      <c r="AG222" s="140"/>
      <c r="AH222" s="140"/>
      <c r="AI222" s="140"/>
      <c r="AJ222" s="140"/>
      <c r="AK222" s="140"/>
      <c r="AL222" s="140"/>
      <c r="AM222" s="140"/>
      <c r="AN222" s="140"/>
      <c r="AO222" s="140"/>
      <c r="AP222" s="140"/>
      <c r="AQ222" s="140"/>
      <c r="AR222" s="140"/>
      <c r="AS222" s="140"/>
      <c r="AT222" s="140"/>
      <c r="AU222" s="140"/>
      <c r="AV222" s="140"/>
      <c r="AW222" s="140"/>
      <c r="AX222" s="140"/>
      <c r="AY222" s="140"/>
      <c r="AZ222" s="140"/>
      <c r="BA222" s="140"/>
      <c r="BB222" s="140"/>
      <c r="BC222" s="140"/>
      <c r="BD222" s="140"/>
      <c r="BE222" s="140"/>
      <c r="BF222" s="140"/>
      <c r="BG222" s="140"/>
      <c r="BH222" s="140"/>
      <c r="BI222" s="140"/>
      <c r="BJ222" s="140"/>
      <c r="BK222" s="140"/>
      <c r="BL222" s="140"/>
      <c r="BM222" s="140"/>
      <c r="BN222" s="140"/>
      <c r="BO222" s="140"/>
      <c r="BP222" s="140"/>
      <c r="BQ222" s="140"/>
      <c r="BR222" s="140"/>
      <c r="BS222" s="140"/>
      <c r="BT222" s="140"/>
      <c r="BU222" s="140"/>
      <c r="BV222" s="140"/>
      <c r="BW222" s="140"/>
      <c r="BX222" s="140"/>
      <c r="BY222" s="140"/>
      <c r="BZ222" s="140"/>
      <c r="CA222" s="140"/>
      <c r="CB222" s="140"/>
      <c r="CC222" s="140"/>
      <c r="CD222" s="140"/>
      <c r="CE222" s="140"/>
      <c r="CF222" s="140"/>
      <c r="CG222" s="140"/>
      <c r="CH222" s="140"/>
      <c r="CI222" s="140"/>
      <c r="CJ222" s="140"/>
      <c r="CK222" s="140"/>
      <c r="CL222" s="140"/>
      <c r="CM222" s="140"/>
      <c r="CN222" s="140"/>
      <c r="CO222" s="140"/>
      <c r="CP222" s="140"/>
      <c r="CQ222" s="140"/>
      <c r="CR222" s="140"/>
      <c r="CS222" s="140"/>
      <c r="CT222" s="140"/>
      <c r="CU222" s="140"/>
      <c r="CV222" s="140"/>
      <c r="CW222" s="140"/>
      <c r="CX222" s="140"/>
      <c r="CY222" s="140"/>
      <c r="CZ222" s="140"/>
      <c r="DA222" s="140"/>
      <c r="DB222" s="140"/>
      <c r="DC222" s="140"/>
      <c r="DD222" s="140"/>
      <c r="DE222" s="140"/>
      <c r="DF222" s="140"/>
      <c r="DG222" s="140"/>
      <c r="DH222" s="140"/>
      <c r="DI222" s="140"/>
      <c r="DJ222" s="140"/>
      <c r="DK222" s="140"/>
      <c r="DL222" s="140"/>
      <c r="DM222" s="140"/>
      <c r="DN222" s="140"/>
      <c r="DO222" s="140"/>
      <c r="DP222" s="140"/>
      <c r="DQ222" s="140"/>
      <c r="DR222" s="140"/>
      <c r="DS222" s="140"/>
      <c r="DT222" s="140"/>
      <c r="DU222" s="140"/>
      <c r="DV222" s="140"/>
      <c r="DW222" s="140"/>
      <c r="DX222" s="140"/>
      <c r="DY222" s="140"/>
      <c r="DZ222" s="140"/>
      <c r="EA222" s="140"/>
      <c r="EB222" s="140"/>
      <c r="EC222" s="140"/>
      <c r="ED222" s="140"/>
      <c r="EE222" s="140"/>
      <c r="EF222" s="140"/>
      <c r="EG222" s="140"/>
      <c r="EH222" s="140"/>
      <c r="EI222" s="140"/>
      <c r="EJ222" s="140"/>
      <c r="EK222" s="140"/>
      <c r="EL222" s="140"/>
      <c r="EM222" s="140"/>
      <c r="EN222" s="140"/>
      <c r="EO222" s="140"/>
      <c r="EP222" s="140"/>
      <c r="EQ222" s="140"/>
      <c r="ER222" s="140"/>
      <c r="ES222" s="140"/>
      <c r="ET222" s="140"/>
      <c r="EU222" s="140"/>
      <c r="EV222" s="140"/>
      <c r="EW222" s="140"/>
      <c r="EX222" s="140"/>
      <c r="EY222" s="140"/>
      <c r="EZ222" s="140"/>
      <c r="FA222" s="140"/>
      <c r="FB222" s="140"/>
      <c r="FC222" s="140"/>
      <c r="FD222" s="140"/>
      <c r="FE222" s="140"/>
      <c r="FF222" s="140"/>
      <c r="FG222" s="140"/>
      <c r="FH222" s="140"/>
      <c r="FI222" s="140"/>
      <c r="FJ222" s="140"/>
      <c r="FK222" s="140"/>
      <c r="FL222" s="140"/>
      <c r="FM222" s="140"/>
      <c r="FN222" s="140"/>
      <c r="FO222" s="140"/>
      <c r="FP222" s="140"/>
      <c r="FQ222" s="140"/>
      <c r="FR222" s="140"/>
      <c r="FS222" s="140"/>
      <c r="FT222" s="140"/>
      <c r="FU222" s="140"/>
      <c r="FV222" s="140"/>
      <c r="FW222" s="140"/>
      <c r="FX222" s="140"/>
      <c r="FY222" s="140"/>
      <c r="FZ222" s="140"/>
      <c r="GA222" s="140"/>
      <c r="GB222" s="140"/>
      <c r="GC222" s="140"/>
      <c r="GD222" s="140"/>
      <c r="GE222" s="140"/>
      <c r="GF222" s="140"/>
      <c r="GG222" s="140"/>
      <c r="GH222" s="140"/>
      <c r="GI222" s="140"/>
      <c r="GJ222" s="140"/>
      <c r="GK222" s="140"/>
      <c r="GL222" s="140"/>
      <c r="GM222" s="140"/>
      <c r="GN222" s="140"/>
      <c r="GO222" s="140"/>
      <c r="GP222" s="140"/>
      <c r="GQ222" s="140"/>
      <c r="GR222" s="140"/>
      <c r="GS222" s="140"/>
      <c r="GT222" s="140"/>
      <c r="GU222" s="140"/>
      <c r="GV222" s="140"/>
      <c r="GW222" s="140"/>
      <c r="GX222" s="140"/>
      <c r="GY222" s="140"/>
      <c r="GZ222" s="140"/>
      <c r="HA222" s="140"/>
      <c r="HB222" s="140"/>
      <c r="HC222" s="140"/>
      <c r="HD222" s="140"/>
      <c r="HE222" s="140"/>
      <c r="HF222" s="140"/>
      <c r="HG222" s="140"/>
      <c r="HH222" s="140"/>
      <c r="HI222" s="140"/>
      <c r="HJ222" s="140"/>
      <c r="HK222" s="140"/>
      <c r="HL222" s="140"/>
      <c r="HM222" s="140"/>
      <c r="HN222" s="140"/>
      <c r="HO222" s="140"/>
      <c r="HP222" s="140"/>
      <c r="HQ222" s="140"/>
      <c r="HR222" s="140"/>
      <c r="HS222" s="140"/>
      <c r="HT222" s="140"/>
      <c r="HU222" s="140"/>
      <c r="HV222" s="140"/>
      <c r="HW222" s="141"/>
      <c r="HX222" s="142"/>
    </row>
    <row collapsed="false" customFormat="false" customHeight="false" hidden="false" ht="12.75" outlineLevel="0" r="223">
      <c r="D223" s="113" t="s">
        <v>327</v>
      </c>
      <c r="E223" s="139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  <c r="AA223" s="140"/>
      <c r="AB223" s="140"/>
      <c r="AC223" s="140"/>
      <c r="AD223" s="140"/>
      <c r="AE223" s="140"/>
      <c r="AF223" s="140"/>
      <c r="AG223" s="140"/>
      <c r="AH223" s="140"/>
      <c r="AI223" s="140"/>
      <c r="AJ223" s="140"/>
      <c r="AK223" s="140"/>
      <c r="AL223" s="140"/>
      <c r="AM223" s="140"/>
      <c r="AN223" s="140"/>
      <c r="AO223" s="140"/>
      <c r="AP223" s="140"/>
      <c r="AQ223" s="140"/>
      <c r="AR223" s="140"/>
      <c r="AS223" s="140"/>
      <c r="AT223" s="140"/>
      <c r="AU223" s="140"/>
      <c r="AV223" s="140"/>
      <c r="AW223" s="140"/>
      <c r="AX223" s="140"/>
      <c r="AY223" s="140"/>
      <c r="AZ223" s="140"/>
      <c r="BA223" s="140"/>
      <c r="BB223" s="140"/>
      <c r="BC223" s="140"/>
      <c r="BD223" s="140"/>
      <c r="BE223" s="140"/>
      <c r="BF223" s="140"/>
      <c r="BG223" s="140"/>
      <c r="BH223" s="140"/>
      <c r="BI223" s="140"/>
      <c r="BJ223" s="140"/>
      <c r="BK223" s="140"/>
      <c r="BL223" s="140"/>
      <c r="BM223" s="140"/>
      <c r="BN223" s="140"/>
      <c r="BO223" s="140"/>
      <c r="BP223" s="140"/>
      <c r="BQ223" s="140"/>
      <c r="BR223" s="140"/>
      <c r="BS223" s="140"/>
      <c r="BT223" s="140"/>
      <c r="BU223" s="140"/>
      <c r="BV223" s="140"/>
      <c r="BW223" s="140"/>
      <c r="BX223" s="140"/>
      <c r="BY223" s="140"/>
      <c r="BZ223" s="140"/>
      <c r="CA223" s="140"/>
      <c r="CB223" s="140"/>
      <c r="CC223" s="140"/>
      <c r="CD223" s="140"/>
      <c r="CE223" s="140"/>
      <c r="CF223" s="140"/>
      <c r="CG223" s="140"/>
      <c r="CH223" s="140"/>
      <c r="CI223" s="140"/>
      <c r="CJ223" s="140"/>
      <c r="CK223" s="140"/>
      <c r="CL223" s="140"/>
      <c r="CM223" s="140"/>
      <c r="CN223" s="140"/>
      <c r="CO223" s="140"/>
      <c r="CP223" s="140"/>
      <c r="CQ223" s="140"/>
      <c r="CR223" s="140"/>
      <c r="CS223" s="140"/>
      <c r="CT223" s="140"/>
      <c r="CU223" s="140"/>
      <c r="CV223" s="140"/>
      <c r="CW223" s="140"/>
      <c r="CX223" s="140"/>
      <c r="CY223" s="140"/>
      <c r="CZ223" s="140"/>
      <c r="DA223" s="140"/>
      <c r="DB223" s="140"/>
      <c r="DC223" s="140"/>
      <c r="DD223" s="140"/>
      <c r="DE223" s="140"/>
      <c r="DF223" s="140"/>
      <c r="DG223" s="140"/>
      <c r="DH223" s="140"/>
      <c r="DI223" s="140"/>
      <c r="DJ223" s="140"/>
      <c r="DK223" s="140"/>
      <c r="DL223" s="140"/>
      <c r="DM223" s="140"/>
      <c r="DN223" s="140"/>
      <c r="DO223" s="140"/>
      <c r="DP223" s="140"/>
      <c r="DQ223" s="140"/>
      <c r="DR223" s="140"/>
      <c r="DS223" s="140"/>
      <c r="DT223" s="140"/>
      <c r="DU223" s="140"/>
      <c r="DV223" s="140"/>
      <c r="DW223" s="140"/>
      <c r="DX223" s="140"/>
      <c r="DY223" s="140"/>
      <c r="DZ223" s="140"/>
      <c r="EA223" s="140"/>
      <c r="EB223" s="140"/>
      <c r="EC223" s="140"/>
      <c r="ED223" s="140"/>
      <c r="EE223" s="140"/>
      <c r="EF223" s="140"/>
      <c r="EG223" s="140"/>
      <c r="EH223" s="140"/>
      <c r="EI223" s="140"/>
      <c r="EJ223" s="140"/>
      <c r="EK223" s="140"/>
      <c r="EL223" s="140"/>
      <c r="EM223" s="140"/>
      <c r="EN223" s="140"/>
      <c r="EO223" s="140"/>
      <c r="EP223" s="140"/>
      <c r="EQ223" s="140"/>
      <c r="ER223" s="140"/>
      <c r="ES223" s="140"/>
      <c r="ET223" s="140"/>
      <c r="EU223" s="140"/>
      <c r="EV223" s="140"/>
      <c r="EW223" s="140"/>
      <c r="EX223" s="140"/>
      <c r="EY223" s="140"/>
      <c r="EZ223" s="140"/>
      <c r="FA223" s="140"/>
      <c r="FB223" s="140"/>
      <c r="FC223" s="140"/>
      <c r="FD223" s="140"/>
      <c r="FE223" s="140"/>
      <c r="FF223" s="140"/>
      <c r="FG223" s="140"/>
      <c r="FH223" s="140"/>
      <c r="FI223" s="140"/>
      <c r="FJ223" s="140"/>
      <c r="FK223" s="140"/>
      <c r="FL223" s="140"/>
      <c r="FM223" s="140"/>
      <c r="FN223" s="140"/>
      <c r="FO223" s="140"/>
      <c r="FP223" s="140"/>
      <c r="FQ223" s="140"/>
      <c r="FR223" s="140"/>
      <c r="FS223" s="140"/>
      <c r="FT223" s="140"/>
      <c r="FU223" s="140"/>
      <c r="FV223" s="140"/>
      <c r="FW223" s="140"/>
      <c r="FX223" s="140"/>
      <c r="FY223" s="140"/>
      <c r="FZ223" s="140"/>
      <c r="GA223" s="140"/>
      <c r="GB223" s="140"/>
      <c r="GC223" s="140"/>
      <c r="GD223" s="140"/>
      <c r="GE223" s="140"/>
      <c r="GF223" s="140"/>
      <c r="GG223" s="140"/>
      <c r="GH223" s="140"/>
      <c r="GI223" s="140"/>
      <c r="GJ223" s="140"/>
      <c r="GK223" s="140"/>
      <c r="GL223" s="140"/>
      <c r="GM223" s="140"/>
      <c r="GN223" s="140"/>
      <c r="GO223" s="140"/>
      <c r="GP223" s="140"/>
      <c r="GQ223" s="140"/>
      <c r="GR223" s="140"/>
      <c r="GS223" s="140"/>
      <c r="GT223" s="140"/>
      <c r="GU223" s="140"/>
      <c r="GV223" s="140"/>
      <c r="GW223" s="140"/>
      <c r="GX223" s="140"/>
      <c r="GY223" s="140"/>
      <c r="GZ223" s="140"/>
      <c r="HA223" s="140"/>
      <c r="HB223" s="140"/>
      <c r="HC223" s="140"/>
      <c r="HD223" s="140"/>
      <c r="HE223" s="140"/>
      <c r="HF223" s="140"/>
      <c r="HG223" s="140"/>
      <c r="HH223" s="140"/>
      <c r="HI223" s="140"/>
      <c r="HJ223" s="140"/>
      <c r="HK223" s="140"/>
      <c r="HL223" s="140"/>
      <c r="HM223" s="140"/>
      <c r="HN223" s="140"/>
      <c r="HO223" s="140"/>
      <c r="HP223" s="140"/>
      <c r="HQ223" s="140"/>
      <c r="HR223" s="140"/>
      <c r="HS223" s="140"/>
      <c r="HT223" s="140"/>
      <c r="HU223" s="140"/>
      <c r="HV223" s="140"/>
      <c r="HW223" s="141"/>
      <c r="HX223" s="142"/>
    </row>
    <row collapsed="false" customFormat="false" customHeight="false" hidden="false" ht="12.75" outlineLevel="0" r="224">
      <c r="D224" s="113" t="s">
        <v>328</v>
      </c>
      <c r="E224" s="139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  <c r="AA224" s="140"/>
      <c r="AB224" s="140"/>
      <c r="AC224" s="140"/>
      <c r="AD224" s="140"/>
      <c r="AE224" s="140"/>
      <c r="AF224" s="140"/>
      <c r="AG224" s="140"/>
      <c r="AH224" s="140"/>
      <c r="AI224" s="140"/>
      <c r="AJ224" s="140"/>
      <c r="AK224" s="140"/>
      <c r="AL224" s="140"/>
      <c r="AM224" s="140"/>
      <c r="AN224" s="140"/>
      <c r="AO224" s="140"/>
      <c r="AP224" s="140"/>
      <c r="AQ224" s="140"/>
      <c r="AR224" s="140"/>
      <c r="AS224" s="140"/>
      <c r="AT224" s="140"/>
      <c r="AU224" s="140"/>
      <c r="AV224" s="140"/>
      <c r="AW224" s="140"/>
      <c r="AX224" s="140"/>
      <c r="AY224" s="140"/>
      <c r="AZ224" s="140"/>
      <c r="BA224" s="140"/>
      <c r="BB224" s="140"/>
      <c r="BC224" s="140"/>
      <c r="BD224" s="140"/>
      <c r="BE224" s="140"/>
      <c r="BF224" s="140"/>
      <c r="BG224" s="140"/>
      <c r="BH224" s="140"/>
      <c r="BI224" s="140"/>
      <c r="BJ224" s="140"/>
      <c r="BK224" s="140"/>
      <c r="BL224" s="140"/>
      <c r="BM224" s="140"/>
      <c r="BN224" s="140"/>
      <c r="BO224" s="140"/>
      <c r="BP224" s="140"/>
      <c r="BQ224" s="140"/>
      <c r="BR224" s="140"/>
      <c r="BS224" s="140"/>
      <c r="BT224" s="140"/>
      <c r="BU224" s="140"/>
      <c r="BV224" s="140"/>
      <c r="BW224" s="140"/>
      <c r="BX224" s="140"/>
      <c r="BY224" s="140"/>
      <c r="BZ224" s="140"/>
      <c r="CA224" s="140"/>
      <c r="CB224" s="140"/>
      <c r="CC224" s="140"/>
      <c r="CD224" s="140"/>
      <c r="CE224" s="140"/>
      <c r="CF224" s="140"/>
      <c r="CG224" s="140"/>
      <c r="CH224" s="140"/>
      <c r="CI224" s="140"/>
      <c r="CJ224" s="140"/>
      <c r="CK224" s="140"/>
      <c r="CL224" s="140"/>
      <c r="CM224" s="140"/>
      <c r="CN224" s="140"/>
      <c r="CO224" s="140"/>
      <c r="CP224" s="140"/>
      <c r="CQ224" s="140"/>
      <c r="CR224" s="140"/>
      <c r="CS224" s="140"/>
      <c r="CT224" s="140"/>
      <c r="CU224" s="140"/>
      <c r="CV224" s="140"/>
      <c r="CW224" s="140"/>
      <c r="CX224" s="140"/>
      <c r="CY224" s="140"/>
      <c r="CZ224" s="140"/>
      <c r="DA224" s="140"/>
      <c r="DB224" s="140"/>
      <c r="DC224" s="140"/>
      <c r="DD224" s="140"/>
      <c r="DE224" s="140"/>
      <c r="DF224" s="140"/>
      <c r="DG224" s="140"/>
      <c r="DH224" s="140"/>
      <c r="DI224" s="140"/>
      <c r="DJ224" s="140"/>
      <c r="DK224" s="140"/>
      <c r="DL224" s="140"/>
      <c r="DM224" s="140"/>
      <c r="DN224" s="140"/>
      <c r="DO224" s="140"/>
      <c r="DP224" s="140"/>
      <c r="DQ224" s="140"/>
      <c r="DR224" s="140"/>
      <c r="DS224" s="140"/>
      <c r="DT224" s="140"/>
      <c r="DU224" s="140"/>
      <c r="DV224" s="140"/>
      <c r="DW224" s="140"/>
      <c r="DX224" s="140"/>
      <c r="DY224" s="140"/>
      <c r="DZ224" s="140"/>
      <c r="EA224" s="140"/>
      <c r="EB224" s="140"/>
      <c r="EC224" s="140"/>
      <c r="ED224" s="140"/>
      <c r="EE224" s="140"/>
      <c r="EF224" s="140"/>
      <c r="EG224" s="140"/>
      <c r="EH224" s="140"/>
      <c r="EI224" s="140"/>
      <c r="EJ224" s="140"/>
      <c r="EK224" s="140"/>
      <c r="EL224" s="140"/>
      <c r="EM224" s="140"/>
      <c r="EN224" s="140"/>
      <c r="EO224" s="140"/>
      <c r="EP224" s="140"/>
      <c r="EQ224" s="140"/>
      <c r="ER224" s="140"/>
      <c r="ES224" s="140"/>
      <c r="ET224" s="140"/>
      <c r="EU224" s="140"/>
      <c r="EV224" s="140"/>
      <c r="EW224" s="140"/>
      <c r="EX224" s="140"/>
      <c r="EY224" s="140"/>
      <c r="EZ224" s="140"/>
      <c r="FA224" s="140"/>
      <c r="FB224" s="140"/>
      <c r="FC224" s="140"/>
      <c r="FD224" s="140"/>
      <c r="FE224" s="140"/>
      <c r="FF224" s="140"/>
      <c r="FG224" s="140"/>
      <c r="FH224" s="140"/>
      <c r="FI224" s="140"/>
      <c r="FJ224" s="140"/>
      <c r="FK224" s="140"/>
      <c r="FL224" s="140"/>
      <c r="FM224" s="140"/>
      <c r="FN224" s="140"/>
      <c r="FO224" s="140"/>
      <c r="FP224" s="140"/>
      <c r="FQ224" s="140"/>
      <c r="FR224" s="140"/>
      <c r="FS224" s="140"/>
      <c r="FT224" s="140"/>
      <c r="FU224" s="140"/>
      <c r="FV224" s="140"/>
      <c r="FW224" s="140"/>
      <c r="FX224" s="140"/>
      <c r="FY224" s="140"/>
      <c r="FZ224" s="140"/>
      <c r="GA224" s="140"/>
      <c r="GB224" s="140"/>
      <c r="GC224" s="140"/>
      <c r="GD224" s="140"/>
      <c r="GE224" s="140"/>
      <c r="GF224" s="140"/>
      <c r="GG224" s="140"/>
      <c r="GH224" s="140"/>
      <c r="GI224" s="140"/>
      <c r="GJ224" s="140"/>
      <c r="GK224" s="140"/>
      <c r="GL224" s="140"/>
      <c r="GM224" s="140"/>
      <c r="GN224" s="140"/>
      <c r="GO224" s="140"/>
      <c r="GP224" s="140"/>
      <c r="GQ224" s="140"/>
      <c r="GR224" s="140"/>
      <c r="GS224" s="140"/>
      <c r="GT224" s="140"/>
      <c r="GU224" s="140"/>
      <c r="GV224" s="140"/>
      <c r="GW224" s="140"/>
      <c r="GX224" s="140"/>
      <c r="GY224" s="140"/>
      <c r="GZ224" s="140"/>
      <c r="HA224" s="140"/>
      <c r="HB224" s="140"/>
      <c r="HC224" s="140"/>
      <c r="HD224" s="140"/>
      <c r="HE224" s="140"/>
      <c r="HF224" s="140"/>
      <c r="HG224" s="140"/>
      <c r="HH224" s="140"/>
      <c r="HI224" s="140"/>
      <c r="HJ224" s="140"/>
      <c r="HK224" s="140"/>
      <c r="HL224" s="140"/>
      <c r="HM224" s="140"/>
      <c r="HN224" s="140"/>
      <c r="HO224" s="140"/>
      <c r="HP224" s="140"/>
      <c r="HQ224" s="140"/>
      <c r="HR224" s="140"/>
      <c r="HS224" s="140"/>
      <c r="HT224" s="140"/>
      <c r="HU224" s="140"/>
      <c r="HV224" s="140"/>
      <c r="HW224" s="141"/>
      <c r="HX224" s="142"/>
    </row>
    <row collapsed="false" customFormat="false" customHeight="false" hidden="false" ht="12.75" outlineLevel="0" r="225">
      <c r="D225" s="113" t="s">
        <v>329</v>
      </c>
      <c r="E225" s="139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  <c r="AA225" s="140"/>
      <c r="AB225" s="140"/>
      <c r="AC225" s="140"/>
      <c r="AD225" s="140"/>
      <c r="AE225" s="140"/>
      <c r="AF225" s="140"/>
      <c r="AG225" s="140"/>
      <c r="AH225" s="140"/>
      <c r="AI225" s="140"/>
      <c r="AJ225" s="140"/>
      <c r="AK225" s="140"/>
      <c r="AL225" s="140"/>
      <c r="AM225" s="140"/>
      <c r="AN225" s="140"/>
      <c r="AO225" s="140"/>
      <c r="AP225" s="140"/>
      <c r="AQ225" s="140"/>
      <c r="AR225" s="140"/>
      <c r="AS225" s="140"/>
      <c r="AT225" s="140"/>
      <c r="AU225" s="140"/>
      <c r="AV225" s="140"/>
      <c r="AW225" s="140"/>
      <c r="AX225" s="140"/>
      <c r="AY225" s="140"/>
      <c r="AZ225" s="140"/>
      <c r="BA225" s="140"/>
      <c r="BB225" s="140"/>
      <c r="BC225" s="140"/>
      <c r="BD225" s="140"/>
      <c r="BE225" s="140"/>
      <c r="BF225" s="140"/>
      <c r="BG225" s="140"/>
      <c r="BH225" s="140"/>
      <c r="BI225" s="140"/>
      <c r="BJ225" s="140"/>
      <c r="BK225" s="140"/>
      <c r="BL225" s="140"/>
      <c r="BM225" s="140"/>
      <c r="BN225" s="140"/>
      <c r="BO225" s="140"/>
      <c r="BP225" s="140"/>
      <c r="BQ225" s="140"/>
      <c r="BR225" s="140"/>
      <c r="BS225" s="140"/>
      <c r="BT225" s="140"/>
      <c r="BU225" s="140"/>
      <c r="BV225" s="140"/>
      <c r="BW225" s="140"/>
      <c r="BX225" s="140"/>
      <c r="BY225" s="140"/>
      <c r="BZ225" s="140"/>
      <c r="CA225" s="140"/>
      <c r="CB225" s="140"/>
      <c r="CC225" s="140"/>
      <c r="CD225" s="140"/>
      <c r="CE225" s="140"/>
      <c r="CF225" s="140"/>
      <c r="CG225" s="140"/>
      <c r="CH225" s="140"/>
      <c r="CI225" s="140"/>
      <c r="CJ225" s="140"/>
      <c r="CK225" s="140"/>
      <c r="CL225" s="140"/>
      <c r="CM225" s="140"/>
      <c r="CN225" s="140"/>
      <c r="CO225" s="140"/>
      <c r="CP225" s="140"/>
      <c r="CQ225" s="140"/>
      <c r="CR225" s="140"/>
      <c r="CS225" s="140"/>
      <c r="CT225" s="140"/>
      <c r="CU225" s="140"/>
      <c r="CV225" s="140"/>
      <c r="CW225" s="140"/>
      <c r="CX225" s="140"/>
      <c r="CY225" s="140"/>
      <c r="CZ225" s="140"/>
      <c r="DA225" s="140"/>
      <c r="DB225" s="140"/>
      <c r="DC225" s="140"/>
      <c r="DD225" s="140"/>
      <c r="DE225" s="140"/>
      <c r="DF225" s="140"/>
      <c r="DG225" s="140"/>
      <c r="DH225" s="140"/>
      <c r="DI225" s="140"/>
      <c r="DJ225" s="140"/>
      <c r="DK225" s="140"/>
      <c r="DL225" s="140"/>
      <c r="DM225" s="140"/>
      <c r="DN225" s="140"/>
      <c r="DO225" s="140"/>
      <c r="DP225" s="140"/>
      <c r="DQ225" s="140"/>
      <c r="DR225" s="140"/>
      <c r="DS225" s="140"/>
      <c r="DT225" s="140"/>
      <c r="DU225" s="140"/>
      <c r="DV225" s="140"/>
      <c r="DW225" s="140"/>
      <c r="DX225" s="140"/>
      <c r="DY225" s="140"/>
      <c r="DZ225" s="140"/>
      <c r="EA225" s="140"/>
      <c r="EB225" s="140"/>
      <c r="EC225" s="140"/>
      <c r="ED225" s="140"/>
      <c r="EE225" s="140"/>
      <c r="EF225" s="140"/>
      <c r="EG225" s="140"/>
      <c r="EH225" s="140"/>
      <c r="EI225" s="140"/>
      <c r="EJ225" s="140"/>
      <c r="EK225" s="140"/>
      <c r="EL225" s="140"/>
      <c r="EM225" s="140"/>
      <c r="EN225" s="140"/>
      <c r="EO225" s="140"/>
      <c r="EP225" s="140"/>
      <c r="EQ225" s="140"/>
      <c r="ER225" s="140"/>
      <c r="ES225" s="140"/>
      <c r="ET225" s="140"/>
      <c r="EU225" s="140"/>
      <c r="EV225" s="140"/>
      <c r="EW225" s="140"/>
      <c r="EX225" s="140"/>
      <c r="EY225" s="140"/>
      <c r="EZ225" s="140"/>
      <c r="FA225" s="140"/>
      <c r="FB225" s="140"/>
      <c r="FC225" s="140"/>
      <c r="FD225" s="140"/>
      <c r="FE225" s="140"/>
      <c r="FF225" s="140"/>
      <c r="FG225" s="140"/>
      <c r="FH225" s="140"/>
      <c r="FI225" s="140"/>
      <c r="FJ225" s="140"/>
      <c r="FK225" s="140"/>
      <c r="FL225" s="140"/>
      <c r="FM225" s="140"/>
      <c r="FN225" s="140"/>
      <c r="FO225" s="140"/>
      <c r="FP225" s="140"/>
      <c r="FQ225" s="140"/>
      <c r="FR225" s="140"/>
      <c r="FS225" s="140"/>
      <c r="FT225" s="140"/>
      <c r="FU225" s="140"/>
      <c r="FV225" s="140"/>
      <c r="FW225" s="140"/>
      <c r="FX225" s="140"/>
      <c r="FY225" s="140"/>
      <c r="FZ225" s="140"/>
      <c r="GA225" s="140"/>
      <c r="GB225" s="140"/>
      <c r="GC225" s="140"/>
      <c r="GD225" s="140"/>
      <c r="GE225" s="140"/>
      <c r="GF225" s="140"/>
      <c r="GG225" s="140"/>
      <c r="GH225" s="140"/>
      <c r="GI225" s="140"/>
      <c r="GJ225" s="140"/>
      <c r="GK225" s="140"/>
      <c r="GL225" s="140"/>
      <c r="GM225" s="140"/>
      <c r="GN225" s="140"/>
      <c r="GO225" s="140"/>
      <c r="GP225" s="140"/>
      <c r="GQ225" s="140"/>
      <c r="GR225" s="140"/>
      <c r="GS225" s="140"/>
      <c r="GT225" s="140"/>
      <c r="GU225" s="140"/>
      <c r="GV225" s="140"/>
      <c r="GW225" s="140"/>
      <c r="GX225" s="140"/>
      <c r="GY225" s="140"/>
      <c r="GZ225" s="140"/>
      <c r="HA225" s="140"/>
      <c r="HB225" s="140"/>
      <c r="HC225" s="140"/>
      <c r="HD225" s="140"/>
      <c r="HE225" s="140"/>
      <c r="HF225" s="140"/>
      <c r="HG225" s="140"/>
      <c r="HH225" s="140"/>
      <c r="HI225" s="140"/>
      <c r="HJ225" s="140"/>
      <c r="HK225" s="140"/>
      <c r="HL225" s="140"/>
      <c r="HM225" s="140"/>
      <c r="HN225" s="140"/>
      <c r="HO225" s="140"/>
      <c r="HP225" s="140"/>
      <c r="HQ225" s="140"/>
      <c r="HR225" s="140"/>
      <c r="HS225" s="140"/>
      <c r="HT225" s="140"/>
      <c r="HU225" s="140"/>
      <c r="HV225" s="140"/>
      <c r="HW225" s="141"/>
      <c r="HX225" s="142"/>
    </row>
    <row collapsed="false" customFormat="false" customHeight="false" hidden="false" ht="12.75" outlineLevel="0" r="226">
      <c r="D226" s="113" t="s">
        <v>331</v>
      </c>
      <c r="E226" s="139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  <c r="AA226" s="140"/>
      <c r="AB226" s="140"/>
      <c r="AC226" s="140"/>
      <c r="AD226" s="140"/>
      <c r="AE226" s="140"/>
      <c r="AF226" s="140"/>
      <c r="AG226" s="140"/>
      <c r="AH226" s="140"/>
      <c r="AI226" s="140"/>
      <c r="AJ226" s="140"/>
      <c r="AK226" s="140"/>
      <c r="AL226" s="140"/>
      <c r="AM226" s="140"/>
      <c r="AN226" s="140"/>
      <c r="AO226" s="140"/>
      <c r="AP226" s="140"/>
      <c r="AQ226" s="140"/>
      <c r="AR226" s="140"/>
      <c r="AS226" s="140"/>
      <c r="AT226" s="140"/>
      <c r="AU226" s="140"/>
      <c r="AV226" s="140"/>
      <c r="AW226" s="140"/>
      <c r="AX226" s="140"/>
      <c r="AY226" s="140"/>
      <c r="AZ226" s="140"/>
      <c r="BA226" s="140"/>
      <c r="BB226" s="140"/>
      <c r="BC226" s="140"/>
      <c r="BD226" s="140"/>
      <c r="BE226" s="140"/>
      <c r="BF226" s="140"/>
      <c r="BG226" s="140"/>
      <c r="BH226" s="140"/>
      <c r="BI226" s="140"/>
      <c r="BJ226" s="140"/>
      <c r="BK226" s="140"/>
      <c r="BL226" s="140"/>
      <c r="BM226" s="140"/>
      <c r="BN226" s="140"/>
      <c r="BO226" s="140"/>
      <c r="BP226" s="140"/>
      <c r="BQ226" s="140"/>
      <c r="BR226" s="140"/>
      <c r="BS226" s="140"/>
      <c r="BT226" s="140"/>
      <c r="BU226" s="140"/>
      <c r="BV226" s="140"/>
      <c r="BW226" s="140"/>
      <c r="BX226" s="140"/>
      <c r="BY226" s="140"/>
      <c r="BZ226" s="140"/>
      <c r="CA226" s="140"/>
      <c r="CB226" s="140"/>
      <c r="CC226" s="140"/>
      <c r="CD226" s="140"/>
      <c r="CE226" s="140"/>
      <c r="CF226" s="140"/>
      <c r="CG226" s="140"/>
      <c r="CH226" s="140"/>
      <c r="CI226" s="140"/>
      <c r="CJ226" s="140"/>
      <c r="CK226" s="140"/>
      <c r="CL226" s="140"/>
      <c r="CM226" s="140"/>
      <c r="CN226" s="140"/>
      <c r="CO226" s="140"/>
      <c r="CP226" s="140"/>
      <c r="CQ226" s="140"/>
      <c r="CR226" s="140"/>
      <c r="CS226" s="140"/>
      <c r="CT226" s="140"/>
      <c r="CU226" s="140"/>
      <c r="CV226" s="140"/>
      <c r="CW226" s="140"/>
      <c r="CX226" s="140"/>
      <c r="CY226" s="140"/>
      <c r="CZ226" s="140"/>
      <c r="DA226" s="140"/>
      <c r="DB226" s="140"/>
      <c r="DC226" s="140"/>
      <c r="DD226" s="140"/>
      <c r="DE226" s="140"/>
      <c r="DF226" s="140"/>
      <c r="DG226" s="140"/>
      <c r="DH226" s="140"/>
      <c r="DI226" s="140"/>
      <c r="DJ226" s="140"/>
      <c r="DK226" s="140"/>
      <c r="DL226" s="140"/>
      <c r="DM226" s="140"/>
      <c r="DN226" s="140"/>
      <c r="DO226" s="140"/>
      <c r="DP226" s="140"/>
      <c r="DQ226" s="140"/>
      <c r="DR226" s="140"/>
      <c r="DS226" s="140"/>
      <c r="DT226" s="140"/>
      <c r="DU226" s="140"/>
      <c r="DV226" s="140"/>
      <c r="DW226" s="140"/>
      <c r="DX226" s="140"/>
      <c r="DY226" s="140"/>
      <c r="DZ226" s="140"/>
      <c r="EA226" s="140"/>
      <c r="EB226" s="140"/>
      <c r="EC226" s="140"/>
      <c r="ED226" s="140"/>
      <c r="EE226" s="140"/>
      <c r="EF226" s="140"/>
      <c r="EG226" s="140"/>
      <c r="EH226" s="140"/>
      <c r="EI226" s="140"/>
      <c r="EJ226" s="140"/>
      <c r="EK226" s="140"/>
      <c r="EL226" s="140"/>
      <c r="EM226" s="140"/>
      <c r="EN226" s="140"/>
      <c r="EO226" s="140"/>
      <c r="EP226" s="140"/>
      <c r="EQ226" s="140"/>
      <c r="ER226" s="140"/>
      <c r="ES226" s="140"/>
      <c r="ET226" s="140"/>
      <c r="EU226" s="140"/>
      <c r="EV226" s="140"/>
      <c r="EW226" s="140"/>
      <c r="EX226" s="140"/>
      <c r="EY226" s="140"/>
      <c r="EZ226" s="140"/>
      <c r="FA226" s="140"/>
      <c r="FB226" s="140"/>
      <c r="FC226" s="140"/>
      <c r="FD226" s="140"/>
      <c r="FE226" s="140"/>
      <c r="FF226" s="140"/>
      <c r="FG226" s="140"/>
      <c r="FH226" s="140"/>
      <c r="FI226" s="140"/>
      <c r="FJ226" s="140"/>
      <c r="FK226" s="140"/>
      <c r="FL226" s="140"/>
      <c r="FM226" s="140"/>
      <c r="FN226" s="140"/>
      <c r="FO226" s="140"/>
      <c r="FP226" s="140"/>
      <c r="FQ226" s="140"/>
      <c r="FR226" s="140"/>
      <c r="FS226" s="140"/>
      <c r="FT226" s="140"/>
      <c r="FU226" s="140"/>
      <c r="FV226" s="140"/>
      <c r="FW226" s="140"/>
      <c r="FX226" s="140"/>
      <c r="FY226" s="140"/>
      <c r="FZ226" s="140"/>
      <c r="GA226" s="140"/>
      <c r="GB226" s="140"/>
      <c r="GC226" s="140"/>
      <c r="GD226" s="140"/>
      <c r="GE226" s="140"/>
      <c r="GF226" s="140"/>
      <c r="GG226" s="140"/>
      <c r="GH226" s="140"/>
      <c r="GI226" s="140"/>
      <c r="GJ226" s="140"/>
      <c r="GK226" s="140"/>
      <c r="GL226" s="140"/>
      <c r="GM226" s="140"/>
      <c r="GN226" s="140"/>
      <c r="GO226" s="140"/>
      <c r="GP226" s="140"/>
      <c r="GQ226" s="140"/>
      <c r="GR226" s="140"/>
      <c r="GS226" s="140"/>
      <c r="GT226" s="140"/>
      <c r="GU226" s="140"/>
      <c r="GV226" s="140"/>
      <c r="GW226" s="140"/>
      <c r="GX226" s="140"/>
      <c r="GY226" s="140"/>
      <c r="GZ226" s="140"/>
      <c r="HA226" s="140"/>
      <c r="HB226" s="140"/>
      <c r="HC226" s="140"/>
      <c r="HD226" s="140"/>
      <c r="HE226" s="140"/>
      <c r="HF226" s="140"/>
      <c r="HG226" s="140"/>
      <c r="HH226" s="140"/>
      <c r="HI226" s="140"/>
      <c r="HJ226" s="140"/>
      <c r="HK226" s="140"/>
      <c r="HL226" s="140"/>
      <c r="HM226" s="140"/>
      <c r="HN226" s="140"/>
      <c r="HO226" s="140"/>
      <c r="HP226" s="140"/>
      <c r="HQ226" s="140"/>
      <c r="HR226" s="140"/>
      <c r="HS226" s="140"/>
      <c r="HT226" s="140"/>
      <c r="HU226" s="140"/>
      <c r="HV226" s="140"/>
      <c r="HW226" s="141"/>
      <c r="HX226" s="142"/>
    </row>
    <row collapsed="false" customFormat="false" customHeight="false" hidden="false" ht="12.75" outlineLevel="0" r="227">
      <c r="D227" s="113" t="s">
        <v>332</v>
      </c>
      <c r="E227" s="139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  <c r="AA227" s="140"/>
      <c r="AB227" s="140"/>
      <c r="AC227" s="140"/>
      <c r="AD227" s="140"/>
      <c r="AE227" s="140"/>
      <c r="AF227" s="140"/>
      <c r="AG227" s="140"/>
      <c r="AH227" s="140"/>
      <c r="AI227" s="140"/>
      <c r="AJ227" s="140"/>
      <c r="AK227" s="140"/>
      <c r="AL227" s="140"/>
      <c r="AM227" s="140"/>
      <c r="AN227" s="140"/>
      <c r="AO227" s="140"/>
      <c r="AP227" s="140"/>
      <c r="AQ227" s="140"/>
      <c r="AR227" s="140"/>
      <c r="AS227" s="140"/>
      <c r="AT227" s="140"/>
      <c r="AU227" s="140"/>
      <c r="AV227" s="140"/>
      <c r="AW227" s="140"/>
      <c r="AX227" s="140"/>
      <c r="AY227" s="140"/>
      <c r="AZ227" s="140"/>
      <c r="BA227" s="140"/>
      <c r="BB227" s="140"/>
      <c r="BC227" s="140"/>
      <c r="BD227" s="140"/>
      <c r="BE227" s="140"/>
      <c r="BF227" s="140"/>
      <c r="BG227" s="140"/>
      <c r="BH227" s="140"/>
      <c r="BI227" s="140"/>
      <c r="BJ227" s="140"/>
      <c r="BK227" s="140"/>
      <c r="BL227" s="140"/>
      <c r="BM227" s="140"/>
      <c r="BN227" s="140"/>
      <c r="BO227" s="140"/>
      <c r="BP227" s="140"/>
      <c r="BQ227" s="140"/>
      <c r="BR227" s="140"/>
      <c r="BS227" s="140"/>
      <c r="BT227" s="140"/>
      <c r="BU227" s="140"/>
      <c r="BV227" s="140"/>
      <c r="BW227" s="140"/>
      <c r="BX227" s="140"/>
      <c r="BY227" s="140"/>
      <c r="BZ227" s="140"/>
      <c r="CA227" s="140"/>
      <c r="CB227" s="140"/>
      <c r="CC227" s="140"/>
      <c r="CD227" s="140"/>
      <c r="CE227" s="140"/>
      <c r="CF227" s="140"/>
      <c r="CG227" s="140"/>
      <c r="CH227" s="140"/>
      <c r="CI227" s="140"/>
      <c r="CJ227" s="140"/>
      <c r="CK227" s="140"/>
      <c r="CL227" s="140"/>
      <c r="CM227" s="140"/>
      <c r="CN227" s="140"/>
      <c r="CO227" s="140"/>
      <c r="CP227" s="140"/>
      <c r="CQ227" s="140"/>
      <c r="CR227" s="140"/>
      <c r="CS227" s="140"/>
      <c r="CT227" s="140"/>
      <c r="CU227" s="140"/>
      <c r="CV227" s="140"/>
      <c r="CW227" s="140"/>
      <c r="CX227" s="140"/>
      <c r="CY227" s="140"/>
      <c r="CZ227" s="140"/>
      <c r="DA227" s="140"/>
      <c r="DB227" s="140"/>
      <c r="DC227" s="140"/>
      <c r="DD227" s="140"/>
      <c r="DE227" s="140"/>
      <c r="DF227" s="140"/>
      <c r="DG227" s="140"/>
      <c r="DH227" s="140"/>
      <c r="DI227" s="140"/>
      <c r="DJ227" s="140"/>
      <c r="DK227" s="140"/>
      <c r="DL227" s="140"/>
      <c r="DM227" s="140"/>
      <c r="DN227" s="140"/>
      <c r="DO227" s="140"/>
      <c r="DP227" s="140"/>
      <c r="DQ227" s="140"/>
      <c r="DR227" s="140"/>
      <c r="DS227" s="140"/>
      <c r="DT227" s="140"/>
      <c r="DU227" s="140"/>
      <c r="DV227" s="140"/>
      <c r="DW227" s="140"/>
      <c r="DX227" s="140"/>
      <c r="DY227" s="140"/>
      <c r="DZ227" s="140"/>
      <c r="EA227" s="140"/>
      <c r="EB227" s="140"/>
      <c r="EC227" s="140"/>
      <c r="ED227" s="140"/>
      <c r="EE227" s="140"/>
      <c r="EF227" s="140"/>
      <c r="EG227" s="140"/>
      <c r="EH227" s="140"/>
      <c r="EI227" s="140"/>
      <c r="EJ227" s="140"/>
      <c r="EK227" s="140"/>
      <c r="EL227" s="140"/>
      <c r="EM227" s="140"/>
      <c r="EN227" s="140"/>
      <c r="EO227" s="140"/>
      <c r="EP227" s="140"/>
      <c r="EQ227" s="140"/>
      <c r="ER227" s="140"/>
      <c r="ES227" s="140"/>
      <c r="ET227" s="140"/>
      <c r="EU227" s="140"/>
      <c r="EV227" s="140"/>
      <c r="EW227" s="140"/>
      <c r="EX227" s="140"/>
      <c r="EY227" s="140"/>
      <c r="EZ227" s="140"/>
      <c r="FA227" s="140"/>
      <c r="FB227" s="140"/>
      <c r="FC227" s="140"/>
      <c r="FD227" s="140"/>
      <c r="FE227" s="140"/>
      <c r="FF227" s="140"/>
      <c r="FG227" s="140"/>
      <c r="FH227" s="140"/>
      <c r="FI227" s="140"/>
      <c r="FJ227" s="140"/>
      <c r="FK227" s="140"/>
      <c r="FL227" s="140"/>
      <c r="FM227" s="140"/>
      <c r="FN227" s="140"/>
      <c r="FO227" s="140"/>
      <c r="FP227" s="140"/>
      <c r="FQ227" s="140"/>
      <c r="FR227" s="140"/>
      <c r="FS227" s="140"/>
      <c r="FT227" s="140"/>
      <c r="FU227" s="140"/>
      <c r="FV227" s="140"/>
      <c r="FW227" s="140"/>
      <c r="FX227" s="140"/>
      <c r="FY227" s="140"/>
      <c r="FZ227" s="140"/>
      <c r="GA227" s="140"/>
      <c r="GB227" s="140"/>
      <c r="GC227" s="140"/>
      <c r="GD227" s="140"/>
      <c r="GE227" s="140"/>
      <c r="GF227" s="140"/>
      <c r="GG227" s="140"/>
      <c r="GH227" s="140"/>
      <c r="GI227" s="140"/>
      <c r="GJ227" s="140"/>
      <c r="GK227" s="140"/>
      <c r="GL227" s="140"/>
      <c r="GM227" s="140"/>
      <c r="GN227" s="140"/>
      <c r="GO227" s="140"/>
      <c r="GP227" s="140"/>
      <c r="GQ227" s="140"/>
      <c r="GR227" s="140"/>
      <c r="GS227" s="140"/>
      <c r="GT227" s="140"/>
      <c r="GU227" s="140"/>
      <c r="GV227" s="140"/>
      <c r="GW227" s="140"/>
      <c r="GX227" s="140"/>
      <c r="GY227" s="140"/>
      <c r="GZ227" s="140"/>
      <c r="HA227" s="140"/>
      <c r="HB227" s="140"/>
      <c r="HC227" s="140"/>
      <c r="HD227" s="140"/>
      <c r="HE227" s="140"/>
      <c r="HF227" s="140"/>
      <c r="HG227" s="140"/>
      <c r="HH227" s="140"/>
      <c r="HI227" s="140"/>
      <c r="HJ227" s="140"/>
      <c r="HK227" s="140"/>
      <c r="HL227" s="140"/>
      <c r="HM227" s="140"/>
      <c r="HN227" s="140"/>
      <c r="HO227" s="140"/>
      <c r="HP227" s="140"/>
      <c r="HQ227" s="140"/>
      <c r="HR227" s="140"/>
      <c r="HS227" s="140"/>
      <c r="HT227" s="140"/>
      <c r="HU227" s="140"/>
      <c r="HV227" s="140"/>
      <c r="HW227" s="141"/>
      <c r="HX227" s="142"/>
    </row>
    <row collapsed="false" customFormat="false" customHeight="false" hidden="false" ht="12.75" outlineLevel="0" r="228">
      <c r="D228" s="113" t="s">
        <v>333</v>
      </c>
      <c r="E228" s="139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  <c r="AA228" s="140"/>
      <c r="AB228" s="140"/>
      <c r="AC228" s="140"/>
      <c r="AD228" s="140"/>
      <c r="AE228" s="140"/>
      <c r="AF228" s="140"/>
      <c r="AG228" s="140"/>
      <c r="AH228" s="140"/>
      <c r="AI228" s="140"/>
      <c r="AJ228" s="140"/>
      <c r="AK228" s="140"/>
      <c r="AL228" s="140"/>
      <c r="AM228" s="140"/>
      <c r="AN228" s="140"/>
      <c r="AO228" s="140"/>
      <c r="AP228" s="140"/>
      <c r="AQ228" s="140"/>
      <c r="AR228" s="140"/>
      <c r="AS228" s="140"/>
      <c r="AT228" s="140"/>
      <c r="AU228" s="140"/>
      <c r="AV228" s="140"/>
      <c r="AW228" s="140"/>
      <c r="AX228" s="140"/>
      <c r="AY228" s="140"/>
      <c r="AZ228" s="140"/>
      <c r="BA228" s="140"/>
      <c r="BB228" s="140"/>
      <c r="BC228" s="140"/>
      <c r="BD228" s="140"/>
      <c r="BE228" s="140"/>
      <c r="BF228" s="140"/>
      <c r="BG228" s="140"/>
      <c r="BH228" s="140"/>
      <c r="BI228" s="140"/>
      <c r="BJ228" s="140"/>
      <c r="BK228" s="140"/>
      <c r="BL228" s="140"/>
      <c r="BM228" s="140"/>
      <c r="BN228" s="140"/>
      <c r="BO228" s="140"/>
      <c r="BP228" s="140"/>
      <c r="BQ228" s="140"/>
      <c r="BR228" s="140"/>
      <c r="BS228" s="140"/>
      <c r="BT228" s="140"/>
      <c r="BU228" s="140"/>
      <c r="BV228" s="140"/>
      <c r="BW228" s="140"/>
      <c r="BX228" s="140"/>
      <c r="BY228" s="140"/>
      <c r="BZ228" s="140"/>
      <c r="CA228" s="140"/>
      <c r="CB228" s="140"/>
      <c r="CC228" s="140"/>
      <c r="CD228" s="140"/>
      <c r="CE228" s="140"/>
      <c r="CF228" s="140"/>
      <c r="CG228" s="140"/>
      <c r="CH228" s="140"/>
      <c r="CI228" s="140"/>
      <c r="CJ228" s="140"/>
      <c r="CK228" s="140"/>
      <c r="CL228" s="140"/>
      <c r="CM228" s="140"/>
      <c r="CN228" s="140"/>
      <c r="CO228" s="140"/>
      <c r="CP228" s="140"/>
      <c r="CQ228" s="140"/>
      <c r="CR228" s="140"/>
      <c r="CS228" s="140"/>
      <c r="CT228" s="140"/>
      <c r="CU228" s="140"/>
      <c r="CV228" s="140"/>
      <c r="CW228" s="140"/>
      <c r="CX228" s="140"/>
      <c r="CY228" s="140"/>
      <c r="CZ228" s="140"/>
      <c r="DA228" s="140"/>
      <c r="DB228" s="140"/>
      <c r="DC228" s="140"/>
      <c r="DD228" s="140"/>
      <c r="DE228" s="140"/>
      <c r="DF228" s="140"/>
      <c r="DG228" s="140"/>
      <c r="DH228" s="140"/>
      <c r="DI228" s="140"/>
      <c r="DJ228" s="140"/>
      <c r="DK228" s="140"/>
      <c r="DL228" s="140"/>
      <c r="DM228" s="140"/>
      <c r="DN228" s="140"/>
      <c r="DO228" s="140"/>
      <c r="DP228" s="140"/>
      <c r="DQ228" s="140"/>
      <c r="DR228" s="140"/>
      <c r="DS228" s="140"/>
      <c r="DT228" s="140"/>
      <c r="DU228" s="140"/>
      <c r="DV228" s="140"/>
      <c r="DW228" s="140"/>
      <c r="DX228" s="140"/>
      <c r="DY228" s="140"/>
      <c r="DZ228" s="140"/>
      <c r="EA228" s="140"/>
      <c r="EB228" s="140"/>
      <c r="EC228" s="140"/>
      <c r="ED228" s="140"/>
      <c r="EE228" s="140"/>
      <c r="EF228" s="140"/>
      <c r="EG228" s="140"/>
      <c r="EH228" s="140"/>
      <c r="EI228" s="140"/>
      <c r="EJ228" s="140"/>
      <c r="EK228" s="140"/>
      <c r="EL228" s="140"/>
      <c r="EM228" s="140"/>
      <c r="EN228" s="140"/>
      <c r="EO228" s="140"/>
      <c r="EP228" s="140"/>
      <c r="EQ228" s="140"/>
      <c r="ER228" s="140"/>
      <c r="ES228" s="140"/>
      <c r="ET228" s="140"/>
      <c r="EU228" s="140"/>
      <c r="EV228" s="140"/>
      <c r="EW228" s="140"/>
      <c r="EX228" s="140"/>
      <c r="EY228" s="140"/>
      <c r="EZ228" s="140"/>
      <c r="FA228" s="140"/>
      <c r="FB228" s="140"/>
      <c r="FC228" s="140"/>
      <c r="FD228" s="140"/>
      <c r="FE228" s="140"/>
      <c r="FF228" s="140"/>
      <c r="FG228" s="140"/>
      <c r="FH228" s="140"/>
      <c r="FI228" s="140"/>
      <c r="FJ228" s="140"/>
      <c r="FK228" s="140"/>
      <c r="FL228" s="140"/>
      <c r="FM228" s="140"/>
      <c r="FN228" s="140"/>
      <c r="FO228" s="140"/>
      <c r="FP228" s="140"/>
      <c r="FQ228" s="140"/>
      <c r="FR228" s="140"/>
      <c r="FS228" s="140"/>
      <c r="FT228" s="140"/>
      <c r="FU228" s="140"/>
      <c r="FV228" s="140"/>
      <c r="FW228" s="140"/>
      <c r="FX228" s="140"/>
      <c r="FY228" s="140"/>
      <c r="FZ228" s="140"/>
      <c r="GA228" s="140"/>
      <c r="GB228" s="140"/>
      <c r="GC228" s="140"/>
      <c r="GD228" s="140"/>
      <c r="GE228" s="140"/>
      <c r="GF228" s="140"/>
      <c r="GG228" s="140"/>
      <c r="GH228" s="140"/>
      <c r="GI228" s="140"/>
      <c r="GJ228" s="140"/>
      <c r="GK228" s="140"/>
      <c r="GL228" s="140"/>
      <c r="GM228" s="140"/>
      <c r="GN228" s="140"/>
      <c r="GO228" s="140"/>
      <c r="GP228" s="140"/>
      <c r="GQ228" s="140"/>
      <c r="GR228" s="140"/>
      <c r="GS228" s="140"/>
      <c r="GT228" s="140"/>
      <c r="GU228" s="140"/>
      <c r="GV228" s="140"/>
      <c r="GW228" s="140"/>
      <c r="GX228" s="140"/>
      <c r="GY228" s="140"/>
      <c r="GZ228" s="140"/>
      <c r="HA228" s="140"/>
      <c r="HB228" s="140"/>
      <c r="HC228" s="140"/>
      <c r="HD228" s="140"/>
      <c r="HE228" s="140"/>
      <c r="HF228" s="140"/>
      <c r="HG228" s="140"/>
      <c r="HH228" s="140"/>
      <c r="HI228" s="140"/>
      <c r="HJ228" s="140"/>
      <c r="HK228" s="140"/>
      <c r="HL228" s="140"/>
      <c r="HM228" s="140"/>
      <c r="HN228" s="140"/>
      <c r="HO228" s="140"/>
      <c r="HP228" s="140"/>
      <c r="HQ228" s="140"/>
      <c r="HR228" s="140"/>
      <c r="HS228" s="140"/>
      <c r="HT228" s="140"/>
      <c r="HU228" s="140"/>
      <c r="HV228" s="140"/>
      <c r="HW228" s="141"/>
      <c r="HX228" s="142"/>
    </row>
    <row collapsed="false" customFormat="false" customHeight="false" hidden="false" ht="12.75" outlineLevel="0" r="229">
      <c r="D229" s="113" t="s">
        <v>335</v>
      </c>
      <c r="E229" s="139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  <c r="AA229" s="140"/>
      <c r="AB229" s="140"/>
      <c r="AC229" s="140"/>
      <c r="AD229" s="140"/>
      <c r="AE229" s="140"/>
      <c r="AF229" s="140"/>
      <c r="AG229" s="140"/>
      <c r="AH229" s="140"/>
      <c r="AI229" s="140"/>
      <c r="AJ229" s="140"/>
      <c r="AK229" s="140"/>
      <c r="AL229" s="140"/>
      <c r="AM229" s="140"/>
      <c r="AN229" s="140"/>
      <c r="AO229" s="140"/>
      <c r="AP229" s="140"/>
      <c r="AQ229" s="140"/>
      <c r="AR229" s="140"/>
      <c r="AS229" s="140"/>
      <c r="AT229" s="140"/>
      <c r="AU229" s="140"/>
      <c r="AV229" s="140"/>
      <c r="AW229" s="140"/>
      <c r="AX229" s="140"/>
      <c r="AY229" s="140"/>
      <c r="AZ229" s="140"/>
      <c r="BA229" s="140"/>
      <c r="BB229" s="140"/>
      <c r="BC229" s="140"/>
      <c r="BD229" s="140"/>
      <c r="BE229" s="140"/>
      <c r="BF229" s="140"/>
      <c r="BG229" s="140"/>
      <c r="BH229" s="140"/>
      <c r="BI229" s="140"/>
      <c r="BJ229" s="140"/>
      <c r="BK229" s="140"/>
      <c r="BL229" s="140"/>
      <c r="BM229" s="140"/>
      <c r="BN229" s="140"/>
      <c r="BO229" s="140"/>
      <c r="BP229" s="140"/>
      <c r="BQ229" s="140"/>
      <c r="BR229" s="140"/>
      <c r="BS229" s="140"/>
      <c r="BT229" s="140"/>
      <c r="BU229" s="140"/>
      <c r="BV229" s="140"/>
      <c r="BW229" s="140"/>
      <c r="BX229" s="140"/>
      <c r="BY229" s="140"/>
      <c r="BZ229" s="140"/>
      <c r="CA229" s="140"/>
      <c r="CB229" s="140"/>
      <c r="CC229" s="140"/>
      <c r="CD229" s="140"/>
      <c r="CE229" s="140"/>
      <c r="CF229" s="140"/>
      <c r="CG229" s="140"/>
      <c r="CH229" s="140"/>
      <c r="CI229" s="140"/>
      <c r="CJ229" s="140"/>
      <c r="CK229" s="140"/>
      <c r="CL229" s="140"/>
      <c r="CM229" s="140"/>
      <c r="CN229" s="140"/>
      <c r="CO229" s="140"/>
      <c r="CP229" s="140"/>
      <c r="CQ229" s="140"/>
      <c r="CR229" s="140"/>
      <c r="CS229" s="140"/>
      <c r="CT229" s="140"/>
      <c r="CU229" s="140"/>
      <c r="CV229" s="140"/>
      <c r="CW229" s="140"/>
      <c r="CX229" s="140"/>
      <c r="CY229" s="140"/>
      <c r="CZ229" s="140"/>
      <c r="DA229" s="140"/>
      <c r="DB229" s="140"/>
      <c r="DC229" s="140"/>
      <c r="DD229" s="140"/>
      <c r="DE229" s="140"/>
      <c r="DF229" s="140"/>
      <c r="DG229" s="140"/>
      <c r="DH229" s="140"/>
      <c r="DI229" s="140"/>
      <c r="DJ229" s="140"/>
      <c r="DK229" s="140"/>
      <c r="DL229" s="140"/>
      <c r="DM229" s="140"/>
      <c r="DN229" s="140"/>
      <c r="DO229" s="140"/>
      <c r="DP229" s="140"/>
      <c r="DQ229" s="140"/>
      <c r="DR229" s="140"/>
      <c r="DS229" s="140"/>
      <c r="DT229" s="140"/>
      <c r="DU229" s="140"/>
      <c r="DV229" s="140"/>
      <c r="DW229" s="140"/>
      <c r="DX229" s="140"/>
      <c r="DY229" s="140"/>
      <c r="DZ229" s="140"/>
      <c r="EA229" s="140"/>
      <c r="EB229" s="140"/>
      <c r="EC229" s="140"/>
      <c r="ED229" s="140"/>
      <c r="EE229" s="140"/>
      <c r="EF229" s="140"/>
      <c r="EG229" s="140"/>
      <c r="EH229" s="140"/>
      <c r="EI229" s="140"/>
      <c r="EJ229" s="140"/>
      <c r="EK229" s="140"/>
      <c r="EL229" s="140"/>
      <c r="EM229" s="140"/>
      <c r="EN229" s="140"/>
      <c r="EO229" s="140"/>
      <c r="EP229" s="140"/>
      <c r="EQ229" s="140"/>
      <c r="ER229" s="140"/>
      <c r="ES229" s="140"/>
      <c r="ET229" s="140"/>
      <c r="EU229" s="140"/>
      <c r="EV229" s="140"/>
      <c r="EW229" s="140"/>
      <c r="EX229" s="140"/>
      <c r="EY229" s="140"/>
      <c r="EZ229" s="140"/>
      <c r="FA229" s="140"/>
      <c r="FB229" s="140"/>
      <c r="FC229" s="140"/>
      <c r="FD229" s="140"/>
      <c r="FE229" s="140"/>
      <c r="FF229" s="140"/>
      <c r="FG229" s="140"/>
      <c r="FH229" s="140"/>
      <c r="FI229" s="140"/>
      <c r="FJ229" s="140"/>
      <c r="FK229" s="140"/>
      <c r="FL229" s="140"/>
      <c r="FM229" s="140"/>
      <c r="FN229" s="140"/>
      <c r="FO229" s="140"/>
      <c r="FP229" s="140"/>
      <c r="FQ229" s="140"/>
      <c r="FR229" s="140"/>
      <c r="FS229" s="140"/>
      <c r="FT229" s="140"/>
      <c r="FU229" s="140"/>
      <c r="FV229" s="140"/>
      <c r="FW229" s="140"/>
      <c r="FX229" s="140"/>
      <c r="FY229" s="140"/>
      <c r="FZ229" s="140"/>
      <c r="GA229" s="140"/>
      <c r="GB229" s="140"/>
      <c r="GC229" s="140"/>
      <c r="GD229" s="140"/>
      <c r="GE229" s="140"/>
      <c r="GF229" s="140"/>
      <c r="GG229" s="140"/>
      <c r="GH229" s="140"/>
      <c r="GI229" s="140"/>
      <c r="GJ229" s="140"/>
      <c r="GK229" s="140"/>
      <c r="GL229" s="140"/>
      <c r="GM229" s="140"/>
      <c r="GN229" s="140"/>
      <c r="GO229" s="140"/>
      <c r="GP229" s="140"/>
      <c r="GQ229" s="140"/>
      <c r="GR229" s="140"/>
      <c r="GS229" s="140"/>
      <c r="GT229" s="140"/>
      <c r="GU229" s="140"/>
      <c r="GV229" s="140"/>
      <c r="GW229" s="140"/>
      <c r="GX229" s="140"/>
      <c r="GY229" s="140"/>
      <c r="GZ229" s="140"/>
      <c r="HA229" s="140"/>
      <c r="HB229" s="140"/>
      <c r="HC229" s="140"/>
      <c r="HD229" s="140"/>
      <c r="HE229" s="140"/>
      <c r="HF229" s="140"/>
      <c r="HG229" s="140"/>
      <c r="HH229" s="140"/>
      <c r="HI229" s="140"/>
      <c r="HJ229" s="140"/>
      <c r="HK229" s="140"/>
      <c r="HL229" s="140"/>
      <c r="HM229" s="140"/>
      <c r="HN229" s="140"/>
      <c r="HO229" s="140"/>
      <c r="HP229" s="140"/>
      <c r="HQ229" s="140"/>
      <c r="HR229" s="140"/>
      <c r="HS229" s="140"/>
      <c r="HT229" s="140"/>
      <c r="HU229" s="140"/>
      <c r="HV229" s="140"/>
      <c r="HW229" s="141"/>
      <c r="HX229" s="142"/>
    </row>
    <row collapsed="false" customFormat="false" customHeight="false" hidden="false" ht="12.75" outlineLevel="0" r="230">
      <c r="D230" s="113" t="s">
        <v>336</v>
      </c>
      <c r="E230" s="139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  <c r="AA230" s="140"/>
      <c r="AB230" s="140"/>
      <c r="AC230" s="140"/>
      <c r="AD230" s="140"/>
      <c r="AE230" s="140"/>
      <c r="AF230" s="140"/>
      <c r="AG230" s="140"/>
      <c r="AH230" s="140"/>
      <c r="AI230" s="140"/>
      <c r="AJ230" s="140"/>
      <c r="AK230" s="140"/>
      <c r="AL230" s="140"/>
      <c r="AM230" s="140"/>
      <c r="AN230" s="140"/>
      <c r="AO230" s="140"/>
      <c r="AP230" s="140"/>
      <c r="AQ230" s="140"/>
      <c r="AR230" s="140"/>
      <c r="AS230" s="140"/>
      <c r="AT230" s="140"/>
      <c r="AU230" s="140"/>
      <c r="AV230" s="140"/>
      <c r="AW230" s="140"/>
      <c r="AX230" s="140"/>
      <c r="AY230" s="140"/>
      <c r="AZ230" s="140"/>
      <c r="BA230" s="140"/>
      <c r="BB230" s="140"/>
      <c r="BC230" s="140"/>
      <c r="BD230" s="140"/>
      <c r="BE230" s="140"/>
      <c r="BF230" s="140"/>
      <c r="BG230" s="140"/>
      <c r="BH230" s="140"/>
      <c r="BI230" s="140"/>
      <c r="BJ230" s="140"/>
      <c r="BK230" s="140"/>
      <c r="BL230" s="140"/>
      <c r="BM230" s="140"/>
      <c r="BN230" s="140"/>
      <c r="BO230" s="140"/>
      <c r="BP230" s="140"/>
      <c r="BQ230" s="140"/>
      <c r="BR230" s="140"/>
      <c r="BS230" s="140"/>
      <c r="BT230" s="140"/>
      <c r="BU230" s="140"/>
      <c r="BV230" s="140"/>
      <c r="BW230" s="140"/>
      <c r="BX230" s="140"/>
      <c r="BY230" s="140"/>
      <c r="BZ230" s="140"/>
      <c r="CA230" s="140"/>
      <c r="CB230" s="140"/>
      <c r="CC230" s="140"/>
      <c r="CD230" s="140"/>
      <c r="CE230" s="140"/>
      <c r="CF230" s="140"/>
      <c r="CG230" s="140"/>
      <c r="CH230" s="140"/>
      <c r="CI230" s="140"/>
      <c r="CJ230" s="140"/>
      <c r="CK230" s="140"/>
      <c r="CL230" s="140"/>
      <c r="CM230" s="140"/>
      <c r="CN230" s="140"/>
      <c r="CO230" s="140"/>
      <c r="CP230" s="140"/>
      <c r="CQ230" s="140"/>
      <c r="CR230" s="140"/>
      <c r="CS230" s="140"/>
      <c r="CT230" s="140"/>
      <c r="CU230" s="140"/>
      <c r="CV230" s="140"/>
      <c r="CW230" s="140"/>
      <c r="CX230" s="140"/>
      <c r="CY230" s="140"/>
      <c r="CZ230" s="140"/>
      <c r="DA230" s="140"/>
      <c r="DB230" s="140"/>
      <c r="DC230" s="140"/>
      <c r="DD230" s="140"/>
      <c r="DE230" s="140"/>
      <c r="DF230" s="140"/>
      <c r="DG230" s="140"/>
      <c r="DH230" s="140"/>
      <c r="DI230" s="140"/>
      <c r="DJ230" s="140"/>
      <c r="DK230" s="140"/>
      <c r="DL230" s="140"/>
      <c r="DM230" s="140"/>
      <c r="DN230" s="140"/>
      <c r="DO230" s="140"/>
      <c r="DP230" s="140"/>
      <c r="DQ230" s="140"/>
      <c r="DR230" s="140"/>
      <c r="DS230" s="140"/>
      <c r="DT230" s="140"/>
      <c r="DU230" s="140"/>
      <c r="DV230" s="140"/>
      <c r="DW230" s="140"/>
      <c r="DX230" s="140"/>
      <c r="DY230" s="140"/>
      <c r="DZ230" s="140"/>
      <c r="EA230" s="140"/>
      <c r="EB230" s="140"/>
      <c r="EC230" s="140"/>
      <c r="ED230" s="140"/>
      <c r="EE230" s="140"/>
      <c r="EF230" s="140"/>
      <c r="EG230" s="140"/>
      <c r="EH230" s="140"/>
      <c r="EI230" s="140"/>
      <c r="EJ230" s="140"/>
      <c r="EK230" s="140"/>
      <c r="EL230" s="140"/>
      <c r="EM230" s="140"/>
      <c r="EN230" s="140"/>
      <c r="EO230" s="140"/>
      <c r="EP230" s="140"/>
      <c r="EQ230" s="140"/>
      <c r="ER230" s="140"/>
      <c r="ES230" s="140"/>
      <c r="ET230" s="140"/>
      <c r="EU230" s="140"/>
      <c r="EV230" s="140"/>
      <c r="EW230" s="140"/>
      <c r="EX230" s="140"/>
      <c r="EY230" s="140"/>
      <c r="EZ230" s="140"/>
      <c r="FA230" s="140"/>
      <c r="FB230" s="140"/>
      <c r="FC230" s="140"/>
      <c r="FD230" s="140"/>
      <c r="FE230" s="140"/>
      <c r="FF230" s="140"/>
      <c r="FG230" s="140"/>
      <c r="FH230" s="140"/>
      <c r="FI230" s="140"/>
      <c r="FJ230" s="140"/>
      <c r="FK230" s="140"/>
      <c r="FL230" s="140"/>
      <c r="FM230" s="140"/>
      <c r="FN230" s="140"/>
      <c r="FO230" s="140"/>
      <c r="FP230" s="140"/>
      <c r="FQ230" s="140"/>
      <c r="FR230" s="140"/>
      <c r="FS230" s="140"/>
      <c r="FT230" s="140"/>
      <c r="FU230" s="140"/>
      <c r="FV230" s="140"/>
      <c r="FW230" s="140"/>
      <c r="FX230" s="140"/>
      <c r="FY230" s="140"/>
      <c r="FZ230" s="140"/>
      <c r="GA230" s="140"/>
      <c r="GB230" s="140"/>
      <c r="GC230" s="140"/>
      <c r="GD230" s="140"/>
      <c r="GE230" s="140"/>
      <c r="GF230" s="140"/>
      <c r="GG230" s="140"/>
      <c r="GH230" s="140"/>
      <c r="GI230" s="140"/>
      <c r="GJ230" s="140"/>
      <c r="GK230" s="140"/>
      <c r="GL230" s="140"/>
      <c r="GM230" s="140"/>
      <c r="GN230" s="140"/>
      <c r="GO230" s="140"/>
      <c r="GP230" s="140"/>
      <c r="GQ230" s="140"/>
      <c r="GR230" s="140"/>
      <c r="GS230" s="140"/>
      <c r="GT230" s="140"/>
      <c r="GU230" s="140"/>
      <c r="GV230" s="140"/>
      <c r="GW230" s="140"/>
      <c r="GX230" s="140"/>
      <c r="GY230" s="140"/>
      <c r="GZ230" s="140"/>
      <c r="HA230" s="140"/>
      <c r="HB230" s="140"/>
      <c r="HC230" s="140"/>
      <c r="HD230" s="140"/>
      <c r="HE230" s="140"/>
      <c r="HF230" s="140"/>
      <c r="HG230" s="140"/>
      <c r="HH230" s="140"/>
      <c r="HI230" s="140"/>
      <c r="HJ230" s="140"/>
      <c r="HK230" s="140"/>
      <c r="HL230" s="140"/>
      <c r="HM230" s="140"/>
      <c r="HN230" s="140"/>
      <c r="HO230" s="140"/>
      <c r="HP230" s="140"/>
      <c r="HQ230" s="140"/>
      <c r="HR230" s="140"/>
      <c r="HS230" s="140"/>
      <c r="HT230" s="140"/>
      <c r="HU230" s="140"/>
      <c r="HV230" s="140"/>
      <c r="HW230" s="141"/>
      <c r="HX230" s="142"/>
    </row>
    <row collapsed="false" customFormat="false" customHeight="false" hidden="false" ht="12.75" outlineLevel="0" r="231">
      <c r="D231" s="113" t="s">
        <v>338</v>
      </c>
      <c r="E231" s="139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  <c r="AA231" s="140"/>
      <c r="AB231" s="140"/>
      <c r="AC231" s="140"/>
      <c r="AD231" s="140"/>
      <c r="AE231" s="140"/>
      <c r="AF231" s="140"/>
      <c r="AG231" s="140"/>
      <c r="AH231" s="140"/>
      <c r="AI231" s="140"/>
      <c r="AJ231" s="140"/>
      <c r="AK231" s="140"/>
      <c r="AL231" s="140"/>
      <c r="AM231" s="140"/>
      <c r="AN231" s="140"/>
      <c r="AO231" s="140"/>
      <c r="AP231" s="140"/>
      <c r="AQ231" s="140"/>
      <c r="AR231" s="140"/>
      <c r="AS231" s="140"/>
      <c r="AT231" s="140"/>
      <c r="AU231" s="140"/>
      <c r="AV231" s="140"/>
      <c r="AW231" s="140"/>
      <c r="AX231" s="140"/>
      <c r="AY231" s="140"/>
      <c r="AZ231" s="140"/>
      <c r="BA231" s="140"/>
      <c r="BB231" s="140"/>
      <c r="BC231" s="140"/>
      <c r="BD231" s="140"/>
      <c r="BE231" s="140"/>
      <c r="BF231" s="140"/>
      <c r="BG231" s="140"/>
      <c r="BH231" s="140"/>
      <c r="BI231" s="140"/>
      <c r="BJ231" s="140"/>
      <c r="BK231" s="140"/>
      <c r="BL231" s="140"/>
      <c r="BM231" s="140"/>
      <c r="BN231" s="140"/>
      <c r="BO231" s="140"/>
      <c r="BP231" s="140"/>
      <c r="BQ231" s="140"/>
      <c r="BR231" s="140"/>
      <c r="BS231" s="140"/>
      <c r="BT231" s="140"/>
      <c r="BU231" s="140"/>
      <c r="BV231" s="140"/>
      <c r="BW231" s="140"/>
      <c r="BX231" s="140"/>
      <c r="BY231" s="140"/>
      <c r="BZ231" s="140"/>
      <c r="CA231" s="140"/>
      <c r="CB231" s="140"/>
      <c r="CC231" s="140"/>
      <c r="CD231" s="140"/>
      <c r="CE231" s="140"/>
      <c r="CF231" s="140"/>
      <c r="CG231" s="140"/>
      <c r="CH231" s="140"/>
      <c r="CI231" s="140"/>
      <c r="CJ231" s="140"/>
      <c r="CK231" s="140"/>
      <c r="CL231" s="140"/>
      <c r="CM231" s="140"/>
      <c r="CN231" s="140"/>
      <c r="CO231" s="140"/>
      <c r="CP231" s="140"/>
      <c r="CQ231" s="140"/>
      <c r="CR231" s="140"/>
      <c r="CS231" s="140"/>
      <c r="CT231" s="140"/>
      <c r="CU231" s="140"/>
      <c r="CV231" s="140"/>
      <c r="CW231" s="140"/>
      <c r="CX231" s="140"/>
      <c r="CY231" s="140"/>
      <c r="CZ231" s="140"/>
      <c r="DA231" s="140"/>
      <c r="DB231" s="140"/>
      <c r="DC231" s="140"/>
      <c r="DD231" s="140"/>
      <c r="DE231" s="140"/>
      <c r="DF231" s="140"/>
      <c r="DG231" s="140"/>
      <c r="DH231" s="140"/>
      <c r="DI231" s="140"/>
      <c r="DJ231" s="140"/>
      <c r="DK231" s="140"/>
      <c r="DL231" s="140"/>
      <c r="DM231" s="140"/>
      <c r="DN231" s="140"/>
      <c r="DO231" s="140"/>
      <c r="DP231" s="140"/>
      <c r="DQ231" s="140"/>
      <c r="DR231" s="140"/>
      <c r="DS231" s="140"/>
      <c r="DT231" s="140"/>
      <c r="DU231" s="140"/>
      <c r="DV231" s="140"/>
      <c r="DW231" s="140"/>
      <c r="DX231" s="140"/>
      <c r="DY231" s="140"/>
      <c r="DZ231" s="140"/>
      <c r="EA231" s="140"/>
      <c r="EB231" s="140"/>
      <c r="EC231" s="140"/>
      <c r="ED231" s="140"/>
      <c r="EE231" s="140"/>
      <c r="EF231" s="140"/>
      <c r="EG231" s="140"/>
      <c r="EH231" s="140"/>
      <c r="EI231" s="140"/>
      <c r="EJ231" s="140"/>
      <c r="EK231" s="140"/>
      <c r="EL231" s="140"/>
      <c r="EM231" s="140"/>
      <c r="EN231" s="140"/>
      <c r="EO231" s="140"/>
      <c r="EP231" s="140"/>
      <c r="EQ231" s="140"/>
      <c r="ER231" s="140"/>
      <c r="ES231" s="140"/>
      <c r="ET231" s="140"/>
      <c r="EU231" s="140"/>
      <c r="EV231" s="140"/>
      <c r="EW231" s="140"/>
      <c r="EX231" s="140"/>
      <c r="EY231" s="140"/>
      <c r="EZ231" s="140"/>
      <c r="FA231" s="140"/>
      <c r="FB231" s="140"/>
      <c r="FC231" s="140"/>
      <c r="FD231" s="140"/>
      <c r="FE231" s="140"/>
      <c r="FF231" s="140"/>
      <c r="FG231" s="140"/>
      <c r="FH231" s="140"/>
      <c r="FI231" s="140"/>
      <c r="FJ231" s="140"/>
      <c r="FK231" s="140"/>
      <c r="FL231" s="140"/>
      <c r="FM231" s="140"/>
      <c r="FN231" s="140"/>
      <c r="FO231" s="140"/>
      <c r="FP231" s="140"/>
      <c r="FQ231" s="140"/>
      <c r="FR231" s="140"/>
      <c r="FS231" s="140"/>
      <c r="FT231" s="140"/>
      <c r="FU231" s="140"/>
      <c r="FV231" s="140"/>
      <c r="FW231" s="140"/>
      <c r="FX231" s="140"/>
      <c r="FY231" s="140"/>
      <c r="FZ231" s="140"/>
      <c r="GA231" s="140"/>
      <c r="GB231" s="140"/>
      <c r="GC231" s="140"/>
      <c r="GD231" s="140"/>
      <c r="GE231" s="140"/>
      <c r="GF231" s="140"/>
      <c r="GG231" s="140"/>
      <c r="GH231" s="140"/>
      <c r="GI231" s="140"/>
      <c r="GJ231" s="140"/>
      <c r="GK231" s="140"/>
      <c r="GL231" s="140"/>
      <c r="GM231" s="140"/>
      <c r="GN231" s="140"/>
      <c r="GO231" s="140"/>
      <c r="GP231" s="140"/>
      <c r="GQ231" s="140"/>
      <c r="GR231" s="140"/>
      <c r="GS231" s="140"/>
      <c r="GT231" s="140"/>
      <c r="GU231" s="140"/>
      <c r="GV231" s="140"/>
      <c r="GW231" s="140"/>
      <c r="GX231" s="140"/>
      <c r="GY231" s="140"/>
      <c r="GZ231" s="140"/>
      <c r="HA231" s="140"/>
      <c r="HB231" s="140"/>
      <c r="HC231" s="140"/>
      <c r="HD231" s="140"/>
      <c r="HE231" s="140"/>
      <c r="HF231" s="140"/>
      <c r="HG231" s="140"/>
      <c r="HH231" s="140"/>
      <c r="HI231" s="140"/>
      <c r="HJ231" s="140"/>
      <c r="HK231" s="140"/>
      <c r="HL231" s="140"/>
      <c r="HM231" s="140"/>
      <c r="HN231" s="140"/>
      <c r="HO231" s="140"/>
      <c r="HP231" s="140"/>
      <c r="HQ231" s="140"/>
      <c r="HR231" s="140"/>
      <c r="HS231" s="140"/>
      <c r="HT231" s="140"/>
      <c r="HU231" s="140"/>
      <c r="HV231" s="140"/>
      <c r="HW231" s="141"/>
      <c r="HX231" s="142"/>
    </row>
    <row collapsed="false" customFormat="false" customHeight="false" hidden="false" ht="12.75" outlineLevel="0" r="232">
      <c r="D232" s="113" t="s">
        <v>339</v>
      </c>
      <c r="E232" s="139"/>
      <c r="F232" s="140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  <c r="AA232" s="140"/>
      <c r="AB232" s="140"/>
      <c r="AC232" s="140"/>
      <c r="AD232" s="140"/>
      <c r="AE232" s="140"/>
      <c r="AF232" s="140"/>
      <c r="AG232" s="140"/>
      <c r="AH232" s="140"/>
      <c r="AI232" s="140"/>
      <c r="AJ232" s="140"/>
      <c r="AK232" s="140"/>
      <c r="AL232" s="140"/>
      <c r="AM232" s="140"/>
      <c r="AN232" s="140"/>
      <c r="AO232" s="140"/>
      <c r="AP232" s="140"/>
      <c r="AQ232" s="140"/>
      <c r="AR232" s="140"/>
      <c r="AS232" s="140"/>
      <c r="AT232" s="140"/>
      <c r="AU232" s="140"/>
      <c r="AV232" s="140"/>
      <c r="AW232" s="140"/>
      <c r="AX232" s="140"/>
      <c r="AY232" s="140"/>
      <c r="AZ232" s="140"/>
      <c r="BA232" s="140"/>
      <c r="BB232" s="140"/>
      <c r="BC232" s="140"/>
      <c r="BD232" s="140"/>
      <c r="BE232" s="140"/>
      <c r="BF232" s="140"/>
      <c r="BG232" s="140"/>
      <c r="BH232" s="140"/>
      <c r="BI232" s="140"/>
      <c r="BJ232" s="140"/>
      <c r="BK232" s="140"/>
      <c r="BL232" s="140"/>
      <c r="BM232" s="140"/>
      <c r="BN232" s="140"/>
      <c r="BO232" s="140"/>
      <c r="BP232" s="140"/>
      <c r="BQ232" s="140"/>
      <c r="BR232" s="140"/>
      <c r="BS232" s="140"/>
      <c r="BT232" s="140"/>
      <c r="BU232" s="140"/>
      <c r="BV232" s="140"/>
      <c r="BW232" s="140"/>
      <c r="BX232" s="140"/>
      <c r="BY232" s="140"/>
      <c r="BZ232" s="140"/>
      <c r="CA232" s="140"/>
      <c r="CB232" s="140"/>
      <c r="CC232" s="140"/>
      <c r="CD232" s="140"/>
      <c r="CE232" s="140"/>
      <c r="CF232" s="140"/>
      <c r="CG232" s="140"/>
      <c r="CH232" s="140"/>
      <c r="CI232" s="140"/>
      <c r="CJ232" s="140"/>
      <c r="CK232" s="140"/>
      <c r="CL232" s="140"/>
      <c r="CM232" s="140"/>
      <c r="CN232" s="140"/>
      <c r="CO232" s="140"/>
      <c r="CP232" s="140"/>
      <c r="CQ232" s="140"/>
      <c r="CR232" s="140"/>
      <c r="CS232" s="140"/>
      <c r="CT232" s="140"/>
      <c r="CU232" s="140"/>
      <c r="CV232" s="140"/>
      <c r="CW232" s="140"/>
      <c r="CX232" s="140"/>
      <c r="CY232" s="140"/>
      <c r="CZ232" s="140"/>
      <c r="DA232" s="140"/>
      <c r="DB232" s="140"/>
      <c r="DC232" s="140"/>
      <c r="DD232" s="140"/>
      <c r="DE232" s="140"/>
      <c r="DF232" s="140"/>
      <c r="DG232" s="140"/>
      <c r="DH232" s="140"/>
      <c r="DI232" s="140"/>
      <c r="DJ232" s="140"/>
      <c r="DK232" s="140"/>
      <c r="DL232" s="140"/>
      <c r="DM232" s="140"/>
      <c r="DN232" s="140"/>
      <c r="DO232" s="140"/>
      <c r="DP232" s="140"/>
      <c r="DQ232" s="140"/>
      <c r="DR232" s="140"/>
      <c r="DS232" s="140"/>
      <c r="DT232" s="140"/>
      <c r="DU232" s="140"/>
      <c r="DV232" s="140"/>
      <c r="DW232" s="140"/>
      <c r="DX232" s="140"/>
      <c r="DY232" s="140"/>
      <c r="DZ232" s="140"/>
      <c r="EA232" s="140"/>
      <c r="EB232" s="140"/>
      <c r="EC232" s="140"/>
      <c r="ED232" s="140"/>
      <c r="EE232" s="140"/>
      <c r="EF232" s="140"/>
      <c r="EG232" s="140"/>
      <c r="EH232" s="140"/>
      <c r="EI232" s="140"/>
      <c r="EJ232" s="140"/>
      <c r="EK232" s="140"/>
      <c r="EL232" s="140"/>
      <c r="EM232" s="140"/>
      <c r="EN232" s="140"/>
      <c r="EO232" s="140"/>
      <c r="EP232" s="140"/>
      <c r="EQ232" s="140"/>
      <c r="ER232" s="140"/>
      <c r="ES232" s="140"/>
      <c r="ET232" s="140"/>
      <c r="EU232" s="140"/>
      <c r="EV232" s="140"/>
      <c r="EW232" s="140"/>
      <c r="EX232" s="140"/>
      <c r="EY232" s="140"/>
      <c r="EZ232" s="140"/>
      <c r="FA232" s="140"/>
      <c r="FB232" s="140"/>
      <c r="FC232" s="140"/>
      <c r="FD232" s="140"/>
      <c r="FE232" s="140"/>
      <c r="FF232" s="140"/>
      <c r="FG232" s="140"/>
      <c r="FH232" s="140"/>
      <c r="FI232" s="140"/>
      <c r="FJ232" s="140"/>
      <c r="FK232" s="140"/>
      <c r="FL232" s="140"/>
      <c r="FM232" s="140"/>
      <c r="FN232" s="140"/>
      <c r="FO232" s="140"/>
      <c r="FP232" s="140"/>
      <c r="FQ232" s="140"/>
      <c r="FR232" s="140"/>
      <c r="FS232" s="140"/>
      <c r="FT232" s="140"/>
      <c r="FU232" s="140"/>
      <c r="FV232" s="140"/>
      <c r="FW232" s="140"/>
      <c r="FX232" s="140"/>
      <c r="FY232" s="140"/>
      <c r="FZ232" s="140"/>
      <c r="GA232" s="140"/>
      <c r="GB232" s="140"/>
      <c r="GC232" s="140"/>
      <c r="GD232" s="140"/>
      <c r="GE232" s="140"/>
      <c r="GF232" s="140"/>
      <c r="GG232" s="140"/>
      <c r="GH232" s="140"/>
      <c r="GI232" s="140"/>
      <c r="GJ232" s="140"/>
      <c r="GK232" s="140"/>
      <c r="GL232" s="140"/>
      <c r="GM232" s="140"/>
      <c r="GN232" s="140"/>
      <c r="GO232" s="140"/>
      <c r="GP232" s="140"/>
      <c r="GQ232" s="140"/>
      <c r="GR232" s="140"/>
      <c r="GS232" s="140"/>
      <c r="GT232" s="140"/>
      <c r="GU232" s="140"/>
      <c r="GV232" s="140"/>
      <c r="GW232" s="140"/>
      <c r="GX232" s="140"/>
      <c r="GY232" s="140"/>
      <c r="GZ232" s="140"/>
      <c r="HA232" s="140"/>
      <c r="HB232" s="140"/>
      <c r="HC232" s="140"/>
      <c r="HD232" s="140"/>
      <c r="HE232" s="140"/>
      <c r="HF232" s="140"/>
      <c r="HG232" s="140"/>
      <c r="HH232" s="140"/>
      <c r="HI232" s="140"/>
      <c r="HJ232" s="140"/>
      <c r="HK232" s="140"/>
      <c r="HL232" s="140"/>
      <c r="HM232" s="140"/>
      <c r="HN232" s="140"/>
      <c r="HO232" s="140"/>
      <c r="HP232" s="140"/>
      <c r="HQ232" s="140"/>
      <c r="HR232" s="140"/>
      <c r="HS232" s="140"/>
      <c r="HT232" s="140"/>
      <c r="HU232" s="140"/>
      <c r="HV232" s="140"/>
      <c r="HW232" s="141"/>
      <c r="HX232" s="142"/>
    </row>
    <row collapsed="false" customFormat="false" customHeight="false" hidden="false" ht="12.75" outlineLevel="0" r="233">
      <c r="D233" s="113" t="s">
        <v>344</v>
      </c>
      <c r="E233" s="139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  <c r="AA233" s="140"/>
      <c r="AB233" s="140"/>
      <c r="AC233" s="140"/>
      <c r="AD233" s="140"/>
      <c r="AE233" s="140"/>
      <c r="AF233" s="140"/>
      <c r="AG233" s="140"/>
      <c r="AH233" s="140"/>
      <c r="AI233" s="140"/>
      <c r="AJ233" s="140"/>
      <c r="AK233" s="140"/>
      <c r="AL233" s="140"/>
      <c r="AM233" s="140"/>
      <c r="AN233" s="140"/>
      <c r="AO233" s="140"/>
      <c r="AP233" s="140"/>
      <c r="AQ233" s="140"/>
      <c r="AR233" s="140"/>
      <c r="AS233" s="140"/>
      <c r="AT233" s="140"/>
      <c r="AU233" s="140"/>
      <c r="AV233" s="140"/>
      <c r="AW233" s="140"/>
      <c r="AX233" s="140"/>
      <c r="AY233" s="140"/>
      <c r="AZ233" s="140"/>
      <c r="BA233" s="140"/>
      <c r="BB233" s="140"/>
      <c r="BC233" s="140"/>
      <c r="BD233" s="140"/>
      <c r="BE233" s="140"/>
      <c r="BF233" s="140"/>
      <c r="BG233" s="140"/>
      <c r="BH233" s="140"/>
      <c r="BI233" s="140"/>
      <c r="BJ233" s="140"/>
      <c r="BK233" s="140"/>
      <c r="BL233" s="140"/>
      <c r="BM233" s="140"/>
      <c r="BN233" s="140"/>
      <c r="BO233" s="140"/>
      <c r="BP233" s="140"/>
      <c r="BQ233" s="140"/>
      <c r="BR233" s="140"/>
      <c r="BS233" s="140"/>
      <c r="BT233" s="140"/>
      <c r="BU233" s="140"/>
      <c r="BV233" s="140"/>
      <c r="BW233" s="140"/>
      <c r="BX233" s="140"/>
      <c r="BY233" s="140"/>
      <c r="BZ233" s="140"/>
      <c r="CA233" s="140"/>
      <c r="CB233" s="140"/>
      <c r="CC233" s="140"/>
      <c r="CD233" s="140"/>
      <c r="CE233" s="140"/>
      <c r="CF233" s="140"/>
      <c r="CG233" s="140"/>
      <c r="CH233" s="140"/>
      <c r="CI233" s="140"/>
      <c r="CJ233" s="140"/>
      <c r="CK233" s="140"/>
      <c r="CL233" s="140"/>
      <c r="CM233" s="140"/>
      <c r="CN233" s="140"/>
      <c r="CO233" s="140"/>
      <c r="CP233" s="140"/>
      <c r="CQ233" s="140"/>
      <c r="CR233" s="140"/>
      <c r="CS233" s="140"/>
      <c r="CT233" s="140"/>
      <c r="CU233" s="140"/>
      <c r="CV233" s="140"/>
      <c r="CW233" s="140"/>
      <c r="CX233" s="140"/>
      <c r="CY233" s="140"/>
      <c r="CZ233" s="140"/>
      <c r="DA233" s="140"/>
      <c r="DB233" s="140"/>
      <c r="DC233" s="140"/>
      <c r="DD233" s="140"/>
      <c r="DE233" s="140"/>
      <c r="DF233" s="140"/>
      <c r="DG233" s="140"/>
      <c r="DH233" s="140"/>
      <c r="DI233" s="140"/>
      <c r="DJ233" s="140"/>
      <c r="DK233" s="140"/>
      <c r="DL233" s="140"/>
      <c r="DM233" s="140"/>
      <c r="DN233" s="140"/>
      <c r="DO233" s="140"/>
      <c r="DP233" s="140"/>
      <c r="DQ233" s="140"/>
      <c r="DR233" s="140"/>
      <c r="DS233" s="140"/>
      <c r="DT233" s="140"/>
      <c r="DU233" s="140"/>
      <c r="DV233" s="140"/>
      <c r="DW233" s="140"/>
      <c r="DX233" s="140"/>
      <c r="DY233" s="140"/>
      <c r="DZ233" s="140"/>
      <c r="EA233" s="140"/>
      <c r="EB233" s="140"/>
      <c r="EC233" s="140"/>
      <c r="ED233" s="140"/>
      <c r="EE233" s="140"/>
      <c r="EF233" s="140"/>
      <c r="EG233" s="140"/>
      <c r="EH233" s="140"/>
      <c r="EI233" s="140"/>
      <c r="EJ233" s="140"/>
      <c r="EK233" s="140"/>
      <c r="EL233" s="140"/>
      <c r="EM233" s="140"/>
      <c r="EN233" s="140"/>
      <c r="EO233" s="140"/>
      <c r="EP233" s="140"/>
      <c r="EQ233" s="140"/>
      <c r="ER233" s="140"/>
      <c r="ES233" s="140"/>
      <c r="ET233" s="140"/>
      <c r="EU233" s="140"/>
      <c r="EV233" s="140"/>
      <c r="EW233" s="140"/>
      <c r="EX233" s="140"/>
      <c r="EY233" s="140"/>
      <c r="EZ233" s="140"/>
      <c r="FA233" s="140"/>
      <c r="FB233" s="140"/>
      <c r="FC233" s="140"/>
      <c r="FD233" s="140"/>
      <c r="FE233" s="140"/>
      <c r="FF233" s="140"/>
      <c r="FG233" s="140"/>
      <c r="FH233" s="140"/>
      <c r="FI233" s="140"/>
      <c r="FJ233" s="140"/>
      <c r="FK233" s="140"/>
      <c r="FL233" s="140"/>
      <c r="FM233" s="140"/>
      <c r="FN233" s="140"/>
      <c r="FO233" s="140"/>
      <c r="FP233" s="140"/>
      <c r="FQ233" s="140"/>
      <c r="FR233" s="140"/>
      <c r="FS233" s="140"/>
      <c r="FT233" s="140"/>
      <c r="FU233" s="140"/>
      <c r="FV233" s="140"/>
      <c r="FW233" s="140"/>
      <c r="FX233" s="140"/>
      <c r="FY233" s="140"/>
      <c r="FZ233" s="140"/>
      <c r="GA233" s="140"/>
      <c r="GB233" s="140"/>
      <c r="GC233" s="140"/>
      <c r="GD233" s="140"/>
      <c r="GE233" s="140"/>
      <c r="GF233" s="140"/>
      <c r="GG233" s="140"/>
      <c r="GH233" s="140"/>
      <c r="GI233" s="140"/>
      <c r="GJ233" s="140"/>
      <c r="GK233" s="140"/>
      <c r="GL233" s="140"/>
      <c r="GM233" s="140"/>
      <c r="GN233" s="140"/>
      <c r="GO233" s="140"/>
      <c r="GP233" s="140"/>
      <c r="GQ233" s="140"/>
      <c r="GR233" s="140"/>
      <c r="GS233" s="140"/>
      <c r="GT233" s="140"/>
      <c r="GU233" s="140"/>
      <c r="GV233" s="140"/>
      <c r="GW233" s="140"/>
      <c r="GX233" s="140"/>
      <c r="GY233" s="140"/>
      <c r="GZ233" s="140"/>
      <c r="HA233" s="140"/>
      <c r="HB233" s="140"/>
      <c r="HC233" s="140"/>
      <c r="HD233" s="140"/>
      <c r="HE233" s="140"/>
      <c r="HF233" s="140"/>
      <c r="HG233" s="140"/>
      <c r="HH233" s="140"/>
      <c r="HI233" s="140"/>
      <c r="HJ233" s="140"/>
      <c r="HK233" s="140"/>
      <c r="HL233" s="140"/>
      <c r="HM233" s="140"/>
      <c r="HN233" s="140"/>
      <c r="HO233" s="140"/>
      <c r="HP233" s="140"/>
      <c r="HQ233" s="140"/>
      <c r="HR233" s="140"/>
      <c r="HS233" s="140"/>
      <c r="HT233" s="140"/>
      <c r="HU233" s="140"/>
      <c r="HV233" s="140"/>
      <c r="HW233" s="141"/>
      <c r="HX233" s="142"/>
    </row>
    <row collapsed="false" customFormat="false" customHeight="false" hidden="false" ht="12.75" outlineLevel="0" r="234">
      <c r="D234" s="113" t="s">
        <v>345</v>
      </c>
      <c r="E234" s="139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  <c r="AA234" s="140"/>
      <c r="AB234" s="140"/>
      <c r="AC234" s="140"/>
      <c r="AD234" s="140"/>
      <c r="AE234" s="140"/>
      <c r="AF234" s="140"/>
      <c r="AG234" s="140"/>
      <c r="AH234" s="140"/>
      <c r="AI234" s="140"/>
      <c r="AJ234" s="140"/>
      <c r="AK234" s="140"/>
      <c r="AL234" s="140"/>
      <c r="AM234" s="140"/>
      <c r="AN234" s="140"/>
      <c r="AO234" s="140"/>
      <c r="AP234" s="140"/>
      <c r="AQ234" s="140"/>
      <c r="AR234" s="140"/>
      <c r="AS234" s="140"/>
      <c r="AT234" s="140"/>
      <c r="AU234" s="140"/>
      <c r="AV234" s="140"/>
      <c r="AW234" s="140"/>
      <c r="AX234" s="140"/>
      <c r="AY234" s="140"/>
      <c r="AZ234" s="140"/>
      <c r="BA234" s="140"/>
      <c r="BB234" s="140"/>
      <c r="BC234" s="140"/>
      <c r="BD234" s="140"/>
      <c r="BE234" s="140"/>
      <c r="BF234" s="140"/>
      <c r="BG234" s="140"/>
      <c r="BH234" s="140"/>
      <c r="BI234" s="140"/>
      <c r="BJ234" s="140"/>
      <c r="BK234" s="140"/>
      <c r="BL234" s="140"/>
      <c r="BM234" s="140"/>
      <c r="BN234" s="140"/>
      <c r="BO234" s="140"/>
      <c r="BP234" s="140"/>
      <c r="BQ234" s="140"/>
      <c r="BR234" s="140"/>
      <c r="BS234" s="140"/>
      <c r="BT234" s="140"/>
      <c r="BU234" s="140"/>
      <c r="BV234" s="140"/>
      <c r="BW234" s="140"/>
      <c r="BX234" s="140"/>
      <c r="BY234" s="140"/>
      <c r="BZ234" s="140"/>
      <c r="CA234" s="140"/>
      <c r="CB234" s="140"/>
      <c r="CC234" s="140"/>
      <c r="CD234" s="140"/>
      <c r="CE234" s="140"/>
      <c r="CF234" s="140"/>
      <c r="CG234" s="140"/>
      <c r="CH234" s="140"/>
      <c r="CI234" s="140"/>
      <c r="CJ234" s="140"/>
      <c r="CK234" s="140"/>
      <c r="CL234" s="140"/>
      <c r="CM234" s="140"/>
      <c r="CN234" s="140"/>
      <c r="CO234" s="140"/>
      <c r="CP234" s="140"/>
      <c r="CQ234" s="140"/>
      <c r="CR234" s="140"/>
      <c r="CS234" s="140"/>
      <c r="CT234" s="140"/>
      <c r="CU234" s="140"/>
      <c r="CV234" s="140"/>
      <c r="CW234" s="140"/>
      <c r="CX234" s="140"/>
      <c r="CY234" s="140"/>
      <c r="CZ234" s="140"/>
      <c r="DA234" s="140"/>
      <c r="DB234" s="140"/>
      <c r="DC234" s="140"/>
      <c r="DD234" s="140"/>
      <c r="DE234" s="140"/>
      <c r="DF234" s="140"/>
      <c r="DG234" s="140"/>
      <c r="DH234" s="140"/>
      <c r="DI234" s="140"/>
      <c r="DJ234" s="140"/>
      <c r="DK234" s="140"/>
      <c r="DL234" s="140"/>
      <c r="DM234" s="140"/>
      <c r="DN234" s="140"/>
      <c r="DO234" s="140"/>
      <c r="DP234" s="140"/>
      <c r="DQ234" s="140"/>
      <c r="DR234" s="140"/>
      <c r="DS234" s="140"/>
      <c r="DT234" s="140"/>
      <c r="DU234" s="140"/>
      <c r="DV234" s="140"/>
      <c r="DW234" s="140"/>
      <c r="DX234" s="140"/>
      <c r="DY234" s="140"/>
      <c r="DZ234" s="140"/>
      <c r="EA234" s="140"/>
      <c r="EB234" s="140"/>
      <c r="EC234" s="140"/>
      <c r="ED234" s="140"/>
      <c r="EE234" s="140"/>
      <c r="EF234" s="140"/>
      <c r="EG234" s="140"/>
      <c r="EH234" s="140"/>
      <c r="EI234" s="140"/>
      <c r="EJ234" s="140"/>
      <c r="EK234" s="140"/>
      <c r="EL234" s="140"/>
      <c r="EM234" s="140"/>
      <c r="EN234" s="140"/>
      <c r="EO234" s="140"/>
      <c r="EP234" s="140"/>
      <c r="EQ234" s="140"/>
      <c r="ER234" s="140"/>
      <c r="ES234" s="140"/>
      <c r="ET234" s="140"/>
      <c r="EU234" s="140"/>
      <c r="EV234" s="140"/>
      <c r="EW234" s="140"/>
      <c r="EX234" s="140"/>
      <c r="EY234" s="140"/>
      <c r="EZ234" s="140"/>
      <c r="FA234" s="140"/>
      <c r="FB234" s="140"/>
      <c r="FC234" s="140"/>
      <c r="FD234" s="140"/>
      <c r="FE234" s="140"/>
      <c r="FF234" s="140"/>
      <c r="FG234" s="140"/>
      <c r="FH234" s="140"/>
      <c r="FI234" s="140"/>
      <c r="FJ234" s="140"/>
      <c r="FK234" s="140"/>
      <c r="FL234" s="140"/>
      <c r="FM234" s="140"/>
      <c r="FN234" s="140"/>
      <c r="FO234" s="140"/>
      <c r="FP234" s="140"/>
      <c r="FQ234" s="140"/>
      <c r="FR234" s="140"/>
      <c r="FS234" s="140"/>
      <c r="FT234" s="140"/>
      <c r="FU234" s="140"/>
      <c r="FV234" s="140"/>
      <c r="FW234" s="140"/>
      <c r="FX234" s="140"/>
      <c r="FY234" s="140"/>
      <c r="FZ234" s="140"/>
      <c r="GA234" s="140"/>
      <c r="GB234" s="140"/>
      <c r="GC234" s="140"/>
      <c r="GD234" s="140"/>
      <c r="GE234" s="140"/>
      <c r="GF234" s="140"/>
      <c r="GG234" s="140"/>
      <c r="GH234" s="140"/>
      <c r="GI234" s="140"/>
      <c r="GJ234" s="140"/>
      <c r="GK234" s="140"/>
      <c r="GL234" s="140"/>
      <c r="GM234" s="140"/>
      <c r="GN234" s="140"/>
      <c r="GO234" s="140"/>
      <c r="GP234" s="140"/>
      <c r="GQ234" s="140"/>
      <c r="GR234" s="140"/>
      <c r="GS234" s="140"/>
      <c r="GT234" s="140"/>
      <c r="GU234" s="140"/>
      <c r="GV234" s="140"/>
      <c r="GW234" s="140"/>
      <c r="GX234" s="140"/>
      <c r="GY234" s="140"/>
      <c r="GZ234" s="140"/>
      <c r="HA234" s="140"/>
      <c r="HB234" s="140"/>
      <c r="HC234" s="140"/>
      <c r="HD234" s="140"/>
      <c r="HE234" s="140"/>
      <c r="HF234" s="140"/>
      <c r="HG234" s="140"/>
      <c r="HH234" s="140"/>
      <c r="HI234" s="140"/>
      <c r="HJ234" s="140"/>
      <c r="HK234" s="140"/>
      <c r="HL234" s="140"/>
      <c r="HM234" s="140"/>
      <c r="HN234" s="140"/>
      <c r="HO234" s="140"/>
      <c r="HP234" s="140"/>
      <c r="HQ234" s="140"/>
      <c r="HR234" s="140"/>
      <c r="HS234" s="140"/>
      <c r="HT234" s="140"/>
      <c r="HU234" s="140"/>
      <c r="HV234" s="140"/>
      <c r="HW234" s="141"/>
      <c r="HX234" s="142"/>
    </row>
    <row collapsed="false" customFormat="false" customHeight="false" hidden="false" ht="12.75" outlineLevel="0" r="235">
      <c r="D235" s="113" t="s">
        <v>346</v>
      </c>
      <c r="E235" s="139"/>
      <c r="F235" s="140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  <c r="AA235" s="140"/>
      <c r="AB235" s="140"/>
      <c r="AC235" s="140"/>
      <c r="AD235" s="140"/>
      <c r="AE235" s="140"/>
      <c r="AF235" s="140"/>
      <c r="AG235" s="140"/>
      <c r="AH235" s="140"/>
      <c r="AI235" s="140"/>
      <c r="AJ235" s="140"/>
      <c r="AK235" s="140"/>
      <c r="AL235" s="140"/>
      <c r="AM235" s="140"/>
      <c r="AN235" s="140"/>
      <c r="AO235" s="140"/>
      <c r="AP235" s="140"/>
      <c r="AQ235" s="140"/>
      <c r="AR235" s="140"/>
      <c r="AS235" s="140"/>
      <c r="AT235" s="140"/>
      <c r="AU235" s="140"/>
      <c r="AV235" s="140"/>
      <c r="AW235" s="140"/>
      <c r="AX235" s="140"/>
      <c r="AY235" s="140"/>
      <c r="AZ235" s="140"/>
      <c r="BA235" s="140"/>
      <c r="BB235" s="140"/>
      <c r="BC235" s="140"/>
      <c r="BD235" s="140"/>
      <c r="BE235" s="140"/>
      <c r="BF235" s="140"/>
      <c r="BG235" s="140"/>
      <c r="BH235" s="140"/>
      <c r="BI235" s="140"/>
      <c r="BJ235" s="140"/>
      <c r="BK235" s="140"/>
      <c r="BL235" s="140"/>
      <c r="BM235" s="140"/>
      <c r="BN235" s="140"/>
      <c r="BO235" s="140"/>
      <c r="BP235" s="140"/>
      <c r="BQ235" s="140"/>
      <c r="BR235" s="140"/>
      <c r="BS235" s="140"/>
      <c r="BT235" s="140"/>
      <c r="BU235" s="140"/>
      <c r="BV235" s="140"/>
      <c r="BW235" s="140"/>
      <c r="BX235" s="140"/>
      <c r="BY235" s="140"/>
      <c r="BZ235" s="140"/>
      <c r="CA235" s="140"/>
      <c r="CB235" s="140"/>
      <c r="CC235" s="140"/>
      <c r="CD235" s="140"/>
      <c r="CE235" s="140"/>
      <c r="CF235" s="140"/>
      <c r="CG235" s="140"/>
      <c r="CH235" s="140"/>
      <c r="CI235" s="140"/>
      <c r="CJ235" s="140"/>
      <c r="CK235" s="140"/>
      <c r="CL235" s="140"/>
      <c r="CM235" s="140"/>
      <c r="CN235" s="140"/>
      <c r="CO235" s="140"/>
      <c r="CP235" s="140"/>
      <c r="CQ235" s="140"/>
      <c r="CR235" s="140"/>
      <c r="CS235" s="140"/>
      <c r="CT235" s="140"/>
      <c r="CU235" s="140"/>
      <c r="CV235" s="140"/>
      <c r="CW235" s="140"/>
      <c r="CX235" s="140"/>
      <c r="CY235" s="140"/>
      <c r="CZ235" s="140"/>
      <c r="DA235" s="140"/>
      <c r="DB235" s="140"/>
      <c r="DC235" s="140"/>
      <c r="DD235" s="140"/>
      <c r="DE235" s="140"/>
      <c r="DF235" s="140"/>
      <c r="DG235" s="140"/>
      <c r="DH235" s="140"/>
      <c r="DI235" s="140"/>
      <c r="DJ235" s="140"/>
      <c r="DK235" s="140"/>
      <c r="DL235" s="140"/>
      <c r="DM235" s="140"/>
      <c r="DN235" s="140"/>
      <c r="DO235" s="140"/>
      <c r="DP235" s="140"/>
      <c r="DQ235" s="140"/>
      <c r="DR235" s="140"/>
      <c r="DS235" s="140"/>
      <c r="DT235" s="140"/>
      <c r="DU235" s="140"/>
      <c r="DV235" s="140"/>
      <c r="DW235" s="140"/>
      <c r="DX235" s="140"/>
      <c r="DY235" s="140"/>
      <c r="DZ235" s="140"/>
      <c r="EA235" s="140"/>
      <c r="EB235" s="140"/>
      <c r="EC235" s="140"/>
      <c r="ED235" s="140"/>
      <c r="EE235" s="140"/>
      <c r="EF235" s="140"/>
      <c r="EG235" s="140"/>
      <c r="EH235" s="140"/>
      <c r="EI235" s="140"/>
      <c r="EJ235" s="140"/>
      <c r="EK235" s="140"/>
      <c r="EL235" s="140"/>
      <c r="EM235" s="140"/>
      <c r="EN235" s="140"/>
      <c r="EO235" s="140"/>
      <c r="EP235" s="140"/>
      <c r="EQ235" s="140"/>
      <c r="ER235" s="140"/>
      <c r="ES235" s="140"/>
      <c r="ET235" s="140"/>
      <c r="EU235" s="140"/>
      <c r="EV235" s="140"/>
      <c r="EW235" s="140"/>
      <c r="EX235" s="140"/>
      <c r="EY235" s="140"/>
      <c r="EZ235" s="140"/>
      <c r="FA235" s="140"/>
      <c r="FB235" s="140"/>
      <c r="FC235" s="140"/>
      <c r="FD235" s="140"/>
      <c r="FE235" s="140"/>
      <c r="FF235" s="140"/>
      <c r="FG235" s="140"/>
      <c r="FH235" s="140"/>
      <c r="FI235" s="140"/>
      <c r="FJ235" s="140"/>
      <c r="FK235" s="140"/>
      <c r="FL235" s="140"/>
      <c r="FM235" s="140"/>
      <c r="FN235" s="140"/>
      <c r="FO235" s="140"/>
      <c r="FP235" s="140"/>
      <c r="FQ235" s="140"/>
      <c r="FR235" s="140"/>
      <c r="FS235" s="140"/>
      <c r="FT235" s="140"/>
      <c r="FU235" s="140"/>
      <c r="FV235" s="140"/>
      <c r="FW235" s="140"/>
      <c r="FX235" s="140"/>
      <c r="FY235" s="140"/>
      <c r="FZ235" s="140"/>
      <c r="GA235" s="140"/>
      <c r="GB235" s="140"/>
      <c r="GC235" s="140"/>
      <c r="GD235" s="140"/>
      <c r="GE235" s="140"/>
      <c r="GF235" s="140"/>
      <c r="GG235" s="140"/>
      <c r="GH235" s="140"/>
      <c r="GI235" s="140"/>
      <c r="GJ235" s="140"/>
      <c r="GK235" s="140"/>
      <c r="GL235" s="140"/>
      <c r="GM235" s="140"/>
      <c r="GN235" s="140"/>
      <c r="GO235" s="140"/>
      <c r="GP235" s="140"/>
      <c r="GQ235" s="140"/>
      <c r="GR235" s="140"/>
      <c r="GS235" s="140"/>
      <c r="GT235" s="140"/>
      <c r="GU235" s="140"/>
      <c r="GV235" s="140"/>
      <c r="GW235" s="140"/>
      <c r="GX235" s="140"/>
      <c r="GY235" s="140"/>
      <c r="GZ235" s="140"/>
      <c r="HA235" s="140"/>
      <c r="HB235" s="140"/>
      <c r="HC235" s="140"/>
      <c r="HD235" s="140"/>
      <c r="HE235" s="140"/>
      <c r="HF235" s="140"/>
      <c r="HG235" s="140"/>
      <c r="HH235" s="140"/>
      <c r="HI235" s="140"/>
      <c r="HJ235" s="140"/>
      <c r="HK235" s="140"/>
      <c r="HL235" s="140"/>
      <c r="HM235" s="140"/>
      <c r="HN235" s="140"/>
      <c r="HO235" s="140"/>
      <c r="HP235" s="140"/>
      <c r="HQ235" s="140"/>
      <c r="HR235" s="140"/>
      <c r="HS235" s="140"/>
      <c r="HT235" s="140"/>
      <c r="HU235" s="140"/>
      <c r="HV235" s="140"/>
      <c r="HW235" s="141"/>
      <c r="HX235" s="142"/>
    </row>
    <row collapsed="false" customFormat="false" customHeight="false" hidden="false" ht="12.75" outlineLevel="0" r="236">
      <c r="D236" s="113" t="s">
        <v>347</v>
      </c>
      <c r="E236" s="139"/>
      <c r="F236" s="140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  <c r="AA236" s="140"/>
      <c r="AB236" s="140"/>
      <c r="AC236" s="140"/>
      <c r="AD236" s="140"/>
      <c r="AE236" s="140"/>
      <c r="AF236" s="140"/>
      <c r="AG236" s="140"/>
      <c r="AH236" s="140"/>
      <c r="AI236" s="140"/>
      <c r="AJ236" s="140"/>
      <c r="AK236" s="140"/>
      <c r="AL236" s="140"/>
      <c r="AM236" s="140"/>
      <c r="AN236" s="140"/>
      <c r="AO236" s="140"/>
      <c r="AP236" s="140"/>
      <c r="AQ236" s="140"/>
      <c r="AR236" s="140"/>
      <c r="AS236" s="140"/>
      <c r="AT236" s="140"/>
      <c r="AU236" s="140"/>
      <c r="AV236" s="140"/>
      <c r="AW236" s="140"/>
      <c r="AX236" s="140"/>
      <c r="AY236" s="140"/>
      <c r="AZ236" s="140"/>
      <c r="BA236" s="140"/>
      <c r="BB236" s="140"/>
      <c r="BC236" s="140"/>
      <c r="BD236" s="140"/>
      <c r="BE236" s="140"/>
      <c r="BF236" s="140"/>
      <c r="BG236" s="140"/>
      <c r="BH236" s="140"/>
      <c r="BI236" s="140"/>
      <c r="BJ236" s="140"/>
      <c r="BK236" s="140"/>
      <c r="BL236" s="140"/>
      <c r="BM236" s="140"/>
      <c r="BN236" s="140"/>
      <c r="BO236" s="140"/>
      <c r="BP236" s="140"/>
      <c r="BQ236" s="140"/>
      <c r="BR236" s="140"/>
      <c r="BS236" s="140"/>
      <c r="BT236" s="140"/>
      <c r="BU236" s="140"/>
      <c r="BV236" s="140"/>
      <c r="BW236" s="140"/>
      <c r="BX236" s="140"/>
      <c r="BY236" s="140"/>
      <c r="BZ236" s="140"/>
      <c r="CA236" s="140"/>
      <c r="CB236" s="140"/>
      <c r="CC236" s="140"/>
      <c r="CD236" s="140"/>
      <c r="CE236" s="140"/>
      <c r="CF236" s="140"/>
      <c r="CG236" s="140"/>
      <c r="CH236" s="140"/>
      <c r="CI236" s="140"/>
      <c r="CJ236" s="140"/>
      <c r="CK236" s="140"/>
      <c r="CL236" s="140"/>
      <c r="CM236" s="140"/>
      <c r="CN236" s="140"/>
      <c r="CO236" s="140"/>
      <c r="CP236" s="140"/>
      <c r="CQ236" s="140"/>
      <c r="CR236" s="140"/>
      <c r="CS236" s="140"/>
      <c r="CT236" s="140"/>
      <c r="CU236" s="140"/>
      <c r="CV236" s="140"/>
      <c r="CW236" s="140"/>
      <c r="CX236" s="140"/>
      <c r="CY236" s="140"/>
      <c r="CZ236" s="140"/>
      <c r="DA236" s="140"/>
      <c r="DB236" s="140"/>
      <c r="DC236" s="140"/>
      <c r="DD236" s="140"/>
      <c r="DE236" s="140"/>
      <c r="DF236" s="140"/>
      <c r="DG236" s="140"/>
      <c r="DH236" s="140"/>
      <c r="DI236" s="140"/>
      <c r="DJ236" s="140"/>
      <c r="DK236" s="140"/>
      <c r="DL236" s="140"/>
      <c r="DM236" s="140"/>
      <c r="DN236" s="140"/>
      <c r="DO236" s="140"/>
      <c r="DP236" s="140"/>
      <c r="DQ236" s="140"/>
      <c r="DR236" s="140"/>
      <c r="DS236" s="140"/>
      <c r="DT236" s="140"/>
      <c r="DU236" s="140"/>
      <c r="DV236" s="140"/>
      <c r="DW236" s="140"/>
      <c r="DX236" s="140"/>
      <c r="DY236" s="140"/>
      <c r="DZ236" s="140"/>
      <c r="EA236" s="140"/>
      <c r="EB236" s="140"/>
      <c r="EC236" s="140"/>
      <c r="ED236" s="140"/>
      <c r="EE236" s="140"/>
      <c r="EF236" s="140"/>
      <c r="EG236" s="140"/>
      <c r="EH236" s="140"/>
      <c r="EI236" s="140"/>
      <c r="EJ236" s="140"/>
      <c r="EK236" s="140"/>
      <c r="EL236" s="140"/>
      <c r="EM236" s="140"/>
      <c r="EN236" s="140"/>
      <c r="EO236" s="140"/>
      <c r="EP236" s="140"/>
      <c r="EQ236" s="140"/>
      <c r="ER236" s="140"/>
      <c r="ES236" s="140"/>
      <c r="ET236" s="140"/>
      <c r="EU236" s="140"/>
      <c r="EV236" s="140"/>
      <c r="EW236" s="140"/>
      <c r="EX236" s="140"/>
      <c r="EY236" s="140"/>
      <c r="EZ236" s="140"/>
      <c r="FA236" s="140"/>
      <c r="FB236" s="140"/>
      <c r="FC236" s="140"/>
      <c r="FD236" s="140"/>
      <c r="FE236" s="140"/>
      <c r="FF236" s="140"/>
      <c r="FG236" s="140"/>
      <c r="FH236" s="140"/>
      <c r="FI236" s="140"/>
      <c r="FJ236" s="140"/>
      <c r="FK236" s="140"/>
      <c r="FL236" s="140"/>
      <c r="FM236" s="140"/>
      <c r="FN236" s="140"/>
      <c r="FO236" s="140"/>
      <c r="FP236" s="140"/>
      <c r="FQ236" s="140"/>
      <c r="FR236" s="140"/>
      <c r="FS236" s="140"/>
      <c r="FT236" s="140"/>
      <c r="FU236" s="140"/>
      <c r="FV236" s="140"/>
      <c r="FW236" s="140"/>
      <c r="FX236" s="140"/>
      <c r="FY236" s="140"/>
      <c r="FZ236" s="140"/>
      <c r="GA236" s="140"/>
      <c r="GB236" s="140"/>
      <c r="GC236" s="140"/>
      <c r="GD236" s="140"/>
      <c r="GE236" s="140"/>
      <c r="GF236" s="140"/>
      <c r="GG236" s="140"/>
      <c r="GH236" s="140"/>
      <c r="GI236" s="140"/>
      <c r="GJ236" s="140"/>
      <c r="GK236" s="140"/>
      <c r="GL236" s="140"/>
      <c r="GM236" s="140"/>
      <c r="GN236" s="140"/>
      <c r="GO236" s="140"/>
      <c r="GP236" s="140"/>
      <c r="GQ236" s="140"/>
      <c r="GR236" s="140"/>
      <c r="GS236" s="140"/>
      <c r="GT236" s="140"/>
      <c r="GU236" s="140"/>
      <c r="GV236" s="140"/>
      <c r="GW236" s="140"/>
      <c r="GX236" s="140"/>
      <c r="GY236" s="140"/>
      <c r="GZ236" s="140"/>
      <c r="HA236" s="140"/>
      <c r="HB236" s="140"/>
      <c r="HC236" s="140"/>
      <c r="HD236" s="140"/>
      <c r="HE236" s="140"/>
      <c r="HF236" s="140"/>
      <c r="HG236" s="140"/>
      <c r="HH236" s="140"/>
      <c r="HI236" s="140"/>
      <c r="HJ236" s="140"/>
      <c r="HK236" s="140"/>
      <c r="HL236" s="140"/>
      <c r="HM236" s="140"/>
      <c r="HN236" s="140"/>
      <c r="HO236" s="140"/>
      <c r="HP236" s="140"/>
      <c r="HQ236" s="140"/>
      <c r="HR236" s="140"/>
      <c r="HS236" s="140"/>
      <c r="HT236" s="140"/>
      <c r="HU236" s="140"/>
      <c r="HV236" s="140"/>
      <c r="HW236" s="141"/>
      <c r="HX236" s="142"/>
    </row>
    <row collapsed="false" customFormat="false" customHeight="false" hidden="false" ht="12.75" outlineLevel="0" r="237">
      <c r="D237" s="113" t="s">
        <v>348</v>
      </c>
      <c r="E237" s="139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  <c r="AA237" s="140"/>
      <c r="AB237" s="140"/>
      <c r="AC237" s="140"/>
      <c r="AD237" s="140"/>
      <c r="AE237" s="140"/>
      <c r="AF237" s="140"/>
      <c r="AG237" s="140"/>
      <c r="AH237" s="140"/>
      <c r="AI237" s="140"/>
      <c r="AJ237" s="140"/>
      <c r="AK237" s="140"/>
      <c r="AL237" s="140"/>
      <c r="AM237" s="140"/>
      <c r="AN237" s="140"/>
      <c r="AO237" s="140"/>
      <c r="AP237" s="140"/>
      <c r="AQ237" s="140"/>
      <c r="AR237" s="140"/>
      <c r="AS237" s="140"/>
      <c r="AT237" s="140"/>
      <c r="AU237" s="140"/>
      <c r="AV237" s="140"/>
      <c r="AW237" s="140"/>
      <c r="AX237" s="140"/>
      <c r="AY237" s="140"/>
      <c r="AZ237" s="140"/>
      <c r="BA237" s="140"/>
      <c r="BB237" s="140"/>
      <c r="BC237" s="140"/>
      <c r="BD237" s="140"/>
      <c r="BE237" s="140"/>
      <c r="BF237" s="140"/>
      <c r="BG237" s="140"/>
      <c r="BH237" s="140"/>
      <c r="BI237" s="140"/>
      <c r="BJ237" s="140"/>
      <c r="BK237" s="140"/>
      <c r="BL237" s="140"/>
      <c r="BM237" s="140"/>
      <c r="BN237" s="140"/>
      <c r="BO237" s="140"/>
      <c r="BP237" s="140"/>
      <c r="BQ237" s="140"/>
      <c r="BR237" s="140"/>
      <c r="BS237" s="140"/>
      <c r="BT237" s="140"/>
      <c r="BU237" s="140"/>
      <c r="BV237" s="140"/>
      <c r="BW237" s="140"/>
      <c r="BX237" s="140"/>
      <c r="BY237" s="140"/>
      <c r="BZ237" s="140"/>
      <c r="CA237" s="140"/>
      <c r="CB237" s="140"/>
      <c r="CC237" s="140"/>
      <c r="CD237" s="140"/>
      <c r="CE237" s="140"/>
      <c r="CF237" s="140"/>
      <c r="CG237" s="140"/>
      <c r="CH237" s="140"/>
      <c r="CI237" s="140"/>
      <c r="CJ237" s="140"/>
      <c r="CK237" s="140"/>
      <c r="CL237" s="140"/>
      <c r="CM237" s="140"/>
      <c r="CN237" s="140"/>
      <c r="CO237" s="140"/>
      <c r="CP237" s="140"/>
      <c r="CQ237" s="140"/>
      <c r="CR237" s="140"/>
      <c r="CS237" s="140"/>
      <c r="CT237" s="140"/>
      <c r="CU237" s="140"/>
      <c r="CV237" s="140"/>
      <c r="CW237" s="140"/>
      <c r="CX237" s="140"/>
      <c r="CY237" s="140"/>
      <c r="CZ237" s="140"/>
      <c r="DA237" s="140"/>
      <c r="DB237" s="140"/>
      <c r="DC237" s="140"/>
      <c r="DD237" s="140"/>
      <c r="DE237" s="140"/>
      <c r="DF237" s="140"/>
      <c r="DG237" s="140"/>
      <c r="DH237" s="140"/>
      <c r="DI237" s="140"/>
      <c r="DJ237" s="140"/>
      <c r="DK237" s="140"/>
      <c r="DL237" s="140"/>
      <c r="DM237" s="140"/>
      <c r="DN237" s="140"/>
      <c r="DO237" s="140"/>
      <c r="DP237" s="140"/>
      <c r="DQ237" s="140"/>
      <c r="DR237" s="140"/>
      <c r="DS237" s="140"/>
      <c r="DT237" s="140"/>
      <c r="DU237" s="140"/>
      <c r="DV237" s="140"/>
      <c r="DW237" s="140"/>
      <c r="DX237" s="140"/>
      <c r="DY237" s="140"/>
      <c r="DZ237" s="140"/>
      <c r="EA237" s="140"/>
      <c r="EB237" s="140"/>
      <c r="EC237" s="140"/>
      <c r="ED237" s="140"/>
      <c r="EE237" s="140"/>
      <c r="EF237" s="140"/>
      <c r="EG237" s="140"/>
      <c r="EH237" s="140"/>
      <c r="EI237" s="140"/>
      <c r="EJ237" s="140"/>
      <c r="EK237" s="140"/>
      <c r="EL237" s="140"/>
      <c r="EM237" s="140"/>
      <c r="EN237" s="140"/>
      <c r="EO237" s="140"/>
      <c r="EP237" s="140"/>
      <c r="EQ237" s="140"/>
      <c r="ER237" s="140"/>
      <c r="ES237" s="140"/>
      <c r="ET237" s="140"/>
      <c r="EU237" s="140"/>
      <c r="EV237" s="140"/>
      <c r="EW237" s="140"/>
      <c r="EX237" s="140"/>
      <c r="EY237" s="140"/>
      <c r="EZ237" s="140"/>
      <c r="FA237" s="140"/>
      <c r="FB237" s="140"/>
      <c r="FC237" s="140"/>
      <c r="FD237" s="140"/>
      <c r="FE237" s="140"/>
      <c r="FF237" s="140"/>
      <c r="FG237" s="140"/>
      <c r="FH237" s="140"/>
      <c r="FI237" s="140"/>
      <c r="FJ237" s="140"/>
      <c r="FK237" s="140"/>
      <c r="FL237" s="140"/>
      <c r="FM237" s="140"/>
      <c r="FN237" s="140"/>
      <c r="FO237" s="140"/>
      <c r="FP237" s="140"/>
      <c r="FQ237" s="140"/>
      <c r="FR237" s="140"/>
      <c r="FS237" s="140"/>
      <c r="FT237" s="140"/>
      <c r="FU237" s="140"/>
      <c r="FV237" s="140"/>
      <c r="FW237" s="140"/>
      <c r="FX237" s="140"/>
      <c r="FY237" s="140"/>
      <c r="FZ237" s="140"/>
      <c r="GA237" s="140"/>
      <c r="GB237" s="140"/>
      <c r="GC237" s="140"/>
      <c r="GD237" s="140"/>
      <c r="GE237" s="140"/>
      <c r="GF237" s="140"/>
      <c r="GG237" s="140"/>
      <c r="GH237" s="140"/>
      <c r="GI237" s="140"/>
      <c r="GJ237" s="140"/>
      <c r="GK237" s="140"/>
      <c r="GL237" s="140"/>
      <c r="GM237" s="140"/>
      <c r="GN237" s="140"/>
      <c r="GO237" s="140"/>
      <c r="GP237" s="140"/>
      <c r="GQ237" s="140"/>
      <c r="GR237" s="140"/>
      <c r="GS237" s="140"/>
      <c r="GT237" s="140"/>
      <c r="GU237" s="140"/>
      <c r="GV237" s="140"/>
      <c r="GW237" s="140"/>
      <c r="GX237" s="140"/>
      <c r="GY237" s="140"/>
      <c r="GZ237" s="140"/>
      <c r="HA237" s="140"/>
      <c r="HB237" s="140"/>
      <c r="HC237" s="140"/>
      <c r="HD237" s="140"/>
      <c r="HE237" s="140"/>
      <c r="HF237" s="140"/>
      <c r="HG237" s="140"/>
      <c r="HH237" s="140"/>
      <c r="HI237" s="140"/>
      <c r="HJ237" s="140"/>
      <c r="HK237" s="140"/>
      <c r="HL237" s="140"/>
      <c r="HM237" s="140"/>
      <c r="HN237" s="140"/>
      <c r="HO237" s="140"/>
      <c r="HP237" s="140"/>
      <c r="HQ237" s="140"/>
      <c r="HR237" s="140"/>
      <c r="HS237" s="140"/>
      <c r="HT237" s="140"/>
      <c r="HU237" s="140"/>
      <c r="HV237" s="140"/>
      <c r="HW237" s="141"/>
      <c r="HX237" s="142"/>
    </row>
    <row collapsed="false" customFormat="false" customHeight="false" hidden="false" ht="12.75" outlineLevel="0" r="238">
      <c r="D238" s="113" t="s">
        <v>349</v>
      </c>
      <c r="E238" s="139"/>
      <c r="F238" s="140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  <c r="AA238" s="140"/>
      <c r="AB238" s="140"/>
      <c r="AC238" s="140"/>
      <c r="AD238" s="140"/>
      <c r="AE238" s="140"/>
      <c r="AF238" s="140"/>
      <c r="AG238" s="140"/>
      <c r="AH238" s="140"/>
      <c r="AI238" s="140"/>
      <c r="AJ238" s="140"/>
      <c r="AK238" s="140"/>
      <c r="AL238" s="140"/>
      <c r="AM238" s="140"/>
      <c r="AN238" s="140"/>
      <c r="AO238" s="140"/>
      <c r="AP238" s="140"/>
      <c r="AQ238" s="140"/>
      <c r="AR238" s="140"/>
      <c r="AS238" s="140"/>
      <c r="AT238" s="140"/>
      <c r="AU238" s="140"/>
      <c r="AV238" s="140"/>
      <c r="AW238" s="140"/>
      <c r="AX238" s="140"/>
      <c r="AY238" s="140"/>
      <c r="AZ238" s="140"/>
      <c r="BA238" s="140"/>
      <c r="BB238" s="140"/>
      <c r="BC238" s="140"/>
      <c r="BD238" s="140"/>
      <c r="BE238" s="140"/>
      <c r="BF238" s="140"/>
      <c r="BG238" s="140"/>
      <c r="BH238" s="140"/>
      <c r="BI238" s="140"/>
      <c r="BJ238" s="140"/>
      <c r="BK238" s="140"/>
      <c r="BL238" s="140"/>
      <c r="BM238" s="140"/>
      <c r="BN238" s="140"/>
      <c r="BO238" s="140"/>
      <c r="BP238" s="140"/>
      <c r="BQ238" s="140"/>
      <c r="BR238" s="140"/>
      <c r="BS238" s="140"/>
      <c r="BT238" s="140"/>
      <c r="BU238" s="140"/>
      <c r="BV238" s="140"/>
      <c r="BW238" s="140"/>
      <c r="BX238" s="140"/>
      <c r="BY238" s="140"/>
      <c r="BZ238" s="140"/>
      <c r="CA238" s="140"/>
      <c r="CB238" s="140"/>
      <c r="CC238" s="140"/>
      <c r="CD238" s="140"/>
      <c r="CE238" s="140"/>
      <c r="CF238" s="140"/>
      <c r="CG238" s="140"/>
      <c r="CH238" s="140"/>
      <c r="CI238" s="140"/>
      <c r="CJ238" s="140"/>
      <c r="CK238" s="140"/>
      <c r="CL238" s="140"/>
      <c r="CM238" s="140"/>
      <c r="CN238" s="140"/>
      <c r="CO238" s="140"/>
      <c r="CP238" s="140"/>
      <c r="CQ238" s="140"/>
      <c r="CR238" s="140"/>
      <c r="CS238" s="140"/>
      <c r="CT238" s="140"/>
      <c r="CU238" s="140"/>
      <c r="CV238" s="140"/>
      <c r="CW238" s="140"/>
      <c r="CX238" s="140"/>
      <c r="CY238" s="140"/>
      <c r="CZ238" s="140"/>
      <c r="DA238" s="140"/>
      <c r="DB238" s="140"/>
      <c r="DC238" s="140"/>
      <c r="DD238" s="140"/>
      <c r="DE238" s="140"/>
      <c r="DF238" s="140"/>
      <c r="DG238" s="140"/>
      <c r="DH238" s="140"/>
      <c r="DI238" s="140"/>
      <c r="DJ238" s="140"/>
      <c r="DK238" s="140"/>
      <c r="DL238" s="140"/>
      <c r="DM238" s="140"/>
      <c r="DN238" s="140"/>
      <c r="DO238" s="140"/>
      <c r="DP238" s="140"/>
      <c r="DQ238" s="140"/>
      <c r="DR238" s="140"/>
      <c r="DS238" s="140"/>
      <c r="DT238" s="140"/>
      <c r="DU238" s="140"/>
      <c r="DV238" s="140"/>
      <c r="DW238" s="140"/>
      <c r="DX238" s="140"/>
      <c r="DY238" s="140"/>
      <c r="DZ238" s="140"/>
      <c r="EA238" s="140"/>
      <c r="EB238" s="140"/>
      <c r="EC238" s="140"/>
      <c r="ED238" s="140"/>
      <c r="EE238" s="140"/>
      <c r="EF238" s="140"/>
      <c r="EG238" s="140"/>
      <c r="EH238" s="140"/>
      <c r="EI238" s="140"/>
      <c r="EJ238" s="140"/>
      <c r="EK238" s="140"/>
      <c r="EL238" s="140"/>
      <c r="EM238" s="140"/>
      <c r="EN238" s="140"/>
      <c r="EO238" s="140"/>
      <c r="EP238" s="140"/>
      <c r="EQ238" s="140"/>
      <c r="ER238" s="140"/>
      <c r="ES238" s="140"/>
      <c r="ET238" s="140"/>
      <c r="EU238" s="140"/>
      <c r="EV238" s="140"/>
      <c r="EW238" s="140"/>
      <c r="EX238" s="140"/>
      <c r="EY238" s="140"/>
      <c r="EZ238" s="140"/>
      <c r="FA238" s="140"/>
      <c r="FB238" s="140"/>
      <c r="FC238" s="140"/>
      <c r="FD238" s="140"/>
      <c r="FE238" s="140"/>
      <c r="FF238" s="140"/>
      <c r="FG238" s="140"/>
      <c r="FH238" s="140"/>
      <c r="FI238" s="140"/>
      <c r="FJ238" s="140"/>
      <c r="FK238" s="140"/>
      <c r="FL238" s="140"/>
      <c r="FM238" s="140"/>
      <c r="FN238" s="140"/>
      <c r="FO238" s="140"/>
      <c r="FP238" s="140"/>
      <c r="FQ238" s="140"/>
      <c r="FR238" s="140"/>
      <c r="FS238" s="140"/>
      <c r="FT238" s="140"/>
      <c r="FU238" s="140"/>
      <c r="FV238" s="140"/>
      <c r="FW238" s="140"/>
      <c r="FX238" s="140"/>
      <c r="FY238" s="140"/>
      <c r="FZ238" s="140"/>
      <c r="GA238" s="140"/>
      <c r="GB238" s="140"/>
      <c r="GC238" s="140"/>
      <c r="GD238" s="140"/>
      <c r="GE238" s="140"/>
      <c r="GF238" s="140"/>
      <c r="GG238" s="140"/>
      <c r="GH238" s="140"/>
      <c r="GI238" s="140"/>
      <c r="GJ238" s="140"/>
      <c r="GK238" s="140"/>
      <c r="GL238" s="140"/>
      <c r="GM238" s="140"/>
      <c r="GN238" s="140"/>
      <c r="GO238" s="140"/>
      <c r="GP238" s="140"/>
      <c r="GQ238" s="140"/>
      <c r="GR238" s="140"/>
      <c r="GS238" s="140"/>
      <c r="GT238" s="140"/>
      <c r="GU238" s="140"/>
      <c r="GV238" s="140"/>
      <c r="GW238" s="140"/>
      <c r="GX238" s="140"/>
      <c r="GY238" s="140"/>
      <c r="GZ238" s="140"/>
      <c r="HA238" s="140"/>
      <c r="HB238" s="140"/>
      <c r="HC238" s="140"/>
      <c r="HD238" s="140"/>
      <c r="HE238" s="140"/>
      <c r="HF238" s="140"/>
      <c r="HG238" s="140"/>
      <c r="HH238" s="140"/>
      <c r="HI238" s="140"/>
      <c r="HJ238" s="140"/>
      <c r="HK238" s="140"/>
      <c r="HL238" s="140"/>
      <c r="HM238" s="140"/>
      <c r="HN238" s="140"/>
      <c r="HO238" s="140"/>
      <c r="HP238" s="140"/>
      <c r="HQ238" s="140"/>
      <c r="HR238" s="140"/>
      <c r="HS238" s="140"/>
      <c r="HT238" s="140"/>
      <c r="HU238" s="140"/>
      <c r="HV238" s="140"/>
      <c r="HW238" s="141"/>
      <c r="HX238" s="142"/>
    </row>
    <row collapsed="false" customFormat="false" customHeight="false" hidden="false" ht="12.75" outlineLevel="0" r="239">
      <c r="D239" s="113" t="s">
        <v>350</v>
      </c>
      <c r="E239" s="139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  <c r="AA239" s="140"/>
      <c r="AB239" s="140"/>
      <c r="AC239" s="140"/>
      <c r="AD239" s="140"/>
      <c r="AE239" s="140"/>
      <c r="AF239" s="140"/>
      <c r="AG239" s="140"/>
      <c r="AH239" s="140"/>
      <c r="AI239" s="140"/>
      <c r="AJ239" s="140"/>
      <c r="AK239" s="140"/>
      <c r="AL239" s="140"/>
      <c r="AM239" s="140"/>
      <c r="AN239" s="140"/>
      <c r="AO239" s="140"/>
      <c r="AP239" s="140"/>
      <c r="AQ239" s="140"/>
      <c r="AR239" s="140"/>
      <c r="AS239" s="140"/>
      <c r="AT239" s="140"/>
      <c r="AU239" s="140"/>
      <c r="AV239" s="140"/>
      <c r="AW239" s="140"/>
      <c r="AX239" s="140"/>
      <c r="AY239" s="140"/>
      <c r="AZ239" s="140"/>
      <c r="BA239" s="140"/>
      <c r="BB239" s="140"/>
      <c r="BC239" s="140"/>
      <c r="BD239" s="140"/>
      <c r="BE239" s="140"/>
      <c r="BF239" s="140"/>
      <c r="BG239" s="140"/>
      <c r="BH239" s="140"/>
      <c r="BI239" s="140"/>
      <c r="BJ239" s="140"/>
      <c r="BK239" s="140"/>
      <c r="BL239" s="140"/>
      <c r="BM239" s="140"/>
      <c r="BN239" s="140"/>
      <c r="BO239" s="140"/>
      <c r="BP239" s="140"/>
      <c r="BQ239" s="140"/>
      <c r="BR239" s="140"/>
      <c r="BS239" s="140"/>
      <c r="BT239" s="140"/>
      <c r="BU239" s="140"/>
      <c r="BV239" s="140"/>
      <c r="BW239" s="140"/>
      <c r="BX239" s="140"/>
      <c r="BY239" s="140"/>
      <c r="BZ239" s="140"/>
      <c r="CA239" s="140"/>
      <c r="CB239" s="140"/>
      <c r="CC239" s="140"/>
      <c r="CD239" s="140"/>
      <c r="CE239" s="140"/>
      <c r="CF239" s="140"/>
      <c r="CG239" s="140"/>
      <c r="CH239" s="140"/>
      <c r="CI239" s="140"/>
      <c r="CJ239" s="140"/>
      <c r="CK239" s="140"/>
      <c r="CL239" s="140"/>
      <c r="CM239" s="140"/>
      <c r="CN239" s="140"/>
      <c r="CO239" s="140"/>
      <c r="CP239" s="140"/>
      <c r="CQ239" s="140"/>
      <c r="CR239" s="140"/>
      <c r="CS239" s="140"/>
      <c r="CT239" s="140"/>
      <c r="CU239" s="140"/>
      <c r="CV239" s="140"/>
      <c r="CW239" s="140"/>
      <c r="CX239" s="140"/>
      <c r="CY239" s="140"/>
      <c r="CZ239" s="140"/>
      <c r="DA239" s="140"/>
      <c r="DB239" s="140"/>
      <c r="DC239" s="140"/>
      <c r="DD239" s="140"/>
      <c r="DE239" s="140"/>
      <c r="DF239" s="140"/>
      <c r="DG239" s="140"/>
      <c r="DH239" s="140"/>
      <c r="DI239" s="140"/>
      <c r="DJ239" s="140"/>
      <c r="DK239" s="140"/>
      <c r="DL239" s="140"/>
      <c r="DM239" s="140"/>
      <c r="DN239" s="140"/>
      <c r="DO239" s="140"/>
      <c r="DP239" s="140"/>
      <c r="DQ239" s="140"/>
      <c r="DR239" s="140"/>
      <c r="DS239" s="140"/>
      <c r="DT239" s="140"/>
      <c r="DU239" s="140"/>
      <c r="DV239" s="140"/>
      <c r="DW239" s="140"/>
      <c r="DX239" s="140"/>
      <c r="DY239" s="140"/>
      <c r="DZ239" s="140"/>
      <c r="EA239" s="140"/>
      <c r="EB239" s="140"/>
      <c r="EC239" s="140"/>
      <c r="ED239" s="140"/>
      <c r="EE239" s="140"/>
      <c r="EF239" s="140"/>
      <c r="EG239" s="140"/>
      <c r="EH239" s="140"/>
      <c r="EI239" s="140"/>
      <c r="EJ239" s="140"/>
      <c r="EK239" s="140"/>
      <c r="EL239" s="140"/>
      <c r="EM239" s="140"/>
      <c r="EN239" s="140"/>
      <c r="EO239" s="140"/>
      <c r="EP239" s="140"/>
      <c r="EQ239" s="140"/>
      <c r="ER239" s="140"/>
      <c r="ES239" s="140"/>
      <c r="ET239" s="140"/>
      <c r="EU239" s="140"/>
      <c r="EV239" s="140"/>
      <c r="EW239" s="140"/>
      <c r="EX239" s="140"/>
      <c r="EY239" s="140"/>
      <c r="EZ239" s="140"/>
      <c r="FA239" s="140"/>
      <c r="FB239" s="140"/>
      <c r="FC239" s="140"/>
      <c r="FD239" s="140"/>
      <c r="FE239" s="140"/>
      <c r="FF239" s="140"/>
      <c r="FG239" s="140"/>
      <c r="FH239" s="140"/>
      <c r="FI239" s="140"/>
      <c r="FJ239" s="140"/>
      <c r="FK239" s="140"/>
      <c r="FL239" s="140"/>
      <c r="FM239" s="140"/>
      <c r="FN239" s="140"/>
      <c r="FO239" s="140"/>
      <c r="FP239" s="140"/>
      <c r="FQ239" s="140"/>
      <c r="FR239" s="140"/>
      <c r="FS239" s="140"/>
      <c r="FT239" s="140"/>
      <c r="FU239" s="140"/>
      <c r="FV239" s="140"/>
      <c r="FW239" s="140"/>
      <c r="FX239" s="140"/>
      <c r="FY239" s="140"/>
      <c r="FZ239" s="140"/>
      <c r="GA239" s="140"/>
      <c r="GB239" s="140"/>
      <c r="GC239" s="140"/>
      <c r="GD239" s="140"/>
      <c r="GE239" s="140"/>
      <c r="GF239" s="140"/>
      <c r="GG239" s="140"/>
      <c r="GH239" s="140"/>
      <c r="GI239" s="140"/>
      <c r="GJ239" s="140"/>
      <c r="GK239" s="140"/>
      <c r="GL239" s="140"/>
      <c r="GM239" s="140"/>
      <c r="GN239" s="140"/>
      <c r="GO239" s="140"/>
      <c r="GP239" s="140"/>
      <c r="GQ239" s="140"/>
      <c r="GR239" s="140"/>
      <c r="GS239" s="140"/>
      <c r="GT239" s="140"/>
      <c r="GU239" s="140"/>
      <c r="GV239" s="140"/>
      <c r="GW239" s="140"/>
      <c r="GX239" s="140"/>
      <c r="GY239" s="140"/>
      <c r="GZ239" s="140"/>
      <c r="HA239" s="140"/>
      <c r="HB239" s="140"/>
      <c r="HC239" s="140"/>
      <c r="HD239" s="140"/>
      <c r="HE239" s="140"/>
      <c r="HF239" s="140"/>
      <c r="HG239" s="140"/>
      <c r="HH239" s="140"/>
      <c r="HI239" s="140"/>
      <c r="HJ239" s="140"/>
      <c r="HK239" s="140"/>
      <c r="HL239" s="140"/>
      <c r="HM239" s="140"/>
      <c r="HN239" s="140"/>
      <c r="HO239" s="140"/>
      <c r="HP239" s="140"/>
      <c r="HQ239" s="140"/>
      <c r="HR239" s="140"/>
      <c r="HS239" s="140"/>
      <c r="HT239" s="140"/>
      <c r="HU239" s="140"/>
      <c r="HV239" s="140"/>
      <c r="HW239" s="141"/>
      <c r="HX239" s="142"/>
    </row>
    <row collapsed="false" customFormat="false" customHeight="false" hidden="false" ht="12.75" outlineLevel="0" r="240">
      <c r="D240" s="113" t="s">
        <v>351</v>
      </c>
      <c r="E240" s="139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  <c r="AA240" s="140"/>
      <c r="AB240" s="140"/>
      <c r="AC240" s="140"/>
      <c r="AD240" s="140"/>
      <c r="AE240" s="140"/>
      <c r="AF240" s="140"/>
      <c r="AG240" s="140"/>
      <c r="AH240" s="140"/>
      <c r="AI240" s="140"/>
      <c r="AJ240" s="140"/>
      <c r="AK240" s="140"/>
      <c r="AL240" s="140"/>
      <c r="AM240" s="140"/>
      <c r="AN240" s="140"/>
      <c r="AO240" s="140"/>
      <c r="AP240" s="140"/>
      <c r="AQ240" s="140"/>
      <c r="AR240" s="140"/>
      <c r="AS240" s="140"/>
      <c r="AT240" s="140"/>
      <c r="AU240" s="140"/>
      <c r="AV240" s="140"/>
      <c r="AW240" s="140"/>
      <c r="AX240" s="140"/>
      <c r="AY240" s="140"/>
      <c r="AZ240" s="140"/>
      <c r="BA240" s="140"/>
      <c r="BB240" s="140"/>
      <c r="BC240" s="140"/>
      <c r="BD240" s="140"/>
      <c r="BE240" s="140"/>
      <c r="BF240" s="140"/>
      <c r="BG240" s="140"/>
      <c r="BH240" s="140"/>
      <c r="BI240" s="140"/>
      <c r="BJ240" s="140"/>
      <c r="BK240" s="140"/>
      <c r="BL240" s="140"/>
      <c r="BM240" s="140"/>
      <c r="BN240" s="140"/>
      <c r="BO240" s="140"/>
      <c r="BP240" s="140"/>
      <c r="BQ240" s="140"/>
      <c r="BR240" s="140"/>
      <c r="BS240" s="140"/>
      <c r="BT240" s="140"/>
      <c r="BU240" s="140"/>
      <c r="BV240" s="140"/>
      <c r="BW240" s="140"/>
      <c r="BX240" s="140"/>
      <c r="BY240" s="140"/>
      <c r="BZ240" s="140"/>
      <c r="CA240" s="140"/>
      <c r="CB240" s="140"/>
      <c r="CC240" s="140"/>
      <c r="CD240" s="140"/>
      <c r="CE240" s="140"/>
      <c r="CF240" s="140"/>
      <c r="CG240" s="140"/>
      <c r="CH240" s="140"/>
      <c r="CI240" s="140"/>
      <c r="CJ240" s="140"/>
      <c r="CK240" s="140"/>
      <c r="CL240" s="140"/>
      <c r="CM240" s="140"/>
      <c r="CN240" s="140"/>
      <c r="CO240" s="140"/>
      <c r="CP240" s="140"/>
      <c r="CQ240" s="140"/>
      <c r="CR240" s="140"/>
      <c r="CS240" s="140"/>
      <c r="CT240" s="140"/>
      <c r="CU240" s="140"/>
      <c r="CV240" s="140"/>
      <c r="CW240" s="140"/>
      <c r="CX240" s="140"/>
      <c r="CY240" s="140"/>
      <c r="CZ240" s="140"/>
      <c r="DA240" s="140"/>
      <c r="DB240" s="140"/>
      <c r="DC240" s="140"/>
      <c r="DD240" s="140"/>
      <c r="DE240" s="140"/>
      <c r="DF240" s="140"/>
      <c r="DG240" s="140"/>
      <c r="DH240" s="140"/>
      <c r="DI240" s="140"/>
      <c r="DJ240" s="140"/>
      <c r="DK240" s="140"/>
      <c r="DL240" s="140"/>
      <c r="DM240" s="140"/>
      <c r="DN240" s="140"/>
      <c r="DO240" s="140"/>
      <c r="DP240" s="140"/>
      <c r="DQ240" s="140"/>
      <c r="DR240" s="140"/>
      <c r="DS240" s="140"/>
      <c r="DT240" s="140"/>
      <c r="DU240" s="140"/>
      <c r="DV240" s="140"/>
      <c r="DW240" s="140"/>
      <c r="DX240" s="140"/>
      <c r="DY240" s="140"/>
      <c r="DZ240" s="140"/>
      <c r="EA240" s="140"/>
      <c r="EB240" s="140"/>
      <c r="EC240" s="140"/>
      <c r="ED240" s="140"/>
      <c r="EE240" s="140"/>
      <c r="EF240" s="140"/>
      <c r="EG240" s="140"/>
      <c r="EH240" s="140"/>
      <c r="EI240" s="140"/>
      <c r="EJ240" s="140"/>
      <c r="EK240" s="140"/>
      <c r="EL240" s="140"/>
      <c r="EM240" s="140"/>
      <c r="EN240" s="140"/>
      <c r="EO240" s="140"/>
      <c r="EP240" s="140"/>
      <c r="EQ240" s="140"/>
      <c r="ER240" s="140"/>
      <c r="ES240" s="140"/>
      <c r="ET240" s="140"/>
      <c r="EU240" s="140"/>
      <c r="EV240" s="140"/>
      <c r="EW240" s="140"/>
      <c r="EX240" s="140"/>
      <c r="EY240" s="140"/>
      <c r="EZ240" s="140"/>
      <c r="FA240" s="140"/>
      <c r="FB240" s="140"/>
      <c r="FC240" s="140"/>
      <c r="FD240" s="140"/>
      <c r="FE240" s="140"/>
      <c r="FF240" s="140"/>
      <c r="FG240" s="140"/>
      <c r="FH240" s="140"/>
      <c r="FI240" s="140"/>
      <c r="FJ240" s="140"/>
      <c r="FK240" s="140"/>
      <c r="FL240" s="140"/>
      <c r="FM240" s="140"/>
      <c r="FN240" s="140"/>
      <c r="FO240" s="140"/>
      <c r="FP240" s="140"/>
      <c r="FQ240" s="140"/>
      <c r="FR240" s="140"/>
      <c r="FS240" s="140"/>
      <c r="FT240" s="140"/>
      <c r="FU240" s="140"/>
      <c r="FV240" s="140"/>
      <c r="FW240" s="140"/>
      <c r="FX240" s="140"/>
      <c r="FY240" s="140"/>
      <c r="FZ240" s="140"/>
      <c r="GA240" s="140"/>
      <c r="GB240" s="140"/>
      <c r="GC240" s="140"/>
      <c r="GD240" s="140"/>
      <c r="GE240" s="140"/>
      <c r="GF240" s="140"/>
      <c r="GG240" s="140"/>
      <c r="GH240" s="140"/>
      <c r="GI240" s="140"/>
      <c r="GJ240" s="140"/>
      <c r="GK240" s="140"/>
      <c r="GL240" s="140"/>
      <c r="GM240" s="140"/>
      <c r="GN240" s="140"/>
      <c r="GO240" s="140"/>
      <c r="GP240" s="140"/>
      <c r="GQ240" s="140"/>
      <c r="GR240" s="140"/>
      <c r="GS240" s="140"/>
      <c r="GT240" s="140"/>
      <c r="GU240" s="140"/>
      <c r="GV240" s="140"/>
      <c r="GW240" s="140"/>
      <c r="GX240" s="140"/>
      <c r="GY240" s="140"/>
      <c r="GZ240" s="140"/>
      <c r="HA240" s="140"/>
      <c r="HB240" s="140"/>
      <c r="HC240" s="140"/>
      <c r="HD240" s="140"/>
      <c r="HE240" s="140"/>
      <c r="HF240" s="140"/>
      <c r="HG240" s="140"/>
      <c r="HH240" s="140"/>
      <c r="HI240" s="140"/>
      <c r="HJ240" s="140"/>
      <c r="HK240" s="140"/>
      <c r="HL240" s="140"/>
      <c r="HM240" s="140"/>
      <c r="HN240" s="140"/>
      <c r="HO240" s="140"/>
      <c r="HP240" s="140"/>
      <c r="HQ240" s="140"/>
      <c r="HR240" s="140"/>
      <c r="HS240" s="140"/>
      <c r="HT240" s="140"/>
      <c r="HU240" s="140"/>
      <c r="HV240" s="140"/>
      <c r="HW240" s="141"/>
      <c r="HX240" s="142"/>
    </row>
    <row collapsed="false" customFormat="false" customHeight="false" hidden="false" ht="12.75" outlineLevel="0" r="241">
      <c r="D241" s="113" t="s">
        <v>352</v>
      </c>
      <c r="E241" s="139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  <c r="AA241" s="140"/>
      <c r="AB241" s="140"/>
      <c r="AC241" s="140"/>
      <c r="AD241" s="140"/>
      <c r="AE241" s="140"/>
      <c r="AF241" s="140"/>
      <c r="AG241" s="140"/>
      <c r="AH241" s="140"/>
      <c r="AI241" s="140"/>
      <c r="AJ241" s="140"/>
      <c r="AK241" s="140"/>
      <c r="AL241" s="140"/>
      <c r="AM241" s="140"/>
      <c r="AN241" s="140"/>
      <c r="AO241" s="140"/>
      <c r="AP241" s="140"/>
      <c r="AQ241" s="140"/>
      <c r="AR241" s="140"/>
      <c r="AS241" s="140"/>
      <c r="AT241" s="140"/>
      <c r="AU241" s="140"/>
      <c r="AV241" s="140"/>
      <c r="AW241" s="140"/>
      <c r="AX241" s="140"/>
      <c r="AY241" s="140"/>
      <c r="AZ241" s="140"/>
      <c r="BA241" s="140"/>
      <c r="BB241" s="140"/>
      <c r="BC241" s="140"/>
      <c r="BD241" s="140"/>
      <c r="BE241" s="140"/>
      <c r="BF241" s="140"/>
      <c r="BG241" s="140"/>
      <c r="BH241" s="140"/>
      <c r="BI241" s="140"/>
      <c r="BJ241" s="140"/>
      <c r="BK241" s="140"/>
      <c r="BL241" s="140"/>
      <c r="BM241" s="140"/>
      <c r="BN241" s="140"/>
      <c r="BO241" s="140"/>
      <c r="BP241" s="140"/>
      <c r="BQ241" s="140"/>
      <c r="BR241" s="140"/>
      <c r="BS241" s="140"/>
      <c r="BT241" s="140"/>
      <c r="BU241" s="140"/>
      <c r="BV241" s="140"/>
      <c r="BW241" s="140"/>
      <c r="BX241" s="140"/>
      <c r="BY241" s="140"/>
      <c r="BZ241" s="140"/>
      <c r="CA241" s="140"/>
      <c r="CB241" s="140"/>
      <c r="CC241" s="140"/>
      <c r="CD241" s="140"/>
      <c r="CE241" s="140"/>
      <c r="CF241" s="140"/>
      <c r="CG241" s="140"/>
      <c r="CH241" s="140"/>
      <c r="CI241" s="140"/>
      <c r="CJ241" s="140"/>
      <c r="CK241" s="140"/>
      <c r="CL241" s="140"/>
      <c r="CM241" s="140"/>
      <c r="CN241" s="140"/>
      <c r="CO241" s="140"/>
      <c r="CP241" s="140"/>
      <c r="CQ241" s="140"/>
      <c r="CR241" s="140"/>
      <c r="CS241" s="140"/>
      <c r="CT241" s="140"/>
      <c r="CU241" s="140"/>
      <c r="CV241" s="140"/>
      <c r="CW241" s="140"/>
      <c r="CX241" s="140"/>
      <c r="CY241" s="140"/>
      <c r="CZ241" s="140"/>
      <c r="DA241" s="140"/>
      <c r="DB241" s="140"/>
      <c r="DC241" s="140"/>
      <c r="DD241" s="140"/>
      <c r="DE241" s="140"/>
      <c r="DF241" s="140"/>
      <c r="DG241" s="140"/>
      <c r="DH241" s="140"/>
      <c r="DI241" s="140"/>
      <c r="DJ241" s="140"/>
      <c r="DK241" s="140"/>
      <c r="DL241" s="140"/>
      <c r="DM241" s="140"/>
      <c r="DN241" s="140"/>
      <c r="DO241" s="140"/>
      <c r="DP241" s="140"/>
      <c r="DQ241" s="140"/>
      <c r="DR241" s="140"/>
      <c r="DS241" s="140"/>
      <c r="DT241" s="140"/>
      <c r="DU241" s="140"/>
      <c r="DV241" s="140"/>
      <c r="DW241" s="140"/>
      <c r="DX241" s="140"/>
      <c r="DY241" s="140"/>
      <c r="DZ241" s="140"/>
      <c r="EA241" s="140"/>
      <c r="EB241" s="140"/>
      <c r="EC241" s="140"/>
      <c r="ED241" s="140"/>
      <c r="EE241" s="140"/>
      <c r="EF241" s="140"/>
      <c r="EG241" s="140"/>
      <c r="EH241" s="140"/>
      <c r="EI241" s="140"/>
      <c r="EJ241" s="140"/>
      <c r="EK241" s="140"/>
      <c r="EL241" s="140"/>
      <c r="EM241" s="140"/>
      <c r="EN241" s="140"/>
      <c r="EO241" s="140"/>
      <c r="EP241" s="140"/>
      <c r="EQ241" s="140"/>
      <c r="ER241" s="140"/>
      <c r="ES241" s="140"/>
      <c r="ET241" s="140"/>
      <c r="EU241" s="140"/>
      <c r="EV241" s="140"/>
      <c r="EW241" s="140"/>
      <c r="EX241" s="140"/>
      <c r="EY241" s="140"/>
      <c r="EZ241" s="140"/>
      <c r="FA241" s="140"/>
      <c r="FB241" s="140"/>
      <c r="FC241" s="140"/>
      <c r="FD241" s="140"/>
      <c r="FE241" s="140"/>
      <c r="FF241" s="140"/>
      <c r="FG241" s="140"/>
      <c r="FH241" s="140"/>
      <c r="FI241" s="140"/>
      <c r="FJ241" s="140"/>
      <c r="FK241" s="140"/>
      <c r="FL241" s="140"/>
      <c r="FM241" s="140"/>
      <c r="FN241" s="140"/>
      <c r="FO241" s="140"/>
      <c r="FP241" s="140"/>
      <c r="FQ241" s="140"/>
      <c r="FR241" s="140"/>
      <c r="FS241" s="140"/>
      <c r="FT241" s="140"/>
      <c r="FU241" s="140"/>
      <c r="FV241" s="140"/>
      <c r="FW241" s="140"/>
      <c r="FX241" s="140"/>
      <c r="FY241" s="140"/>
      <c r="FZ241" s="140"/>
      <c r="GA241" s="140"/>
      <c r="GB241" s="140"/>
      <c r="GC241" s="140"/>
      <c r="GD241" s="140"/>
      <c r="GE241" s="140"/>
      <c r="GF241" s="140"/>
      <c r="GG241" s="140"/>
      <c r="GH241" s="140"/>
      <c r="GI241" s="140"/>
      <c r="GJ241" s="140"/>
      <c r="GK241" s="140"/>
      <c r="GL241" s="140"/>
      <c r="GM241" s="140"/>
      <c r="GN241" s="140"/>
      <c r="GO241" s="140"/>
      <c r="GP241" s="140"/>
      <c r="GQ241" s="140"/>
      <c r="GR241" s="140"/>
      <c r="GS241" s="140"/>
      <c r="GT241" s="140"/>
      <c r="GU241" s="140"/>
      <c r="GV241" s="140"/>
      <c r="GW241" s="140"/>
      <c r="GX241" s="140"/>
      <c r="GY241" s="140"/>
      <c r="GZ241" s="140"/>
      <c r="HA241" s="140"/>
      <c r="HB241" s="140"/>
      <c r="HC241" s="140"/>
      <c r="HD241" s="140"/>
      <c r="HE241" s="140"/>
      <c r="HF241" s="140"/>
      <c r="HG241" s="140"/>
      <c r="HH241" s="140"/>
      <c r="HI241" s="140"/>
      <c r="HJ241" s="140"/>
      <c r="HK241" s="140"/>
      <c r="HL241" s="140"/>
      <c r="HM241" s="140"/>
      <c r="HN241" s="140"/>
      <c r="HO241" s="140"/>
      <c r="HP241" s="140"/>
      <c r="HQ241" s="140"/>
      <c r="HR241" s="140"/>
      <c r="HS241" s="140"/>
      <c r="HT241" s="140"/>
      <c r="HU241" s="140"/>
      <c r="HV241" s="140"/>
      <c r="HW241" s="141"/>
      <c r="HX241" s="142"/>
    </row>
    <row collapsed="false" customFormat="false" customHeight="false" hidden="false" ht="12.75" outlineLevel="0" r="242">
      <c r="D242" s="113" t="s">
        <v>353</v>
      </c>
      <c r="E242" s="139"/>
      <c r="F242" s="140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  <c r="AA242" s="140"/>
      <c r="AB242" s="140"/>
      <c r="AC242" s="140"/>
      <c r="AD242" s="140"/>
      <c r="AE242" s="140"/>
      <c r="AF242" s="140"/>
      <c r="AG242" s="140"/>
      <c r="AH242" s="140"/>
      <c r="AI242" s="140"/>
      <c r="AJ242" s="140"/>
      <c r="AK242" s="140"/>
      <c r="AL242" s="140"/>
      <c r="AM242" s="140"/>
      <c r="AN242" s="140"/>
      <c r="AO242" s="140"/>
      <c r="AP242" s="140"/>
      <c r="AQ242" s="140"/>
      <c r="AR242" s="140"/>
      <c r="AS242" s="140"/>
      <c r="AT242" s="140"/>
      <c r="AU242" s="140"/>
      <c r="AV242" s="140"/>
      <c r="AW242" s="140"/>
      <c r="AX242" s="140"/>
      <c r="AY242" s="140"/>
      <c r="AZ242" s="140"/>
      <c r="BA242" s="140"/>
      <c r="BB242" s="140"/>
      <c r="BC242" s="140"/>
      <c r="BD242" s="140"/>
      <c r="BE242" s="140"/>
      <c r="BF242" s="140"/>
      <c r="BG242" s="140"/>
      <c r="BH242" s="140"/>
      <c r="BI242" s="140"/>
      <c r="BJ242" s="140"/>
      <c r="BK242" s="140"/>
      <c r="BL242" s="140"/>
      <c r="BM242" s="140"/>
      <c r="BN242" s="140"/>
      <c r="BO242" s="140"/>
      <c r="BP242" s="140"/>
      <c r="BQ242" s="140"/>
      <c r="BR242" s="140"/>
      <c r="BS242" s="140"/>
      <c r="BT242" s="140"/>
      <c r="BU242" s="140"/>
      <c r="BV242" s="140"/>
      <c r="BW242" s="140"/>
      <c r="BX242" s="140"/>
      <c r="BY242" s="140"/>
      <c r="BZ242" s="140"/>
      <c r="CA242" s="140"/>
      <c r="CB242" s="140"/>
      <c r="CC242" s="140"/>
      <c r="CD242" s="140"/>
      <c r="CE242" s="140"/>
      <c r="CF242" s="140"/>
      <c r="CG242" s="140"/>
      <c r="CH242" s="140"/>
      <c r="CI242" s="140"/>
      <c r="CJ242" s="140"/>
      <c r="CK242" s="140"/>
      <c r="CL242" s="140"/>
      <c r="CM242" s="140"/>
      <c r="CN242" s="140"/>
      <c r="CO242" s="140"/>
      <c r="CP242" s="140"/>
      <c r="CQ242" s="140"/>
      <c r="CR242" s="140"/>
      <c r="CS242" s="140"/>
      <c r="CT242" s="140"/>
      <c r="CU242" s="140"/>
      <c r="CV242" s="140"/>
      <c r="CW242" s="140"/>
      <c r="CX242" s="140"/>
      <c r="CY242" s="140"/>
      <c r="CZ242" s="140"/>
      <c r="DA242" s="140"/>
      <c r="DB242" s="140"/>
      <c r="DC242" s="140"/>
      <c r="DD242" s="140"/>
      <c r="DE242" s="140"/>
      <c r="DF242" s="140"/>
      <c r="DG242" s="140"/>
      <c r="DH242" s="140"/>
      <c r="DI242" s="140"/>
      <c r="DJ242" s="140"/>
      <c r="DK242" s="140"/>
      <c r="DL242" s="140"/>
      <c r="DM242" s="140"/>
      <c r="DN242" s="140"/>
      <c r="DO242" s="140"/>
      <c r="DP242" s="140"/>
      <c r="DQ242" s="140"/>
      <c r="DR242" s="140"/>
      <c r="DS242" s="140"/>
      <c r="DT242" s="140"/>
      <c r="DU242" s="140"/>
      <c r="DV242" s="140"/>
      <c r="DW242" s="140"/>
      <c r="DX242" s="140"/>
      <c r="DY242" s="140"/>
      <c r="DZ242" s="140"/>
      <c r="EA242" s="140"/>
      <c r="EB242" s="140"/>
      <c r="EC242" s="140"/>
      <c r="ED242" s="140"/>
      <c r="EE242" s="140"/>
      <c r="EF242" s="140"/>
      <c r="EG242" s="140"/>
      <c r="EH242" s="140"/>
      <c r="EI242" s="140"/>
      <c r="EJ242" s="140"/>
      <c r="EK242" s="140"/>
      <c r="EL242" s="140"/>
      <c r="EM242" s="140"/>
      <c r="EN242" s="140"/>
      <c r="EO242" s="140"/>
      <c r="EP242" s="140"/>
      <c r="EQ242" s="140"/>
      <c r="ER242" s="140"/>
      <c r="ES242" s="140"/>
      <c r="ET242" s="140"/>
      <c r="EU242" s="140"/>
      <c r="EV242" s="140"/>
      <c r="EW242" s="140"/>
      <c r="EX242" s="140"/>
      <c r="EY242" s="140"/>
      <c r="EZ242" s="140"/>
      <c r="FA242" s="140"/>
      <c r="FB242" s="140"/>
      <c r="FC242" s="140"/>
      <c r="FD242" s="140"/>
      <c r="FE242" s="140"/>
      <c r="FF242" s="140"/>
      <c r="FG242" s="140"/>
      <c r="FH242" s="140"/>
      <c r="FI242" s="140"/>
      <c r="FJ242" s="140"/>
      <c r="FK242" s="140"/>
      <c r="FL242" s="140"/>
      <c r="FM242" s="140"/>
      <c r="FN242" s="140"/>
      <c r="FO242" s="140"/>
      <c r="FP242" s="140"/>
      <c r="FQ242" s="140"/>
      <c r="FR242" s="140"/>
      <c r="FS242" s="140"/>
      <c r="FT242" s="140"/>
      <c r="FU242" s="140"/>
      <c r="FV242" s="140"/>
      <c r="FW242" s="140"/>
      <c r="FX242" s="140"/>
      <c r="FY242" s="140"/>
      <c r="FZ242" s="140"/>
      <c r="GA242" s="140"/>
      <c r="GB242" s="140"/>
      <c r="GC242" s="140"/>
      <c r="GD242" s="140"/>
      <c r="GE242" s="140"/>
      <c r="GF242" s="140"/>
      <c r="GG242" s="140"/>
      <c r="GH242" s="140"/>
      <c r="GI242" s="140"/>
      <c r="GJ242" s="140"/>
      <c r="GK242" s="140"/>
      <c r="GL242" s="140"/>
      <c r="GM242" s="140"/>
      <c r="GN242" s="140"/>
      <c r="GO242" s="140"/>
      <c r="GP242" s="140"/>
      <c r="GQ242" s="140"/>
      <c r="GR242" s="140"/>
      <c r="GS242" s="140"/>
      <c r="GT242" s="140"/>
      <c r="GU242" s="140"/>
      <c r="GV242" s="140"/>
      <c r="GW242" s="140"/>
      <c r="GX242" s="140"/>
      <c r="GY242" s="140"/>
      <c r="GZ242" s="140"/>
      <c r="HA242" s="140"/>
      <c r="HB242" s="140"/>
      <c r="HC242" s="140"/>
      <c r="HD242" s="140"/>
      <c r="HE242" s="140"/>
      <c r="HF242" s="140"/>
      <c r="HG242" s="140"/>
      <c r="HH242" s="140"/>
      <c r="HI242" s="140"/>
      <c r="HJ242" s="140"/>
      <c r="HK242" s="140"/>
      <c r="HL242" s="140"/>
      <c r="HM242" s="140"/>
      <c r="HN242" s="140"/>
      <c r="HO242" s="140"/>
      <c r="HP242" s="140"/>
      <c r="HQ242" s="140"/>
      <c r="HR242" s="140"/>
      <c r="HS242" s="140"/>
      <c r="HT242" s="140"/>
      <c r="HU242" s="140"/>
      <c r="HV242" s="140"/>
      <c r="HW242" s="141"/>
      <c r="HX242" s="142"/>
    </row>
    <row collapsed="false" customFormat="false" customHeight="false" hidden="false" ht="12.75" outlineLevel="0" r="243">
      <c r="D243" s="113" t="s">
        <v>354</v>
      </c>
      <c r="E243" s="139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  <c r="AA243" s="140"/>
      <c r="AB243" s="140"/>
      <c r="AC243" s="140"/>
      <c r="AD243" s="140"/>
      <c r="AE243" s="140"/>
      <c r="AF243" s="140"/>
      <c r="AG243" s="140"/>
      <c r="AH243" s="140"/>
      <c r="AI243" s="140"/>
      <c r="AJ243" s="140"/>
      <c r="AK243" s="140"/>
      <c r="AL243" s="140"/>
      <c r="AM243" s="140"/>
      <c r="AN243" s="140"/>
      <c r="AO243" s="140"/>
      <c r="AP243" s="140"/>
      <c r="AQ243" s="140"/>
      <c r="AR243" s="140"/>
      <c r="AS243" s="140"/>
      <c r="AT243" s="140"/>
      <c r="AU243" s="140"/>
      <c r="AV243" s="140"/>
      <c r="AW243" s="140"/>
      <c r="AX243" s="140"/>
      <c r="AY243" s="140"/>
      <c r="AZ243" s="140"/>
      <c r="BA243" s="140"/>
      <c r="BB243" s="140"/>
      <c r="BC243" s="140"/>
      <c r="BD243" s="140"/>
      <c r="BE243" s="140"/>
      <c r="BF243" s="140"/>
      <c r="BG243" s="140"/>
      <c r="BH243" s="140"/>
      <c r="BI243" s="140"/>
      <c r="BJ243" s="140"/>
      <c r="BK243" s="140"/>
      <c r="BL243" s="140"/>
      <c r="BM243" s="140"/>
      <c r="BN243" s="140"/>
      <c r="BO243" s="140"/>
      <c r="BP243" s="140"/>
      <c r="BQ243" s="140"/>
      <c r="BR243" s="140"/>
      <c r="BS243" s="140"/>
      <c r="BT243" s="140"/>
      <c r="BU243" s="140"/>
      <c r="BV243" s="140"/>
      <c r="BW243" s="140"/>
      <c r="BX243" s="140"/>
      <c r="BY243" s="140"/>
      <c r="BZ243" s="140"/>
      <c r="CA243" s="140"/>
      <c r="CB243" s="140"/>
      <c r="CC243" s="140"/>
      <c r="CD243" s="140"/>
      <c r="CE243" s="140"/>
      <c r="CF243" s="140"/>
      <c r="CG243" s="140"/>
      <c r="CH243" s="140"/>
      <c r="CI243" s="140"/>
      <c r="CJ243" s="140"/>
      <c r="CK243" s="140"/>
      <c r="CL243" s="140"/>
      <c r="CM243" s="140"/>
      <c r="CN243" s="140"/>
      <c r="CO243" s="140"/>
      <c r="CP243" s="140"/>
      <c r="CQ243" s="140"/>
      <c r="CR243" s="140"/>
      <c r="CS243" s="140"/>
      <c r="CT243" s="140"/>
      <c r="CU243" s="140"/>
      <c r="CV243" s="140"/>
      <c r="CW243" s="140"/>
      <c r="CX243" s="140"/>
      <c r="CY243" s="140"/>
      <c r="CZ243" s="140"/>
      <c r="DA243" s="140"/>
      <c r="DB243" s="140"/>
      <c r="DC243" s="140"/>
      <c r="DD243" s="140"/>
      <c r="DE243" s="140"/>
      <c r="DF243" s="140"/>
      <c r="DG243" s="140"/>
      <c r="DH243" s="140"/>
      <c r="DI243" s="140"/>
      <c r="DJ243" s="140"/>
      <c r="DK243" s="140"/>
      <c r="DL243" s="140"/>
      <c r="DM243" s="140"/>
      <c r="DN243" s="140"/>
      <c r="DO243" s="140"/>
      <c r="DP243" s="140"/>
      <c r="DQ243" s="140"/>
      <c r="DR243" s="140"/>
      <c r="DS243" s="140"/>
      <c r="DT243" s="140"/>
      <c r="DU243" s="140"/>
      <c r="DV243" s="140"/>
      <c r="DW243" s="140"/>
      <c r="DX243" s="140"/>
      <c r="DY243" s="140"/>
      <c r="DZ243" s="140"/>
      <c r="EA243" s="140"/>
      <c r="EB243" s="140"/>
      <c r="EC243" s="140"/>
      <c r="ED243" s="140"/>
      <c r="EE243" s="140"/>
      <c r="EF243" s="140"/>
      <c r="EG243" s="140"/>
      <c r="EH243" s="140"/>
      <c r="EI243" s="140"/>
      <c r="EJ243" s="140"/>
      <c r="EK243" s="140"/>
      <c r="EL243" s="140"/>
      <c r="EM243" s="140"/>
      <c r="EN243" s="140"/>
      <c r="EO243" s="140"/>
      <c r="EP243" s="140"/>
      <c r="EQ243" s="140"/>
      <c r="ER243" s="140"/>
      <c r="ES243" s="140"/>
      <c r="ET243" s="140"/>
      <c r="EU243" s="140"/>
      <c r="EV243" s="140"/>
      <c r="EW243" s="140"/>
      <c r="EX243" s="140"/>
      <c r="EY243" s="140"/>
      <c r="EZ243" s="140"/>
      <c r="FA243" s="140"/>
      <c r="FB243" s="140"/>
      <c r="FC243" s="140"/>
      <c r="FD243" s="140"/>
      <c r="FE243" s="140"/>
      <c r="FF243" s="140"/>
      <c r="FG243" s="140"/>
      <c r="FH243" s="140"/>
      <c r="FI243" s="140"/>
      <c r="FJ243" s="140"/>
      <c r="FK243" s="140"/>
      <c r="FL243" s="140"/>
      <c r="FM243" s="140"/>
      <c r="FN243" s="140"/>
      <c r="FO243" s="140"/>
      <c r="FP243" s="140"/>
      <c r="FQ243" s="140"/>
      <c r="FR243" s="140"/>
      <c r="FS243" s="140"/>
      <c r="FT243" s="140"/>
      <c r="FU243" s="140"/>
      <c r="FV243" s="140"/>
      <c r="FW243" s="140"/>
      <c r="FX243" s="140"/>
      <c r="FY243" s="140"/>
      <c r="FZ243" s="140"/>
      <c r="GA243" s="140"/>
      <c r="GB243" s="140"/>
      <c r="GC243" s="140"/>
      <c r="GD243" s="140"/>
      <c r="GE243" s="140"/>
      <c r="GF243" s="140"/>
      <c r="GG243" s="140"/>
      <c r="GH243" s="140"/>
      <c r="GI243" s="140"/>
      <c r="GJ243" s="140"/>
      <c r="GK243" s="140"/>
      <c r="GL243" s="140"/>
      <c r="GM243" s="140"/>
      <c r="GN243" s="140"/>
      <c r="GO243" s="140"/>
      <c r="GP243" s="140"/>
      <c r="GQ243" s="140"/>
      <c r="GR243" s="140"/>
      <c r="GS243" s="140"/>
      <c r="GT243" s="140"/>
      <c r="GU243" s="140"/>
      <c r="GV243" s="140"/>
      <c r="GW243" s="140"/>
      <c r="GX243" s="140"/>
      <c r="GY243" s="140"/>
      <c r="GZ243" s="140"/>
      <c r="HA243" s="140"/>
      <c r="HB243" s="140"/>
      <c r="HC243" s="140"/>
      <c r="HD243" s="140"/>
      <c r="HE243" s="140"/>
      <c r="HF243" s="140"/>
      <c r="HG243" s="140"/>
      <c r="HH243" s="140"/>
      <c r="HI243" s="140"/>
      <c r="HJ243" s="140"/>
      <c r="HK243" s="140"/>
      <c r="HL243" s="140"/>
      <c r="HM243" s="140"/>
      <c r="HN243" s="140"/>
      <c r="HO243" s="140"/>
      <c r="HP243" s="140"/>
      <c r="HQ243" s="140"/>
      <c r="HR243" s="140"/>
      <c r="HS243" s="140"/>
      <c r="HT243" s="140"/>
      <c r="HU243" s="140"/>
      <c r="HV243" s="140"/>
      <c r="HW243" s="141"/>
      <c r="HX243" s="142"/>
    </row>
    <row collapsed="false" customFormat="false" customHeight="false" hidden="false" ht="12.75" outlineLevel="0" r="244">
      <c r="D244" s="113" t="s">
        <v>355</v>
      </c>
      <c r="E244" s="139"/>
      <c r="F244" s="140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  <c r="AA244" s="140"/>
      <c r="AB244" s="140"/>
      <c r="AC244" s="140"/>
      <c r="AD244" s="140"/>
      <c r="AE244" s="140"/>
      <c r="AF244" s="140"/>
      <c r="AG244" s="140"/>
      <c r="AH244" s="140"/>
      <c r="AI244" s="140"/>
      <c r="AJ244" s="140"/>
      <c r="AK244" s="140"/>
      <c r="AL244" s="140"/>
      <c r="AM244" s="140"/>
      <c r="AN244" s="140"/>
      <c r="AO244" s="140"/>
      <c r="AP244" s="140"/>
      <c r="AQ244" s="140"/>
      <c r="AR244" s="140"/>
      <c r="AS244" s="140"/>
      <c r="AT244" s="140"/>
      <c r="AU244" s="140"/>
      <c r="AV244" s="140"/>
      <c r="AW244" s="140"/>
      <c r="AX244" s="140"/>
      <c r="AY244" s="140"/>
      <c r="AZ244" s="140"/>
      <c r="BA244" s="140"/>
      <c r="BB244" s="140"/>
      <c r="BC244" s="140"/>
      <c r="BD244" s="140"/>
      <c r="BE244" s="140"/>
      <c r="BF244" s="140"/>
      <c r="BG244" s="140"/>
      <c r="BH244" s="140"/>
      <c r="BI244" s="140"/>
      <c r="BJ244" s="140"/>
      <c r="BK244" s="140"/>
      <c r="BL244" s="140"/>
      <c r="BM244" s="140"/>
      <c r="BN244" s="140"/>
      <c r="BO244" s="140"/>
      <c r="BP244" s="140"/>
      <c r="BQ244" s="140"/>
      <c r="BR244" s="140"/>
      <c r="BS244" s="140"/>
      <c r="BT244" s="140"/>
      <c r="BU244" s="140"/>
      <c r="BV244" s="140"/>
      <c r="BW244" s="140"/>
      <c r="BX244" s="140"/>
      <c r="BY244" s="140"/>
      <c r="BZ244" s="140"/>
      <c r="CA244" s="140"/>
      <c r="CB244" s="140"/>
      <c r="CC244" s="140"/>
      <c r="CD244" s="140"/>
      <c r="CE244" s="140"/>
      <c r="CF244" s="140"/>
      <c r="CG244" s="140"/>
      <c r="CH244" s="140"/>
      <c r="CI244" s="140"/>
      <c r="CJ244" s="140"/>
      <c r="CK244" s="140"/>
      <c r="CL244" s="140"/>
      <c r="CM244" s="140"/>
      <c r="CN244" s="140"/>
      <c r="CO244" s="140"/>
      <c r="CP244" s="140"/>
      <c r="CQ244" s="140"/>
      <c r="CR244" s="140"/>
      <c r="CS244" s="140"/>
      <c r="CT244" s="140"/>
      <c r="CU244" s="140"/>
      <c r="CV244" s="140"/>
      <c r="CW244" s="140"/>
      <c r="CX244" s="140"/>
      <c r="CY244" s="140"/>
      <c r="CZ244" s="140"/>
      <c r="DA244" s="140"/>
      <c r="DB244" s="140"/>
      <c r="DC244" s="140"/>
      <c r="DD244" s="140"/>
      <c r="DE244" s="140"/>
      <c r="DF244" s="140"/>
      <c r="DG244" s="140"/>
      <c r="DH244" s="140"/>
      <c r="DI244" s="140"/>
      <c r="DJ244" s="140"/>
      <c r="DK244" s="140"/>
      <c r="DL244" s="140"/>
      <c r="DM244" s="140"/>
      <c r="DN244" s="140"/>
      <c r="DO244" s="140"/>
      <c r="DP244" s="140"/>
      <c r="DQ244" s="140"/>
      <c r="DR244" s="140"/>
      <c r="DS244" s="140"/>
      <c r="DT244" s="140"/>
      <c r="DU244" s="140"/>
      <c r="DV244" s="140"/>
      <c r="DW244" s="140"/>
      <c r="DX244" s="140"/>
      <c r="DY244" s="140"/>
      <c r="DZ244" s="140"/>
      <c r="EA244" s="140"/>
      <c r="EB244" s="140"/>
      <c r="EC244" s="140"/>
      <c r="ED244" s="140"/>
      <c r="EE244" s="140"/>
      <c r="EF244" s="140"/>
      <c r="EG244" s="140"/>
      <c r="EH244" s="140"/>
      <c r="EI244" s="140"/>
      <c r="EJ244" s="140"/>
      <c r="EK244" s="140"/>
      <c r="EL244" s="140"/>
      <c r="EM244" s="140"/>
      <c r="EN244" s="140"/>
      <c r="EO244" s="140"/>
      <c r="EP244" s="140"/>
      <c r="EQ244" s="140"/>
      <c r="ER244" s="140"/>
      <c r="ES244" s="140"/>
      <c r="ET244" s="140"/>
      <c r="EU244" s="140"/>
      <c r="EV244" s="140"/>
      <c r="EW244" s="140"/>
      <c r="EX244" s="140"/>
      <c r="EY244" s="140"/>
      <c r="EZ244" s="140"/>
      <c r="FA244" s="140"/>
      <c r="FB244" s="140"/>
      <c r="FC244" s="140"/>
      <c r="FD244" s="140"/>
      <c r="FE244" s="140"/>
      <c r="FF244" s="140"/>
      <c r="FG244" s="140"/>
      <c r="FH244" s="140"/>
      <c r="FI244" s="140"/>
      <c r="FJ244" s="140"/>
      <c r="FK244" s="140"/>
      <c r="FL244" s="140"/>
      <c r="FM244" s="140"/>
      <c r="FN244" s="140"/>
      <c r="FO244" s="140"/>
      <c r="FP244" s="140"/>
      <c r="FQ244" s="140"/>
      <c r="FR244" s="140"/>
      <c r="FS244" s="140"/>
      <c r="FT244" s="140"/>
      <c r="FU244" s="140"/>
      <c r="FV244" s="140"/>
      <c r="FW244" s="140"/>
      <c r="FX244" s="140"/>
      <c r="FY244" s="140"/>
      <c r="FZ244" s="140"/>
      <c r="GA244" s="140"/>
      <c r="GB244" s="140"/>
      <c r="GC244" s="140"/>
      <c r="GD244" s="140"/>
      <c r="GE244" s="140"/>
      <c r="GF244" s="140"/>
      <c r="GG244" s="140"/>
      <c r="GH244" s="140"/>
      <c r="GI244" s="140"/>
      <c r="GJ244" s="140"/>
      <c r="GK244" s="140"/>
      <c r="GL244" s="140"/>
      <c r="GM244" s="140"/>
      <c r="GN244" s="140"/>
      <c r="GO244" s="140"/>
      <c r="GP244" s="140"/>
      <c r="GQ244" s="140"/>
      <c r="GR244" s="140"/>
      <c r="GS244" s="140"/>
      <c r="GT244" s="140"/>
      <c r="GU244" s="140"/>
      <c r="GV244" s="140"/>
      <c r="GW244" s="140"/>
      <c r="GX244" s="140"/>
      <c r="GY244" s="140"/>
      <c r="GZ244" s="140"/>
      <c r="HA244" s="140"/>
      <c r="HB244" s="140"/>
      <c r="HC244" s="140"/>
      <c r="HD244" s="140"/>
      <c r="HE244" s="140"/>
      <c r="HF244" s="140"/>
      <c r="HG244" s="140"/>
      <c r="HH244" s="140"/>
      <c r="HI244" s="140"/>
      <c r="HJ244" s="140"/>
      <c r="HK244" s="140"/>
      <c r="HL244" s="140"/>
      <c r="HM244" s="140"/>
      <c r="HN244" s="140"/>
      <c r="HO244" s="140"/>
      <c r="HP244" s="140"/>
      <c r="HQ244" s="140"/>
      <c r="HR244" s="140"/>
      <c r="HS244" s="140"/>
      <c r="HT244" s="140"/>
      <c r="HU244" s="140"/>
      <c r="HV244" s="140"/>
      <c r="HW244" s="141"/>
      <c r="HX244" s="142"/>
    </row>
    <row collapsed="false" customFormat="false" customHeight="false" hidden="false" ht="12.75" outlineLevel="0" r="245">
      <c r="D245" s="113" t="s">
        <v>356</v>
      </c>
      <c r="E245" s="139"/>
      <c r="F245" s="140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  <c r="AA245" s="140"/>
      <c r="AB245" s="140"/>
      <c r="AC245" s="140"/>
      <c r="AD245" s="140"/>
      <c r="AE245" s="140"/>
      <c r="AF245" s="140"/>
      <c r="AG245" s="140"/>
      <c r="AH245" s="140"/>
      <c r="AI245" s="140"/>
      <c r="AJ245" s="140"/>
      <c r="AK245" s="140"/>
      <c r="AL245" s="140"/>
      <c r="AM245" s="140"/>
      <c r="AN245" s="140"/>
      <c r="AO245" s="140"/>
      <c r="AP245" s="140"/>
      <c r="AQ245" s="140"/>
      <c r="AR245" s="140"/>
      <c r="AS245" s="140"/>
      <c r="AT245" s="140"/>
      <c r="AU245" s="140"/>
      <c r="AV245" s="140"/>
      <c r="AW245" s="140"/>
      <c r="AX245" s="140"/>
      <c r="AY245" s="140"/>
      <c r="AZ245" s="140"/>
      <c r="BA245" s="140"/>
      <c r="BB245" s="140"/>
      <c r="BC245" s="140"/>
      <c r="BD245" s="140"/>
      <c r="BE245" s="140"/>
      <c r="BF245" s="140"/>
      <c r="BG245" s="140"/>
      <c r="BH245" s="140"/>
      <c r="BI245" s="140"/>
      <c r="BJ245" s="140"/>
      <c r="BK245" s="140"/>
      <c r="BL245" s="140"/>
      <c r="BM245" s="140"/>
      <c r="BN245" s="140"/>
      <c r="BO245" s="140"/>
      <c r="BP245" s="140"/>
      <c r="BQ245" s="140"/>
      <c r="BR245" s="140"/>
      <c r="BS245" s="140"/>
      <c r="BT245" s="140"/>
      <c r="BU245" s="140"/>
      <c r="BV245" s="140"/>
      <c r="BW245" s="140"/>
      <c r="BX245" s="140"/>
      <c r="BY245" s="140"/>
      <c r="BZ245" s="140"/>
      <c r="CA245" s="140"/>
      <c r="CB245" s="140"/>
      <c r="CC245" s="140"/>
      <c r="CD245" s="140"/>
      <c r="CE245" s="140"/>
      <c r="CF245" s="140"/>
      <c r="CG245" s="140"/>
      <c r="CH245" s="140"/>
      <c r="CI245" s="140"/>
      <c r="CJ245" s="140"/>
      <c r="CK245" s="140"/>
      <c r="CL245" s="140"/>
      <c r="CM245" s="140"/>
      <c r="CN245" s="140"/>
      <c r="CO245" s="140"/>
      <c r="CP245" s="140"/>
      <c r="CQ245" s="140"/>
      <c r="CR245" s="140"/>
      <c r="CS245" s="140"/>
      <c r="CT245" s="140"/>
      <c r="CU245" s="140"/>
      <c r="CV245" s="140"/>
      <c r="CW245" s="140"/>
      <c r="CX245" s="140"/>
      <c r="CY245" s="140"/>
      <c r="CZ245" s="140"/>
      <c r="DA245" s="140"/>
      <c r="DB245" s="140"/>
      <c r="DC245" s="140"/>
      <c r="DD245" s="140"/>
      <c r="DE245" s="140"/>
      <c r="DF245" s="140"/>
      <c r="DG245" s="140"/>
      <c r="DH245" s="140"/>
      <c r="DI245" s="140"/>
      <c r="DJ245" s="140"/>
      <c r="DK245" s="140"/>
      <c r="DL245" s="140"/>
      <c r="DM245" s="140"/>
      <c r="DN245" s="140"/>
      <c r="DO245" s="140"/>
      <c r="DP245" s="140"/>
      <c r="DQ245" s="140"/>
      <c r="DR245" s="140"/>
      <c r="DS245" s="140"/>
      <c r="DT245" s="140"/>
      <c r="DU245" s="140"/>
      <c r="DV245" s="140"/>
      <c r="DW245" s="140"/>
      <c r="DX245" s="140"/>
      <c r="DY245" s="140"/>
      <c r="DZ245" s="140"/>
      <c r="EA245" s="140"/>
      <c r="EB245" s="140"/>
      <c r="EC245" s="140"/>
      <c r="ED245" s="140"/>
      <c r="EE245" s="140"/>
      <c r="EF245" s="140"/>
      <c r="EG245" s="140"/>
      <c r="EH245" s="140"/>
      <c r="EI245" s="140"/>
      <c r="EJ245" s="140"/>
      <c r="EK245" s="140"/>
      <c r="EL245" s="140"/>
      <c r="EM245" s="140"/>
      <c r="EN245" s="140"/>
      <c r="EO245" s="140"/>
      <c r="EP245" s="140"/>
      <c r="EQ245" s="140"/>
      <c r="ER245" s="140"/>
      <c r="ES245" s="140"/>
      <c r="ET245" s="140"/>
      <c r="EU245" s="140"/>
      <c r="EV245" s="140"/>
      <c r="EW245" s="140"/>
      <c r="EX245" s="140"/>
      <c r="EY245" s="140"/>
      <c r="EZ245" s="140"/>
      <c r="FA245" s="140"/>
      <c r="FB245" s="140"/>
      <c r="FC245" s="140"/>
      <c r="FD245" s="140"/>
      <c r="FE245" s="140"/>
      <c r="FF245" s="140"/>
      <c r="FG245" s="140"/>
      <c r="FH245" s="140"/>
      <c r="FI245" s="140"/>
      <c r="FJ245" s="140"/>
      <c r="FK245" s="140"/>
      <c r="FL245" s="140"/>
      <c r="FM245" s="140"/>
      <c r="FN245" s="140"/>
      <c r="FO245" s="140"/>
      <c r="FP245" s="140"/>
      <c r="FQ245" s="140"/>
      <c r="FR245" s="140"/>
      <c r="FS245" s="140"/>
      <c r="FT245" s="140"/>
      <c r="FU245" s="140"/>
      <c r="FV245" s="140"/>
      <c r="FW245" s="140"/>
      <c r="FX245" s="140"/>
      <c r="FY245" s="140"/>
      <c r="FZ245" s="140"/>
      <c r="GA245" s="140"/>
      <c r="GB245" s="140"/>
      <c r="GC245" s="140"/>
      <c r="GD245" s="140"/>
      <c r="GE245" s="140"/>
      <c r="GF245" s="140"/>
      <c r="GG245" s="140"/>
      <c r="GH245" s="140"/>
      <c r="GI245" s="140"/>
      <c r="GJ245" s="140"/>
      <c r="GK245" s="140"/>
      <c r="GL245" s="140"/>
      <c r="GM245" s="140"/>
      <c r="GN245" s="140"/>
      <c r="GO245" s="140"/>
      <c r="GP245" s="140"/>
      <c r="GQ245" s="140"/>
      <c r="GR245" s="140"/>
      <c r="GS245" s="140"/>
      <c r="GT245" s="140"/>
      <c r="GU245" s="140"/>
      <c r="GV245" s="140"/>
      <c r="GW245" s="140"/>
      <c r="GX245" s="140"/>
      <c r="GY245" s="140"/>
      <c r="GZ245" s="140"/>
      <c r="HA245" s="140"/>
      <c r="HB245" s="140"/>
      <c r="HC245" s="140"/>
      <c r="HD245" s="140"/>
      <c r="HE245" s="140"/>
      <c r="HF245" s="140"/>
      <c r="HG245" s="140"/>
      <c r="HH245" s="140"/>
      <c r="HI245" s="140"/>
      <c r="HJ245" s="140"/>
      <c r="HK245" s="140"/>
      <c r="HL245" s="140"/>
      <c r="HM245" s="140"/>
      <c r="HN245" s="140"/>
      <c r="HO245" s="140"/>
      <c r="HP245" s="140"/>
      <c r="HQ245" s="140"/>
      <c r="HR245" s="140"/>
      <c r="HS245" s="140"/>
      <c r="HT245" s="140"/>
      <c r="HU245" s="140"/>
      <c r="HV245" s="140"/>
      <c r="HW245" s="141"/>
      <c r="HX245" s="142"/>
    </row>
    <row collapsed="false" customFormat="false" customHeight="false" hidden="false" ht="12.75" outlineLevel="0" r="246">
      <c r="D246" s="113" t="s">
        <v>357</v>
      </c>
      <c r="E246" s="139"/>
      <c r="F246" s="140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  <c r="AA246" s="140"/>
      <c r="AB246" s="140"/>
      <c r="AC246" s="140"/>
      <c r="AD246" s="140"/>
      <c r="AE246" s="140"/>
      <c r="AF246" s="140"/>
      <c r="AG246" s="140"/>
      <c r="AH246" s="140"/>
      <c r="AI246" s="140"/>
      <c r="AJ246" s="140"/>
      <c r="AK246" s="140"/>
      <c r="AL246" s="140"/>
      <c r="AM246" s="140"/>
      <c r="AN246" s="140"/>
      <c r="AO246" s="140"/>
      <c r="AP246" s="140"/>
      <c r="AQ246" s="140"/>
      <c r="AR246" s="140"/>
      <c r="AS246" s="140"/>
      <c r="AT246" s="140"/>
      <c r="AU246" s="140"/>
      <c r="AV246" s="140"/>
      <c r="AW246" s="140"/>
      <c r="AX246" s="140"/>
      <c r="AY246" s="140"/>
      <c r="AZ246" s="140"/>
      <c r="BA246" s="140"/>
      <c r="BB246" s="140"/>
      <c r="BC246" s="140"/>
      <c r="BD246" s="140"/>
      <c r="BE246" s="140"/>
      <c r="BF246" s="140"/>
      <c r="BG246" s="140"/>
      <c r="BH246" s="140"/>
      <c r="BI246" s="140"/>
      <c r="BJ246" s="140"/>
      <c r="BK246" s="140"/>
      <c r="BL246" s="140"/>
      <c r="BM246" s="140"/>
      <c r="BN246" s="140"/>
      <c r="BO246" s="140"/>
      <c r="BP246" s="140"/>
      <c r="BQ246" s="140"/>
      <c r="BR246" s="140"/>
      <c r="BS246" s="140"/>
      <c r="BT246" s="140"/>
      <c r="BU246" s="140"/>
      <c r="BV246" s="140"/>
      <c r="BW246" s="140"/>
      <c r="BX246" s="140"/>
      <c r="BY246" s="140"/>
      <c r="BZ246" s="140"/>
      <c r="CA246" s="140"/>
      <c r="CB246" s="140"/>
      <c r="CC246" s="140"/>
      <c r="CD246" s="140"/>
      <c r="CE246" s="140"/>
      <c r="CF246" s="140"/>
      <c r="CG246" s="140"/>
      <c r="CH246" s="140"/>
      <c r="CI246" s="140"/>
      <c r="CJ246" s="140"/>
      <c r="CK246" s="140"/>
      <c r="CL246" s="140"/>
      <c r="CM246" s="140"/>
      <c r="CN246" s="140"/>
      <c r="CO246" s="140"/>
      <c r="CP246" s="140"/>
      <c r="CQ246" s="140"/>
      <c r="CR246" s="140"/>
      <c r="CS246" s="140"/>
      <c r="CT246" s="140"/>
      <c r="CU246" s="140"/>
      <c r="CV246" s="140"/>
      <c r="CW246" s="140"/>
      <c r="CX246" s="140"/>
      <c r="CY246" s="140"/>
      <c r="CZ246" s="140"/>
      <c r="DA246" s="140"/>
      <c r="DB246" s="140"/>
      <c r="DC246" s="140"/>
      <c r="DD246" s="140"/>
      <c r="DE246" s="140"/>
      <c r="DF246" s="140"/>
      <c r="DG246" s="140"/>
      <c r="DH246" s="140"/>
      <c r="DI246" s="140"/>
      <c r="DJ246" s="140"/>
      <c r="DK246" s="140"/>
      <c r="DL246" s="140"/>
      <c r="DM246" s="140"/>
      <c r="DN246" s="140"/>
      <c r="DO246" s="140"/>
      <c r="DP246" s="140"/>
      <c r="DQ246" s="140"/>
      <c r="DR246" s="140"/>
      <c r="DS246" s="140"/>
      <c r="DT246" s="140"/>
      <c r="DU246" s="140"/>
      <c r="DV246" s="140"/>
      <c r="DW246" s="140"/>
      <c r="DX246" s="140"/>
      <c r="DY246" s="140"/>
      <c r="DZ246" s="140"/>
      <c r="EA246" s="140"/>
      <c r="EB246" s="140"/>
      <c r="EC246" s="140"/>
      <c r="ED246" s="140"/>
      <c r="EE246" s="140"/>
      <c r="EF246" s="140"/>
      <c r="EG246" s="140"/>
      <c r="EH246" s="140"/>
      <c r="EI246" s="140"/>
      <c r="EJ246" s="140"/>
      <c r="EK246" s="140"/>
      <c r="EL246" s="140"/>
      <c r="EM246" s="140"/>
      <c r="EN246" s="140"/>
      <c r="EO246" s="140"/>
      <c r="EP246" s="140"/>
      <c r="EQ246" s="140"/>
      <c r="ER246" s="140"/>
      <c r="ES246" s="140"/>
      <c r="ET246" s="140"/>
      <c r="EU246" s="140"/>
      <c r="EV246" s="140"/>
      <c r="EW246" s="140"/>
      <c r="EX246" s="140"/>
      <c r="EY246" s="140"/>
      <c r="EZ246" s="140"/>
      <c r="FA246" s="140"/>
      <c r="FB246" s="140"/>
      <c r="FC246" s="140"/>
      <c r="FD246" s="140"/>
      <c r="FE246" s="140"/>
      <c r="FF246" s="140"/>
      <c r="FG246" s="140"/>
      <c r="FH246" s="140"/>
      <c r="FI246" s="140"/>
      <c r="FJ246" s="140"/>
      <c r="FK246" s="140"/>
      <c r="FL246" s="140"/>
      <c r="FM246" s="140"/>
      <c r="FN246" s="140"/>
      <c r="FO246" s="140"/>
      <c r="FP246" s="140"/>
      <c r="FQ246" s="140"/>
      <c r="FR246" s="140"/>
      <c r="FS246" s="140"/>
      <c r="FT246" s="140"/>
      <c r="FU246" s="140"/>
      <c r="FV246" s="140"/>
      <c r="FW246" s="140"/>
      <c r="FX246" s="140"/>
      <c r="FY246" s="140"/>
      <c r="FZ246" s="140"/>
      <c r="GA246" s="140"/>
      <c r="GB246" s="140"/>
      <c r="GC246" s="140"/>
      <c r="GD246" s="140"/>
      <c r="GE246" s="140"/>
      <c r="GF246" s="140"/>
      <c r="GG246" s="140"/>
      <c r="GH246" s="140"/>
      <c r="GI246" s="140"/>
      <c r="GJ246" s="140"/>
      <c r="GK246" s="140"/>
      <c r="GL246" s="140"/>
      <c r="GM246" s="140"/>
      <c r="GN246" s="140"/>
      <c r="GO246" s="140"/>
      <c r="GP246" s="140"/>
      <c r="GQ246" s="140"/>
      <c r="GR246" s="140"/>
      <c r="GS246" s="140"/>
      <c r="GT246" s="140"/>
      <c r="GU246" s="140"/>
      <c r="GV246" s="140"/>
      <c r="GW246" s="140"/>
      <c r="GX246" s="140"/>
      <c r="GY246" s="140"/>
      <c r="GZ246" s="140"/>
      <c r="HA246" s="140"/>
      <c r="HB246" s="140"/>
      <c r="HC246" s="140"/>
      <c r="HD246" s="140"/>
      <c r="HE246" s="140"/>
      <c r="HF246" s="140"/>
      <c r="HG246" s="140"/>
      <c r="HH246" s="140"/>
      <c r="HI246" s="140"/>
      <c r="HJ246" s="140"/>
      <c r="HK246" s="140"/>
      <c r="HL246" s="140"/>
      <c r="HM246" s="140"/>
      <c r="HN246" s="140"/>
      <c r="HO246" s="140"/>
      <c r="HP246" s="140"/>
      <c r="HQ246" s="140"/>
      <c r="HR246" s="140"/>
      <c r="HS246" s="140"/>
      <c r="HT246" s="140"/>
      <c r="HU246" s="140"/>
      <c r="HV246" s="140"/>
      <c r="HW246" s="141"/>
      <c r="HX246" s="142"/>
    </row>
    <row collapsed="false" customFormat="false" customHeight="false" hidden="false" ht="12.75" outlineLevel="0" r="247">
      <c r="D247" s="113" t="s">
        <v>358</v>
      </c>
      <c r="E247" s="139"/>
      <c r="F247" s="140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  <c r="AA247" s="140"/>
      <c r="AB247" s="140"/>
      <c r="AC247" s="140"/>
      <c r="AD247" s="140"/>
      <c r="AE247" s="140"/>
      <c r="AF247" s="140"/>
      <c r="AG247" s="140"/>
      <c r="AH247" s="140"/>
      <c r="AI247" s="140"/>
      <c r="AJ247" s="140"/>
      <c r="AK247" s="140"/>
      <c r="AL247" s="140"/>
      <c r="AM247" s="140"/>
      <c r="AN247" s="140"/>
      <c r="AO247" s="140"/>
      <c r="AP247" s="140"/>
      <c r="AQ247" s="140"/>
      <c r="AR247" s="140"/>
      <c r="AS247" s="140"/>
      <c r="AT247" s="140"/>
      <c r="AU247" s="140"/>
      <c r="AV247" s="140"/>
      <c r="AW247" s="140"/>
      <c r="AX247" s="140"/>
      <c r="AY247" s="140"/>
      <c r="AZ247" s="140"/>
      <c r="BA247" s="140"/>
      <c r="BB247" s="140"/>
      <c r="BC247" s="140"/>
      <c r="BD247" s="140"/>
      <c r="BE247" s="140"/>
      <c r="BF247" s="140"/>
      <c r="BG247" s="140"/>
      <c r="BH247" s="140"/>
      <c r="BI247" s="140"/>
      <c r="BJ247" s="140"/>
      <c r="BK247" s="140"/>
      <c r="BL247" s="140"/>
      <c r="BM247" s="140"/>
      <c r="BN247" s="140"/>
      <c r="BO247" s="140"/>
      <c r="BP247" s="140"/>
      <c r="BQ247" s="140"/>
      <c r="BR247" s="140"/>
      <c r="BS247" s="140"/>
      <c r="BT247" s="140"/>
      <c r="BU247" s="140"/>
      <c r="BV247" s="140"/>
      <c r="BW247" s="140"/>
      <c r="BX247" s="140"/>
      <c r="BY247" s="140"/>
      <c r="BZ247" s="140"/>
      <c r="CA247" s="140"/>
      <c r="CB247" s="140"/>
      <c r="CC247" s="140"/>
      <c r="CD247" s="140"/>
      <c r="CE247" s="140"/>
      <c r="CF247" s="140"/>
      <c r="CG247" s="140"/>
      <c r="CH247" s="140"/>
      <c r="CI247" s="140"/>
      <c r="CJ247" s="140"/>
      <c r="CK247" s="140"/>
      <c r="CL247" s="140"/>
      <c r="CM247" s="140"/>
      <c r="CN247" s="140"/>
      <c r="CO247" s="140"/>
      <c r="CP247" s="140"/>
      <c r="CQ247" s="140"/>
      <c r="CR247" s="140"/>
      <c r="CS247" s="140"/>
      <c r="CT247" s="140"/>
      <c r="CU247" s="140"/>
      <c r="CV247" s="140"/>
      <c r="CW247" s="140"/>
      <c r="CX247" s="140"/>
      <c r="CY247" s="140"/>
      <c r="CZ247" s="140"/>
      <c r="DA247" s="140"/>
      <c r="DB247" s="140"/>
      <c r="DC247" s="140"/>
      <c r="DD247" s="140"/>
      <c r="DE247" s="140"/>
      <c r="DF247" s="140"/>
      <c r="DG247" s="140"/>
      <c r="DH247" s="140"/>
      <c r="DI247" s="140"/>
      <c r="DJ247" s="140"/>
      <c r="DK247" s="140"/>
      <c r="DL247" s="140"/>
      <c r="DM247" s="140"/>
      <c r="DN247" s="140"/>
      <c r="DO247" s="140"/>
      <c r="DP247" s="140"/>
      <c r="DQ247" s="140"/>
      <c r="DR247" s="140"/>
      <c r="DS247" s="140"/>
      <c r="DT247" s="140"/>
      <c r="DU247" s="140"/>
      <c r="DV247" s="140"/>
      <c r="DW247" s="140"/>
      <c r="DX247" s="140"/>
      <c r="DY247" s="140"/>
      <c r="DZ247" s="140"/>
      <c r="EA247" s="140"/>
      <c r="EB247" s="140"/>
      <c r="EC247" s="140"/>
      <c r="ED247" s="140"/>
      <c r="EE247" s="140"/>
      <c r="EF247" s="140"/>
      <c r="EG247" s="140"/>
      <c r="EH247" s="140"/>
      <c r="EI247" s="140"/>
      <c r="EJ247" s="140"/>
      <c r="EK247" s="140"/>
      <c r="EL247" s="140"/>
      <c r="EM247" s="140"/>
      <c r="EN247" s="140"/>
      <c r="EO247" s="140"/>
      <c r="EP247" s="140"/>
      <c r="EQ247" s="140"/>
      <c r="ER247" s="140"/>
      <c r="ES247" s="140"/>
      <c r="ET247" s="140"/>
      <c r="EU247" s="140"/>
      <c r="EV247" s="140"/>
      <c r="EW247" s="140"/>
      <c r="EX247" s="140"/>
      <c r="EY247" s="140"/>
      <c r="EZ247" s="140"/>
      <c r="FA247" s="140"/>
      <c r="FB247" s="140"/>
      <c r="FC247" s="140"/>
      <c r="FD247" s="140"/>
      <c r="FE247" s="140"/>
      <c r="FF247" s="140"/>
      <c r="FG247" s="140"/>
      <c r="FH247" s="140"/>
      <c r="FI247" s="140"/>
      <c r="FJ247" s="140"/>
      <c r="FK247" s="140"/>
      <c r="FL247" s="140"/>
      <c r="FM247" s="140"/>
      <c r="FN247" s="140"/>
      <c r="FO247" s="140"/>
      <c r="FP247" s="140"/>
      <c r="FQ247" s="140"/>
      <c r="FR247" s="140"/>
      <c r="FS247" s="140"/>
      <c r="FT247" s="140"/>
      <c r="FU247" s="140"/>
      <c r="FV247" s="140"/>
      <c r="FW247" s="140"/>
      <c r="FX247" s="140"/>
      <c r="FY247" s="140"/>
      <c r="FZ247" s="140"/>
      <c r="GA247" s="140"/>
      <c r="GB247" s="140"/>
      <c r="GC247" s="140"/>
      <c r="GD247" s="140"/>
      <c r="GE247" s="140"/>
      <c r="GF247" s="140"/>
      <c r="GG247" s="140"/>
      <c r="GH247" s="140"/>
      <c r="GI247" s="140"/>
      <c r="GJ247" s="140"/>
      <c r="GK247" s="140"/>
      <c r="GL247" s="140"/>
      <c r="GM247" s="140"/>
      <c r="GN247" s="140"/>
      <c r="GO247" s="140"/>
      <c r="GP247" s="140"/>
      <c r="GQ247" s="140"/>
      <c r="GR247" s="140"/>
      <c r="GS247" s="140"/>
      <c r="GT247" s="140"/>
      <c r="GU247" s="140"/>
      <c r="GV247" s="140"/>
      <c r="GW247" s="140"/>
      <c r="GX247" s="140"/>
      <c r="GY247" s="140"/>
      <c r="GZ247" s="140"/>
      <c r="HA247" s="140"/>
      <c r="HB247" s="140"/>
      <c r="HC247" s="140"/>
      <c r="HD247" s="140"/>
      <c r="HE247" s="140"/>
      <c r="HF247" s="140"/>
      <c r="HG247" s="140"/>
      <c r="HH247" s="140"/>
      <c r="HI247" s="140"/>
      <c r="HJ247" s="140"/>
      <c r="HK247" s="140"/>
      <c r="HL247" s="140"/>
      <c r="HM247" s="140"/>
      <c r="HN247" s="140"/>
      <c r="HO247" s="140"/>
      <c r="HP247" s="140"/>
      <c r="HQ247" s="140"/>
      <c r="HR247" s="140"/>
      <c r="HS247" s="140"/>
      <c r="HT247" s="140"/>
      <c r="HU247" s="140"/>
      <c r="HV247" s="140"/>
      <c r="HW247" s="141"/>
      <c r="HX247" s="142"/>
    </row>
    <row collapsed="false" customFormat="false" customHeight="false" hidden="false" ht="12.75" outlineLevel="0" r="248">
      <c r="D248" s="113" t="s">
        <v>359</v>
      </c>
      <c r="E248" s="139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  <c r="AA248" s="140"/>
      <c r="AB248" s="140"/>
      <c r="AC248" s="140"/>
      <c r="AD248" s="140"/>
      <c r="AE248" s="140"/>
      <c r="AF248" s="140"/>
      <c r="AG248" s="140"/>
      <c r="AH248" s="140"/>
      <c r="AI248" s="140"/>
      <c r="AJ248" s="140"/>
      <c r="AK248" s="140"/>
      <c r="AL248" s="140"/>
      <c r="AM248" s="140"/>
      <c r="AN248" s="140"/>
      <c r="AO248" s="140"/>
      <c r="AP248" s="140"/>
      <c r="AQ248" s="140"/>
      <c r="AR248" s="140"/>
      <c r="AS248" s="140"/>
      <c r="AT248" s="140"/>
      <c r="AU248" s="140"/>
      <c r="AV248" s="140"/>
      <c r="AW248" s="140"/>
      <c r="AX248" s="140"/>
      <c r="AY248" s="140"/>
      <c r="AZ248" s="140"/>
      <c r="BA248" s="140"/>
      <c r="BB248" s="140"/>
      <c r="BC248" s="140"/>
      <c r="BD248" s="140"/>
      <c r="BE248" s="140"/>
      <c r="BF248" s="140"/>
      <c r="BG248" s="140"/>
      <c r="BH248" s="140"/>
      <c r="BI248" s="140"/>
      <c r="BJ248" s="140"/>
      <c r="BK248" s="140"/>
      <c r="BL248" s="140"/>
      <c r="BM248" s="140"/>
      <c r="BN248" s="140"/>
      <c r="BO248" s="140"/>
      <c r="BP248" s="140"/>
      <c r="BQ248" s="140"/>
      <c r="BR248" s="140"/>
      <c r="BS248" s="140"/>
      <c r="BT248" s="140"/>
      <c r="BU248" s="140"/>
      <c r="BV248" s="140"/>
      <c r="BW248" s="140"/>
      <c r="BX248" s="140"/>
      <c r="BY248" s="140"/>
      <c r="BZ248" s="140"/>
      <c r="CA248" s="140"/>
      <c r="CB248" s="140"/>
      <c r="CC248" s="140"/>
      <c r="CD248" s="140"/>
      <c r="CE248" s="140"/>
      <c r="CF248" s="140"/>
      <c r="CG248" s="140"/>
      <c r="CH248" s="140"/>
      <c r="CI248" s="140"/>
      <c r="CJ248" s="140"/>
      <c r="CK248" s="140"/>
      <c r="CL248" s="140"/>
      <c r="CM248" s="140"/>
      <c r="CN248" s="140"/>
      <c r="CO248" s="140"/>
      <c r="CP248" s="140"/>
      <c r="CQ248" s="140"/>
      <c r="CR248" s="140"/>
      <c r="CS248" s="140"/>
      <c r="CT248" s="140"/>
      <c r="CU248" s="140"/>
      <c r="CV248" s="140"/>
      <c r="CW248" s="140"/>
      <c r="CX248" s="140"/>
      <c r="CY248" s="140"/>
      <c r="CZ248" s="140"/>
      <c r="DA248" s="140"/>
      <c r="DB248" s="140"/>
      <c r="DC248" s="140"/>
      <c r="DD248" s="140"/>
      <c r="DE248" s="140"/>
      <c r="DF248" s="140"/>
      <c r="DG248" s="140"/>
      <c r="DH248" s="140"/>
      <c r="DI248" s="140"/>
      <c r="DJ248" s="140"/>
      <c r="DK248" s="140"/>
      <c r="DL248" s="140"/>
      <c r="DM248" s="140"/>
      <c r="DN248" s="140"/>
      <c r="DO248" s="140"/>
      <c r="DP248" s="140"/>
      <c r="DQ248" s="140"/>
      <c r="DR248" s="140"/>
      <c r="DS248" s="140"/>
      <c r="DT248" s="140"/>
      <c r="DU248" s="140"/>
      <c r="DV248" s="140"/>
      <c r="DW248" s="140"/>
      <c r="DX248" s="140"/>
      <c r="DY248" s="140"/>
      <c r="DZ248" s="140"/>
      <c r="EA248" s="140"/>
      <c r="EB248" s="140"/>
      <c r="EC248" s="140"/>
      <c r="ED248" s="140"/>
      <c r="EE248" s="140"/>
      <c r="EF248" s="140"/>
      <c r="EG248" s="140"/>
      <c r="EH248" s="140"/>
      <c r="EI248" s="140"/>
      <c r="EJ248" s="140"/>
      <c r="EK248" s="140"/>
      <c r="EL248" s="140"/>
      <c r="EM248" s="140"/>
      <c r="EN248" s="140"/>
      <c r="EO248" s="140"/>
      <c r="EP248" s="140"/>
      <c r="EQ248" s="140"/>
      <c r="ER248" s="140"/>
      <c r="ES248" s="140"/>
      <c r="ET248" s="140"/>
      <c r="EU248" s="140"/>
      <c r="EV248" s="140"/>
      <c r="EW248" s="140"/>
      <c r="EX248" s="140"/>
      <c r="EY248" s="140"/>
      <c r="EZ248" s="140"/>
      <c r="FA248" s="140"/>
      <c r="FB248" s="140"/>
      <c r="FC248" s="140"/>
      <c r="FD248" s="140"/>
      <c r="FE248" s="140"/>
      <c r="FF248" s="140"/>
      <c r="FG248" s="140"/>
      <c r="FH248" s="140"/>
      <c r="FI248" s="140"/>
      <c r="FJ248" s="140"/>
      <c r="FK248" s="140"/>
      <c r="FL248" s="140"/>
      <c r="FM248" s="140"/>
      <c r="FN248" s="140"/>
      <c r="FO248" s="140"/>
      <c r="FP248" s="140"/>
      <c r="FQ248" s="140"/>
      <c r="FR248" s="140"/>
      <c r="FS248" s="140"/>
      <c r="FT248" s="140"/>
      <c r="FU248" s="140"/>
      <c r="FV248" s="140"/>
      <c r="FW248" s="140"/>
      <c r="FX248" s="140"/>
      <c r="FY248" s="140"/>
      <c r="FZ248" s="140"/>
      <c r="GA248" s="140"/>
      <c r="GB248" s="140"/>
      <c r="GC248" s="140"/>
      <c r="GD248" s="140"/>
      <c r="GE248" s="140"/>
      <c r="GF248" s="140"/>
      <c r="GG248" s="140"/>
      <c r="GH248" s="140"/>
      <c r="GI248" s="140"/>
      <c r="GJ248" s="140"/>
      <c r="GK248" s="140"/>
      <c r="GL248" s="140"/>
      <c r="GM248" s="140"/>
      <c r="GN248" s="140"/>
      <c r="GO248" s="140"/>
      <c r="GP248" s="140"/>
      <c r="GQ248" s="140"/>
      <c r="GR248" s="140"/>
      <c r="GS248" s="140"/>
      <c r="GT248" s="140"/>
      <c r="GU248" s="140"/>
      <c r="GV248" s="140"/>
      <c r="GW248" s="140"/>
      <c r="GX248" s="140"/>
      <c r="GY248" s="140"/>
      <c r="GZ248" s="140"/>
      <c r="HA248" s="140"/>
      <c r="HB248" s="140"/>
      <c r="HC248" s="140"/>
      <c r="HD248" s="140"/>
      <c r="HE248" s="140"/>
      <c r="HF248" s="140"/>
      <c r="HG248" s="140"/>
      <c r="HH248" s="140"/>
      <c r="HI248" s="140"/>
      <c r="HJ248" s="140"/>
      <c r="HK248" s="140"/>
      <c r="HL248" s="140"/>
      <c r="HM248" s="140"/>
      <c r="HN248" s="140"/>
      <c r="HO248" s="140"/>
      <c r="HP248" s="140"/>
      <c r="HQ248" s="140"/>
      <c r="HR248" s="140"/>
      <c r="HS248" s="140"/>
      <c r="HT248" s="140"/>
      <c r="HU248" s="140"/>
      <c r="HV248" s="140"/>
      <c r="HW248" s="141"/>
      <c r="HX248" s="142"/>
    </row>
    <row collapsed="false" customFormat="false" customHeight="false" hidden="false" ht="12.75" outlineLevel="0" r="249">
      <c r="D249" s="113" t="s">
        <v>360</v>
      </c>
      <c r="E249" s="139"/>
      <c r="F249" s="140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  <c r="AA249" s="140"/>
      <c r="AB249" s="140"/>
      <c r="AC249" s="140"/>
      <c r="AD249" s="140"/>
      <c r="AE249" s="140"/>
      <c r="AF249" s="140"/>
      <c r="AG249" s="140"/>
      <c r="AH249" s="140"/>
      <c r="AI249" s="140"/>
      <c r="AJ249" s="140"/>
      <c r="AK249" s="140"/>
      <c r="AL249" s="140"/>
      <c r="AM249" s="140"/>
      <c r="AN249" s="140"/>
      <c r="AO249" s="140"/>
      <c r="AP249" s="140"/>
      <c r="AQ249" s="140"/>
      <c r="AR249" s="140"/>
      <c r="AS249" s="140"/>
      <c r="AT249" s="140"/>
      <c r="AU249" s="140"/>
      <c r="AV249" s="140"/>
      <c r="AW249" s="140"/>
      <c r="AX249" s="140"/>
      <c r="AY249" s="140"/>
      <c r="AZ249" s="140"/>
      <c r="BA249" s="140"/>
      <c r="BB249" s="140"/>
      <c r="BC249" s="140"/>
      <c r="BD249" s="140"/>
      <c r="BE249" s="140"/>
      <c r="BF249" s="140"/>
      <c r="BG249" s="140"/>
      <c r="BH249" s="140"/>
      <c r="BI249" s="140"/>
      <c r="BJ249" s="140"/>
      <c r="BK249" s="140"/>
      <c r="BL249" s="140"/>
      <c r="BM249" s="140"/>
      <c r="BN249" s="140"/>
      <c r="BO249" s="140"/>
      <c r="BP249" s="140"/>
      <c r="BQ249" s="140"/>
      <c r="BR249" s="140"/>
      <c r="BS249" s="140"/>
      <c r="BT249" s="140"/>
      <c r="BU249" s="140"/>
      <c r="BV249" s="140"/>
      <c r="BW249" s="140"/>
      <c r="BX249" s="140"/>
      <c r="BY249" s="140"/>
      <c r="BZ249" s="140"/>
      <c r="CA249" s="140"/>
      <c r="CB249" s="140"/>
      <c r="CC249" s="140"/>
      <c r="CD249" s="140"/>
      <c r="CE249" s="140"/>
      <c r="CF249" s="140"/>
      <c r="CG249" s="140"/>
      <c r="CH249" s="140"/>
      <c r="CI249" s="140"/>
      <c r="CJ249" s="140"/>
      <c r="CK249" s="140"/>
      <c r="CL249" s="140"/>
      <c r="CM249" s="140"/>
      <c r="CN249" s="140"/>
      <c r="CO249" s="140"/>
      <c r="CP249" s="140"/>
      <c r="CQ249" s="140"/>
      <c r="CR249" s="140"/>
      <c r="CS249" s="140"/>
      <c r="CT249" s="140"/>
      <c r="CU249" s="140"/>
      <c r="CV249" s="140"/>
      <c r="CW249" s="140"/>
      <c r="CX249" s="140"/>
      <c r="CY249" s="140"/>
      <c r="CZ249" s="140"/>
      <c r="DA249" s="140"/>
      <c r="DB249" s="140"/>
      <c r="DC249" s="140"/>
      <c r="DD249" s="140"/>
      <c r="DE249" s="140"/>
      <c r="DF249" s="140"/>
      <c r="DG249" s="140"/>
      <c r="DH249" s="140"/>
      <c r="DI249" s="140"/>
      <c r="DJ249" s="140"/>
      <c r="DK249" s="140"/>
      <c r="DL249" s="140"/>
      <c r="DM249" s="140"/>
      <c r="DN249" s="140"/>
      <c r="DO249" s="140"/>
      <c r="DP249" s="140"/>
      <c r="DQ249" s="140"/>
      <c r="DR249" s="140"/>
      <c r="DS249" s="140"/>
      <c r="DT249" s="140"/>
      <c r="DU249" s="140"/>
      <c r="DV249" s="140"/>
      <c r="DW249" s="140"/>
      <c r="DX249" s="140"/>
      <c r="DY249" s="140"/>
      <c r="DZ249" s="140"/>
      <c r="EA249" s="140"/>
      <c r="EB249" s="140"/>
      <c r="EC249" s="140"/>
      <c r="ED249" s="140"/>
      <c r="EE249" s="140"/>
      <c r="EF249" s="140"/>
      <c r="EG249" s="140"/>
      <c r="EH249" s="140"/>
      <c r="EI249" s="140"/>
      <c r="EJ249" s="140"/>
      <c r="EK249" s="140"/>
      <c r="EL249" s="140"/>
      <c r="EM249" s="140"/>
      <c r="EN249" s="140"/>
      <c r="EO249" s="140"/>
      <c r="EP249" s="140"/>
      <c r="EQ249" s="140"/>
      <c r="ER249" s="140"/>
      <c r="ES249" s="140"/>
      <c r="ET249" s="140"/>
      <c r="EU249" s="140"/>
      <c r="EV249" s="140"/>
      <c r="EW249" s="140"/>
      <c r="EX249" s="140"/>
      <c r="EY249" s="140"/>
      <c r="EZ249" s="140"/>
      <c r="FA249" s="140"/>
      <c r="FB249" s="140"/>
      <c r="FC249" s="140"/>
      <c r="FD249" s="140"/>
      <c r="FE249" s="140"/>
      <c r="FF249" s="140"/>
      <c r="FG249" s="140"/>
      <c r="FH249" s="140"/>
      <c r="FI249" s="140"/>
      <c r="FJ249" s="140"/>
      <c r="FK249" s="140"/>
      <c r="FL249" s="140"/>
      <c r="FM249" s="140"/>
      <c r="FN249" s="140"/>
      <c r="FO249" s="140"/>
      <c r="FP249" s="140"/>
      <c r="FQ249" s="140"/>
      <c r="FR249" s="140"/>
      <c r="FS249" s="140"/>
      <c r="FT249" s="140"/>
      <c r="FU249" s="140"/>
      <c r="FV249" s="140"/>
      <c r="FW249" s="140"/>
      <c r="FX249" s="140"/>
      <c r="FY249" s="140"/>
      <c r="FZ249" s="140"/>
      <c r="GA249" s="140"/>
      <c r="GB249" s="140"/>
      <c r="GC249" s="140"/>
      <c r="GD249" s="140"/>
      <c r="GE249" s="140"/>
      <c r="GF249" s="140"/>
      <c r="GG249" s="140"/>
      <c r="GH249" s="140"/>
      <c r="GI249" s="140"/>
      <c r="GJ249" s="140"/>
      <c r="GK249" s="140"/>
      <c r="GL249" s="140"/>
      <c r="GM249" s="140"/>
      <c r="GN249" s="140"/>
      <c r="GO249" s="140"/>
      <c r="GP249" s="140"/>
      <c r="GQ249" s="140"/>
      <c r="GR249" s="140"/>
      <c r="GS249" s="140"/>
      <c r="GT249" s="140"/>
      <c r="GU249" s="140"/>
      <c r="GV249" s="140"/>
      <c r="GW249" s="140"/>
      <c r="GX249" s="140"/>
      <c r="GY249" s="140"/>
      <c r="GZ249" s="140"/>
      <c r="HA249" s="140"/>
      <c r="HB249" s="140"/>
      <c r="HC249" s="140"/>
      <c r="HD249" s="140"/>
      <c r="HE249" s="140"/>
      <c r="HF249" s="140"/>
      <c r="HG249" s="140"/>
      <c r="HH249" s="140"/>
      <c r="HI249" s="140"/>
      <c r="HJ249" s="140"/>
      <c r="HK249" s="140"/>
      <c r="HL249" s="140"/>
      <c r="HM249" s="140"/>
      <c r="HN249" s="140"/>
      <c r="HO249" s="140"/>
      <c r="HP249" s="140"/>
      <c r="HQ249" s="140"/>
      <c r="HR249" s="140"/>
      <c r="HS249" s="140"/>
      <c r="HT249" s="140"/>
      <c r="HU249" s="140"/>
      <c r="HV249" s="140"/>
      <c r="HW249" s="141"/>
      <c r="HX249" s="142"/>
    </row>
    <row collapsed="false" customFormat="false" customHeight="false" hidden="false" ht="12.75" outlineLevel="0" r="250">
      <c r="D250" s="113" t="s">
        <v>361</v>
      </c>
      <c r="E250" s="139"/>
      <c r="F250" s="140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  <c r="AA250" s="140"/>
      <c r="AB250" s="140"/>
      <c r="AC250" s="140"/>
      <c r="AD250" s="140"/>
      <c r="AE250" s="140"/>
      <c r="AF250" s="140"/>
      <c r="AG250" s="140"/>
      <c r="AH250" s="140"/>
      <c r="AI250" s="140"/>
      <c r="AJ250" s="140"/>
      <c r="AK250" s="140"/>
      <c r="AL250" s="140"/>
      <c r="AM250" s="140"/>
      <c r="AN250" s="140"/>
      <c r="AO250" s="140"/>
      <c r="AP250" s="140"/>
      <c r="AQ250" s="140"/>
      <c r="AR250" s="140"/>
      <c r="AS250" s="140"/>
      <c r="AT250" s="140"/>
      <c r="AU250" s="140"/>
      <c r="AV250" s="140"/>
      <c r="AW250" s="140"/>
      <c r="AX250" s="140"/>
      <c r="AY250" s="140"/>
      <c r="AZ250" s="140"/>
      <c r="BA250" s="140"/>
      <c r="BB250" s="140"/>
      <c r="BC250" s="140"/>
      <c r="BD250" s="140"/>
      <c r="BE250" s="140"/>
      <c r="BF250" s="140"/>
      <c r="BG250" s="140"/>
      <c r="BH250" s="140"/>
      <c r="BI250" s="140"/>
      <c r="BJ250" s="140"/>
      <c r="BK250" s="140"/>
      <c r="BL250" s="140"/>
      <c r="BM250" s="140"/>
      <c r="BN250" s="140"/>
      <c r="BO250" s="140"/>
      <c r="BP250" s="140"/>
      <c r="BQ250" s="140"/>
      <c r="BR250" s="140"/>
      <c r="BS250" s="140"/>
      <c r="BT250" s="140"/>
      <c r="BU250" s="140"/>
      <c r="BV250" s="140"/>
      <c r="BW250" s="140"/>
      <c r="BX250" s="140"/>
      <c r="BY250" s="140"/>
      <c r="BZ250" s="140"/>
      <c r="CA250" s="140"/>
      <c r="CB250" s="140"/>
      <c r="CC250" s="140"/>
      <c r="CD250" s="140"/>
      <c r="CE250" s="140"/>
      <c r="CF250" s="140"/>
      <c r="CG250" s="140"/>
      <c r="CH250" s="140"/>
      <c r="CI250" s="140"/>
      <c r="CJ250" s="140"/>
      <c r="CK250" s="140"/>
      <c r="CL250" s="140"/>
      <c r="CM250" s="140"/>
      <c r="CN250" s="140"/>
      <c r="CO250" s="140"/>
      <c r="CP250" s="140"/>
      <c r="CQ250" s="140"/>
      <c r="CR250" s="140"/>
      <c r="CS250" s="140"/>
      <c r="CT250" s="140"/>
      <c r="CU250" s="140"/>
      <c r="CV250" s="140"/>
      <c r="CW250" s="140"/>
      <c r="CX250" s="140"/>
      <c r="CY250" s="140"/>
      <c r="CZ250" s="140"/>
      <c r="DA250" s="140"/>
      <c r="DB250" s="140"/>
      <c r="DC250" s="140"/>
      <c r="DD250" s="140"/>
      <c r="DE250" s="140"/>
      <c r="DF250" s="140"/>
      <c r="DG250" s="140"/>
      <c r="DH250" s="140"/>
      <c r="DI250" s="140"/>
      <c r="DJ250" s="140"/>
      <c r="DK250" s="140"/>
      <c r="DL250" s="140"/>
      <c r="DM250" s="140"/>
      <c r="DN250" s="140"/>
      <c r="DO250" s="140"/>
      <c r="DP250" s="140"/>
      <c r="DQ250" s="140"/>
      <c r="DR250" s="140"/>
      <c r="DS250" s="140"/>
      <c r="DT250" s="140"/>
      <c r="DU250" s="140"/>
      <c r="DV250" s="140"/>
      <c r="DW250" s="140"/>
      <c r="DX250" s="140"/>
      <c r="DY250" s="140"/>
      <c r="DZ250" s="140"/>
      <c r="EA250" s="140"/>
      <c r="EB250" s="140"/>
      <c r="EC250" s="140"/>
      <c r="ED250" s="140"/>
      <c r="EE250" s="140"/>
      <c r="EF250" s="140"/>
      <c r="EG250" s="140"/>
      <c r="EH250" s="140"/>
      <c r="EI250" s="140"/>
      <c r="EJ250" s="140"/>
      <c r="EK250" s="140"/>
      <c r="EL250" s="140"/>
      <c r="EM250" s="140"/>
      <c r="EN250" s="140"/>
      <c r="EO250" s="140"/>
      <c r="EP250" s="140"/>
      <c r="EQ250" s="140"/>
      <c r="ER250" s="140"/>
      <c r="ES250" s="140"/>
      <c r="ET250" s="140"/>
      <c r="EU250" s="140"/>
      <c r="EV250" s="140"/>
      <c r="EW250" s="140"/>
      <c r="EX250" s="140"/>
      <c r="EY250" s="140"/>
      <c r="EZ250" s="140"/>
      <c r="FA250" s="140"/>
      <c r="FB250" s="140"/>
      <c r="FC250" s="140"/>
      <c r="FD250" s="140"/>
      <c r="FE250" s="140"/>
      <c r="FF250" s="140"/>
      <c r="FG250" s="140"/>
      <c r="FH250" s="140"/>
      <c r="FI250" s="140"/>
      <c r="FJ250" s="140"/>
      <c r="FK250" s="140"/>
      <c r="FL250" s="140"/>
      <c r="FM250" s="140"/>
      <c r="FN250" s="140"/>
      <c r="FO250" s="140"/>
      <c r="FP250" s="140"/>
      <c r="FQ250" s="140"/>
      <c r="FR250" s="140"/>
      <c r="FS250" s="140"/>
      <c r="FT250" s="140"/>
      <c r="FU250" s="140"/>
      <c r="FV250" s="140"/>
      <c r="FW250" s="140"/>
      <c r="FX250" s="140"/>
      <c r="FY250" s="140"/>
      <c r="FZ250" s="140"/>
      <c r="GA250" s="140"/>
      <c r="GB250" s="140"/>
      <c r="GC250" s="140"/>
      <c r="GD250" s="140"/>
      <c r="GE250" s="140"/>
      <c r="GF250" s="140"/>
      <c r="GG250" s="140"/>
      <c r="GH250" s="140"/>
      <c r="GI250" s="140"/>
      <c r="GJ250" s="140"/>
      <c r="GK250" s="140"/>
      <c r="GL250" s="140"/>
      <c r="GM250" s="140"/>
      <c r="GN250" s="140"/>
      <c r="GO250" s="140"/>
      <c r="GP250" s="140"/>
      <c r="GQ250" s="140"/>
      <c r="GR250" s="140"/>
      <c r="GS250" s="140"/>
      <c r="GT250" s="140"/>
      <c r="GU250" s="140"/>
      <c r="GV250" s="140"/>
      <c r="GW250" s="140"/>
      <c r="GX250" s="140"/>
      <c r="GY250" s="140"/>
      <c r="GZ250" s="140"/>
      <c r="HA250" s="140"/>
      <c r="HB250" s="140"/>
      <c r="HC250" s="140"/>
      <c r="HD250" s="140"/>
      <c r="HE250" s="140"/>
      <c r="HF250" s="140"/>
      <c r="HG250" s="140"/>
      <c r="HH250" s="140"/>
      <c r="HI250" s="140"/>
      <c r="HJ250" s="140"/>
      <c r="HK250" s="140"/>
      <c r="HL250" s="140"/>
      <c r="HM250" s="140"/>
      <c r="HN250" s="140"/>
      <c r="HO250" s="140"/>
      <c r="HP250" s="140"/>
      <c r="HQ250" s="140"/>
      <c r="HR250" s="140"/>
      <c r="HS250" s="140"/>
      <c r="HT250" s="140"/>
      <c r="HU250" s="140"/>
      <c r="HV250" s="140"/>
      <c r="HW250" s="141"/>
      <c r="HX250" s="142"/>
    </row>
    <row collapsed="false" customFormat="false" customHeight="false" hidden="false" ht="12.75" outlineLevel="0" r="251">
      <c r="D251" s="113" t="s">
        <v>362</v>
      </c>
      <c r="E251" s="139"/>
      <c r="F251" s="140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  <c r="AA251" s="140"/>
      <c r="AB251" s="140"/>
      <c r="AC251" s="140"/>
      <c r="AD251" s="140"/>
      <c r="AE251" s="140"/>
      <c r="AF251" s="140"/>
      <c r="AG251" s="140"/>
      <c r="AH251" s="140"/>
      <c r="AI251" s="140"/>
      <c r="AJ251" s="140"/>
      <c r="AK251" s="140"/>
      <c r="AL251" s="140"/>
      <c r="AM251" s="140"/>
      <c r="AN251" s="140"/>
      <c r="AO251" s="140"/>
      <c r="AP251" s="140"/>
      <c r="AQ251" s="140"/>
      <c r="AR251" s="140"/>
      <c r="AS251" s="140"/>
      <c r="AT251" s="140"/>
      <c r="AU251" s="140"/>
      <c r="AV251" s="140"/>
      <c r="AW251" s="140"/>
      <c r="AX251" s="140"/>
      <c r="AY251" s="140"/>
      <c r="AZ251" s="140"/>
      <c r="BA251" s="140"/>
      <c r="BB251" s="140"/>
      <c r="BC251" s="140"/>
      <c r="BD251" s="140"/>
      <c r="BE251" s="140"/>
      <c r="BF251" s="140"/>
      <c r="BG251" s="140"/>
      <c r="BH251" s="140"/>
      <c r="BI251" s="140"/>
      <c r="BJ251" s="140"/>
      <c r="BK251" s="140"/>
      <c r="BL251" s="140"/>
      <c r="BM251" s="140"/>
      <c r="BN251" s="140"/>
      <c r="BO251" s="140"/>
      <c r="BP251" s="140"/>
      <c r="BQ251" s="140"/>
      <c r="BR251" s="140"/>
      <c r="BS251" s="140"/>
      <c r="BT251" s="140"/>
      <c r="BU251" s="140"/>
      <c r="BV251" s="140"/>
      <c r="BW251" s="140"/>
      <c r="BX251" s="140"/>
      <c r="BY251" s="140"/>
      <c r="BZ251" s="140"/>
      <c r="CA251" s="140"/>
      <c r="CB251" s="140"/>
      <c r="CC251" s="140"/>
      <c r="CD251" s="140"/>
      <c r="CE251" s="140"/>
      <c r="CF251" s="140"/>
      <c r="CG251" s="140"/>
      <c r="CH251" s="140"/>
      <c r="CI251" s="140"/>
      <c r="CJ251" s="140"/>
      <c r="CK251" s="140"/>
      <c r="CL251" s="140"/>
      <c r="CM251" s="140"/>
      <c r="CN251" s="140"/>
      <c r="CO251" s="140"/>
      <c r="CP251" s="140"/>
      <c r="CQ251" s="140"/>
      <c r="CR251" s="140"/>
      <c r="CS251" s="140"/>
      <c r="CT251" s="140"/>
      <c r="CU251" s="140"/>
      <c r="CV251" s="140"/>
      <c r="CW251" s="140"/>
      <c r="CX251" s="140"/>
      <c r="CY251" s="140"/>
      <c r="CZ251" s="140"/>
      <c r="DA251" s="140"/>
      <c r="DB251" s="140"/>
      <c r="DC251" s="140"/>
      <c r="DD251" s="140"/>
      <c r="DE251" s="140"/>
      <c r="DF251" s="140"/>
      <c r="DG251" s="140"/>
      <c r="DH251" s="140"/>
      <c r="DI251" s="140"/>
      <c r="DJ251" s="140"/>
      <c r="DK251" s="140"/>
      <c r="DL251" s="140"/>
      <c r="DM251" s="140"/>
      <c r="DN251" s="140"/>
      <c r="DO251" s="140"/>
      <c r="DP251" s="140"/>
      <c r="DQ251" s="140"/>
      <c r="DR251" s="140"/>
      <c r="DS251" s="140"/>
      <c r="DT251" s="140"/>
      <c r="DU251" s="140"/>
      <c r="DV251" s="140"/>
      <c r="DW251" s="140"/>
      <c r="DX251" s="140"/>
      <c r="DY251" s="140"/>
      <c r="DZ251" s="140"/>
      <c r="EA251" s="140"/>
      <c r="EB251" s="140"/>
      <c r="EC251" s="140"/>
      <c r="ED251" s="140"/>
      <c r="EE251" s="140"/>
      <c r="EF251" s="140"/>
      <c r="EG251" s="140"/>
      <c r="EH251" s="140"/>
      <c r="EI251" s="140"/>
      <c r="EJ251" s="140"/>
      <c r="EK251" s="140"/>
      <c r="EL251" s="140"/>
      <c r="EM251" s="140"/>
      <c r="EN251" s="140"/>
      <c r="EO251" s="140"/>
      <c r="EP251" s="140"/>
      <c r="EQ251" s="140"/>
      <c r="ER251" s="140"/>
      <c r="ES251" s="140"/>
      <c r="ET251" s="140"/>
      <c r="EU251" s="140"/>
      <c r="EV251" s="140"/>
      <c r="EW251" s="140"/>
      <c r="EX251" s="140"/>
      <c r="EY251" s="140"/>
      <c r="EZ251" s="140"/>
      <c r="FA251" s="140"/>
      <c r="FB251" s="140"/>
      <c r="FC251" s="140"/>
      <c r="FD251" s="140"/>
      <c r="FE251" s="140"/>
      <c r="FF251" s="140"/>
      <c r="FG251" s="140"/>
      <c r="FH251" s="140"/>
      <c r="FI251" s="140"/>
      <c r="FJ251" s="140"/>
      <c r="FK251" s="140"/>
      <c r="FL251" s="140"/>
      <c r="FM251" s="140"/>
      <c r="FN251" s="140"/>
      <c r="FO251" s="140"/>
      <c r="FP251" s="140"/>
      <c r="FQ251" s="140"/>
      <c r="FR251" s="140"/>
      <c r="FS251" s="140"/>
      <c r="FT251" s="140"/>
      <c r="FU251" s="140"/>
      <c r="FV251" s="140"/>
      <c r="FW251" s="140"/>
      <c r="FX251" s="140"/>
      <c r="FY251" s="140"/>
      <c r="FZ251" s="140"/>
      <c r="GA251" s="140"/>
      <c r="GB251" s="140"/>
      <c r="GC251" s="140"/>
      <c r="GD251" s="140"/>
      <c r="GE251" s="140"/>
      <c r="GF251" s="140"/>
      <c r="GG251" s="140"/>
      <c r="GH251" s="140"/>
      <c r="GI251" s="140"/>
      <c r="GJ251" s="140"/>
      <c r="GK251" s="140"/>
      <c r="GL251" s="140"/>
      <c r="GM251" s="140"/>
      <c r="GN251" s="140"/>
      <c r="GO251" s="140"/>
      <c r="GP251" s="140"/>
      <c r="GQ251" s="140"/>
      <c r="GR251" s="140"/>
      <c r="GS251" s="140"/>
      <c r="GT251" s="140"/>
      <c r="GU251" s="140"/>
      <c r="GV251" s="140"/>
      <c r="GW251" s="140"/>
      <c r="GX251" s="140"/>
      <c r="GY251" s="140"/>
      <c r="GZ251" s="140"/>
      <c r="HA251" s="140"/>
      <c r="HB251" s="140"/>
      <c r="HC251" s="140"/>
      <c r="HD251" s="140"/>
      <c r="HE251" s="140"/>
      <c r="HF251" s="140"/>
      <c r="HG251" s="140"/>
      <c r="HH251" s="140"/>
      <c r="HI251" s="140"/>
      <c r="HJ251" s="140"/>
      <c r="HK251" s="140"/>
      <c r="HL251" s="140"/>
      <c r="HM251" s="140"/>
      <c r="HN251" s="140"/>
      <c r="HO251" s="140"/>
      <c r="HP251" s="140"/>
      <c r="HQ251" s="140"/>
      <c r="HR251" s="140"/>
      <c r="HS251" s="140"/>
      <c r="HT251" s="140"/>
      <c r="HU251" s="140"/>
      <c r="HV251" s="140"/>
      <c r="HW251" s="141"/>
      <c r="HX251" s="142"/>
    </row>
    <row collapsed="false" customFormat="false" customHeight="false" hidden="false" ht="12.75" outlineLevel="0" r="252">
      <c r="D252" s="113" t="s">
        <v>363</v>
      </c>
      <c r="E252" s="139"/>
      <c r="F252" s="140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  <c r="AA252" s="140"/>
      <c r="AB252" s="140"/>
      <c r="AC252" s="140"/>
      <c r="AD252" s="140"/>
      <c r="AE252" s="140"/>
      <c r="AF252" s="140"/>
      <c r="AG252" s="140"/>
      <c r="AH252" s="140"/>
      <c r="AI252" s="140"/>
      <c r="AJ252" s="140"/>
      <c r="AK252" s="140"/>
      <c r="AL252" s="140"/>
      <c r="AM252" s="140"/>
      <c r="AN252" s="140"/>
      <c r="AO252" s="140"/>
      <c r="AP252" s="140"/>
      <c r="AQ252" s="140"/>
      <c r="AR252" s="140"/>
      <c r="AS252" s="140"/>
      <c r="AT252" s="140"/>
      <c r="AU252" s="140"/>
      <c r="AV252" s="140"/>
      <c r="AW252" s="140"/>
      <c r="AX252" s="140"/>
      <c r="AY252" s="140"/>
      <c r="AZ252" s="140"/>
      <c r="BA252" s="140"/>
      <c r="BB252" s="140"/>
      <c r="BC252" s="140"/>
      <c r="BD252" s="140"/>
      <c r="BE252" s="140"/>
      <c r="BF252" s="140"/>
      <c r="BG252" s="140"/>
      <c r="BH252" s="140"/>
      <c r="BI252" s="140"/>
      <c r="BJ252" s="140"/>
      <c r="BK252" s="140"/>
      <c r="BL252" s="140"/>
      <c r="BM252" s="140"/>
      <c r="BN252" s="140"/>
      <c r="BO252" s="140"/>
      <c r="BP252" s="140"/>
      <c r="BQ252" s="140"/>
      <c r="BR252" s="140"/>
      <c r="BS252" s="140"/>
      <c r="BT252" s="140"/>
      <c r="BU252" s="140"/>
      <c r="BV252" s="140"/>
      <c r="BW252" s="140"/>
      <c r="BX252" s="140"/>
      <c r="BY252" s="140"/>
      <c r="BZ252" s="140"/>
      <c r="CA252" s="140"/>
      <c r="CB252" s="140"/>
      <c r="CC252" s="140"/>
      <c r="CD252" s="140"/>
      <c r="CE252" s="140"/>
      <c r="CF252" s="140"/>
      <c r="CG252" s="140"/>
      <c r="CH252" s="140"/>
      <c r="CI252" s="140"/>
      <c r="CJ252" s="140"/>
      <c r="CK252" s="140"/>
      <c r="CL252" s="140"/>
      <c r="CM252" s="140"/>
      <c r="CN252" s="140"/>
      <c r="CO252" s="140"/>
      <c r="CP252" s="140"/>
      <c r="CQ252" s="140"/>
      <c r="CR252" s="140"/>
      <c r="CS252" s="140"/>
      <c r="CT252" s="140"/>
      <c r="CU252" s="140"/>
      <c r="CV252" s="140"/>
      <c r="CW252" s="140"/>
      <c r="CX252" s="140"/>
      <c r="CY252" s="140"/>
      <c r="CZ252" s="140"/>
      <c r="DA252" s="140"/>
      <c r="DB252" s="140"/>
      <c r="DC252" s="140"/>
      <c r="DD252" s="140"/>
      <c r="DE252" s="140"/>
      <c r="DF252" s="140"/>
      <c r="DG252" s="140"/>
      <c r="DH252" s="140"/>
      <c r="DI252" s="140"/>
      <c r="DJ252" s="140"/>
      <c r="DK252" s="140"/>
      <c r="DL252" s="140"/>
      <c r="DM252" s="140"/>
      <c r="DN252" s="140"/>
      <c r="DO252" s="140"/>
      <c r="DP252" s="140"/>
      <c r="DQ252" s="140"/>
      <c r="DR252" s="140"/>
      <c r="DS252" s="140"/>
      <c r="DT252" s="140"/>
      <c r="DU252" s="140"/>
      <c r="DV252" s="140"/>
      <c r="DW252" s="140"/>
      <c r="DX252" s="140"/>
      <c r="DY252" s="140"/>
      <c r="DZ252" s="140"/>
      <c r="EA252" s="140"/>
      <c r="EB252" s="140"/>
      <c r="EC252" s="140"/>
      <c r="ED252" s="140"/>
      <c r="EE252" s="140"/>
      <c r="EF252" s="140"/>
      <c r="EG252" s="140"/>
      <c r="EH252" s="140"/>
      <c r="EI252" s="140"/>
      <c r="EJ252" s="140"/>
      <c r="EK252" s="140"/>
      <c r="EL252" s="140"/>
      <c r="EM252" s="140"/>
      <c r="EN252" s="140"/>
      <c r="EO252" s="140"/>
      <c r="EP252" s="140"/>
      <c r="EQ252" s="140"/>
      <c r="ER252" s="140"/>
      <c r="ES252" s="140"/>
      <c r="ET252" s="140"/>
      <c r="EU252" s="140"/>
      <c r="EV252" s="140"/>
      <c r="EW252" s="140"/>
      <c r="EX252" s="140"/>
      <c r="EY252" s="140"/>
      <c r="EZ252" s="140"/>
      <c r="FA252" s="140"/>
      <c r="FB252" s="140"/>
      <c r="FC252" s="140"/>
      <c r="FD252" s="140"/>
      <c r="FE252" s="140"/>
      <c r="FF252" s="140"/>
      <c r="FG252" s="140"/>
      <c r="FH252" s="140"/>
      <c r="FI252" s="140"/>
      <c r="FJ252" s="140"/>
      <c r="FK252" s="140"/>
      <c r="FL252" s="140"/>
      <c r="FM252" s="140"/>
      <c r="FN252" s="140"/>
      <c r="FO252" s="140"/>
      <c r="FP252" s="140"/>
      <c r="FQ252" s="140"/>
      <c r="FR252" s="140"/>
      <c r="FS252" s="140"/>
      <c r="FT252" s="140"/>
      <c r="FU252" s="140"/>
      <c r="FV252" s="140"/>
      <c r="FW252" s="140"/>
      <c r="FX252" s="140"/>
      <c r="FY252" s="140"/>
      <c r="FZ252" s="140"/>
      <c r="GA252" s="140"/>
      <c r="GB252" s="140"/>
      <c r="GC252" s="140"/>
      <c r="GD252" s="140"/>
      <c r="GE252" s="140"/>
      <c r="GF252" s="140"/>
      <c r="GG252" s="140"/>
      <c r="GH252" s="140"/>
      <c r="GI252" s="140"/>
      <c r="GJ252" s="140"/>
      <c r="GK252" s="140"/>
      <c r="GL252" s="140"/>
      <c r="GM252" s="140"/>
      <c r="GN252" s="140"/>
      <c r="GO252" s="140"/>
      <c r="GP252" s="140"/>
      <c r="GQ252" s="140"/>
      <c r="GR252" s="140"/>
      <c r="GS252" s="140"/>
      <c r="GT252" s="140"/>
      <c r="GU252" s="140"/>
      <c r="GV252" s="140"/>
      <c r="GW252" s="140"/>
      <c r="GX252" s="140"/>
      <c r="GY252" s="140"/>
      <c r="GZ252" s="140"/>
      <c r="HA252" s="140"/>
      <c r="HB252" s="140"/>
      <c r="HC252" s="140"/>
      <c r="HD252" s="140"/>
      <c r="HE252" s="140"/>
      <c r="HF252" s="140"/>
      <c r="HG252" s="140"/>
      <c r="HH252" s="140"/>
      <c r="HI252" s="140"/>
      <c r="HJ252" s="140"/>
      <c r="HK252" s="140"/>
      <c r="HL252" s="140"/>
      <c r="HM252" s="140"/>
      <c r="HN252" s="140"/>
      <c r="HO252" s="140"/>
      <c r="HP252" s="140"/>
      <c r="HQ252" s="140"/>
      <c r="HR252" s="140"/>
      <c r="HS252" s="140"/>
      <c r="HT252" s="140"/>
      <c r="HU252" s="140"/>
      <c r="HV252" s="140"/>
      <c r="HW252" s="141"/>
      <c r="HX252" s="142"/>
    </row>
    <row collapsed="false" customFormat="false" customHeight="false" hidden="false" ht="12.75" outlineLevel="0" r="253">
      <c r="D253" s="113" t="s">
        <v>364</v>
      </c>
      <c r="E253" s="139"/>
      <c r="F253" s="140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  <c r="AA253" s="140"/>
      <c r="AB253" s="140"/>
      <c r="AC253" s="140"/>
      <c r="AD253" s="140"/>
      <c r="AE253" s="140"/>
      <c r="AF253" s="140"/>
      <c r="AG253" s="140"/>
      <c r="AH253" s="140"/>
      <c r="AI253" s="140"/>
      <c r="AJ253" s="140"/>
      <c r="AK253" s="140"/>
      <c r="AL253" s="140"/>
      <c r="AM253" s="140"/>
      <c r="AN253" s="140"/>
      <c r="AO253" s="140"/>
      <c r="AP253" s="140"/>
      <c r="AQ253" s="140"/>
      <c r="AR253" s="140"/>
      <c r="AS253" s="140"/>
      <c r="AT253" s="140"/>
      <c r="AU253" s="140"/>
      <c r="AV253" s="140"/>
      <c r="AW253" s="140"/>
      <c r="AX253" s="140"/>
      <c r="AY253" s="140"/>
      <c r="AZ253" s="140"/>
      <c r="BA253" s="140"/>
      <c r="BB253" s="140"/>
      <c r="BC253" s="140"/>
      <c r="BD253" s="140"/>
      <c r="BE253" s="140"/>
      <c r="BF253" s="140"/>
      <c r="BG253" s="140"/>
      <c r="BH253" s="140"/>
      <c r="BI253" s="140"/>
      <c r="BJ253" s="140"/>
      <c r="BK253" s="140"/>
      <c r="BL253" s="140"/>
      <c r="BM253" s="140"/>
      <c r="BN253" s="140"/>
      <c r="BO253" s="140"/>
      <c r="BP253" s="140"/>
      <c r="BQ253" s="140"/>
      <c r="BR253" s="140"/>
      <c r="BS253" s="140"/>
      <c r="BT253" s="140"/>
      <c r="BU253" s="140"/>
      <c r="BV253" s="140"/>
      <c r="BW253" s="140"/>
      <c r="BX253" s="140"/>
      <c r="BY253" s="140"/>
      <c r="BZ253" s="140"/>
      <c r="CA253" s="140"/>
      <c r="CB253" s="140"/>
      <c r="CC253" s="140"/>
      <c r="CD253" s="140"/>
      <c r="CE253" s="140"/>
      <c r="CF253" s="140"/>
      <c r="CG253" s="140"/>
      <c r="CH253" s="140"/>
      <c r="CI253" s="140"/>
      <c r="CJ253" s="140"/>
      <c r="CK253" s="140"/>
      <c r="CL253" s="140"/>
      <c r="CM253" s="140"/>
      <c r="CN253" s="140"/>
      <c r="CO253" s="140"/>
      <c r="CP253" s="140"/>
      <c r="CQ253" s="140"/>
      <c r="CR253" s="140"/>
      <c r="CS253" s="140"/>
      <c r="CT253" s="140"/>
      <c r="CU253" s="140"/>
      <c r="CV253" s="140"/>
      <c r="CW253" s="140"/>
      <c r="CX253" s="140"/>
      <c r="CY253" s="140"/>
      <c r="CZ253" s="140"/>
      <c r="DA253" s="140"/>
      <c r="DB253" s="140"/>
      <c r="DC253" s="140"/>
      <c r="DD253" s="140"/>
      <c r="DE253" s="140"/>
      <c r="DF253" s="140"/>
      <c r="DG253" s="140"/>
      <c r="DH253" s="140"/>
      <c r="DI253" s="140"/>
      <c r="DJ253" s="140"/>
      <c r="DK253" s="140"/>
      <c r="DL253" s="140"/>
      <c r="DM253" s="140"/>
      <c r="DN253" s="140"/>
      <c r="DO253" s="140"/>
      <c r="DP253" s="140"/>
      <c r="DQ253" s="140"/>
      <c r="DR253" s="140"/>
      <c r="DS253" s="140"/>
      <c r="DT253" s="140"/>
      <c r="DU253" s="140"/>
      <c r="DV253" s="140"/>
      <c r="DW253" s="140"/>
      <c r="DX253" s="140"/>
      <c r="DY253" s="140"/>
      <c r="DZ253" s="140"/>
      <c r="EA253" s="140"/>
      <c r="EB253" s="140"/>
      <c r="EC253" s="140"/>
      <c r="ED253" s="140"/>
      <c r="EE253" s="140"/>
      <c r="EF253" s="140"/>
      <c r="EG253" s="140"/>
      <c r="EH253" s="140"/>
      <c r="EI253" s="140"/>
      <c r="EJ253" s="140"/>
      <c r="EK253" s="140"/>
      <c r="EL253" s="140"/>
      <c r="EM253" s="140"/>
      <c r="EN253" s="140"/>
      <c r="EO253" s="140"/>
      <c r="EP253" s="140"/>
      <c r="EQ253" s="140"/>
      <c r="ER253" s="140"/>
      <c r="ES253" s="140"/>
      <c r="ET253" s="140"/>
      <c r="EU253" s="140"/>
      <c r="EV253" s="140"/>
      <c r="EW253" s="140"/>
      <c r="EX253" s="140"/>
      <c r="EY253" s="140"/>
      <c r="EZ253" s="140"/>
      <c r="FA253" s="140"/>
      <c r="FB253" s="140"/>
      <c r="FC253" s="140"/>
      <c r="FD253" s="140"/>
      <c r="FE253" s="140"/>
      <c r="FF253" s="140"/>
      <c r="FG253" s="140"/>
      <c r="FH253" s="140"/>
      <c r="FI253" s="140"/>
      <c r="FJ253" s="140"/>
      <c r="FK253" s="140"/>
      <c r="FL253" s="140"/>
      <c r="FM253" s="140"/>
      <c r="FN253" s="140"/>
      <c r="FO253" s="140"/>
      <c r="FP253" s="140"/>
      <c r="FQ253" s="140"/>
      <c r="FR253" s="140"/>
      <c r="FS253" s="140"/>
      <c r="FT253" s="140"/>
      <c r="FU253" s="140"/>
      <c r="FV253" s="140"/>
      <c r="FW253" s="140"/>
      <c r="FX253" s="140"/>
      <c r="FY253" s="140"/>
      <c r="FZ253" s="140"/>
      <c r="GA253" s="140"/>
      <c r="GB253" s="140"/>
      <c r="GC253" s="140"/>
      <c r="GD253" s="140"/>
      <c r="GE253" s="140"/>
      <c r="GF253" s="140"/>
      <c r="GG253" s="140"/>
      <c r="GH253" s="140"/>
      <c r="GI253" s="140"/>
      <c r="GJ253" s="140"/>
      <c r="GK253" s="140"/>
      <c r="GL253" s="140"/>
      <c r="GM253" s="140"/>
      <c r="GN253" s="140"/>
      <c r="GO253" s="140"/>
      <c r="GP253" s="140"/>
      <c r="GQ253" s="140"/>
      <c r="GR253" s="140"/>
      <c r="GS253" s="140"/>
      <c r="GT253" s="140"/>
      <c r="GU253" s="140"/>
      <c r="GV253" s="140"/>
      <c r="GW253" s="140"/>
      <c r="GX253" s="140"/>
      <c r="GY253" s="140"/>
      <c r="GZ253" s="140"/>
      <c r="HA253" s="140"/>
      <c r="HB253" s="140"/>
      <c r="HC253" s="140"/>
      <c r="HD253" s="140"/>
      <c r="HE253" s="140"/>
      <c r="HF253" s="140"/>
      <c r="HG253" s="140"/>
      <c r="HH253" s="140"/>
      <c r="HI253" s="140"/>
      <c r="HJ253" s="140"/>
      <c r="HK253" s="140"/>
      <c r="HL253" s="140"/>
      <c r="HM253" s="140"/>
      <c r="HN253" s="140"/>
      <c r="HO253" s="140"/>
      <c r="HP253" s="140"/>
      <c r="HQ253" s="140"/>
      <c r="HR253" s="140"/>
      <c r="HS253" s="140"/>
      <c r="HT253" s="140"/>
      <c r="HU253" s="140"/>
      <c r="HV253" s="140"/>
      <c r="HW253" s="141"/>
      <c r="HX253" s="142"/>
    </row>
    <row collapsed="false" customFormat="false" customHeight="false" hidden="false" ht="12.75" outlineLevel="0" r="254">
      <c r="D254" s="113" t="s">
        <v>365</v>
      </c>
      <c r="E254" s="139"/>
      <c r="F254" s="140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  <c r="AA254" s="140"/>
      <c r="AB254" s="140"/>
      <c r="AC254" s="140"/>
      <c r="AD254" s="140"/>
      <c r="AE254" s="140"/>
      <c r="AF254" s="140"/>
      <c r="AG254" s="140"/>
      <c r="AH254" s="140"/>
      <c r="AI254" s="140"/>
      <c r="AJ254" s="140"/>
      <c r="AK254" s="140"/>
      <c r="AL254" s="140"/>
      <c r="AM254" s="140"/>
      <c r="AN254" s="140"/>
      <c r="AO254" s="140"/>
      <c r="AP254" s="140"/>
      <c r="AQ254" s="140"/>
      <c r="AR254" s="140"/>
      <c r="AS254" s="140"/>
      <c r="AT254" s="140"/>
      <c r="AU254" s="140"/>
      <c r="AV254" s="140"/>
      <c r="AW254" s="140"/>
      <c r="AX254" s="140"/>
      <c r="AY254" s="140"/>
      <c r="AZ254" s="140"/>
      <c r="BA254" s="140"/>
      <c r="BB254" s="140"/>
      <c r="BC254" s="140"/>
      <c r="BD254" s="140"/>
      <c r="BE254" s="140"/>
      <c r="BF254" s="140"/>
      <c r="BG254" s="140"/>
      <c r="BH254" s="140"/>
      <c r="BI254" s="140"/>
      <c r="BJ254" s="140"/>
      <c r="BK254" s="140"/>
      <c r="BL254" s="140"/>
      <c r="BM254" s="140"/>
      <c r="BN254" s="140"/>
      <c r="BO254" s="140"/>
      <c r="BP254" s="140"/>
      <c r="BQ254" s="140"/>
      <c r="BR254" s="140"/>
      <c r="BS254" s="140"/>
      <c r="BT254" s="140"/>
      <c r="BU254" s="140"/>
      <c r="BV254" s="140"/>
      <c r="BW254" s="140"/>
      <c r="BX254" s="140"/>
      <c r="BY254" s="140"/>
      <c r="BZ254" s="140"/>
      <c r="CA254" s="140"/>
      <c r="CB254" s="140"/>
      <c r="CC254" s="140"/>
      <c r="CD254" s="140"/>
      <c r="CE254" s="140"/>
      <c r="CF254" s="140"/>
      <c r="CG254" s="140"/>
      <c r="CH254" s="140"/>
      <c r="CI254" s="140"/>
      <c r="CJ254" s="140"/>
      <c r="CK254" s="140"/>
      <c r="CL254" s="140"/>
      <c r="CM254" s="140"/>
      <c r="CN254" s="140"/>
      <c r="CO254" s="140"/>
      <c r="CP254" s="140"/>
      <c r="CQ254" s="140"/>
      <c r="CR254" s="140"/>
      <c r="CS254" s="140"/>
      <c r="CT254" s="140"/>
      <c r="CU254" s="140"/>
      <c r="CV254" s="140"/>
      <c r="CW254" s="140"/>
      <c r="CX254" s="140"/>
      <c r="CY254" s="140"/>
      <c r="CZ254" s="140"/>
      <c r="DA254" s="140"/>
      <c r="DB254" s="140"/>
      <c r="DC254" s="140"/>
      <c r="DD254" s="140"/>
      <c r="DE254" s="140"/>
      <c r="DF254" s="140"/>
      <c r="DG254" s="140"/>
      <c r="DH254" s="140"/>
      <c r="DI254" s="140"/>
      <c r="DJ254" s="140"/>
      <c r="DK254" s="140"/>
      <c r="DL254" s="140"/>
      <c r="DM254" s="140"/>
      <c r="DN254" s="140"/>
      <c r="DO254" s="140"/>
      <c r="DP254" s="140"/>
      <c r="DQ254" s="140"/>
      <c r="DR254" s="140"/>
      <c r="DS254" s="140"/>
      <c r="DT254" s="140"/>
      <c r="DU254" s="140"/>
      <c r="DV254" s="140"/>
      <c r="DW254" s="140"/>
      <c r="DX254" s="140"/>
      <c r="DY254" s="140"/>
      <c r="DZ254" s="140"/>
      <c r="EA254" s="140"/>
      <c r="EB254" s="140"/>
      <c r="EC254" s="140"/>
      <c r="ED254" s="140"/>
      <c r="EE254" s="140"/>
      <c r="EF254" s="140"/>
      <c r="EG254" s="140"/>
      <c r="EH254" s="140"/>
      <c r="EI254" s="140"/>
      <c r="EJ254" s="140"/>
      <c r="EK254" s="140"/>
      <c r="EL254" s="140"/>
      <c r="EM254" s="140"/>
      <c r="EN254" s="140"/>
      <c r="EO254" s="140"/>
      <c r="EP254" s="140"/>
      <c r="EQ254" s="140"/>
      <c r="ER254" s="140"/>
      <c r="ES254" s="140"/>
      <c r="ET254" s="140"/>
      <c r="EU254" s="140"/>
      <c r="EV254" s="140"/>
      <c r="EW254" s="140"/>
      <c r="EX254" s="140"/>
      <c r="EY254" s="140"/>
      <c r="EZ254" s="140"/>
      <c r="FA254" s="140"/>
      <c r="FB254" s="140"/>
      <c r="FC254" s="140"/>
      <c r="FD254" s="140"/>
      <c r="FE254" s="140"/>
      <c r="FF254" s="140"/>
      <c r="FG254" s="140"/>
      <c r="FH254" s="140"/>
      <c r="FI254" s="140"/>
      <c r="FJ254" s="140"/>
      <c r="FK254" s="140"/>
      <c r="FL254" s="140"/>
      <c r="FM254" s="140"/>
      <c r="FN254" s="140"/>
      <c r="FO254" s="140"/>
      <c r="FP254" s="140"/>
      <c r="FQ254" s="140"/>
      <c r="FR254" s="140"/>
      <c r="FS254" s="140"/>
      <c r="FT254" s="140"/>
      <c r="FU254" s="140"/>
      <c r="FV254" s="140"/>
      <c r="FW254" s="140"/>
      <c r="FX254" s="140"/>
      <c r="FY254" s="140"/>
      <c r="FZ254" s="140"/>
      <c r="GA254" s="140"/>
      <c r="GB254" s="140"/>
      <c r="GC254" s="140"/>
      <c r="GD254" s="140"/>
      <c r="GE254" s="140"/>
      <c r="GF254" s="140"/>
      <c r="GG254" s="140"/>
      <c r="GH254" s="140"/>
      <c r="GI254" s="140"/>
      <c r="GJ254" s="140"/>
      <c r="GK254" s="140"/>
      <c r="GL254" s="140"/>
      <c r="GM254" s="140"/>
      <c r="GN254" s="140"/>
      <c r="GO254" s="140"/>
      <c r="GP254" s="140"/>
      <c r="GQ254" s="140"/>
      <c r="GR254" s="140"/>
      <c r="GS254" s="140"/>
      <c r="GT254" s="140"/>
      <c r="GU254" s="140"/>
      <c r="GV254" s="140"/>
      <c r="GW254" s="140"/>
      <c r="GX254" s="140"/>
      <c r="GY254" s="140"/>
      <c r="GZ254" s="140"/>
      <c r="HA254" s="140"/>
      <c r="HB254" s="140"/>
      <c r="HC254" s="140"/>
      <c r="HD254" s="140"/>
      <c r="HE254" s="140"/>
      <c r="HF254" s="140"/>
      <c r="HG254" s="140"/>
      <c r="HH254" s="140"/>
      <c r="HI254" s="140"/>
      <c r="HJ254" s="140"/>
      <c r="HK254" s="140"/>
      <c r="HL254" s="140"/>
      <c r="HM254" s="140"/>
      <c r="HN254" s="140"/>
      <c r="HO254" s="140"/>
      <c r="HP254" s="140"/>
      <c r="HQ254" s="140"/>
      <c r="HR254" s="140"/>
      <c r="HS254" s="140"/>
      <c r="HT254" s="140"/>
      <c r="HU254" s="140"/>
      <c r="HV254" s="140"/>
      <c r="HW254" s="141"/>
      <c r="HX254" s="142"/>
    </row>
    <row collapsed="false" customFormat="false" customHeight="false" hidden="false" ht="12.75" outlineLevel="0" r="255">
      <c r="D255" s="113" t="s">
        <v>366</v>
      </c>
      <c r="E255" s="139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  <c r="AA255" s="140"/>
      <c r="AB255" s="140"/>
      <c r="AC255" s="140"/>
      <c r="AD255" s="140"/>
      <c r="AE255" s="140"/>
      <c r="AF255" s="140"/>
      <c r="AG255" s="140"/>
      <c r="AH255" s="140"/>
      <c r="AI255" s="140"/>
      <c r="AJ255" s="140"/>
      <c r="AK255" s="140"/>
      <c r="AL255" s="140"/>
      <c r="AM255" s="140"/>
      <c r="AN255" s="140"/>
      <c r="AO255" s="140"/>
      <c r="AP255" s="140"/>
      <c r="AQ255" s="140"/>
      <c r="AR255" s="140"/>
      <c r="AS255" s="140"/>
      <c r="AT255" s="140"/>
      <c r="AU255" s="140"/>
      <c r="AV255" s="140"/>
      <c r="AW255" s="140"/>
      <c r="AX255" s="140"/>
      <c r="AY255" s="140"/>
      <c r="AZ255" s="140"/>
      <c r="BA255" s="140"/>
      <c r="BB255" s="140"/>
      <c r="BC255" s="140"/>
      <c r="BD255" s="140"/>
      <c r="BE255" s="140"/>
      <c r="BF255" s="140"/>
      <c r="BG255" s="140"/>
      <c r="BH255" s="140"/>
      <c r="BI255" s="140"/>
      <c r="BJ255" s="140"/>
      <c r="BK255" s="140"/>
      <c r="BL255" s="140"/>
      <c r="BM255" s="140"/>
      <c r="BN255" s="140"/>
      <c r="BO255" s="140"/>
      <c r="BP255" s="140"/>
      <c r="BQ255" s="140"/>
      <c r="BR255" s="140"/>
      <c r="BS255" s="140"/>
      <c r="BT255" s="140"/>
      <c r="BU255" s="140"/>
      <c r="BV255" s="140"/>
      <c r="BW255" s="140"/>
      <c r="BX255" s="140"/>
      <c r="BY255" s="140"/>
      <c r="BZ255" s="140"/>
      <c r="CA255" s="140"/>
      <c r="CB255" s="140"/>
      <c r="CC255" s="140"/>
      <c r="CD255" s="140"/>
      <c r="CE255" s="140"/>
      <c r="CF255" s="140"/>
      <c r="CG255" s="140"/>
      <c r="CH255" s="140"/>
      <c r="CI255" s="140"/>
      <c r="CJ255" s="140"/>
      <c r="CK255" s="140"/>
      <c r="CL255" s="140"/>
      <c r="CM255" s="140"/>
      <c r="CN255" s="140"/>
      <c r="CO255" s="140"/>
      <c r="CP255" s="140"/>
      <c r="CQ255" s="140"/>
      <c r="CR255" s="140"/>
      <c r="CS255" s="140"/>
      <c r="CT255" s="140"/>
      <c r="CU255" s="140"/>
      <c r="CV255" s="140"/>
      <c r="CW255" s="140"/>
      <c r="CX255" s="140"/>
      <c r="CY255" s="140"/>
      <c r="CZ255" s="140"/>
      <c r="DA255" s="140"/>
      <c r="DB255" s="140"/>
      <c r="DC255" s="140"/>
      <c r="DD255" s="140"/>
      <c r="DE255" s="140"/>
      <c r="DF255" s="140"/>
      <c r="DG255" s="140"/>
      <c r="DH255" s="140"/>
      <c r="DI255" s="140"/>
      <c r="DJ255" s="140"/>
      <c r="DK255" s="140"/>
      <c r="DL255" s="140"/>
      <c r="DM255" s="140"/>
      <c r="DN255" s="140"/>
      <c r="DO255" s="140"/>
      <c r="DP255" s="140"/>
      <c r="DQ255" s="140"/>
      <c r="DR255" s="140"/>
      <c r="DS255" s="140"/>
      <c r="DT255" s="140"/>
      <c r="DU255" s="140"/>
      <c r="DV255" s="140"/>
      <c r="DW255" s="140"/>
      <c r="DX255" s="140"/>
      <c r="DY255" s="140"/>
      <c r="DZ255" s="140"/>
      <c r="EA255" s="140"/>
      <c r="EB255" s="140"/>
      <c r="EC255" s="140"/>
      <c r="ED255" s="140"/>
      <c r="EE255" s="140"/>
      <c r="EF255" s="140"/>
      <c r="EG255" s="140"/>
      <c r="EH255" s="140"/>
      <c r="EI255" s="140"/>
      <c r="EJ255" s="140"/>
      <c r="EK255" s="140"/>
      <c r="EL255" s="140"/>
      <c r="EM255" s="140"/>
      <c r="EN255" s="140"/>
      <c r="EO255" s="140"/>
      <c r="EP255" s="140"/>
      <c r="EQ255" s="140"/>
      <c r="ER255" s="140"/>
      <c r="ES255" s="140"/>
      <c r="ET255" s="140"/>
      <c r="EU255" s="140"/>
      <c r="EV255" s="140"/>
      <c r="EW255" s="140"/>
      <c r="EX255" s="140"/>
      <c r="EY255" s="140"/>
      <c r="EZ255" s="140"/>
      <c r="FA255" s="140"/>
      <c r="FB255" s="140"/>
      <c r="FC255" s="140"/>
      <c r="FD255" s="140"/>
      <c r="FE255" s="140"/>
      <c r="FF255" s="140"/>
      <c r="FG255" s="140"/>
      <c r="FH255" s="140"/>
      <c r="FI255" s="140"/>
      <c r="FJ255" s="140"/>
      <c r="FK255" s="140"/>
      <c r="FL255" s="140"/>
      <c r="FM255" s="140"/>
      <c r="FN255" s="140"/>
      <c r="FO255" s="140"/>
      <c r="FP255" s="140"/>
      <c r="FQ255" s="140"/>
      <c r="FR255" s="140"/>
      <c r="FS255" s="140"/>
      <c r="FT255" s="140"/>
      <c r="FU255" s="140"/>
      <c r="FV255" s="140"/>
      <c r="FW255" s="140"/>
      <c r="FX255" s="140"/>
      <c r="FY255" s="140"/>
      <c r="FZ255" s="140"/>
      <c r="GA255" s="140"/>
      <c r="GB255" s="140"/>
      <c r="GC255" s="140"/>
      <c r="GD255" s="140"/>
      <c r="GE255" s="140"/>
      <c r="GF255" s="140"/>
      <c r="GG255" s="140"/>
      <c r="GH255" s="140"/>
      <c r="GI255" s="140"/>
      <c r="GJ255" s="140"/>
      <c r="GK255" s="140"/>
      <c r="GL255" s="140"/>
      <c r="GM255" s="140"/>
      <c r="GN255" s="140"/>
      <c r="GO255" s="140"/>
      <c r="GP255" s="140"/>
      <c r="GQ255" s="140"/>
      <c r="GR255" s="140"/>
      <c r="GS255" s="140"/>
      <c r="GT255" s="140"/>
      <c r="GU255" s="140"/>
      <c r="GV255" s="140"/>
      <c r="GW255" s="140"/>
      <c r="GX255" s="140"/>
      <c r="GY255" s="140"/>
      <c r="GZ255" s="140"/>
      <c r="HA255" s="140"/>
      <c r="HB255" s="140"/>
      <c r="HC255" s="140"/>
      <c r="HD255" s="140"/>
      <c r="HE255" s="140"/>
      <c r="HF255" s="140"/>
      <c r="HG255" s="140"/>
      <c r="HH255" s="140"/>
      <c r="HI255" s="140"/>
      <c r="HJ255" s="140"/>
      <c r="HK255" s="140"/>
      <c r="HL255" s="140"/>
      <c r="HM255" s="140"/>
      <c r="HN255" s="140"/>
      <c r="HO255" s="140"/>
      <c r="HP255" s="140"/>
      <c r="HQ255" s="140"/>
      <c r="HR255" s="140"/>
      <c r="HS255" s="140"/>
      <c r="HT255" s="140"/>
      <c r="HU255" s="140"/>
      <c r="HV255" s="140"/>
      <c r="HW255" s="141"/>
      <c r="HX255" s="142"/>
    </row>
    <row collapsed="false" customFormat="false" customHeight="false" hidden="false" ht="12.75" outlineLevel="0" r="256">
      <c r="D256" s="113" t="s">
        <v>367</v>
      </c>
      <c r="E256" s="139"/>
      <c r="F256" s="140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  <c r="AA256" s="140"/>
      <c r="AB256" s="140"/>
      <c r="AC256" s="140"/>
      <c r="AD256" s="140"/>
      <c r="AE256" s="140"/>
      <c r="AF256" s="140"/>
      <c r="AG256" s="140"/>
      <c r="AH256" s="140"/>
      <c r="AI256" s="140"/>
      <c r="AJ256" s="140"/>
      <c r="AK256" s="140"/>
      <c r="AL256" s="140"/>
      <c r="AM256" s="140"/>
      <c r="AN256" s="140"/>
      <c r="AO256" s="140"/>
      <c r="AP256" s="140"/>
      <c r="AQ256" s="140"/>
      <c r="AR256" s="140"/>
      <c r="AS256" s="140"/>
      <c r="AT256" s="140"/>
      <c r="AU256" s="140"/>
      <c r="AV256" s="140"/>
      <c r="AW256" s="140"/>
      <c r="AX256" s="140"/>
      <c r="AY256" s="140"/>
      <c r="AZ256" s="140"/>
      <c r="BA256" s="140"/>
      <c r="BB256" s="140"/>
      <c r="BC256" s="140"/>
      <c r="BD256" s="140"/>
      <c r="BE256" s="140"/>
      <c r="BF256" s="140"/>
      <c r="BG256" s="140"/>
      <c r="BH256" s="140"/>
      <c r="BI256" s="140"/>
      <c r="BJ256" s="140"/>
      <c r="BK256" s="140"/>
      <c r="BL256" s="140"/>
      <c r="BM256" s="140"/>
      <c r="BN256" s="140"/>
      <c r="BO256" s="140"/>
      <c r="BP256" s="140"/>
      <c r="BQ256" s="140"/>
      <c r="BR256" s="140"/>
      <c r="BS256" s="140"/>
      <c r="BT256" s="140"/>
      <c r="BU256" s="140"/>
      <c r="BV256" s="140"/>
      <c r="BW256" s="140"/>
      <c r="BX256" s="140"/>
      <c r="BY256" s="140"/>
      <c r="BZ256" s="140"/>
      <c r="CA256" s="140"/>
      <c r="CB256" s="140"/>
      <c r="CC256" s="140"/>
      <c r="CD256" s="140"/>
      <c r="CE256" s="140"/>
      <c r="CF256" s="140"/>
      <c r="CG256" s="140"/>
      <c r="CH256" s="140"/>
      <c r="CI256" s="140"/>
      <c r="CJ256" s="140"/>
      <c r="CK256" s="140"/>
      <c r="CL256" s="140"/>
      <c r="CM256" s="140"/>
      <c r="CN256" s="140"/>
      <c r="CO256" s="140"/>
      <c r="CP256" s="140"/>
      <c r="CQ256" s="140"/>
      <c r="CR256" s="140"/>
      <c r="CS256" s="140"/>
      <c r="CT256" s="140"/>
      <c r="CU256" s="140"/>
      <c r="CV256" s="140"/>
      <c r="CW256" s="140"/>
      <c r="CX256" s="140"/>
      <c r="CY256" s="140"/>
      <c r="CZ256" s="140"/>
      <c r="DA256" s="140"/>
      <c r="DB256" s="140"/>
      <c r="DC256" s="140"/>
      <c r="DD256" s="140"/>
      <c r="DE256" s="140"/>
      <c r="DF256" s="140"/>
      <c r="DG256" s="140"/>
      <c r="DH256" s="140"/>
      <c r="DI256" s="140"/>
      <c r="DJ256" s="140"/>
      <c r="DK256" s="140"/>
      <c r="DL256" s="140"/>
      <c r="DM256" s="140"/>
      <c r="DN256" s="140"/>
      <c r="DO256" s="140"/>
      <c r="DP256" s="140"/>
      <c r="DQ256" s="140"/>
      <c r="DR256" s="140"/>
      <c r="DS256" s="140"/>
      <c r="DT256" s="140"/>
      <c r="DU256" s="140"/>
      <c r="DV256" s="140"/>
      <c r="DW256" s="140"/>
      <c r="DX256" s="140"/>
      <c r="DY256" s="140"/>
      <c r="DZ256" s="140"/>
      <c r="EA256" s="140"/>
      <c r="EB256" s="140"/>
      <c r="EC256" s="140"/>
      <c r="ED256" s="140"/>
      <c r="EE256" s="140"/>
      <c r="EF256" s="140"/>
      <c r="EG256" s="140"/>
      <c r="EH256" s="140"/>
      <c r="EI256" s="140"/>
      <c r="EJ256" s="140"/>
      <c r="EK256" s="140"/>
      <c r="EL256" s="140"/>
      <c r="EM256" s="140"/>
      <c r="EN256" s="140"/>
      <c r="EO256" s="140"/>
      <c r="EP256" s="140"/>
      <c r="EQ256" s="140"/>
      <c r="ER256" s="140"/>
      <c r="ES256" s="140"/>
      <c r="ET256" s="140"/>
      <c r="EU256" s="140"/>
      <c r="EV256" s="140"/>
      <c r="EW256" s="140"/>
      <c r="EX256" s="140"/>
      <c r="EY256" s="140"/>
      <c r="EZ256" s="140"/>
      <c r="FA256" s="140"/>
      <c r="FB256" s="140"/>
      <c r="FC256" s="140"/>
      <c r="FD256" s="140"/>
      <c r="FE256" s="140"/>
      <c r="FF256" s="140"/>
      <c r="FG256" s="140"/>
      <c r="FH256" s="140"/>
      <c r="FI256" s="140"/>
      <c r="FJ256" s="140"/>
      <c r="FK256" s="140"/>
      <c r="FL256" s="140"/>
      <c r="FM256" s="140"/>
      <c r="FN256" s="140"/>
      <c r="FO256" s="140"/>
      <c r="FP256" s="140"/>
      <c r="FQ256" s="140"/>
      <c r="FR256" s="140"/>
      <c r="FS256" s="140"/>
      <c r="FT256" s="140"/>
      <c r="FU256" s="140"/>
      <c r="FV256" s="140"/>
      <c r="FW256" s="140"/>
      <c r="FX256" s="140"/>
      <c r="FY256" s="140"/>
      <c r="FZ256" s="140"/>
      <c r="GA256" s="140"/>
      <c r="GB256" s="140"/>
      <c r="GC256" s="140"/>
      <c r="GD256" s="140"/>
      <c r="GE256" s="140"/>
      <c r="GF256" s="140"/>
      <c r="GG256" s="140"/>
      <c r="GH256" s="140"/>
      <c r="GI256" s="140"/>
      <c r="GJ256" s="140"/>
      <c r="GK256" s="140"/>
      <c r="GL256" s="140"/>
      <c r="GM256" s="140"/>
      <c r="GN256" s="140"/>
      <c r="GO256" s="140"/>
      <c r="GP256" s="140"/>
      <c r="GQ256" s="140"/>
      <c r="GR256" s="140"/>
      <c r="GS256" s="140"/>
      <c r="GT256" s="140"/>
      <c r="GU256" s="140"/>
      <c r="GV256" s="140"/>
      <c r="GW256" s="140"/>
      <c r="GX256" s="140"/>
      <c r="GY256" s="140"/>
      <c r="GZ256" s="140"/>
      <c r="HA256" s="140"/>
      <c r="HB256" s="140"/>
      <c r="HC256" s="140"/>
      <c r="HD256" s="140"/>
      <c r="HE256" s="140"/>
      <c r="HF256" s="140"/>
      <c r="HG256" s="140"/>
      <c r="HH256" s="140"/>
      <c r="HI256" s="140"/>
      <c r="HJ256" s="140"/>
      <c r="HK256" s="140"/>
      <c r="HL256" s="140"/>
      <c r="HM256" s="140"/>
      <c r="HN256" s="140"/>
      <c r="HO256" s="140"/>
      <c r="HP256" s="140"/>
      <c r="HQ256" s="140"/>
      <c r="HR256" s="140"/>
      <c r="HS256" s="140"/>
      <c r="HT256" s="140"/>
      <c r="HU256" s="140"/>
      <c r="HV256" s="140"/>
      <c r="HW256" s="141"/>
      <c r="HX256" s="142"/>
    </row>
    <row collapsed="false" customFormat="false" customHeight="false" hidden="false" ht="12.75" outlineLevel="0" r="257">
      <c r="D257" s="113" t="s">
        <v>370</v>
      </c>
      <c r="E257" s="139"/>
      <c r="F257" s="140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  <c r="AA257" s="140"/>
      <c r="AB257" s="140"/>
      <c r="AC257" s="140"/>
      <c r="AD257" s="140"/>
      <c r="AE257" s="140"/>
      <c r="AF257" s="140"/>
      <c r="AG257" s="140"/>
      <c r="AH257" s="140"/>
      <c r="AI257" s="140"/>
      <c r="AJ257" s="140"/>
      <c r="AK257" s="140"/>
      <c r="AL257" s="140"/>
      <c r="AM257" s="140"/>
      <c r="AN257" s="140"/>
      <c r="AO257" s="140"/>
      <c r="AP257" s="140"/>
      <c r="AQ257" s="140"/>
      <c r="AR257" s="140"/>
      <c r="AS257" s="140"/>
      <c r="AT257" s="140"/>
      <c r="AU257" s="140"/>
      <c r="AV257" s="140"/>
      <c r="AW257" s="140"/>
      <c r="AX257" s="140"/>
      <c r="AY257" s="140"/>
      <c r="AZ257" s="140"/>
      <c r="BA257" s="140"/>
      <c r="BB257" s="140"/>
      <c r="BC257" s="140"/>
      <c r="BD257" s="140"/>
      <c r="BE257" s="140"/>
      <c r="BF257" s="140"/>
      <c r="BG257" s="140"/>
      <c r="BH257" s="140"/>
      <c r="BI257" s="140"/>
      <c r="BJ257" s="140"/>
      <c r="BK257" s="140"/>
      <c r="BL257" s="140"/>
      <c r="BM257" s="140"/>
      <c r="BN257" s="140"/>
      <c r="BO257" s="140"/>
      <c r="BP257" s="140"/>
      <c r="BQ257" s="140"/>
      <c r="BR257" s="140"/>
      <c r="BS257" s="140"/>
      <c r="BT257" s="140"/>
      <c r="BU257" s="140"/>
      <c r="BV257" s="140"/>
      <c r="BW257" s="140"/>
      <c r="BX257" s="140"/>
      <c r="BY257" s="140"/>
      <c r="BZ257" s="140"/>
      <c r="CA257" s="140"/>
      <c r="CB257" s="140"/>
      <c r="CC257" s="140"/>
      <c r="CD257" s="140"/>
      <c r="CE257" s="140"/>
      <c r="CF257" s="140"/>
      <c r="CG257" s="140"/>
      <c r="CH257" s="140"/>
      <c r="CI257" s="140"/>
      <c r="CJ257" s="140"/>
      <c r="CK257" s="140"/>
      <c r="CL257" s="140"/>
      <c r="CM257" s="140"/>
      <c r="CN257" s="140"/>
      <c r="CO257" s="140"/>
      <c r="CP257" s="140"/>
      <c r="CQ257" s="140"/>
      <c r="CR257" s="140"/>
      <c r="CS257" s="140"/>
      <c r="CT257" s="140"/>
      <c r="CU257" s="140"/>
      <c r="CV257" s="140"/>
      <c r="CW257" s="140"/>
      <c r="CX257" s="140"/>
      <c r="CY257" s="140"/>
      <c r="CZ257" s="140"/>
      <c r="DA257" s="140"/>
      <c r="DB257" s="140"/>
      <c r="DC257" s="140"/>
      <c r="DD257" s="140"/>
      <c r="DE257" s="140"/>
      <c r="DF257" s="140"/>
      <c r="DG257" s="140"/>
      <c r="DH257" s="140"/>
      <c r="DI257" s="140"/>
      <c r="DJ257" s="140"/>
      <c r="DK257" s="140"/>
      <c r="DL257" s="140"/>
      <c r="DM257" s="140"/>
      <c r="DN257" s="140"/>
      <c r="DO257" s="140"/>
      <c r="DP257" s="140"/>
      <c r="DQ257" s="140"/>
      <c r="DR257" s="140"/>
      <c r="DS257" s="140"/>
      <c r="DT257" s="140"/>
      <c r="DU257" s="140"/>
      <c r="DV257" s="140"/>
      <c r="DW257" s="140"/>
      <c r="DX257" s="140"/>
      <c r="DY257" s="140"/>
      <c r="DZ257" s="140"/>
      <c r="EA257" s="140"/>
      <c r="EB257" s="140"/>
      <c r="EC257" s="140"/>
      <c r="ED257" s="140"/>
      <c r="EE257" s="140"/>
      <c r="EF257" s="140"/>
      <c r="EG257" s="140"/>
      <c r="EH257" s="140"/>
      <c r="EI257" s="140"/>
      <c r="EJ257" s="140"/>
      <c r="EK257" s="140"/>
      <c r="EL257" s="140"/>
      <c r="EM257" s="140"/>
      <c r="EN257" s="140"/>
      <c r="EO257" s="140"/>
      <c r="EP257" s="140"/>
      <c r="EQ257" s="140"/>
      <c r="ER257" s="140"/>
      <c r="ES257" s="140"/>
      <c r="ET257" s="140"/>
      <c r="EU257" s="140"/>
      <c r="EV257" s="140"/>
      <c r="EW257" s="140"/>
      <c r="EX257" s="140"/>
      <c r="EY257" s="140"/>
      <c r="EZ257" s="140"/>
      <c r="FA257" s="140"/>
      <c r="FB257" s="140"/>
      <c r="FC257" s="140"/>
      <c r="FD257" s="140"/>
      <c r="FE257" s="140"/>
      <c r="FF257" s="140"/>
      <c r="FG257" s="140"/>
      <c r="FH257" s="140"/>
      <c r="FI257" s="140"/>
      <c r="FJ257" s="140"/>
      <c r="FK257" s="140"/>
      <c r="FL257" s="140"/>
      <c r="FM257" s="140"/>
      <c r="FN257" s="140"/>
      <c r="FO257" s="140"/>
      <c r="FP257" s="140"/>
      <c r="FQ257" s="140"/>
      <c r="FR257" s="140"/>
      <c r="FS257" s="140"/>
      <c r="FT257" s="140"/>
      <c r="FU257" s="140"/>
      <c r="FV257" s="140"/>
      <c r="FW257" s="140"/>
      <c r="FX257" s="140"/>
      <c r="FY257" s="140"/>
      <c r="FZ257" s="140"/>
      <c r="GA257" s="140"/>
      <c r="GB257" s="140"/>
      <c r="GC257" s="140"/>
      <c r="GD257" s="140"/>
      <c r="GE257" s="140"/>
      <c r="GF257" s="140"/>
      <c r="GG257" s="140"/>
      <c r="GH257" s="140"/>
      <c r="GI257" s="140"/>
      <c r="GJ257" s="140"/>
      <c r="GK257" s="140"/>
      <c r="GL257" s="140"/>
      <c r="GM257" s="140"/>
      <c r="GN257" s="140"/>
      <c r="GO257" s="140"/>
      <c r="GP257" s="140"/>
      <c r="GQ257" s="140"/>
      <c r="GR257" s="140"/>
      <c r="GS257" s="140"/>
      <c r="GT257" s="140"/>
      <c r="GU257" s="140"/>
      <c r="GV257" s="140"/>
      <c r="GW257" s="140"/>
      <c r="GX257" s="140"/>
      <c r="GY257" s="140"/>
      <c r="GZ257" s="140"/>
      <c r="HA257" s="140"/>
      <c r="HB257" s="140"/>
      <c r="HC257" s="140"/>
      <c r="HD257" s="140"/>
      <c r="HE257" s="140"/>
      <c r="HF257" s="140"/>
      <c r="HG257" s="140"/>
      <c r="HH257" s="140"/>
      <c r="HI257" s="140"/>
      <c r="HJ257" s="140"/>
      <c r="HK257" s="140"/>
      <c r="HL257" s="140"/>
      <c r="HM257" s="140"/>
      <c r="HN257" s="140"/>
      <c r="HO257" s="140"/>
      <c r="HP257" s="140"/>
      <c r="HQ257" s="140"/>
      <c r="HR257" s="140"/>
      <c r="HS257" s="140"/>
      <c r="HT257" s="140"/>
      <c r="HU257" s="140"/>
      <c r="HV257" s="140"/>
      <c r="HW257" s="141"/>
      <c r="HX257" s="142"/>
    </row>
    <row collapsed="false" customFormat="false" customHeight="false" hidden="false" ht="12.75" outlineLevel="0" r="258">
      <c r="D258" s="113" t="s">
        <v>371</v>
      </c>
      <c r="E258" s="139"/>
      <c r="F258" s="140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  <c r="AA258" s="140"/>
      <c r="AB258" s="140"/>
      <c r="AC258" s="140"/>
      <c r="AD258" s="140"/>
      <c r="AE258" s="140"/>
      <c r="AF258" s="140"/>
      <c r="AG258" s="140"/>
      <c r="AH258" s="140"/>
      <c r="AI258" s="140"/>
      <c r="AJ258" s="140"/>
      <c r="AK258" s="140"/>
      <c r="AL258" s="140"/>
      <c r="AM258" s="140"/>
      <c r="AN258" s="140"/>
      <c r="AO258" s="140"/>
      <c r="AP258" s="140"/>
      <c r="AQ258" s="140"/>
      <c r="AR258" s="140"/>
      <c r="AS258" s="140"/>
      <c r="AT258" s="140"/>
      <c r="AU258" s="140"/>
      <c r="AV258" s="140"/>
      <c r="AW258" s="140"/>
      <c r="AX258" s="140"/>
      <c r="AY258" s="140"/>
      <c r="AZ258" s="140"/>
      <c r="BA258" s="140"/>
      <c r="BB258" s="140"/>
      <c r="BC258" s="140"/>
      <c r="BD258" s="140"/>
      <c r="BE258" s="140"/>
      <c r="BF258" s="140"/>
      <c r="BG258" s="140"/>
      <c r="BH258" s="140"/>
      <c r="BI258" s="140"/>
      <c r="BJ258" s="140"/>
      <c r="BK258" s="140"/>
      <c r="BL258" s="140"/>
      <c r="BM258" s="140"/>
      <c r="BN258" s="140"/>
      <c r="BO258" s="140"/>
      <c r="BP258" s="140"/>
      <c r="BQ258" s="140"/>
      <c r="BR258" s="140"/>
      <c r="BS258" s="140"/>
      <c r="BT258" s="140"/>
      <c r="BU258" s="140"/>
      <c r="BV258" s="140"/>
      <c r="BW258" s="140"/>
      <c r="BX258" s="140"/>
      <c r="BY258" s="140"/>
      <c r="BZ258" s="140"/>
      <c r="CA258" s="140"/>
      <c r="CB258" s="140"/>
      <c r="CC258" s="140"/>
      <c r="CD258" s="140"/>
      <c r="CE258" s="140"/>
      <c r="CF258" s="140"/>
      <c r="CG258" s="140"/>
      <c r="CH258" s="140"/>
      <c r="CI258" s="140"/>
      <c r="CJ258" s="140"/>
      <c r="CK258" s="140"/>
      <c r="CL258" s="140"/>
      <c r="CM258" s="140"/>
      <c r="CN258" s="140"/>
      <c r="CO258" s="140"/>
      <c r="CP258" s="140"/>
      <c r="CQ258" s="140"/>
      <c r="CR258" s="140"/>
      <c r="CS258" s="140"/>
      <c r="CT258" s="140"/>
      <c r="CU258" s="140"/>
      <c r="CV258" s="140"/>
      <c r="CW258" s="140"/>
      <c r="CX258" s="140"/>
      <c r="CY258" s="140"/>
      <c r="CZ258" s="140"/>
      <c r="DA258" s="140"/>
      <c r="DB258" s="140"/>
      <c r="DC258" s="140"/>
      <c r="DD258" s="140"/>
      <c r="DE258" s="140"/>
      <c r="DF258" s="140"/>
      <c r="DG258" s="140"/>
      <c r="DH258" s="140"/>
      <c r="DI258" s="140"/>
      <c r="DJ258" s="140"/>
      <c r="DK258" s="140"/>
      <c r="DL258" s="140"/>
      <c r="DM258" s="140"/>
      <c r="DN258" s="140"/>
      <c r="DO258" s="140"/>
      <c r="DP258" s="140"/>
      <c r="DQ258" s="140"/>
      <c r="DR258" s="140"/>
      <c r="DS258" s="140"/>
      <c r="DT258" s="140"/>
      <c r="DU258" s="140"/>
      <c r="DV258" s="140"/>
      <c r="DW258" s="140"/>
      <c r="DX258" s="140"/>
      <c r="DY258" s="140"/>
      <c r="DZ258" s="140"/>
      <c r="EA258" s="140"/>
      <c r="EB258" s="140"/>
      <c r="EC258" s="140"/>
      <c r="ED258" s="140"/>
      <c r="EE258" s="140"/>
      <c r="EF258" s="140"/>
      <c r="EG258" s="140"/>
      <c r="EH258" s="140"/>
      <c r="EI258" s="140"/>
      <c r="EJ258" s="140"/>
      <c r="EK258" s="140"/>
      <c r="EL258" s="140"/>
      <c r="EM258" s="140"/>
      <c r="EN258" s="140"/>
      <c r="EO258" s="140"/>
      <c r="EP258" s="140"/>
      <c r="EQ258" s="140"/>
      <c r="ER258" s="140"/>
      <c r="ES258" s="140"/>
      <c r="ET258" s="140"/>
      <c r="EU258" s="140"/>
      <c r="EV258" s="140"/>
      <c r="EW258" s="140"/>
      <c r="EX258" s="140"/>
      <c r="EY258" s="140"/>
      <c r="EZ258" s="140"/>
      <c r="FA258" s="140"/>
      <c r="FB258" s="140"/>
      <c r="FC258" s="140"/>
      <c r="FD258" s="140"/>
      <c r="FE258" s="140"/>
      <c r="FF258" s="140"/>
      <c r="FG258" s="140"/>
      <c r="FH258" s="140"/>
      <c r="FI258" s="140"/>
      <c r="FJ258" s="140"/>
      <c r="FK258" s="140"/>
      <c r="FL258" s="140"/>
      <c r="FM258" s="140"/>
      <c r="FN258" s="140"/>
      <c r="FO258" s="140"/>
      <c r="FP258" s="140"/>
      <c r="FQ258" s="140"/>
      <c r="FR258" s="140"/>
      <c r="FS258" s="140"/>
      <c r="FT258" s="140"/>
      <c r="FU258" s="140"/>
      <c r="FV258" s="140"/>
      <c r="FW258" s="140"/>
      <c r="FX258" s="140"/>
      <c r="FY258" s="140"/>
      <c r="FZ258" s="140"/>
      <c r="GA258" s="140"/>
      <c r="GB258" s="140"/>
      <c r="GC258" s="140"/>
      <c r="GD258" s="140"/>
      <c r="GE258" s="140"/>
      <c r="GF258" s="140"/>
      <c r="GG258" s="140"/>
      <c r="GH258" s="140"/>
      <c r="GI258" s="140"/>
      <c r="GJ258" s="140"/>
      <c r="GK258" s="140"/>
      <c r="GL258" s="140"/>
      <c r="GM258" s="140"/>
      <c r="GN258" s="140"/>
      <c r="GO258" s="140"/>
      <c r="GP258" s="140"/>
      <c r="GQ258" s="140"/>
      <c r="GR258" s="140"/>
      <c r="GS258" s="140"/>
      <c r="GT258" s="140"/>
      <c r="GU258" s="140"/>
      <c r="GV258" s="140"/>
      <c r="GW258" s="140"/>
      <c r="GX258" s="140"/>
      <c r="GY258" s="140"/>
      <c r="GZ258" s="140"/>
      <c r="HA258" s="140"/>
      <c r="HB258" s="140"/>
      <c r="HC258" s="140"/>
      <c r="HD258" s="140"/>
      <c r="HE258" s="140"/>
      <c r="HF258" s="140"/>
      <c r="HG258" s="140"/>
      <c r="HH258" s="140"/>
      <c r="HI258" s="140"/>
      <c r="HJ258" s="140"/>
      <c r="HK258" s="140"/>
      <c r="HL258" s="140"/>
      <c r="HM258" s="140"/>
      <c r="HN258" s="140"/>
      <c r="HO258" s="140"/>
      <c r="HP258" s="140"/>
      <c r="HQ258" s="140"/>
      <c r="HR258" s="140"/>
      <c r="HS258" s="140"/>
      <c r="HT258" s="140"/>
      <c r="HU258" s="140"/>
      <c r="HV258" s="140"/>
      <c r="HW258" s="141"/>
      <c r="HX258" s="142"/>
    </row>
    <row collapsed="false" customFormat="false" customHeight="false" hidden="false" ht="12.75" outlineLevel="0" r="259">
      <c r="D259" s="113" t="s">
        <v>372</v>
      </c>
      <c r="E259" s="139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  <c r="AA259" s="140"/>
      <c r="AB259" s="140"/>
      <c r="AC259" s="140"/>
      <c r="AD259" s="140"/>
      <c r="AE259" s="140"/>
      <c r="AF259" s="140"/>
      <c r="AG259" s="140"/>
      <c r="AH259" s="140"/>
      <c r="AI259" s="140"/>
      <c r="AJ259" s="140"/>
      <c r="AK259" s="140"/>
      <c r="AL259" s="140"/>
      <c r="AM259" s="140"/>
      <c r="AN259" s="140"/>
      <c r="AO259" s="140"/>
      <c r="AP259" s="140"/>
      <c r="AQ259" s="140"/>
      <c r="AR259" s="140"/>
      <c r="AS259" s="140"/>
      <c r="AT259" s="140"/>
      <c r="AU259" s="140"/>
      <c r="AV259" s="140"/>
      <c r="AW259" s="140"/>
      <c r="AX259" s="140"/>
      <c r="AY259" s="140"/>
      <c r="AZ259" s="140"/>
      <c r="BA259" s="140"/>
      <c r="BB259" s="140"/>
      <c r="BC259" s="140"/>
      <c r="BD259" s="140"/>
      <c r="BE259" s="140"/>
      <c r="BF259" s="140"/>
      <c r="BG259" s="140"/>
      <c r="BH259" s="140"/>
      <c r="BI259" s="140"/>
      <c r="BJ259" s="140"/>
      <c r="BK259" s="140"/>
      <c r="BL259" s="140"/>
      <c r="BM259" s="140"/>
      <c r="BN259" s="140"/>
      <c r="BO259" s="140"/>
      <c r="BP259" s="140"/>
      <c r="BQ259" s="140"/>
      <c r="BR259" s="140"/>
      <c r="BS259" s="140"/>
      <c r="BT259" s="140"/>
      <c r="BU259" s="140"/>
      <c r="BV259" s="140"/>
      <c r="BW259" s="140"/>
      <c r="BX259" s="140"/>
      <c r="BY259" s="140"/>
      <c r="BZ259" s="140"/>
      <c r="CA259" s="140"/>
      <c r="CB259" s="140"/>
      <c r="CC259" s="140"/>
      <c r="CD259" s="140"/>
      <c r="CE259" s="140"/>
      <c r="CF259" s="140"/>
      <c r="CG259" s="140"/>
      <c r="CH259" s="140"/>
      <c r="CI259" s="140"/>
      <c r="CJ259" s="140"/>
      <c r="CK259" s="140"/>
      <c r="CL259" s="140"/>
      <c r="CM259" s="140"/>
      <c r="CN259" s="140"/>
      <c r="CO259" s="140"/>
      <c r="CP259" s="140"/>
      <c r="CQ259" s="140"/>
      <c r="CR259" s="140"/>
      <c r="CS259" s="140"/>
      <c r="CT259" s="140"/>
      <c r="CU259" s="140"/>
      <c r="CV259" s="140"/>
      <c r="CW259" s="140"/>
      <c r="CX259" s="140"/>
      <c r="CY259" s="140"/>
      <c r="CZ259" s="140"/>
      <c r="DA259" s="140"/>
      <c r="DB259" s="140"/>
      <c r="DC259" s="140"/>
      <c r="DD259" s="140"/>
      <c r="DE259" s="140"/>
      <c r="DF259" s="140"/>
      <c r="DG259" s="140"/>
      <c r="DH259" s="140"/>
      <c r="DI259" s="140"/>
      <c r="DJ259" s="140"/>
      <c r="DK259" s="140"/>
      <c r="DL259" s="140"/>
      <c r="DM259" s="140"/>
      <c r="DN259" s="140"/>
      <c r="DO259" s="140"/>
      <c r="DP259" s="140"/>
      <c r="DQ259" s="140"/>
      <c r="DR259" s="140"/>
      <c r="DS259" s="140"/>
      <c r="DT259" s="140"/>
      <c r="DU259" s="140"/>
      <c r="DV259" s="140"/>
      <c r="DW259" s="140"/>
      <c r="DX259" s="140"/>
      <c r="DY259" s="140"/>
      <c r="DZ259" s="140"/>
      <c r="EA259" s="140"/>
      <c r="EB259" s="140"/>
      <c r="EC259" s="140"/>
      <c r="ED259" s="140"/>
      <c r="EE259" s="140"/>
      <c r="EF259" s="140"/>
      <c r="EG259" s="140"/>
      <c r="EH259" s="140"/>
      <c r="EI259" s="140"/>
      <c r="EJ259" s="140"/>
      <c r="EK259" s="140"/>
      <c r="EL259" s="140"/>
      <c r="EM259" s="140"/>
      <c r="EN259" s="140"/>
      <c r="EO259" s="140"/>
      <c r="EP259" s="140"/>
      <c r="EQ259" s="140"/>
      <c r="ER259" s="140"/>
      <c r="ES259" s="140"/>
      <c r="ET259" s="140"/>
      <c r="EU259" s="140"/>
      <c r="EV259" s="140"/>
      <c r="EW259" s="140"/>
      <c r="EX259" s="140"/>
      <c r="EY259" s="140"/>
      <c r="EZ259" s="140"/>
      <c r="FA259" s="140"/>
      <c r="FB259" s="140"/>
      <c r="FC259" s="140"/>
      <c r="FD259" s="140"/>
      <c r="FE259" s="140"/>
      <c r="FF259" s="140"/>
      <c r="FG259" s="140"/>
      <c r="FH259" s="140"/>
      <c r="FI259" s="140"/>
      <c r="FJ259" s="140"/>
      <c r="FK259" s="140"/>
      <c r="FL259" s="140"/>
      <c r="FM259" s="140"/>
      <c r="FN259" s="140"/>
      <c r="FO259" s="140"/>
      <c r="FP259" s="140"/>
      <c r="FQ259" s="140"/>
      <c r="FR259" s="140"/>
      <c r="FS259" s="140"/>
      <c r="FT259" s="140"/>
      <c r="FU259" s="140"/>
      <c r="FV259" s="140"/>
      <c r="FW259" s="140"/>
      <c r="FX259" s="140"/>
      <c r="FY259" s="140"/>
      <c r="FZ259" s="140"/>
      <c r="GA259" s="140"/>
      <c r="GB259" s="140"/>
      <c r="GC259" s="140"/>
      <c r="GD259" s="140"/>
      <c r="GE259" s="140"/>
      <c r="GF259" s="140"/>
      <c r="GG259" s="140"/>
      <c r="GH259" s="140"/>
      <c r="GI259" s="140"/>
      <c r="GJ259" s="140"/>
      <c r="GK259" s="140"/>
      <c r="GL259" s="140"/>
      <c r="GM259" s="140"/>
      <c r="GN259" s="140"/>
      <c r="GO259" s="140"/>
      <c r="GP259" s="140"/>
      <c r="GQ259" s="140"/>
      <c r="GR259" s="140"/>
      <c r="GS259" s="140"/>
      <c r="GT259" s="140"/>
      <c r="GU259" s="140"/>
      <c r="GV259" s="140"/>
      <c r="GW259" s="140"/>
      <c r="GX259" s="140"/>
      <c r="GY259" s="140"/>
      <c r="GZ259" s="140"/>
      <c r="HA259" s="140"/>
      <c r="HB259" s="140"/>
      <c r="HC259" s="140"/>
      <c r="HD259" s="140"/>
      <c r="HE259" s="140"/>
      <c r="HF259" s="140"/>
      <c r="HG259" s="140"/>
      <c r="HH259" s="140"/>
      <c r="HI259" s="140"/>
      <c r="HJ259" s="140"/>
      <c r="HK259" s="140"/>
      <c r="HL259" s="140"/>
      <c r="HM259" s="140"/>
      <c r="HN259" s="140"/>
      <c r="HO259" s="140"/>
      <c r="HP259" s="140"/>
      <c r="HQ259" s="140"/>
      <c r="HR259" s="140"/>
      <c r="HS259" s="140"/>
      <c r="HT259" s="140"/>
      <c r="HU259" s="140"/>
      <c r="HV259" s="140"/>
      <c r="HW259" s="141"/>
      <c r="HX259" s="142"/>
    </row>
    <row collapsed="false" customFormat="false" customHeight="false" hidden="false" ht="12.75" outlineLevel="0" r="260">
      <c r="D260" s="113" t="s">
        <v>374</v>
      </c>
      <c r="E260" s="139"/>
      <c r="F260" s="140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  <c r="AA260" s="140"/>
      <c r="AB260" s="140"/>
      <c r="AC260" s="140"/>
      <c r="AD260" s="140"/>
      <c r="AE260" s="140"/>
      <c r="AF260" s="140"/>
      <c r="AG260" s="140"/>
      <c r="AH260" s="140"/>
      <c r="AI260" s="140"/>
      <c r="AJ260" s="140"/>
      <c r="AK260" s="140"/>
      <c r="AL260" s="140"/>
      <c r="AM260" s="140"/>
      <c r="AN260" s="140"/>
      <c r="AO260" s="140"/>
      <c r="AP260" s="140"/>
      <c r="AQ260" s="140"/>
      <c r="AR260" s="140"/>
      <c r="AS260" s="140"/>
      <c r="AT260" s="140"/>
      <c r="AU260" s="140"/>
      <c r="AV260" s="140"/>
      <c r="AW260" s="140"/>
      <c r="AX260" s="140"/>
      <c r="AY260" s="140"/>
      <c r="AZ260" s="140"/>
      <c r="BA260" s="140"/>
      <c r="BB260" s="140"/>
      <c r="BC260" s="140"/>
      <c r="BD260" s="140"/>
      <c r="BE260" s="140"/>
      <c r="BF260" s="140"/>
      <c r="BG260" s="140"/>
      <c r="BH260" s="140"/>
      <c r="BI260" s="140"/>
      <c r="BJ260" s="140"/>
      <c r="BK260" s="140"/>
      <c r="BL260" s="140"/>
      <c r="BM260" s="140"/>
      <c r="BN260" s="140"/>
      <c r="BO260" s="140"/>
      <c r="BP260" s="140"/>
      <c r="BQ260" s="140"/>
      <c r="BR260" s="140"/>
      <c r="BS260" s="140"/>
      <c r="BT260" s="140"/>
      <c r="BU260" s="140"/>
      <c r="BV260" s="140"/>
      <c r="BW260" s="140"/>
      <c r="BX260" s="140"/>
      <c r="BY260" s="140"/>
      <c r="BZ260" s="140"/>
      <c r="CA260" s="140"/>
      <c r="CB260" s="140"/>
      <c r="CC260" s="140"/>
      <c r="CD260" s="140"/>
      <c r="CE260" s="140"/>
      <c r="CF260" s="140"/>
      <c r="CG260" s="140"/>
      <c r="CH260" s="140"/>
      <c r="CI260" s="140"/>
      <c r="CJ260" s="140"/>
      <c r="CK260" s="140"/>
      <c r="CL260" s="140"/>
      <c r="CM260" s="140"/>
      <c r="CN260" s="140"/>
      <c r="CO260" s="140"/>
      <c r="CP260" s="140"/>
      <c r="CQ260" s="140"/>
      <c r="CR260" s="140"/>
      <c r="CS260" s="140"/>
      <c r="CT260" s="140"/>
      <c r="CU260" s="140"/>
      <c r="CV260" s="140"/>
      <c r="CW260" s="140"/>
      <c r="CX260" s="140"/>
      <c r="CY260" s="140"/>
      <c r="CZ260" s="140"/>
      <c r="DA260" s="140"/>
      <c r="DB260" s="140"/>
      <c r="DC260" s="140"/>
      <c r="DD260" s="140"/>
      <c r="DE260" s="140"/>
      <c r="DF260" s="140"/>
      <c r="DG260" s="140"/>
      <c r="DH260" s="140"/>
      <c r="DI260" s="140"/>
      <c r="DJ260" s="140"/>
      <c r="DK260" s="140"/>
      <c r="DL260" s="140"/>
      <c r="DM260" s="140"/>
      <c r="DN260" s="140"/>
      <c r="DO260" s="140"/>
      <c r="DP260" s="140"/>
      <c r="DQ260" s="140"/>
      <c r="DR260" s="140"/>
      <c r="DS260" s="140"/>
      <c r="DT260" s="140"/>
      <c r="DU260" s="140"/>
      <c r="DV260" s="140"/>
      <c r="DW260" s="140"/>
      <c r="DX260" s="140"/>
      <c r="DY260" s="140"/>
      <c r="DZ260" s="140"/>
      <c r="EA260" s="140"/>
      <c r="EB260" s="140"/>
      <c r="EC260" s="140"/>
      <c r="ED260" s="140"/>
      <c r="EE260" s="140"/>
      <c r="EF260" s="140"/>
      <c r="EG260" s="140"/>
      <c r="EH260" s="140"/>
      <c r="EI260" s="140"/>
      <c r="EJ260" s="140"/>
      <c r="EK260" s="140"/>
      <c r="EL260" s="140"/>
      <c r="EM260" s="140"/>
      <c r="EN260" s="140"/>
      <c r="EO260" s="140"/>
      <c r="EP260" s="140"/>
      <c r="EQ260" s="140"/>
      <c r="ER260" s="140"/>
      <c r="ES260" s="140"/>
      <c r="ET260" s="140"/>
      <c r="EU260" s="140"/>
      <c r="EV260" s="140"/>
      <c r="EW260" s="140"/>
      <c r="EX260" s="140"/>
      <c r="EY260" s="140"/>
      <c r="EZ260" s="140"/>
      <c r="FA260" s="140"/>
      <c r="FB260" s="140"/>
      <c r="FC260" s="140"/>
      <c r="FD260" s="140"/>
      <c r="FE260" s="140"/>
      <c r="FF260" s="140"/>
      <c r="FG260" s="140"/>
      <c r="FH260" s="140"/>
      <c r="FI260" s="140"/>
      <c r="FJ260" s="140"/>
      <c r="FK260" s="140"/>
      <c r="FL260" s="140"/>
      <c r="FM260" s="140"/>
      <c r="FN260" s="140"/>
      <c r="FO260" s="140"/>
      <c r="FP260" s="140"/>
      <c r="FQ260" s="140"/>
      <c r="FR260" s="140"/>
      <c r="FS260" s="140"/>
      <c r="FT260" s="140"/>
      <c r="FU260" s="140"/>
      <c r="FV260" s="140"/>
      <c r="FW260" s="140"/>
      <c r="FX260" s="140"/>
      <c r="FY260" s="140"/>
      <c r="FZ260" s="140"/>
      <c r="GA260" s="140"/>
      <c r="GB260" s="140"/>
      <c r="GC260" s="140"/>
      <c r="GD260" s="140"/>
      <c r="GE260" s="140"/>
      <c r="GF260" s="140"/>
      <c r="GG260" s="140"/>
      <c r="GH260" s="140"/>
      <c r="GI260" s="140"/>
      <c r="GJ260" s="140"/>
      <c r="GK260" s="140"/>
      <c r="GL260" s="140"/>
      <c r="GM260" s="140"/>
      <c r="GN260" s="140"/>
      <c r="GO260" s="140"/>
      <c r="GP260" s="140"/>
      <c r="GQ260" s="140"/>
      <c r="GR260" s="140"/>
      <c r="GS260" s="140"/>
      <c r="GT260" s="140"/>
      <c r="GU260" s="140"/>
      <c r="GV260" s="140"/>
      <c r="GW260" s="140"/>
      <c r="GX260" s="140"/>
      <c r="GY260" s="140"/>
      <c r="GZ260" s="140"/>
      <c r="HA260" s="140"/>
      <c r="HB260" s="140"/>
      <c r="HC260" s="140"/>
      <c r="HD260" s="140"/>
      <c r="HE260" s="140"/>
      <c r="HF260" s="140"/>
      <c r="HG260" s="140"/>
      <c r="HH260" s="140"/>
      <c r="HI260" s="140"/>
      <c r="HJ260" s="140"/>
      <c r="HK260" s="140"/>
      <c r="HL260" s="140"/>
      <c r="HM260" s="140"/>
      <c r="HN260" s="140"/>
      <c r="HO260" s="140"/>
      <c r="HP260" s="140"/>
      <c r="HQ260" s="140"/>
      <c r="HR260" s="140"/>
      <c r="HS260" s="140"/>
      <c r="HT260" s="140"/>
      <c r="HU260" s="140"/>
      <c r="HV260" s="140"/>
      <c r="HW260" s="141"/>
      <c r="HX260" s="142"/>
    </row>
    <row collapsed="false" customFormat="false" customHeight="false" hidden="false" ht="12.75" outlineLevel="0" r="261">
      <c r="D261" s="113" t="s">
        <v>375</v>
      </c>
      <c r="E261" s="139"/>
      <c r="F261" s="140"/>
      <c r="G261" s="140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  <c r="AA261" s="140"/>
      <c r="AB261" s="140"/>
      <c r="AC261" s="140"/>
      <c r="AD261" s="140"/>
      <c r="AE261" s="140"/>
      <c r="AF261" s="140"/>
      <c r="AG261" s="140"/>
      <c r="AH261" s="140"/>
      <c r="AI261" s="140"/>
      <c r="AJ261" s="140"/>
      <c r="AK261" s="140"/>
      <c r="AL261" s="140"/>
      <c r="AM261" s="140"/>
      <c r="AN261" s="140"/>
      <c r="AO261" s="140"/>
      <c r="AP261" s="140"/>
      <c r="AQ261" s="140"/>
      <c r="AR261" s="140"/>
      <c r="AS261" s="140"/>
      <c r="AT261" s="140"/>
      <c r="AU261" s="140"/>
      <c r="AV261" s="140"/>
      <c r="AW261" s="140"/>
      <c r="AX261" s="140"/>
      <c r="AY261" s="140"/>
      <c r="AZ261" s="140"/>
      <c r="BA261" s="140"/>
      <c r="BB261" s="140"/>
      <c r="BC261" s="140"/>
      <c r="BD261" s="140"/>
      <c r="BE261" s="140"/>
      <c r="BF261" s="140"/>
      <c r="BG261" s="140"/>
      <c r="BH261" s="140"/>
      <c r="BI261" s="140"/>
      <c r="BJ261" s="140"/>
      <c r="BK261" s="140"/>
      <c r="BL261" s="140"/>
      <c r="BM261" s="140"/>
      <c r="BN261" s="140"/>
      <c r="BO261" s="140"/>
      <c r="BP261" s="140"/>
      <c r="BQ261" s="140"/>
      <c r="BR261" s="140"/>
      <c r="BS261" s="140"/>
      <c r="BT261" s="140"/>
      <c r="BU261" s="140"/>
      <c r="BV261" s="140"/>
      <c r="BW261" s="140"/>
      <c r="BX261" s="140"/>
      <c r="BY261" s="140"/>
      <c r="BZ261" s="140"/>
      <c r="CA261" s="140"/>
      <c r="CB261" s="140"/>
      <c r="CC261" s="140"/>
      <c r="CD261" s="140"/>
      <c r="CE261" s="140"/>
      <c r="CF261" s="140"/>
      <c r="CG261" s="140"/>
      <c r="CH261" s="140"/>
      <c r="CI261" s="140"/>
      <c r="CJ261" s="140"/>
      <c r="CK261" s="140"/>
      <c r="CL261" s="140"/>
      <c r="CM261" s="140"/>
      <c r="CN261" s="140"/>
      <c r="CO261" s="140"/>
      <c r="CP261" s="140"/>
      <c r="CQ261" s="140"/>
      <c r="CR261" s="140"/>
      <c r="CS261" s="140"/>
      <c r="CT261" s="140"/>
      <c r="CU261" s="140"/>
      <c r="CV261" s="140"/>
      <c r="CW261" s="140"/>
      <c r="CX261" s="140"/>
      <c r="CY261" s="140"/>
      <c r="CZ261" s="140"/>
      <c r="DA261" s="140"/>
      <c r="DB261" s="140"/>
      <c r="DC261" s="140"/>
      <c r="DD261" s="140"/>
      <c r="DE261" s="140"/>
      <c r="DF261" s="140"/>
      <c r="DG261" s="140"/>
      <c r="DH261" s="140"/>
      <c r="DI261" s="140"/>
      <c r="DJ261" s="140"/>
      <c r="DK261" s="140"/>
      <c r="DL261" s="140"/>
      <c r="DM261" s="140"/>
      <c r="DN261" s="140"/>
      <c r="DO261" s="140"/>
      <c r="DP261" s="140"/>
      <c r="DQ261" s="140"/>
      <c r="DR261" s="140"/>
      <c r="DS261" s="140"/>
      <c r="DT261" s="140"/>
      <c r="DU261" s="140"/>
      <c r="DV261" s="140"/>
      <c r="DW261" s="140"/>
      <c r="DX261" s="140"/>
      <c r="DY261" s="140"/>
      <c r="DZ261" s="140"/>
      <c r="EA261" s="140"/>
      <c r="EB261" s="140"/>
      <c r="EC261" s="140"/>
      <c r="ED261" s="140"/>
      <c r="EE261" s="140"/>
      <c r="EF261" s="140"/>
      <c r="EG261" s="140"/>
      <c r="EH261" s="140"/>
      <c r="EI261" s="140"/>
      <c r="EJ261" s="140"/>
      <c r="EK261" s="140"/>
      <c r="EL261" s="140"/>
      <c r="EM261" s="140"/>
      <c r="EN261" s="140"/>
      <c r="EO261" s="140"/>
      <c r="EP261" s="140"/>
      <c r="EQ261" s="140"/>
      <c r="ER261" s="140"/>
      <c r="ES261" s="140"/>
      <c r="ET261" s="140"/>
      <c r="EU261" s="140"/>
      <c r="EV261" s="140"/>
      <c r="EW261" s="140"/>
      <c r="EX261" s="140"/>
      <c r="EY261" s="140"/>
      <c r="EZ261" s="140"/>
      <c r="FA261" s="140"/>
      <c r="FB261" s="140"/>
      <c r="FC261" s="140"/>
      <c r="FD261" s="140"/>
      <c r="FE261" s="140"/>
      <c r="FF261" s="140"/>
      <c r="FG261" s="140"/>
      <c r="FH261" s="140"/>
      <c r="FI261" s="140"/>
      <c r="FJ261" s="140"/>
      <c r="FK261" s="140"/>
      <c r="FL261" s="140"/>
      <c r="FM261" s="140"/>
      <c r="FN261" s="140"/>
      <c r="FO261" s="140"/>
      <c r="FP261" s="140"/>
      <c r="FQ261" s="140"/>
      <c r="FR261" s="140"/>
      <c r="FS261" s="140"/>
      <c r="FT261" s="140"/>
      <c r="FU261" s="140"/>
      <c r="FV261" s="140"/>
      <c r="FW261" s="140"/>
      <c r="FX261" s="140"/>
      <c r="FY261" s="140"/>
      <c r="FZ261" s="140"/>
      <c r="GA261" s="140"/>
      <c r="GB261" s="140"/>
      <c r="GC261" s="140"/>
      <c r="GD261" s="140"/>
      <c r="GE261" s="140"/>
      <c r="GF261" s="140"/>
      <c r="GG261" s="140"/>
      <c r="GH261" s="140"/>
      <c r="GI261" s="140"/>
      <c r="GJ261" s="140"/>
      <c r="GK261" s="140"/>
      <c r="GL261" s="140"/>
      <c r="GM261" s="140"/>
      <c r="GN261" s="140"/>
      <c r="GO261" s="140"/>
      <c r="GP261" s="140"/>
      <c r="GQ261" s="140"/>
      <c r="GR261" s="140"/>
      <c r="GS261" s="140"/>
      <c r="GT261" s="140"/>
      <c r="GU261" s="140"/>
      <c r="GV261" s="140"/>
      <c r="GW261" s="140"/>
      <c r="GX261" s="140"/>
      <c r="GY261" s="140"/>
      <c r="GZ261" s="140"/>
      <c r="HA261" s="140"/>
      <c r="HB261" s="140"/>
      <c r="HC261" s="140"/>
      <c r="HD261" s="140"/>
      <c r="HE261" s="140"/>
      <c r="HF261" s="140"/>
      <c r="HG261" s="140"/>
      <c r="HH261" s="140"/>
      <c r="HI261" s="140"/>
      <c r="HJ261" s="140"/>
      <c r="HK261" s="140"/>
      <c r="HL261" s="140"/>
      <c r="HM261" s="140"/>
      <c r="HN261" s="140"/>
      <c r="HO261" s="140"/>
      <c r="HP261" s="140"/>
      <c r="HQ261" s="140"/>
      <c r="HR261" s="140"/>
      <c r="HS261" s="140"/>
      <c r="HT261" s="140"/>
      <c r="HU261" s="140"/>
      <c r="HV261" s="140"/>
      <c r="HW261" s="141"/>
      <c r="HX261" s="142"/>
    </row>
    <row collapsed="false" customFormat="false" customHeight="false" hidden="false" ht="12.75" outlineLevel="0" r="262">
      <c r="D262" s="113" t="s">
        <v>376</v>
      </c>
      <c r="E262" s="139"/>
      <c r="F262" s="140"/>
      <c r="G262" s="140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  <c r="AA262" s="140"/>
      <c r="AB262" s="140"/>
      <c r="AC262" s="140"/>
      <c r="AD262" s="140"/>
      <c r="AE262" s="140"/>
      <c r="AF262" s="140"/>
      <c r="AG262" s="140"/>
      <c r="AH262" s="140"/>
      <c r="AI262" s="140"/>
      <c r="AJ262" s="140"/>
      <c r="AK262" s="140"/>
      <c r="AL262" s="140"/>
      <c r="AM262" s="140"/>
      <c r="AN262" s="140"/>
      <c r="AO262" s="140"/>
      <c r="AP262" s="140"/>
      <c r="AQ262" s="140"/>
      <c r="AR262" s="140"/>
      <c r="AS262" s="140"/>
      <c r="AT262" s="140"/>
      <c r="AU262" s="140"/>
      <c r="AV262" s="140"/>
      <c r="AW262" s="140"/>
      <c r="AX262" s="140"/>
      <c r="AY262" s="140"/>
      <c r="AZ262" s="140"/>
      <c r="BA262" s="140"/>
      <c r="BB262" s="140"/>
      <c r="BC262" s="140"/>
      <c r="BD262" s="140"/>
      <c r="BE262" s="140"/>
      <c r="BF262" s="140"/>
      <c r="BG262" s="140"/>
      <c r="BH262" s="140"/>
      <c r="BI262" s="140"/>
      <c r="BJ262" s="140"/>
      <c r="BK262" s="140"/>
      <c r="BL262" s="140"/>
      <c r="BM262" s="140"/>
      <c r="BN262" s="140"/>
      <c r="BO262" s="140"/>
      <c r="BP262" s="140"/>
      <c r="BQ262" s="140"/>
      <c r="BR262" s="140"/>
      <c r="BS262" s="140"/>
      <c r="BT262" s="140"/>
      <c r="BU262" s="140"/>
      <c r="BV262" s="140"/>
      <c r="BW262" s="140"/>
      <c r="BX262" s="140"/>
      <c r="BY262" s="140"/>
      <c r="BZ262" s="140"/>
      <c r="CA262" s="140"/>
      <c r="CB262" s="140"/>
      <c r="CC262" s="140"/>
      <c r="CD262" s="140"/>
      <c r="CE262" s="140"/>
      <c r="CF262" s="140"/>
      <c r="CG262" s="140"/>
      <c r="CH262" s="140"/>
      <c r="CI262" s="140"/>
      <c r="CJ262" s="140"/>
      <c r="CK262" s="140"/>
      <c r="CL262" s="140"/>
      <c r="CM262" s="140"/>
      <c r="CN262" s="140"/>
      <c r="CO262" s="140"/>
      <c r="CP262" s="140"/>
      <c r="CQ262" s="140"/>
      <c r="CR262" s="140"/>
      <c r="CS262" s="140"/>
      <c r="CT262" s="140"/>
      <c r="CU262" s="140"/>
      <c r="CV262" s="140"/>
      <c r="CW262" s="140"/>
      <c r="CX262" s="140"/>
      <c r="CY262" s="140"/>
      <c r="CZ262" s="140"/>
      <c r="DA262" s="140"/>
      <c r="DB262" s="140"/>
      <c r="DC262" s="140"/>
      <c r="DD262" s="140"/>
      <c r="DE262" s="140"/>
      <c r="DF262" s="140"/>
      <c r="DG262" s="140"/>
      <c r="DH262" s="140"/>
      <c r="DI262" s="140"/>
      <c r="DJ262" s="140"/>
      <c r="DK262" s="140"/>
      <c r="DL262" s="140"/>
      <c r="DM262" s="140"/>
      <c r="DN262" s="140"/>
      <c r="DO262" s="140"/>
      <c r="DP262" s="140"/>
      <c r="DQ262" s="140"/>
      <c r="DR262" s="140"/>
      <c r="DS262" s="140"/>
      <c r="DT262" s="140"/>
      <c r="DU262" s="140"/>
      <c r="DV262" s="140"/>
      <c r="DW262" s="140"/>
      <c r="DX262" s="140"/>
      <c r="DY262" s="140"/>
      <c r="DZ262" s="140"/>
      <c r="EA262" s="140"/>
      <c r="EB262" s="140"/>
      <c r="EC262" s="140"/>
      <c r="ED262" s="140"/>
      <c r="EE262" s="140"/>
      <c r="EF262" s="140"/>
      <c r="EG262" s="140"/>
      <c r="EH262" s="140"/>
      <c r="EI262" s="140"/>
      <c r="EJ262" s="140"/>
      <c r="EK262" s="140"/>
      <c r="EL262" s="140"/>
      <c r="EM262" s="140"/>
      <c r="EN262" s="140"/>
      <c r="EO262" s="140"/>
      <c r="EP262" s="140"/>
      <c r="EQ262" s="140"/>
      <c r="ER262" s="140"/>
      <c r="ES262" s="140"/>
      <c r="ET262" s="140"/>
      <c r="EU262" s="140"/>
      <c r="EV262" s="140"/>
      <c r="EW262" s="140"/>
      <c r="EX262" s="140"/>
      <c r="EY262" s="140"/>
      <c r="EZ262" s="140"/>
      <c r="FA262" s="140"/>
      <c r="FB262" s="140"/>
      <c r="FC262" s="140"/>
      <c r="FD262" s="140"/>
      <c r="FE262" s="140"/>
      <c r="FF262" s="140"/>
      <c r="FG262" s="140"/>
      <c r="FH262" s="140"/>
      <c r="FI262" s="140"/>
      <c r="FJ262" s="140"/>
      <c r="FK262" s="140"/>
      <c r="FL262" s="140"/>
      <c r="FM262" s="140"/>
      <c r="FN262" s="140"/>
      <c r="FO262" s="140"/>
      <c r="FP262" s="140"/>
      <c r="FQ262" s="140"/>
      <c r="FR262" s="140"/>
      <c r="FS262" s="140"/>
      <c r="FT262" s="140"/>
      <c r="FU262" s="140"/>
      <c r="FV262" s="140"/>
      <c r="FW262" s="140"/>
      <c r="FX262" s="140"/>
      <c r="FY262" s="140"/>
      <c r="FZ262" s="140"/>
      <c r="GA262" s="140"/>
      <c r="GB262" s="140"/>
      <c r="GC262" s="140"/>
      <c r="GD262" s="140"/>
      <c r="GE262" s="140"/>
      <c r="GF262" s="140"/>
      <c r="GG262" s="140"/>
      <c r="GH262" s="140"/>
      <c r="GI262" s="140"/>
      <c r="GJ262" s="140"/>
      <c r="GK262" s="140"/>
      <c r="GL262" s="140"/>
      <c r="GM262" s="140"/>
      <c r="GN262" s="140"/>
      <c r="GO262" s="140"/>
      <c r="GP262" s="140"/>
      <c r="GQ262" s="140"/>
      <c r="GR262" s="140"/>
      <c r="GS262" s="140"/>
      <c r="GT262" s="140"/>
      <c r="GU262" s="140"/>
      <c r="GV262" s="140"/>
      <c r="GW262" s="140"/>
      <c r="GX262" s="140"/>
      <c r="GY262" s="140"/>
      <c r="GZ262" s="140"/>
      <c r="HA262" s="140"/>
      <c r="HB262" s="140"/>
      <c r="HC262" s="140"/>
      <c r="HD262" s="140"/>
      <c r="HE262" s="140"/>
      <c r="HF262" s="140"/>
      <c r="HG262" s="140"/>
      <c r="HH262" s="140"/>
      <c r="HI262" s="140"/>
      <c r="HJ262" s="140"/>
      <c r="HK262" s="140"/>
      <c r="HL262" s="140"/>
      <c r="HM262" s="140"/>
      <c r="HN262" s="140"/>
      <c r="HO262" s="140"/>
      <c r="HP262" s="140"/>
      <c r="HQ262" s="140"/>
      <c r="HR262" s="140"/>
      <c r="HS262" s="140"/>
      <c r="HT262" s="140"/>
      <c r="HU262" s="140"/>
      <c r="HV262" s="140"/>
      <c r="HW262" s="141"/>
      <c r="HX262" s="142"/>
    </row>
    <row collapsed="false" customFormat="false" customHeight="false" hidden="false" ht="12.75" outlineLevel="0" r="263">
      <c r="D263" s="113" t="s">
        <v>377</v>
      </c>
      <c r="E263" s="139"/>
      <c r="F263" s="140"/>
      <c r="G263" s="140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  <c r="AA263" s="140"/>
      <c r="AB263" s="140"/>
      <c r="AC263" s="140"/>
      <c r="AD263" s="140"/>
      <c r="AE263" s="140"/>
      <c r="AF263" s="140"/>
      <c r="AG263" s="140"/>
      <c r="AH263" s="140"/>
      <c r="AI263" s="140"/>
      <c r="AJ263" s="140"/>
      <c r="AK263" s="140"/>
      <c r="AL263" s="140"/>
      <c r="AM263" s="140"/>
      <c r="AN263" s="140"/>
      <c r="AO263" s="140"/>
      <c r="AP263" s="140"/>
      <c r="AQ263" s="140"/>
      <c r="AR263" s="140"/>
      <c r="AS263" s="140"/>
      <c r="AT263" s="140"/>
      <c r="AU263" s="140"/>
      <c r="AV263" s="140"/>
      <c r="AW263" s="140"/>
      <c r="AX263" s="140"/>
      <c r="AY263" s="140"/>
      <c r="AZ263" s="140"/>
      <c r="BA263" s="140"/>
      <c r="BB263" s="140"/>
      <c r="BC263" s="140"/>
      <c r="BD263" s="140"/>
      <c r="BE263" s="140"/>
      <c r="BF263" s="140"/>
      <c r="BG263" s="140"/>
      <c r="BH263" s="140"/>
      <c r="BI263" s="140"/>
      <c r="BJ263" s="140"/>
      <c r="BK263" s="140"/>
      <c r="BL263" s="140"/>
      <c r="BM263" s="140"/>
      <c r="BN263" s="140"/>
      <c r="BO263" s="140"/>
      <c r="BP263" s="140"/>
      <c r="BQ263" s="140"/>
      <c r="BR263" s="140"/>
      <c r="BS263" s="140"/>
      <c r="BT263" s="140"/>
      <c r="BU263" s="140"/>
      <c r="BV263" s="140"/>
      <c r="BW263" s="140"/>
      <c r="BX263" s="140"/>
      <c r="BY263" s="140"/>
      <c r="BZ263" s="140"/>
      <c r="CA263" s="140"/>
      <c r="CB263" s="140"/>
      <c r="CC263" s="140"/>
      <c r="CD263" s="140"/>
      <c r="CE263" s="140"/>
      <c r="CF263" s="140"/>
      <c r="CG263" s="140"/>
      <c r="CH263" s="140"/>
      <c r="CI263" s="140"/>
      <c r="CJ263" s="140"/>
      <c r="CK263" s="140"/>
      <c r="CL263" s="140"/>
      <c r="CM263" s="140"/>
      <c r="CN263" s="140"/>
      <c r="CO263" s="140"/>
      <c r="CP263" s="140"/>
      <c r="CQ263" s="140"/>
      <c r="CR263" s="140"/>
      <c r="CS263" s="140"/>
      <c r="CT263" s="140"/>
      <c r="CU263" s="140"/>
      <c r="CV263" s="140"/>
      <c r="CW263" s="140"/>
      <c r="CX263" s="140"/>
      <c r="CY263" s="140"/>
      <c r="CZ263" s="140"/>
      <c r="DA263" s="140"/>
      <c r="DB263" s="140"/>
      <c r="DC263" s="140"/>
      <c r="DD263" s="140"/>
      <c r="DE263" s="140"/>
      <c r="DF263" s="140"/>
      <c r="DG263" s="140"/>
      <c r="DH263" s="140"/>
      <c r="DI263" s="140"/>
      <c r="DJ263" s="140"/>
      <c r="DK263" s="140"/>
      <c r="DL263" s="140"/>
      <c r="DM263" s="140"/>
      <c r="DN263" s="140"/>
      <c r="DO263" s="140"/>
      <c r="DP263" s="140"/>
      <c r="DQ263" s="140"/>
      <c r="DR263" s="140"/>
      <c r="DS263" s="140"/>
      <c r="DT263" s="140"/>
      <c r="DU263" s="140"/>
      <c r="DV263" s="140"/>
      <c r="DW263" s="140"/>
      <c r="DX263" s="140"/>
      <c r="DY263" s="140"/>
      <c r="DZ263" s="140"/>
      <c r="EA263" s="140"/>
      <c r="EB263" s="140"/>
      <c r="EC263" s="140"/>
      <c r="ED263" s="140"/>
      <c r="EE263" s="140"/>
      <c r="EF263" s="140"/>
      <c r="EG263" s="140"/>
      <c r="EH263" s="140"/>
      <c r="EI263" s="140"/>
      <c r="EJ263" s="140"/>
      <c r="EK263" s="140"/>
      <c r="EL263" s="140"/>
      <c r="EM263" s="140"/>
      <c r="EN263" s="140"/>
      <c r="EO263" s="140"/>
      <c r="EP263" s="140"/>
      <c r="EQ263" s="140"/>
      <c r="ER263" s="140"/>
      <c r="ES263" s="140"/>
      <c r="ET263" s="140"/>
      <c r="EU263" s="140"/>
      <c r="EV263" s="140"/>
      <c r="EW263" s="140"/>
      <c r="EX263" s="140"/>
      <c r="EY263" s="140"/>
      <c r="EZ263" s="140"/>
      <c r="FA263" s="140"/>
      <c r="FB263" s="140"/>
      <c r="FC263" s="140"/>
      <c r="FD263" s="140"/>
      <c r="FE263" s="140"/>
      <c r="FF263" s="140"/>
      <c r="FG263" s="140"/>
      <c r="FH263" s="140"/>
      <c r="FI263" s="140"/>
      <c r="FJ263" s="140"/>
      <c r="FK263" s="140"/>
      <c r="FL263" s="140"/>
      <c r="FM263" s="140"/>
      <c r="FN263" s="140"/>
      <c r="FO263" s="140"/>
      <c r="FP263" s="140"/>
      <c r="FQ263" s="140"/>
      <c r="FR263" s="140"/>
      <c r="FS263" s="140"/>
      <c r="FT263" s="140"/>
      <c r="FU263" s="140"/>
      <c r="FV263" s="140"/>
      <c r="FW263" s="140"/>
      <c r="FX263" s="140"/>
      <c r="FY263" s="140"/>
      <c r="FZ263" s="140"/>
      <c r="GA263" s="140"/>
      <c r="GB263" s="140"/>
      <c r="GC263" s="140"/>
      <c r="GD263" s="140"/>
      <c r="GE263" s="140"/>
      <c r="GF263" s="140"/>
      <c r="GG263" s="140"/>
      <c r="GH263" s="140"/>
      <c r="GI263" s="140"/>
      <c r="GJ263" s="140"/>
      <c r="GK263" s="140"/>
      <c r="GL263" s="140"/>
      <c r="GM263" s="140"/>
      <c r="GN263" s="140"/>
      <c r="GO263" s="140"/>
      <c r="GP263" s="140"/>
      <c r="GQ263" s="140"/>
      <c r="GR263" s="140"/>
      <c r="GS263" s="140"/>
      <c r="GT263" s="140"/>
      <c r="GU263" s="140"/>
      <c r="GV263" s="140"/>
      <c r="GW263" s="140"/>
      <c r="GX263" s="140"/>
      <c r="GY263" s="140"/>
      <c r="GZ263" s="140"/>
      <c r="HA263" s="140"/>
      <c r="HB263" s="140"/>
      <c r="HC263" s="140"/>
      <c r="HD263" s="140"/>
      <c r="HE263" s="140"/>
      <c r="HF263" s="140"/>
      <c r="HG263" s="140"/>
      <c r="HH263" s="140"/>
      <c r="HI263" s="140"/>
      <c r="HJ263" s="140"/>
      <c r="HK263" s="140"/>
      <c r="HL263" s="140"/>
      <c r="HM263" s="140"/>
      <c r="HN263" s="140"/>
      <c r="HO263" s="140"/>
      <c r="HP263" s="140"/>
      <c r="HQ263" s="140"/>
      <c r="HR263" s="140"/>
      <c r="HS263" s="140"/>
      <c r="HT263" s="140"/>
      <c r="HU263" s="140"/>
      <c r="HV263" s="140"/>
      <c r="HW263" s="141"/>
      <c r="HX263" s="142"/>
    </row>
    <row collapsed="false" customFormat="false" customHeight="false" hidden="false" ht="12.75" outlineLevel="0" r="264">
      <c r="D264" s="113" t="s">
        <v>378</v>
      </c>
      <c r="E264" s="139"/>
      <c r="F264" s="140"/>
      <c r="G264" s="140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  <c r="Y264" s="140"/>
      <c r="Z264" s="140"/>
      <c r="AA264" s="140"/>
      <c r="AB264" s="140"/>
      <c r="AC264" s="140"/>
      <c r="AD264" s="140"/>
      <c r="AE264" s="140"/>
      <c r="AF264" s="140"/>
      <c r="AG264" s="140"/>
      <c r="AH264" s="140"/>
      <c r="AI264" s="140"/>
      <c r="AJ264" s="140"/>
      <c r="AK264" s="140"/>
      <c r="AL264" s="140"/>
      <c r="AM264" s="140"/>
      <c r="AN264" s="140"/>
      <c r="AO264" s="140"/>
      <c r="AP264" s="140"/>
      <c r="AQ264" s="140"/>
      <c r="AR264" s="140"/>
      <c r="AS264" s="140"/>
      <c r="AT264" s="140"/>
      <c r="AU264" s="140"/>
      <c r="AV264" s="140"/>
      <c r="AW264" s="140"/>
      <c r="AX264" s="140"/>
      <c r="AY264" s="140"/>
      <c r="AZ264" s="140"/>
      <c r="BA264" s="140"/>
      <c r="BB264" s="140"/>
      <c r="BC264" s="140"/>
      <c r="BD264" s="140"/>
      <c r="BE264" s="140"/>
      <c r="BF264" s="140"/>
      <c r="BG264" s="140"/>
      <c r="BH264" s="140"/>
      <c r="BI264" s="140"/>
      <c r="BJ264" s="140"/>
      <c r="BK264" s="140"/>
      <c r="BL264" s="140"/>
      <c r="BM264" s="140"/>
      <c r="BN264" s="140"/>
      <c r="BO264" s="140"/>
      <c r="BP264" s="140"/>
      <c r="BQ264" s="140"/>
      <c r="BR264" s="140"/>
      <c r="BS264" s="140"/>
      <c r="BT264" s="140"/>
      <c r="BU264" s="140"/>
      <c r="BV264" s="140"/>
      <c r="BW264" s="140"/>
      <c r="BX264" s="140"/>
      <c r="BY264" s="140"/>
      <c r="BZ264" s="140"/>
      <c r="CA264" s="140"/>
      <c r="CB264" s="140"/>
      <c r="CC264" s="140"/>
      <c r="CD264" s="140"/>
      <c r="CE264" s="140"/>
      <c r="CF264" s="140"/>
      <c r="CG264" s="140"/>
      <c r="CH264" s="140"/>
      <c r="CI264" s="140"/>
      <c r="CJ264" s="140"/>
      <c r="CK264" s="140"/>
      <c r="CL264" s="140"/>
      <c r="CM264" s="140"/>
      <c r="CN264" s="140"/>
      <c r="CO264" s="140"/>
      <c r="CP264" s="140"/>
      <c r="CQ264" s="140"/>
      <c r="CR264" s="140"/>
      <c r="CS264" s="140"/>
      <c r="CT264" s="140"/>
      <c r="CU264" s="140"/>
      <c r="CV264" s="140"/>
      <c r="CW264" s="140"/>
      <c r="CX264" s="140"/>
      <c r="CY264" s="140"/>
      <c r="CZ264" s="140"/>
      <c r="DA264" s="140"/>
      <c r="DB264" s="140"/>
      <c r="DC264" s="140"/>
      <c r="DD264" s="140"/>
      <c r="DE264" s="140"/>
      <c r="DF264" s="140"/>
      <c r="DG264" s="140"/>
      <c r="DH264" s="140"/>
      <c r="DI264" s="140"/>
      <c r="DJ264" s="140"/>
      <c r="DK264" s="140"/>
      <c r="DL264" s="140"/>
      <c r="DM264" s="140"/>
      <c r="DN264" s="140"/>
      <c r="DO264" s="140"/>
      <c r="DP264" s="140"/>
      <c r="DQ264" s="140"/>
      <c r="DR264" s="140"/>
      <c r="DS264" s="140"/>
      <c r="DT264" s="140"/>
      <c r="DU264" s="140"/>
      <c r="DV264" s="140"/>
      <c r="DW264" s="140"/>
      <c r="DX264" s="140"/>
      <c r="DY264" s="140"/>
      <c r="DZ264" s="140"/>
      <c r="EA264" s="140"/>
      <c r="EB264" s="140"/>
      <c r="EC264" s="140"/>
      <c r="ED264" s="140"/>
      <c r="EE264" s="140"/>
      <c r="EF264" s="140"/>
      <c r="EG264" s="140"/>
      <c r="EH264" s="140"/>
      <c r="EI264" s="140"/>
      <c r="EJ264" s="140"/>
      <c r="EK264" s="140"/>
      <c r="EL264" s="140"/>
      <c r="EM264" s="140"/>
      <c r="EN264" s="140"/>
      <c r="EO264" s="140"/>
      <c r="EP264" s="140"/>
      <c r="EQ264" s="140"/>
      <c r="ER264" s="140"/>
      <c r="ES264" s="140"/>
      <c r="ET264" s="140"/>
      <c r="EU264" s="140"/>
      <c r="EV264" s="140"/>
      <c r="EW264" s="140"/>
      <c r="EX264" s="140"/>
      <c r="EY264" s="140"/>
      <c r="EZ264" s="140"/>
      <c r="FA264" s="140"/>
      <c r="FB264" s="140"/>
      <c r="FC264" s="140"/>
      <c r="FD264" s="140"/>
      <c r="FE264" s="140"/>
      <c r="FF264" s="140"/>
      <c r="FG264" s="140"/>
      <c r="FH264" s="140"/>
      <c r="FI264" s="140"/>
      <c r="FJ264" s="140"/>
      <c r="FK264" s="140"/>
      <c r="FL264" s="140"/>
      <c r="FM264" s="140"/>
      <c r="FN264" s="140"/>
      <c r="FO264" s="140"/>
      <c r="FP264" s="140"/>
      <c r="FQ264" s="140"/>
      <c r="FR264" s="140"/>
      <c r="FS264" s="140"/>
      <c r="FT264" s="140"/>
      <c r="FU264" s="140"/>
      <c r="FV264" s="140"/>
      <c r="FW264" s="140"/>
      <c r="FX264" s="140"/>
      <c r="FY264" s="140"/>
      <c r="FZ264" s="140"/>
      <c r="GA264" s="140"/>
      <c r="GB264" s="140"/>
      <c r="GC264" s="140"/>
      <c r="GD264" s="140"/>
      <c r="GE264" s="140"/>
      <c r="GF264" s="140"/>
      <c r="GG264" s="140"/>
      <c r="GH264" s="140"/>
      <c r="GI264" s="140"/>
      <c r="GJ264" s="140"/>
      <c r="GK264" s="140"/>
      <c r="GL264" s="140"/>
      <c r="GM264" s="140"/>
      <c r="GN264" s="140"/>
      <c r="GO264" s="140"/>
      <c r="GP264" s="140"/>
      <c r="GQ264" s="140"/>
      <c r="GR264" s="140"/>
      <c r="GS264" s="140"/>
      <c r="GT264" s="140"/>
      <c r="GU264" s="140"/>
      <c r="GV264" s="140"/>
      <c r="GW264" s="140"/>
      <c r="GX264" s="140"/>
      <c r="GY264" s="140"/>
      <c r="GZ264" s="140"/>
      <c r="HA264" s="140"/>
      <c r="HB264" s="140"/>
      <c r="HC264" s="140"/>
      <c r="HD264" s="140"/>
      <c r="HE264" s="140"/>
      <c r="HF264" s="140"/>
      <c r="HG264" s="140"/>
      <c r="HH264" s="140"/>
      <c r="HI264" s="140"/>
      <c r="HJ264" s="140"/>
      <c r="HK264" s="140"/>
      <c r="HL264" s="140"/>
      <c r="HM264" s="140"/>
      <c r="HN264" s="140"/>
      <c r="HO264" s="140"/>
      <c r="HP264" s="140"/>
      <c r="HQ264" s="140"/>
      <c r="HR264" s="140"/>
      <c r="HS264" s="140"/>
      <c r="HT264" s="140"/>
      <c r="HU264" s="140"/>
      <c r="HV264" s="140"/>
      <c r="HW264" s="141"/>
      <c r="HX264" s="142"/>
    </row>
    <row collapsed="false" customFormat="false" customHeight="false" hidden="false" ht="12.75" outlineLevel="0" r="265">
      <c r="D265" s="113" t="s">
        <v>380</v>
      </c>
      <c r="E265" s="139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  <c r="AA265" s="140"/>
      <c r="AB265" s="140"/>
      <c r="AC265" s="140"/>
      <c r="AD265" s="140"/>
      <c r="AE265" s="140"/>
      <c r="AF265" s="140"/>
      <c r="AG265" s="140"/>
      <c r="AH265" s="140"/>
      <c r="AI265" s="140"/>
      <c r="AJ265" s="140"/>
      <c r="AK265" s="140"/>
      <c r="AL265" s="140"/>
      <c r="AM265" s="140"/>
      <c r="AN265" s="140"/>
      <c r="AO265" s="140"/>
      <c r="AP265" s="140"/>
      <c r="AQ265" s="140"/>
      <c r="AR265" s="140"/>
      <c r="AS265" s="140"/>
      <c r="AT265" s="140"/>
      <c r="AU265" s="140"/>
      <c r="AV265" s="140"/>
      <c r="AW265" s="140"/>
      <c r="AX265" s="140"/>
      <c r="AY265" s="140"/>
      <c r="AZ265" s="140"/>
      <c r="BA265" s="140"/>
      <c r="BB265" s="140"/>
      <c r="BC265" s="140"/>
      <c r="BD265" s="140"/>
      <c r="BE265" s="140"/>
      <c r="BF265" s="140"/>
      <c r="BG265" s="140"/>
      <c r="BH265" s="140"/>
      <c r="BI265" s="140"/>
      <c r="BJ265" s="140"/>
      <c r="BK265" s="140"/>
      <c r="BL265" s="140"/>
      <c r="BM265" s="140"/>
      <c r="BN265" s="140"/>
      <c r="BO265" s="140"/>
      <c r="BP265" s="140"/>
      <c r="BQ265" s="140"/>
      <c r="BR265" s="140"/>
      <c r="BS265" s="140"/>
      <c r="BT265" s="140"/>
      <c r="BU265" s="140"/>
      <c r="BV265" s="140"/>
      <c r="BW265" s="140"/>
      <c r="BX265" s="140"/>
      <c r="BY265" s="140"/>
      <c r="BZ265" s="140"/>
      <c r="CA265" s="140"/>
      <c r="CB265" s="140"/>
      <c r="CC265" s="140"/>
      <c r="CD265" s="140"/>
      <c r="CE265" s="140"/>
      <c r="CF265" s="140"/>
      <c r="CG265" s="140"/>
      <c r="CH265" s="140"/>
      <c r="CI265" s="140"/>
      <c r="CJ265" s="140"/>
      <c r="CK265" s="140"/>
      <c r="CL265" s="140"/>
      <c r="CM265" s="140"/>
      <c r="CN265" s="140"/>
      <c r="CO265" s="140"/>
      <c r="CP265" s="140"/>
      <c r="CQ265" s="140"/>
      <c r="CR265" s="140"/>
      <c r="CS265" s="140"/>
      <c r="CT265" s="140"/>
      <c r="CU265" s="140"/>
      <c r="CV265" s="140"/>
      <c r="CW265" s="140"/>
      <c r="CX265" s="140"/>
      <c r="CY265" s="140"/>
      <c r="CZ265" s="140"/>
      <c r="DA265" s="140"/>
      <c r="DB265" s="140"/>
      <c r="DC265" s="140"/>
      <c r="DD265" s="140"/>
      <c r="DE265" s="140"/>
      <c r="DF265" s="140"/>
      <c r="DG265" s="140"/>
      <c r="DH265" s="140"/>
      <c r="DI265" s="140"/>
      <c r="DJ265" s="140"/>
      <c r="DK265" s="140"/>
      <c r="DL265" s="140"/>
      <c r="DM265" s="140"/>
      <c r="DN265" s="140"/>
      <c r="DO265" s="140"/>
      <c r="DP265" s="140"/>
      <c r="DQ265" s="140"/>
      <c r="DR265" s="140"/>
      <c r="DS265" s="140"/>
      <c r="DT265" s="140"/>
      <c r="DU265" s="140"/>
      <c r="DV265" s="140"/>
      <c r="DW265" s="140"/>
      <c r="DX265" s="140"/>
      <c r="DY265" s="140"/>
      <c r="DZ265" s="140"/>
      <c r="EA265" s="140"/>
      <c r="EB265" s="140"/>
      <c r="EC265" s="140"/>
      <c r="ED265" s="140"/>
      <c r="EE265" s="140"/>
      <c r="EF265" s="140"/>
      <c r="EG265" s="140"/>
      <c r="EH265" s="140"/>
      <c r="EI265" s="140"/>
      <c r="EJ265" s="140"/>
      <c r="EK265" s="140"/>
      <c r="EL265" s="140"/>
      <c r="EM265" s="140"/>
      <c r="EN265" s="140"/>
      <c r="EO265" s="140"/>
      <c r="EP265" s="140"/>
      <c r="EQ265" s="140"/>
      <c r="ER265" s="140"/>
      <c r="ES265" s="140"/>
      <c r="ET265" s="140"/>
      <c r="EU265" s="140"/>
      <c r="EV265" s="140"/>
      <c r="EW265" s="140"/>
      <c r="EX265" s="140"/>
      <c r="EY265" s="140"/>
      <c r="EZ265" s="140"/>
      <c r="FA265" s="140"/>
      <c r="FB265" s="140"/>
      <c r="FC265" s="140"/>
      <c r="FD265" s="140"/>
      <c r="FE265" s="140"/>
      <c r="FF265" s="140"/>
      <c r="FG265" s="140"/>
      <c r="FH265" s="140"/>
      <c r="FI265" s="140"/>
      <c r="FJ265" s="140"/>
      <c r="FK265" s="140"/>
      <c r="FL265" s="140"/>
      <c r="FM265" s="140"/>
      <c r="FN265" s="140"/>
      <c r="FO265" s="140"/>
      <c r="FP265" s="140"/>
      <c r="FQ265" s="140"/>
      <c r="FR265" s="140"/>
      <c r="FS265" s="140"/>
      <c r="FT265" s="140"/>
      <c r="FU265" s="140"/>
      <c r="FV265" s="140"/>
      <c r="FW265" s="140"/>
      <c r="FX265" s="140"/>
      <c r="FY265" s="140"/>
      <c r="FZ265" s="140"/>
      <c r="GA265" s="140"/>
      <c r="GB265" s="140"/>
      <c r="GC265" s="140"/>
      <c r="GD265" s="140"/>
      <c r="GE265" s="140"/>
      <c r="GF265" s="140"/>
      <c r="GG265" s="140"/>
      <c r="GH265" s="140"/>
      <c r="GI265" s="140"/>
      <c r="GJ265" s="140"/>
      <c r="GK265" s="140"/>
      <c r="GL265" s="140"/>
      <c r="GM265" s="140"/>
      <c r="GN265" s="140"/>
      <c r="GO265" s="140"/>
      <c r="GP265" s="140"/>
      <c r="GQ265" s="140"/>
      <c r="GR265" s="140"/>
      <c r="GS265" s="140"/>
      <c r="GT265" s="140"/>
      <c r="GU265" s="140"/>
      <c r="GV265" s="140"/>
      <c r="GW265" s="140"/>
      <c r="GX265" s="140"/>
      <c r="GY265" s="140"/>
      <c r="GZ265" s="140"/>
      <c r="HA265" s="140"/>
      <c r="HB265" s="140"/>
      <c r="HC265" s="140"/>
      <c r="HD265" s="140"/>
      <c r="HE265" s="140"/>
      <c r="HF265" s="140"/>
      <c r="HG265" s="140"/>
      <c r="HH265" s="140"/>
      <c r="HI265" s="140"/>
      <c r="HJ265" s="140"/>
      <c r="HK265" s="140"/>
      <c r="HL265" s="140"/>
      <c r="HM265" s="140"/>
      <c r="HN265" s="140"/>
      <c r="HO265" s="140"/>
      <c r="HP265" s="140"/>
      <c r="HQ265" s="140"/>
      <c r="HR265" s="140"/>
      <c r="HS265" s="140"/>
      <c r="HT265" s="140"/>
      <c r="HU265" s="140"/>
      <c r="HV265" s="140"/>
      <c r="HW265" s="141"/>
      <c r="HX265" s="142"/>
    </row>
    <row collapsed="false" customFormat="false" customHeight="false" hidden="false" ht="12.75" outlineLevel="0" r="266">
      <c r="D266" s="113" t="s">
        <v>382</v>
      </c>
      <c r="E266" s="139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  <c r="AA266" s="140"/>
      <c r="AB266" s="140"/>
      <c r="AC266" s="140"/>
      <c r="AD266" s="140"/>
      <c r="AE266" s="140"/>
      <c r="AF266" s="140"/>
      <c r="AG266" s="140"/>
      <c r="AH266" s="140"/>
      <c r="AI266" s="140"/>
      <c r="AJ266" s="140"/>
      <c r="AK266" s="140"/>
      <c r="AL266" s="140"/>
      <c r="AM266" s="140"/>
      <c r="AN266" s="140"/>
      <c r="AO266" s="140"/>
      <c r="AP266" s="140"/>
      <c r="AQ266" s="140"/>
      <c r="AR266" s="140"/>
      <c r="AS266" s="140"/>
      <c r="AT266" s="140"/>
      <c r="AU266" s="140"/>
      <c r="AV266" s="140"/>
      <c r="AW266" s="140"/>
      <c r="AX266" s="140"/>
      <c r="AY266" s="140"/>
      <c r="AZ266" s="140"/>
      <c r="BA266" s="140"/>
      <c r="BB266" s="140"/>
      <c r="BC266" s="140"/>
      <c r="BD266" s="140"/>
      <c r="BE266" s="140"/>
      <c r="BF266" s="140"/>
      <c r="BG266" s="140"/>
      <c r="BH266" s="140"/>
      <c r="BI266" s="140"/>
      <c r="BJ266" s="140"/>
      <c r="BK266" s="140"/>
      <c r="BL266" s="140"/>
      <c r="BM266" s="140"/>
      <c r="BN266" s="140"/>
      <c r="BO266" s="140"/>
      <c r="BP266" s="140"/>
      <c r="BQ266" s="140"/>
      <c r="BR266" s="140"/>
      <c r="BS266" s="140"/>
      <c r="BT266" s="140"/>
      <c r="BU266" s="140"/>
      <c r="BV266" s="140"/>
      <c r="BW266" s="140"/>
      <c r="BX266" s="140"/>
      <c r="BY266" s="140"/>
      <c r="BZ266" s="140"/>
      <c r="CA266" s="140"/>
      <c r="CB266" s="140"/>
      <c r="CC266" s="140"/>
      <c r="CD266" s="140"/>
      <c r="CE266" s="140"/>
      <c r="CF266" s="140"/>
      <c r="CG266" s="140"/>
      <c r="CH266" s="140"/>
      <c r="CI266" s="140"/>
      <c r="CJ266" s="140"/>
      <c r="CK266" s="140"/>
      <c r="CL266" s="140"/>
      <c r="CM266" s="140"/>
      <c r="CN266" s="140"/>
      <c r="CO266" s="140"/>
      <c r="CP266" s="140"/>
      <c r="CQ266" s="140"/>
      <c r="CR266" s="140"/>
      <c r="CS266" s="140"/>
      <c r="CT266" s="140"/>
      <c r="CU266" s="140"/>
      <c r="CV266" s="140"/>
      <c r="CW266" s="140"/>
      <c r="CX266" s="140"/>
      <c r="CY266" s="140"/>
      <c r="CZ266" s="140"/>
      <c r="DA266" s="140"/>
      <c r="DB266" s="140"/>
      <c r="DC266" s="140"/>
      <c r="DD266" s="140"/>
      <c r="DE266" s="140"/>
      <c r="DF266" s="140"/>
      <c r="DG266" s="140"/>
      <c r="DH266" s="140"/>
      <c r="DI266" s="140"/>
      <c r="DJ266" s="140"/>
      <c r="DK266" s="140"/>
      <c r="DL266" s="140"/>
      <c r="DM266" s="140"/>
      <c r="DN266" s="140"/>
      <c r="DO266" s="140"/>
      <c r="DP266" s="140"/>
      <c r="DQ266" s="140"/>
      <c r="DR266" s="140"/>
      <c r="DS266" s="140"/>
      <c r="DT266" s="140"/>
      <c r="DU266" s="140"/>
      <c r="DV266" s="140"/>
      <c r="DW266" s="140"/>
      <c r="DX266" s="140"/>
      <c r="DY266" s="140"/>
      <c r="DZ266" s="140"/>
      <c r="EA266" s="140"/>
      <c r="EB266" s="140"/>
      <c r="EC266" s="140"/>
      <c r="ED266" s="140"/>
      <c r="EE266" s="140"/>
      <c r="EF266" s="140"/>
      <c r="EG266" s="140"/>
      <c r="EH266" s="140"/>
      <c r="EI266" s="140"/>
      <c r="EJ266" s="140"/>
      <c r="EK266" s="140"/>
      <c r="EL266" s="140"/>
      <c r="EM266" s="140"/>
      <c r="EN266" s="140"/>
      <c r="EO266" s="140"/>
      <c r="EP266" s="140"/>
      <c r="EQ266" s="140"/>
      <c r="ER266" s="140"/>
      <c r="ES266" s="140"/>
      <c r="ET266" s="140"/>
      <c r="EU266" s="140"/>
      <c r="EV266" s="140"/>
      <c r="EW266" s="140"/>
      <c r="EX266" s="140"/>
      <c r="EY266" s="140"/>
      <c r="EZ266" s="140"/>
      <c r="FA266" s="140"/>
      <c r="FB266" s="140"/>
      <c r="FC266" s="140"/>
      <c r="FD266" s="140"/>
      <c r="FE266" s="140"/>
      <c r="FF266" s="140"/>
      <c r="FG266" s="140"/>
      <c r="FH266" s="140"/>
      <c r="FI266" s="140"/>
      <c r="FJ266" s="140"/>
      <c r="FK266" s="140"/>
      <c r="FL266" s="140"/>
      <c r="FM266" s="140"/>
      <c r="FN266" s="140"/>
      <c r="FO266" s="140"/>
      <c r="FP266" s="140"/>
      <c r="FQ266" s="140"/>
      <c r="FR266" s="140"/>
      <c r="FS266" s="140"/>
      <c r="FT266" s="140"/>
      <c r="FU266" s="140"/>
      <c r="FV266" s="140"/>
      <c r="FW266" s="140"/>
      <c r="FX266" s="140"/>
      <c r="FY266" s="140"/>
      <c r="FZ266" s="140"/>
      <c r="GA266" s="140"/>
      <c r="GB266" s="140"/>
      <c r="GC266" s="140"/>
      <c r="GD266" s="140"/>
      <c r="GE266" s="140"/>
      <c r="GF266" s="140"/>
      <c r="GG266" s="140"/>
      <c r="GH266" s="140"/>
      <c r="GI266" s="140"/>
      <c r="GJ266" s="140"/>
      <c r="GK266" s="140"/>
      <c r="GL266" s="140"/>
      <c r="GM266" s="140"/>
      <c r="GN266" s="140"/>
      <c r="GO266" s="140"/>
      <c r="GP266" s="140"/>
      <c r="GQ266" s="140"/>
      <c r="GR266" s="140"/>
      <c r="GS266" s="140"/>
      <c r="GT266" s="140"/>
      <c r="GU266" s="140"/>
      <c r="GV266" s="140"/>
      <c r="GW266" s="140"/>
      <c r="GX266" s="140"/>
      <c r="GY266" s="140"/>
      <c r="GZ266" s="140"/>
      <c r="HA266" s="140"/>
      <c r="HB266" s="140"/>
      <c r="HC266" s="140"/>
      <c r="HD266" s="140"/>
      <c r="HE266" s="140"/>
      <c r="HF266" s="140"/>
      <c r="HG266" s="140"/>
      <c r="HH266" s="140"/>
      <c r="HI266" s="140"/>
      <c r="HJ266" s="140"/>
      <c r="HK266" s="140"/>
      <c r="HL266" s="140"/>
      <c r="HM266" s="140"/>
      <c r="HN266" s="140"/>
      <c r="HO266" s="140"/>
      <c r="HP266" s="140"/>
      <c r="HQ266" s="140"/>
      <c r="HR266" s="140"/>
      <c r="HS266" s="140"/>
      <c r="HT266" s="140"/>
      <c r="HU266" s="140"/>
      <c r="HV266" s="140"/>
      <c r="HW266" s="141"/>
      <c r="HX266" s="142"/>
    </row>
    <row collapsed="false" customFormat="false" customHeight="false" hidden="false" ht="12.75" outlineLevel="0" r="267">
      <c r="D267" s="113" t="s">
        <v>383</v>
      </c>
      <c r="E267" s="139"/>
      <c r="F267" s="140"/>
      <c r="G267" s="140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  <c r="AA267" s="140"/>
      <c r="AB267" s="140"/>
      <c r="AC267" s="140"/>
      <c r="AD267" s="140"/>
      <c r="AE267" s="140"/>
      <c r="AF267" s="140"/>
      <c r="AG267" s="140"/>
      <c r="AH267" s="140"/>
      <c r="AI267" s="140"/>
      <c r="AJ267" s="140"/>
      <c r="AK267" s="140"/>
      <c r="AL267" s="140"/>
      <c r="AM267" s="140"/>
      <c r="AN267" s="140"/>
      <c r="AO267" s="140"/>
      <c r="AP267" s="140"/>
      <c r="AQ267" s="140"/>
      <c r="AR267" s="140"/>
      <c r="AS267" s="140"/>
      <c r="AT267" s="140"/>
      <c r="AU267" s="140"/>
      <c r="AV267" s="140"/>
      <c r="AW267" s="140"/>
      <c r="AX267" s="140"/>
      <c r="AY267" s="140"/>
      <c r="AZ267" s="140"/>
      <c r="BA267" s="140"/>
      <c r="BB267" s="140"/>
      <c r="BC267" s="140"/>
      <c r="BD267" s="140"/>
      <c r="BE267" s="140"/>
      <c r="BF267" s="140"/>
      <c r="BG267" s="140"/>
      <c r="BH267" s="140"/>
      <c r="BI267" s="140"/>
      <c r="BJ267" s="140"/>
      <c r="BK267" s="140"/>
      <c r="BL267" s="140"/>
      <c r="BM267" s="140"/>
      <c r="BN267" s="140"/>
      <c r="BO267" s="140"/>
      <c r="BP267" s="140"/>
      <c r="BQ267" s="140"/>
      <c r="BR267" s="140"/>
      <c r="BS267" s="140"/>
      <c r="BT267" s="140"/>
      <c r="BU267" s="140"/>
      <c r="BV267" s="140"/>
      <c r="BW267" s="140"/>
      <c r="BX267" s="140"/>
      <c r="BY267" s="140"/>
      <c r="BZ267" s="140"/>
      <c r="CA267" s="140"/>
      <c r="CB267" s="140"/>
      <c r="CC267" s="140"/>
      <c r="CD267" s="140"/>
      <c r="CE267" s="140"/>
      <c r="CF267" s="140"/>
      <c r="CG267" s="140"/>
      <c r="CH267" s="140"/>
      <c r="CI267" s="140"/>
      <c r="CJ267" s="140"/>
      <c r="CK267" s="140"/>
      <c r="CL267" s="140"/>
      <c r="CM267" s="140"/>
      <c r="CN267" s="140"/>
      <c r="CO267" s="140"/>
      <c r="CP267" s="140"/>
      <c r="CQ267" s="140"/>
      <c r="CR267" s="140"/>
      <c r="CS267" s="140"/>
      <c r="CT267" s="140"/>
      <c r="CU267" s="140"/>
      <c r="CV267" s="140"/>
      <c r="CW267" s="140"/>
      <c r="CX267" s="140"/>
      <c r="CY267" s="140"/>
      <c r="CZ267" s="140"/>
      <c r="DA267" s="140"/>
      <c r="DB267" s="140"/>
      <c r="DC267" s="140"/>
      <c r="DD267" s="140"/>
      <c r="DE267" s="140"/>
      <c r="DF267" s="140"/>
      <c r="DG267" s="140"/>
      <c r="DH267" s="140"/>
      <c r="DI267" s="140"/>
      <c r="DJ267" s="140"/>
      <c r="DK267" s="140"/>
      <c r="DL267" s="140"/>
      <c r="DM267" s="140"/>
      <c r="DN267" s="140"/>
      <c r="DO267" s="140"/>
      <c r="DP267" s="140"/>
      <c r="DQ267" s="140"/>
      <c r="DR267" s="140"/>
      <c r="DS267" s="140"/>
      <c r="DT267" s="140"/>
      <c r="DU267" s="140"/>
      <c r="DV267" s="140"/>
      <c r="DW267" s="140"/>
      <c r="DX267" s="140"/>
      <c r="DY267" s="140"/>
      <c r="DZ267" s="140"/>
      <c r="EA267" s="140"/>
      <c r="EB267" s="140"/>
      <c r="EC267" s="140"/>
      <c r="ED267" s="140"/>
      <c r="EE267" s="140"/>
      <c r="EF267" s="140"/>
      <c r="EG267" s="140"/>
      <c r="EH267" s="140"/>
      <c r="EI267" s="140"/>
      <c r="EJ267" s="140"/>
      <c r="EK267" s="140"/>
      <c r="EL267" s="140"/>
      <c r="EM267" s="140"/>
      <c r="EN267" s="140"/>
      <c r="EO267" s="140"/>
      <c r="EP267" s="140"/>
      <c r="EQ267" s="140"/>
      <c r="ER267" s="140"/>
      <c r="ES267" s="140"/>
      <c r="ET267" s="140"/>
      <c r="EU267" s="140"/>
      <c r="EV267" s="140"/>
      <c r="EW267" s="140"/>
      <c r="EX267" s="140"/>
      <c r="EY267" s="140"/>
      <c r="EZ267" s="140"/>
      <c r="FA267" s="140"/>
      <c r="FB267" s="140"/>
      <c r="FC267" s="140"/>
      <c r="FD267" s="140"/>
      <c r="FE267" s="140"/>
      <c r="FF267" s="140"/>
      <c r="FG267" s="140"/>
      <c r="FH267" s="140"/>
      <c r="FI267" s="140"/>
      <c r="FJ267" s="140"/>
      <c r="FK267" s="140"/>
      <c r="FL267" s="140"/>
      <c r="FM267" s="140"/>
      <c r="FN267" s="140"/>
      <c r="FO267" s="140"/>
      <c r="FP267" s="140"/>
      <c r="FQ267" s="140"/>
      <c r="FR267" s="140"/>
      <c r="FS267" s="140"/>
      <c r="FT267" s="140"/>
      <c r="FU267" s="140"/>
      <c r="FV267" s="140"/>
      <c r="FW267" s="140"/>
      <c r="FX267" s="140"/>
      <c r="FY267" s="140"/>
      <c r="FZ267" s="140"/>
      <c r="GA267" s="140"/>
      <c r="GB267" s="140"/>
      <c r="GC267" s="140"/>
      <c r="GD267" s="140"/>
      <c r="GE267" s="140"/>
      <c r="GF267" s="140"/>
      <c r="GG267" s="140"/>
      <c r="GH267" s="140"/>
      <c r="GI267" s="140"/>
      <c r="GJ267" s="140"/>
      <c r="GK267" s="140"/>
      <c r="GL267" s="140"/>
      <c r="GM267" s="140"/>
      <c r="GN267" s="140"/>
      <c r="GO267" s="140"/>
      <c r="GP267" s="140"/>
      <c r="GQ267" s="140"/>
      <c r="GR267" s="140"/>
      <c r="GS267" s="140"/>
      <c r="GT267" s="140"/>
      <c r="GU267" s="140"/>
      <c r="GV267" s="140"/>
      <c r="GW267" s="140"/>
      <c r="GX267" s="140"/>
      <c r="GY267" s="140"/>
      <c r="GZ267" s="140"/>
      <c r="HA267" s="140"/>
      <c r="HB267" s="140"/>
      <c r="HC267" s="140"/>
      <c r="HD267" s="140"/>
      <c r="HE267" s="140"/>
      <c r="HF267" s="140"/>
      <c r="HG267" s="140"/>
      <c r="HH267" s="140"/>
      <c r="HI267" s="140"/>
      <c r="HJ267" s="140"/>
      <c r="HK267" s="140"/>
      <c r="HL267" s="140"/>
      <c r="HM267" s="140"/>
      <c r="HN267" s="140"/>
      <c r="HO267" s="140"/>
      <c r="HP267" s="140"/>
      <c r="HQ267" s="140"/>
      <c r="HR267" s="140"/>
      <c r="HS267" s="140"/>
      <c r="HT267" s="140"/>
      <c r="HU267" s="140"/>
      <c r="HV267" s="140"/>
      <c r="HW267" s="141"/>
      <c r="HX267" s="142"/>
    </row>
    <row collapsed="false" customFormat="false" customHeight="false" hidden="false" ht="12.75" outlineLevel="0" r="268">
      <c r="D268" s="113" t="s">
        <v>384</v>
      </c>
      <c r="E268" s="139"/>
      <c r="F268" s="140"/>
      <c r="G268" s="140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  <c r="AA268" s="140"/>
      <c r="AB268" s="140"/>
      <c r="AC268" s="140"/>
      <c r="AD268" s="140"/>
      <c r="AE268" s="140"/>
      <c r="AF268" s="140"/>
      <c r="AG268" s="140"/>
      <c r="AH268" s="140"/>
      <c r="AI268" s="140"/>
      <c r="AJ268" s="140"/>
      <c r="AK268" s="140"/>
      <c r="AL268" s="140"/>
      <c r="AM268" s="140"/>
      <c r="AN268" s="140"/>
      <c r="AO268" s="140"/>
      <c r="AP268" s="140"/>
      <c r="AQ268" s="140"/>
      <c r="AR268" s="140"/>
      <c r="AS268" s="140"/>
      <c r="AT268" s="140"/>
      <c r="AU268" s="140"/>
      <c r="AV268" s="140"/>
      <c r="AW268" s="140"/>
      <c r="AX268" s="140"/>
      <c r="AY268" s="140"/>
      <c r="AZ268" s="140"/>
      <c r="BA268" s="140"/>
      <c r="BB268" s="140"/>
      <c r="BC268" s="140"/>
      <c r="BD268" s="140"/>
      <c r="BE268" s="140"/>
      <c r="BF268" s="140"/>
      <c r="BG268" s="140"/>
      <c r="BH268" s="140"/>
      <c r="BI268" s="140"/>
      <c r="BJ268" s="140"/>
      <c r="BK268" s="140"/>
      <c r="BL268" s="140"/>
      <c r="BM268" s="140"/>
      <c r="BN268" s="140"/>
      <c r="BO268" s="140"/>
      <c r="BP268" s="140"/>
      <c r="BQ268" s="140"/>
      <c r="BR268" s="140"/>
      <c r="BS268" s="140"/>
      <c r="BT268" s="140"/>
      <c r="BU268" s="140"/>
      <c r="BV268" s="140"/>
      <c r="BW268" s="140"/>
      <c r="BX268" s="140"/>
      <c r="BY268" s="140"/>
      <c r="BZ268" s="140"/>
      <c r="CA268" s="140"/>
      <c r="CB268" s="140"/>
      <c r="CC268" s="140"/>
      <c r="CD268" s="140"/>
      <c r="CE268" s="140"/>
      <c r="CF268" s="140"/>
      <c r="CG268" s="140"/>
      <c r="CH268" s="140"/>
      <c r="CI268" s="140"/>
      <c r="CJ268" s="140"/>
      <c r="CK268" s="140"/>
      <c r="CL268" s="140"/>
      <c r="CM268" s="140"/>
      <c r="CN268" s="140"/>
      <c r="CO268" s="140"/>
      <c r="CP268" s="140"/>
      <c r="CQ268" s="140"/>
      <c r="CR268" s="140"/>
      <c r="CS268" s="140"/>
      <c r="CT268" s="140"/>
      <c r="CU268" s="140"/>
      <c r="CV268" s="140"/>
      <c r="CW268" s="140"/>
      <c r="CX268" s="140"/>
      <c r="CY268" s="140"/>
      <c r="CZ268" s="140"/>
      <c r="DA268" s="140"/>
      <c r="DB268" s="140"/>
      <c r="DC268" s="140"/>
      <c r="DD268" s="140"/>
      <c r="DE268" s="140"/>
      <c r="DF268" s="140"/>
      <c r="DG268" s="140"/>
      <c r="DH268" s="140"/>
      <c r="DI268" s="140"/>
      <c r="DJ268" s="140"/>
      <c r="DK268" s="140"/>
      <c r="DL268" s="140"/>
      <c r="DM268" s="140"/>
      <c r="DN268" s="140"/>
      <c r="DO268" s="140"/>
      <c r="DP268" s="140"/>
      <c r="DQ268" s="140"/>
      <c r="DR268" s="140"/>
      <c r="DS268" s="140"/>
      <c r="DT268" s="140"/>
      <c r="DU268" s="140"/>
      <c r="DV268" s="140"/>
      <c r="DW268" s="140"/>
      <c r="DX268" s="140"/>
      <c r="DY268" s="140"/>
      <c r="DZ268" s="140"/>
      <c r="EA268" s="140"/>
      <c r="EB268" s="140"/>
      <c r="EC268" s="140"/>
      <c r="ED268" s="140"/>
      <c r="EE268" s="140"/>
      <c r="EF268" s="140"/>
      <c r="EG268" s="140"/>
      <c r="EH268" s="140"/>
      <c r="EI268" s="140"/>
      <c r="EJ268" s="140"/>
      <c r="EK268" s="140"/>
      <c r="EL268" s="140"/>
      <c r="EM268" s="140"/>
      <c r="EN268" s="140"/>
      <c r="EO268" s="140"/>
      <c r="EP268" s="140"/>
      <c r="EQ268" s="140"/>
      <c r="ER268" s="140"/>
      <c r="ES268" s="140"/>
      <c r="ET268" s="140"/>
      <c r="EU268" s="140"/>
      <c r="EV268" s="140"/>
      <c r="EW268" s="140"/>
      <c r="EX268" s="140"/>
      <c r="EY268" s="140"/>
      <c r="EZ268" s="140"/>
      <c r="FA268" s="140"/>
      <c r="FB268" s="140"/>
      <c r="FC268" s="140"/>
      <c r="FD268" s="140"/>
      <c r="FE268" s="140"/>
      <c r="FF268" s="140"/>
      <c r="FG268" s="140"/>
      <c r="FH268" s="140"/>
      <c r="FI268" s="140"/>
      <c r="FJ268" s="140"/>
      <c r="FK268" s="140"/>
      <c r="FL268" s="140"/>
      <c r="FM268" s="140"/>
      <c r="FN268" s="140"/>
      <c r="FO268" s="140"/>
      <c r="FP268" s="140"/>
      <c r="FQ268" s="140"/>
      <c r="FR268" s="140"/>
      <c r="FS268" s="140"/>
      <c r="FT268" s="140"/>
      <c r="FU268" s="140"/>
      <c r="FV268" s="140"/>
      <c r="FW268" s="140"/>
      <c r="FX268" s="140"/>
      <c r="FY268" s="140"/>
      <c r="FZ268" s="140"/>
      <c r="GA268" s="140"/>
      <c r="GB268" s="140"/>
      <c r="GC268" s="140"/>
      <c r="GD268" s="140"/>
      <c r="GE268" s="140"/>
      <c r="GF268" s="140"/>
      <c r="GG268" s="140"/>
      <c r="GH268" s="140"/>
      <c r="GI268" s="140"/>
      <c r="GJ268" s="140"/>
      <c r="GK268" s="140"/>
      <c r="GL268" s="140"/>
      <c r="GM268" s="140"/>
      <c r="GN268" s="140"/>
      <c r="GO268" s="140"/>
      <c r="GP268" s="140"/>
      <c r="GQ268" s="140"/>
      <c r="GR268" s="140"/>
      <c r="GS268" s="140"/>
      <c r="GT268" s="140"/>
      <c r="GU268" s="140"/>
      <c r="GV268" s="140"/>
      <c r="GW268" s="140"/>
      <c r="GX268" s="140"/>
      <c r="GY268" s="140"/>
      <c r="GZ268" s="140"/>
      <c r="HA268" s="140"/>
      <c r="HB268" s="140"/>
      <c r="HC268" s="140"/>
      <c r="HD268" s="140"/>
      <c r="HE268" s="140"/>
      <c r="HF268" s="140"/>
      <c r="HG268" s="140"/>
      <c r="HH268" s="140"/>
      <c r="HI268" s="140"/>
      <c r="HJ268" s="140"/>
      <c r="HK268" s="140"/>
      <c r="HL268" s="140"/>
      <c r="HM268" s="140"/>
      <c r="HN268" s="140"/>
      <c r="HO268" s="140"/>
      <c r="HP268" s="140"/>
      <c r="HQ268" s="140"/>
      <c r="HR268" s="140"/>
      <c r="HS268" s="140"/>
      <c r="HT268" s="140"/>
      <c r="HU268" s="140"/>
      <c r="HV268" s="140"/>
      <c r="HW268" s="141"/>
      <c r="HX268" s="142"/>
    </row>
    <row collapsed="false" customFormat="false" customHeight="false" hidden="false" ht="12.75" outlineLevel="0" r="269">
      <c r="D269" s="113" t="s">
        <v>385</v>
      </c>
      <c r="E269" s="139"/>
      <c r="F269" s="140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  <c r="AA269" s="140"/>
      <c r="AB269" s="140"/>
      <c r="AC269" s="140"/>
      <c r="AD269" s="140"/>
      <c r="AE269" s="140"/>
      <c r="AF269" s="140"/>
      <c r="AG269" s="140"/>
      <c r="AH269" s="140"/>
      <c r="AI269" s="140"/>
      <c r="AJ269" s="140"/>
      <c r="AK269" s="140"/>
      <c r="AL269" s="140"/>
      <c r="AM269" s="140"/>
      <c r="AN269" s="140"/>
      <c r="AO269" s="140"/>
      <c r="AP269" s="140"/>
      <c r="AQ269" s="140"/>
      <c r="AR269" s="140"/>
      <c r="AS269" s="140"/>
      <c r="AT269" s="140"/>
      <c r="AU269" s="140"/>
      <c r="AV269" s="140"/>
      <c r="AW269" s="140"/>
      <c r="AX269" s="140"/>
      <c r="AY269" s="140"/>
      <c r="AZ269" s="140"/>
      <c r="BA269" s="140"/>
      <c r="BB269" s="140"/>
      <c r="BC269" s="140"/>
      <c r="BD269" s="140"/>
      <c r="BE269" s="140"/>
      <c r="BF269" s="140"/>
      <c r="BG269" s="140"/>
      <c r="BH269" s="140"/>
      <c r="BI269" s="140"/>
      <c r="BJ269" s="140"/>
      <c r="BK269" s="140"/>
      <c r="BL269" s="140"/>
      <c r="BM269" s="140"/>
      <c r="BN269" s="140"/>
      <c r="BO269" s="140"/>
      <c r="BP269" s="140"/>
      <c r="BQ269" s="140"/>
      <c r="BR269" s="140"/>
      <c r="BS269" s="140"/>
      <c r="BT269" s="140"/>
      <c r="BU269" s="140"/>
      <c r="BV269" s="140"/>
      <c r="BW269" s="140"/>
      <c r="BX269" s="140"/>
      <c r="BY269" s="140"/>
      <c r="BZ269" s="140"/>
      <c r="CA269" s="140"/>
      <c r="CB269" s="140"/>
      <c r="CC269" s="140"/>
      <c r="CD269" s="140"/>
      <c r="CE269" s="140"/>
      <c r="CF269" s="140"/>
      <c r="CG269" s="140"/>
      <c r="CH269" s="140"/>
      <c r="CI269" s="140"/>
      <c r="CJ269" s="140"/>
      <c r="CK269" s="140"/>
      <c r="CL269" s="140"/>
      <c r="CM269" s="140"/>
      <c r="CN269" s="140"/>
      <c r="CO269" s="140"/>
      <c r="CP269" s="140"/>
      <c r="CQ269" s="140"/>
      <c r="CR269" s="140"/>
      <c r="CS269" s="140"/>
      <c r="CT269" s="140"/>
      <c r="CU269" s="140"/>
      <c r="CV269" s="140"/>
      <c r="CW269" s="140"/>
      <c r="CX269" s="140"/>
      <c r="CY269" s="140"/>
      <c r="CZ269" s="140"/>
      <c r="DA269" s="140"/>
      <c r="DB269" s="140"/>
      <c r="DC269" s="140"/>
      <c r="DD269" s="140"/>
      <c r="DE269" s="140"/>
      <c r="DF269" s="140"/>
      <c r="DG269" s="140"/>
      <c r="DH269" s="140"/>
      <c r="DI269" s="140"/>
      <c r="DJ269" s="140"/>
      <c r="DK269" s="140"/>
      <c r="DL269" s="140"/>
      <c r="DM269" s="140"/>
      <c r="DN269" s="140"/>
      <c r="DO269" s="140"/>
      <c r="DP269" s="140"/>
      <c r="DQ269" s="140"/>
      <c r="DR269" s="140"/>
      <c r="DS269" s="140"/>
      <c r="DT269" s="140"/>
      <c r="DU269" s="140"/>
      <c r="DV269" s="140"/>
      <c r="DW269" s="140"/>
      <c r="DX269" s="140"/>
      <c r="DY269" s="140"/>
      <c r="DZ269" s="140"/>
      <c r="EA269" s="140"/>
      <c r="EB269" s="140"/>
      <c r="EC269" s="140"/>
      <c r="ED269" s="140"/>
      <c r="EE269" s="140"/>
      <c r="EF269" s="140"/>
      <c r="EG269" s="140"/>
      <c r="EH269" s="140"/>
      <c r="EI269" s="140"/>
      <c r="EJ269" s="140"/>
      <c r="EK269" s="140"/>
      <c r="EL269" s="140"/>
      <c r="EM269" s="140"/>
      <c r="EN269" s="140"/>
      <c r="EO269" s="140"/>
      <c r="EP269" s="140"/>
      <c r="EQ269" s="140"/>
      <c r="ER269" s="140"/>
      <c r="ES269" s="140"/>
      <c r="ET269" s="140"/>
      <c r="EU269" s="140"/>
      <c r="EV269" s="140"/>
      <c r="EW269" s="140"/>
      <c r="EX269" s="140"/>
      <c r="EY269" s="140"/>
      <c r="EZ269" s="140"/>
      <c r="FA269" s="140"/>
      <c r="FB269" s="140"/>
      <c r="FC269" s="140"/>
      <c r="FD269" s="140"/>
      <c r="FE269" s="140"/>
      <c r="FF269" s="140"/>
      <c r="FG269" s="140"/>
      <c r="FH269" s="140"/>
      <c r="FI269" s="140"/>
      <c r="FJ269" s="140"/>
      <c r="FK269" s="140"/>
      <c r="FL269" s="140"/>
      <c r="FM269" s="140"/>
      <c r="FN269" s="140"/>
      <c r="FO269" s="140"/>
      <c r="FP269" s="140"/>
      <c r="FQ269" s="140"/>
      <c r="FR269" s="140"/>
      <c r="FS269" s="140"/>
      <c r="FT269" s="140"/>
      <c r="FU269" s="140"/>
      <c r="FV269" s="140"/>
      <c r="FW269" s="140"/>
      <c r="FX269" s="140"/>
      <c r="FY269" s="140"/>
      <c r="FZ269" s="140"/>
      <c r="GA269" s="140"/>
      <c r="GB269" s="140"/>
      <c r="GC269" s="140"/>
      <c r="GD269" s="140"/>
      <c r="GE269" s="140"/>
      <c r="GF269" s="140"/>
      <c r="GG269" s="140"/>
      <c r="GH269" s="140"/>
      <c r="GI269" s="140"/>
      <c r="GJ269" s="140"/>
      <c r="GK269" s="140"/>
      <c r="GL269" s="140"/>
      <c r="GM269" s="140"/>
      <c r="GN269" s="140"/>
      <c r="GO269" s="140"/>
      <c r="GP269" s="140"/>
      <c r="GQ269" s="140"/>
      <c r="GR269" s="140"/>
      <c r="GS269" s="140"/>
      <c r="GT269" s="140"/>
      <c r="GU269" s="140"/>
      <c r="GV269" s="140"/>
      <c r="GW269" s="140"/>
      <c r="GX269" s="140"/>
      <c r="GY269" s="140"/>
      <c r="GZ269" s="140"/>
      <c r="HA269" s="140"/>
      <c r="HB269" s="140"/>
      <c r="HC269" s="140"/>
      <c r="HD269" s="140"/>
      <c r="HE269" s="140"/>
      <c r="HF269" s="140"/>
      <c r="HG269" s="140"/>
      <c r="HH269" s="140"/>
      <c r="HI269" s="140"/>
      <c r="HJ269" s="140"/>
      <c r="HK269" s="140"/>
      <c r="HL269" s="140"/>
      <c r="HM269" s="140"/>
      <c r="HN269" s="140"/>
      <c r="HO269" s="140"/>
      <c r="HP269" s="140"/>
      <c r="HQ269" s="140"/>
      <c r="HR269" s="140"/>
      <c r="HS269" s="140"/>
      <c r="HT269" s="140"/>
      <c r="HU269" s="140"/>
      <c r="HV269" s="140"/>
      <c r="HW269" s="141"/>
      <c r="HX269" s="142"/>
    </row>
    <row collapsed="false" customFormat="false" customHeight="false" hidden="false" ht="12.75" outlineLevel="0" r="270">
      <c r="D270" s="113" t="s">
        <v>387</v>
      </c>
      <c r="E270" s="139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  <c r="AA270" s="140"/>
      <c r="AB270" s="140"/>
      <c r="AC270" s="140"/>
      <c r="AD270" s="140"/>
      <c r="AE270" s="140"/>
      <c r="AF270" s="140"/>
      <c r="AG270" s="140"/>
      <c r="AH270" s="140"/>
      <c r="AI270" s="140"/>
      <c r="AJ270" s="140"/>
      <c r="AK270" s="140"/>
      <c r="AL270" s="140"/>
      <c r="AM270" s="140"/>
      <c r="AN270" s="140"/>
      <c r="AO270" s="140"/>
      <c r="AP270" s="140"/>
      <c r="AQ270" s="140"/>
      <c r="AR270" s="140"/>
      <c r="AS270" s="140"/>
      <c r="AT270" s="140"/>
      <c r="AU270" s="140"/>
      <c r="AV270" s="140"/>
      <c r="AW270" s="140"/>
      <c r="AX270" s="140"/>
      <c r="AY270" s="140"/>
      <c r="AZ270" s="140"/>
      <c r="BA270" s="140"/>
      <c r="BB270" s="140"/>
      <c r="BC270" s="140"/>
      <c r="BD270" s="140"/>
      <c r="BE270" s="140"/>
      <c r="BF270" s="140"/>
      <c r="BG270" s="140"/>
      <c r="BH270" s="140"/>
      <c r="BI270" s="140"/>
      <c r="BJ270" s="140"/>
      <c r="BK270" s="140"/>
      <c r="BL270" s="140"/>
      <c r="BM270" s="140"/>
      <c r="BN270" s="140"/>
      <c r="BO270" s="140"/>
      <c r="BP270" s="140"/>
      <c r="BQ270" s="140"/>
      <c r="BR270" s="140"/>
      <c r="BS270" s="140"/>
      <c r="BT270" s="140"/>
      <c r="BU270" s="140"/>
      <c r="BV270" s="140"/>
      <c r="BW270" s="140"/>
      <c r="BX270" s="140"/>
      <c r="BY270" s="140"/>
      <c r="BZ270" s="140"/>
      <c r="CA270" s="140"/>
      <c r="CB270" s="140"/>
      <c r="CC270" s="140"/>
      <c r="CD270" s="140"/>
      <c r="CE270" s="140"/>
      <c r="CF270" s="140"/>
      <c r="CG270" s="140"/>
      <c r="CH270" s="140"/>
      <c r="CI270" s="140"/>
      <c r="CJ270" s="140"/>
      <c r="CK270" s="140"/>
      <c r="CL270" s="140"/>
      <c r="CM270" s="140"/>
      <c r="CN270" s="140"/>
      <c r="CO270" s="140"/>
      <c r="CP270" s="140"/>
      <c r="CQ270" s="140"/>
      <c r="CR270" s="140"/>
      <c r="CS270" s="140"/>
      <c r="CT270" s="140"/>
      <c r="CU270" s="140"/>
      <c r="CV270" s="140"/>
      <c r="CW270" s="140"/>
      <c r="CX270" s="140"/>
      <c r="CY270" s="140"/>
      <c r="CZ270" s="140"/>
      <c r="DA270" s="140"/>
      <c r="DB270" s="140"/>
      <c r="DC270" s="140"/>
      <c r="DD270" s="140"/>
      <c r="DE270" s="140"/>
      <c r="DF270" s="140"/>
      <c r="DG270" s="140"/>
      <c r="DH270" s="140"/>
      <c r="DI270" s="140"/>
      <c r="DJ270" s="140"/>
      <c r="DK270" s="140"/>
      <c r="DL270" s="140"/>
      <c r="DM270" s="140"/>
      <c r="DN270" s="140"/>
      <c r="DO270" s="140"/>
      <c r="DP270" s="140"/>
      <c r="DQ270" s="140"/>
      <c r="DR270" s="140"/>
      <c r="DS270" s="140"/>
      <c r="DT270" s="140"/>
      <c r="DU270" s="140"/>
      <c r="DV270" s="140"/>
      <c r="DW270" s="140"/>
      <c r="DX270" s="140"/>
      <c r="DY270" s="140"/>
      <c r="DZ270" s="140"/>
      <c r="EA270" s="140"/>
      <c r="EB270" s="140"/>
      <c r="EC270" s="140"/>
      <c r="ED270" s="140"/>
      <c r="EE270" s="140"/>
      <c r="EF270" s="140"/>
      <c r="EG270" s="140"/>
      <c r="EH270" s="140"/>
      <c r="EI270" s="140"/>
      <c r="EJ270" s="140"/>
      <c r="EK270" s="140"/>
      <c r="EL270" s="140"/>
      <c r="EM270" s="140"/>
      <c r="EN270" s="140"/>
      <c r="EO270" s="140"/>
      <c r="EP270" s="140"/>
      <c r="EQ270" s="140"/>
      <c r="ER270" s="140"/>
      <c r="ES270" s="140"/>
      <c r="ET270" s="140"/>
      <c r="EU270" s="140"/>
      <c r="EV270" s="140"/>
      <c r="EW270" s="140"/>
      <c r="EX270" s="140"/>
      <c r="EY270" s="140"/>
      <c r="EZ270" s="140"/>
      <c r="FA270" s="140"/>
      <c r="FB270" s="140"/>
      <c r="FC270" s="140"/>
      <c r="FD270" s="140"/>
      <c r="FE270" s="140"/>
      <c r="FF270" s="140"/>
      <c r="FG270" s="140"/>
      <c r="FH270" s="140"/>
      <c r="FI270" s="140"/>
      <c r="FJ270" s="140"/>
      <c r="FK270" s="140"/>
      <c r="FL270" s="140"/>
      <c r="FM270" s="140"/>
      <c r="FN270" s="140"/>
      <c r="FO270" s="140"/>
      <c r="FP270" s="140"/>
      <c r="FQ270" s="140"/>
      <c r="FR270" s="140"/>
      <c r="FS270" s="140"/>
      <c r="FT270" s="140"/>
      <c r="FU270" s="140"/>
      <c r="FV270" s="140"/>
      <c r="FW270" s="140"/>
      <c r="FX270" s="140"/>
      <c r="FY270" s="140"/>
      <c r="FZ270" s="140"/>
      <c r="GA270" s="140"/>
      <c r="GB270" s="140"/>
      <c r="GC270" s="140"/>
      <c r="GD270" s="140"/>
      <c r="GE270" s="140"/>
      <c r="GF270" s="140"/>
      <c r="GG270" s="140"/>
      <c r="GH270" s="140"/>
      <c r="GI270" s="140"/>
      <c r="GJ270" s="140"/>
      <c r="GK270" s="140"/>
      <c r="GL270" s="140"/>
      <c r="GM270" s="140"/>
      <c r="GN270" s="140"/>
      <c r="GO270" s="140"/>
      <c r="GP270" s="140"/>
      <c r="GQ270" s="140"/>
      <c r="GR270" s="140"/>
      <c r="GS270" s="140"/>
      <c r="GT270" s="140"/>
      <c r="GU270" s="140"/>
      <c r="GV270" s="140"/>
      <c r="GW270" s="140"/>
      <c r="GX270" s="140"/>
      <c r="GY270" s="140"/>
      <c r="GZ270" s="140"/>
      <c r="HA270" s="140"/>
      <c r="HB270" s="140"/>
      <c r="HC270" s="140"/>
      <c r="HD270" s="140"/>
      <c r="HE270" s="140"/>
      <c r="HF270" s="140"/>
      <c r="HG270" s="140"/>
      <c r="HH270" s="140"/>
      <c r="HI270" s="140"/>
      <c r="HJ270" s="140"/>
      <c r="HK270" s="140"/>
      <c r="HL270" s="140"/>
      <c r="HM270" s="140"/>
      <c r="HN270" s="140"/>
      <c r="HO270" s="140"/>
      <c r="HP270" s="140"/>
      <c r="HQ270" s="140"/>
      <c r="HR270" s="140"/>
      <c r="HS270" s="140"/>
      <c r="HT270" s="140"/>
      <c r="HU270" s="140"/>
      <c r="HV270" s="140"/>
      <c r="HW270" s="141"/>
      <c r="HX270" s="142"/>
    </row>
    <row collapsed="false" customFormat="false" customHeight="false" hidden="false" ht="12.75" outlineLevel="0" r="271">
      <c r="D271" s="113" t="s">
        <v>388</v>
      </c>
      <c r="E271" s="139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  <c r="AA271" s="140"/>
      <c r="AB271" s="140"/>
      <c r="AC271" s="140"/>
      <c r="AD271" s="140"/>
      <c r="AE271" s="140"/>
      <c r="AF271" s="140"/>
      <c r="AG271" s="140"/>
      <c r="AH271" s="140"/>
      <c r="AI271" s="140"/>
      <c r="AJ271" s="140"/>
      <c r="AK271" s="140"/>
      <c r="AL271" s="140"/>
      <c r="AM271" s="140"/>
      <c r="AN271" s="140"/>
      <c r="AO271" s="140"/>
      <c r="AP271" s="140"/>
      <c r="AQ271" s="140"/>
      <c r="AR271" s="140"/>
      <c r="AS271" s="140"/>
      <c r="AT271" s="140"/>
      <c r="AU271" s="140"/>
      <c r="AV271" s="140"/>
      <c r="AW271" s="140"/>
      <c r="AX271" s="140"/>
      <c r="AY271" s="140"/>
      <c r="AZ271" s="140"/>
      <c r="BA271" s="140"/>
      <c r="BB271" s="140"/>
      <c r="BC271" s="140"/>
      <c r="BD271" s="140"/>
      <c r="BE271" s="140"/>
      <c r="BF271" s="140"/>
      <c r="BG271" s="140"/>
      <c r="BH271" s="140"/>
      <c r="BI271" s="140"/>
      <c r="BJ271" s="140"/>
      <c r="BK271" s="140"/>
      <c r="BL271" s="140"/>
      <c r="BM271" s="140"/>
      <c r="BN271" s="140"/>
      <c r="BO271" s="140"/>
      <c r="BP271" s="140"/>
      <c r="BQ271" s="140"/>
      <c r="BR271" s="140"/>
      <c r="BS271" s="140"/>
      <c r="BT271" s="140"/>
      <c r="BU271" s="140"/>
      <c r="BV271" s="140"/>
      <c r="BW271" s="140"/>
      <c r="BX271" s="140"/>
      <c r="BY271" s="140"/>
      <c r="BZ271" s="140"/>
      <c r="CA271" s="140"/>
      <c r="CB271" s="140"/>
      <c r="CC271" s="140"/>
      <c r="CD271" s="140"/>
      <c r="CE271" s="140"/>
      <c r="CF271" s="140"/>
      <c r="CG271" s="140"/>
      <c r="CH271" s="140"/>
      <c r="CI271" s="140"/>
      <c r="CJ271" s="140"/>
      <c r="CK271" s="140"/>
      <c r="CL271" s="140"/>
      <c r="CM271" s="140"/>
      <c r="CN271" s="140"/>
      <c r="CO271" s="140"/>
      <c r="CP271" s="140"/>
      <c r="CQ271" s="140"/>
      <c r="CR271" s="140"/>
      <c r="CS271" s="140"/>
      <c r="CT271" s="140"/>
      <c r="CU271" s="140"/>
      <c r="CV271" s="140"/>
      <c r="CW271" s="140"/>
      <c r="CX271" s="140"/>
      <c r="CY271" s="140"/>
      <c r="CZ271" s="140"/>
      <c r="DA271" s="140"/>
      <c r="DB271" s="140"/>
      <c r="DC271" s="140"/>
      <c r="DD271" s="140"/>
      <c r="DE271" s="140"/>
      <c r="DF271" s="140"/>
      <c r="DG271" s="140"/>
      <c r="DH271" s="140"/>
      <c r="DI271" s="140"/>
      <c r="DJ271" s="140"/>
      <c r="DK271" s="140"/>
      <c r="DL271" s="140"/>
      <c r="DM271" s="140"/>
      <c r="DN271" s="140"/>
      <c r="DO271" s="140"/>
      <c r="DP271" s="140"/>
      <c r="DQ271" s="140"/>
      <c r="DR271" s="140"/>
      <c r="DS271" s="140"/>
      <c r="DT271" s="140"/>
      <c r="DU271" s="140"/>
      <c r="DV271" s="140"/>
      <c r="DW271" s="140"/>
      <c r="DX271" s="140"/>
      <c r="DY271" s="140"/>
      <c r="DZ271" s="140"/>
      <c r="EA271" s="140"/>
      <c r="EB271" s="140"/>
      <c r="EC271" s="140"/>
      <c r="ED271" s="140"/>
      <c r="EE271" s="140"/>
      <c r="EF271" s="140"/>
      <c r="EG271" s="140"/>
      <c r="EH271" s="140"/>
      <c r="EI271" s="140"/>
      <c r="EJ271" s="140"/>
      <c r="EK271" s="140"/>
      <c r="EL271" s="140"/>
      <c r="EM271" s="140"/>
      <c r="EN271" s="140"/>
      <c r="EO271" s="140"/>
      <c r="EP271" s="140"/>
      <c r="EQ271" s="140"/>
      <c r="ER271" s="140"/>
      <c r="ES271" s="140"/>
      <c r="ET271" s="140"/>
      <c r="EU271" s="140"/>
      <c r="EV271" s="140"/>
      <c r="EW271" s="140"/>
      <c r="EX271" s="140"/>
      <c r="EY271" s="140"/>
      <c r="EZ271" s="140"/>
      <c r="FA271" s="140"/>
      <c r="FB271" s="140"/>
      <c r="FC271" s="140"/>
      <c r="FD271" s="140"/>
      <c r="FE271" s="140"/>
      <c r="FF271" s="140"/>
      <c r="FG271" s="140"/>
      <c r="FH271" s="140"/>
      <c r="FI271" s="140"/>
      <c r="FJ271" s="140"/>
      <c r="FK271" s="140"/>
      <c r="FL271" s="140"/>
      <c r="FM271" s="140"/>
      <c r="FN271" s="140"/>
      <c r="FO271" s="140"/>
      <c r="FP271" s="140"/>
      <c r="FQ271" s="140"/>
      <c r="FR271" s="140"/>
      <c r="FS271" s="140"/>
      <c r="FT271" s="140"/>
      <c r="FU271" s="140"/>
      <c r="FV271" s="140"/>
      <c r="FW271" s="140"/>
      <c r="FX271" s="140"/>
      <c r="FY271" s="140"/>
      <c r="FZ271" s="140"/>
      <c r="GA271" s="140"/>
      <c r="GB271" s="140"/>
      <c r="GC271" s="140"/>
      <c r="GD271" s="140"/>
      <c r="GE271" s="140"/>
      <c r="GF271" s="140"/>
      <c r="GG271" s="140"/>
      <c r="GH271" s="140"/>
      <c r="GI271" s="140"/>
      <c r="GJ271" s="140"/>
      <c r="GK271" s="140"/>
      <c r="GL271" s="140"/>
      <c r="GM271" s="140"/>
      <c r="GN271" s="140"/>
      <c r="GO271" s="140"/>
      <c r="GP271" s="140"/>
      <c r="GQ271" s="140"/>
      <c r="GR271" s="140"/>
      <c r="GS271" s="140"/>
      <c r="GT271" s="140"/>
      <c r="GU271" s="140"/>
      <c r="GV271" s="140"/>
      <c r="GW271" s="140"/>
      <c r="GX271" s="140"/>
      <c r="GY271" s="140"/>
      <c r="GZ271" s="140"/>
      <c r="HA271" s="140"/>
      <c r="HB271" s="140"/>
      <c r="HC271" s="140"/>
      <c r="HD271" s="140"/>
      <c r="HE271" s="140"/>
      <c r="HF271" s="140"/>
      <c r="HG271" s="140"/>
      <c r="HH271" s="140"/>
      <c r="HI271" s="140"/>
      <c r="HJ271" s="140"/>
      <c r="HK271" s="140"/>
      <c r="HL271" s="140"/>
      <c r="HM271" s="140"/>
      <c r="HN271" s="140"/>
      <c r="HO271" s="140"/>
      <c r="HP271" s="140"/>
      <c r="HQ271" s="140"/>
      <c r="HR271" s="140"/>
      <c r="HS271" s="140"/>
      <c r="HT271" s="140"/>
      <c r="HU271" s="140"/>
      <c r="HV271" s="140"/>
      <c r="HW271" s="141"/>
      <c r="HX271" s="142"/>
    </row>
    <row collapsed="false" customFormat="false" customHeight="false" hidden="false" ht="12.75" outlineLevel="0" r="272">
      <c r="D272" s="113" t="s">
        <v>389</v>
      </c>
      <c r="E272" s="139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  <c r="AA272" s="140"/>
      <c r="AB272" s="140"/>
      <c r="AC272" s="140"/>
      <c r="AD272" s="140"/>
      <c r="AE272" s="140"/>
      <c r="AF272" s="140"/>
      <c r="AG272" s="140"/>
      <c r="AH272" s="140"/>
      <c r="AI272" s="140"/>
      <c r="AJ272" s="140"/>
      <c r="AK272" s="140"/>
      <c r="AL272" s="140"/>
      <c r="AM272" s="140"/>
      <c r="AN272" s="140"/>
      <c r="AO272" s="140"/>
      <c r="AP272" s="140"/>
      <c r="AQ272" s="140"/>
      <c r="AR272" s="140"/>
      <c r="AS272" s="140"/>
      <c r="AT272" s="140"/>
      <c r="AU272" s="140"/>
      <c r="AV272" s="140"/>
      <c r="AW272" s="140"/>
      <c r="AX272" s="140"/>
      <c r="AY272" s="140"/>
      <c r="AZ272" s="140"/>
      <c r="BA272" s="140"/>
      <c r="BB272" s="140"/>
      <c r="BC272" s="140"/>
      <c r="BD272" s="140"/>
      <c r="BE272" s="140"/>
      <c r="BF272" s="140"/>
      <c r="BG272" s="140"/>
      <c r="BH272" s="140"/>
      <c r="BI272" s="140"/>
      <c r="BJ272" s="140"/>
      <c r="BK272" s="140"/>
      <c r="BL272" s="140"/>
      <c r="BM272" s="140"/>
      <c r="BN272" s="140"/>
      <c r="BO272" s="140"/>
      <c r="BP272" s="140"/>
      <c r="BQ272" s="140"/>
      <c r="BR272" s="140"/>
      <c r="BS272" s="140"/>
      <c r="BT272" s="140"/>
      <c r="BU272" s="140"/>
      <c r="BV272" s="140"/>
      <c r="BW272" s="140"/>
      <c r="BX272" s="140"/>
      <c r="BY272" s="140"/>
      <c r="BZ272" s="140"/>
      <c r="CA272" s="140"/>
      <c r="CB272" s="140"/>
      <c r="CC272" s="140"/>
      <c r="CD272" s="140"/>
      <c r="CE272" s="140"/>
      <c r="CF272" s="140"/>
      <c r="CG272" s="140"/>
      <c r="CH272" s="140"/>
      <c r="CI272" s="140"/>
      <c r="CJ272" s="140"/>
      <c r="CK272" s="140"/>
      <c r="CL272" s="140"/>
      <c r="CM272" s="140"/>
      <c r="CN272" s="140"/>
      <c r="CO272" s="140"/>
      <c r="CP272" s="140"/>
      <c r="CQ272" s="140"/>
      <c r="CR272" s="140"/>
      <c r="CS272" s="140"/>
      <c r="CT272" s="140"/>
      <c r="CU272" s="140"/>
      <c r="CV272" s="140"/>
      <c r="CW272" s="140"/>
      <c r="CX272" s="140"/>
      <c r="CY272" s="140"/>
      <c r="CZ272" s="140"/>
      <c r="DA272" s="140"/>
      <c r="DB272" s="140"/>
      <c r="DC272" s="140"/>
      <c r="DD272" s="140"/>
      <c r="DE272" s="140"/>
      <c r="DF272" s="140"/>
      <c r="DG272" s="140"/>
      <c r="DH272" s="140"/>
      <c r="DI272" s="140"/>
      <c r="DJ272" s="140"/>
      <c r="DK272" s="140"/>
      <c r="DL272" s="140"/>
      <c r="DM272" s="140"/>
      <c r="DN272" s="140"/>
      <c r="DO272" s="140"/>
      <c r="DP272" s="140"/>
      <c r="DQ272" s="140"/>
      <c r="DR272" s="140"/>
      <c r="DS272" s="140"/>
      <c r="DT272" s="140"/>
      <c r="DU272" s="140"/>
      <c r="DV272" s="140"/>
      <c r="DW272" s="140"/>
      <c r="DX272" s="140"/>
      <c r="DY272" s="140"/>
      <c r="DZ272" s="140"/>
      <c r="EA272" s="140"/>
      <c r="EB272" s="140"/>
      <c r="EC272" s="140"/>
      <c r="ED272" s="140"/>
      <c r="EE272" s="140"/>
      <c r="EF272" s="140"/>
      <c r="EG272" s="140"/>
      <c r="EH272" s="140"/>
      <c r="EI272" s="140"/>
      <c r="EJ272" s="140"/>
      <c r="EK272" s="140"/>
      <c r="EL272" s="140"/>
      <c r="EM272" s="140"/>
      <c r="EN272" s="140"/>
      <c r="EO272" s="140"/>
      <c r="EP272" s="140"/>
      <c r="EQ272" s="140"/>
      <c r="ER272" s="140"/>
      <c r="ES272" s="140"/>
      <c r="ET272" s="140"/>
      <c r="EU272" s="140"/>
      <c r="EV272" s="140"/>
      <c r="EW272" s="140"/>
      <c r="EX272" s="140"/>
      <c r="EY272" s="140"/>
      <c r="EZ272" s="140"/>
      <c r="FA272" s="140"/>
      <c r="FB272" s="140"/>
      <c r="FC272" s="140"/>
      <c r="FD272" s="140"/>
      <c r="FE272" s="140"/>
      <c r="FF272" s="140"/>
      <c r="FG272" s="140"/>
      <c r="FH272" s="140"/>
      <c r="FI272" s="140"/>
      <c r="FJ272" s="140"/>
      <c r="FK272" s="140"/>
      <c r="FL272" s="140"/>
      <c r="FM272" s="140"/>
      <c r="FN272" s="140"/>
      <c r="FO272" s="140"/>
      <c r="FP272" s="140"/>
      <c r="FQ272" s="140"/>
      <c r="FR272" s="140"/>
      <c r="FS272" s="140"/>
      <c r="FT272" s="140"/>
      <c r="FU272" s="140"/>
      <c r="FV272" s="140"/>
      <c r="FW272" s="140"/>
      <c r="FX272" s="140"/>
      <c r="FY272" s="140"/>
      <c r="FZ272" s="140"/>
      <c r="GA272" s="140"/>
      <c r="GB272" s="140"/>
      <c r="GC272" s="140"/>
      <c r="GD272" s="140"/>
      <c r="GE272" s="140"/>
      <c r="GF272" s="140"/>
      <c r="GG272" s="140"/>
      <c r="GH272" s="140"/>
      <c r="GI272" s="140"/>
      <c r="GJ272" s="140"/>
      <c r="GK272" s="140"/>
      <c r="GL272" s="140"/>
      <c r="GM272" s="140"/>
      <c r="GN272" s="140"/>
      <c r="GO272" s="140"/>
      <c r="GP272" s="140"/>
      <c r="GQ272" s="140"/>
      <c r="GR272" s="140"/>
      <c r="GS272" s="140"/>
      <c r="GT272" s="140"/>
      <c r="GU272" s="140"/>
      <c r="GV272" s="140"/>
      <c r="GW272" s="140"/>
      <c r="GX272" s="140"/>
      <c r="GY272" s="140"/>
      <c r="GZ272" s="140"/>
      <c r="HA272" s="140"/>
      <c r="HB272" s="140"/>
      <c r="HC272" s="140"/>
      <c r="HD272" s="140"/>
      <c r="HE272" s="140"/>
      <c r="HF272" s="140"/>
      <c r="HG272" s="140"/>
      <c r="HH272" s="140"/>
      <c r="HI272" s="140"/>
      <c r="HJ272" s="140"/>
      <c r="HK272" s="140"/>
      <c r="HL272" s="140"/>
      <c r="HM272" s="140"/>
      <c r="HN272" s="140"/>
      <c r="HO272" s="140"/>
      <c r="HP272" s="140"/>
      <c r="HQ272" s="140"/>
      <c r="HR272" s="140"/>
      <c r="HS272" s="140"/>
      <c r="HT272" s="140"/>
      <c r="HU272" s="140"/>
      <c r="HV272" s="140"/>
      <c r="HW272" s="141"/>
      <c r="HX272" s="142"/>
    </row>
    <row collapsed="false" customFormat="false" customHeight="false" hidden="false" ht="12.75" outlineLevel="0" r="273">
      <c r="D273" s="113" t="s">
        <v>390</v>
      </c>
      <c r="E273" s="139"/>
      <c r="F273" s="140"/>
      <c r="G273" s="140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  <c r="AA273" s="140"/>
      <c r="AB273" s="140"/>
      <c r="AC273" s="140"/>
      <c r="AD273" s="140"/>
      <c r="AE273" s="140"/>
      <c r="AF273" s="140"/>
      <c r="AG273" s="140"/>
      <c r="AH273" s="140"/>
      <c r="AI273" s="140"/>
      <c r="AJ273" s="140"/>
      <c r="AK273" s="140"/>
      <c r="AL273" s="140"/>
      <c r="AM273" s="140"/>
      <c r="AN273" s="140"/>
      <c r="AO273" s="140"/>
      <c r="AP273" s="140"/>
      <c r="AQ273" s="140"/>
      <c r="AR273" s="140"/>
      <c r="AS273" s="140"/>
      <c r="AT273" s="140"/>
      <c r="AU273" s="140"/>
      <c r="AV273" s="140"/>
      <c r="AW273" s="140"/>
      <c r="AX273" s="140"/>
      <c r="AY273" s="140"/>
      <c r="AZ273" s="140"/>
      <c r="BA273" s="140"/>
      <c r="BB273" s="140"/>
      <c r="BC273" s="140"/>
      <c r="BD273" s="140"/>
      <c r="BE273" s="140"/>
      <c r="BF273" s="140"/>
      <c r="BG273" s="140"/>
      <c r="BH273" s="140"/>
      <c r="BI273" s="140"/>
      <c r="BJ273" s="140"/>
      <c r="BK273" s="140"/>
      <c r="BL273" s="140"/>
      <c r="BM273" s="140"/>
      <c r="BN273" s="140"/>
      <c r="BO273" s="140"/>
      <c r="BP273" s="140"/>
      <c r="BQ273" s="140"/>
      <c r="BR273" s="140"/>
      <c r="BS273" s="140"/>
      <c r="BT273" s="140"/>
      <c r="BU273" s="140"/>
      <c r="BV273" s="140"/>
      <c r="BW273" s="140"/>
      <c r="BX273" s="140"/>
      <c r="BY273" s="140"/>
      <c r="BZ273" s="140"/>
      <c r="CA273" s="140"/>
      <c r="CB273" s="140"/>
      <c r="CC273" s="140"/>
      <c r="CD273" s="140"/>
      <c r="CE273" s="140"/>
      <c r="CF273" s="140"/>
      <c r="CG273" s="140"/>
      <c r="CH273" s="140"/>
      <c r="CI273" s="140"/>
      <c r="CJ273" s="140"/>
      <c r="CK273" s="140"/>
      <c r="CL273" s="140"/>
      <c r="CM273" s="140"/>
      <c r="CN273" s="140"/>
      <c r="CO273" s="140"/>
      <c r="CP273" s="140"/>
      <c r="CQ273" s="140"/>
      <c r="CR273" s="140"/>
      <c r="CS273" s="140"/>
      <c r="CT273" s="140"/>
      <c r="CU273" s="140"/>
      <c r="CV273" s="140"/>
      <c r="CW273" s="140"/>
      <c r="CX273" s="140"/>
      <c r="CY273" s="140"/>
      <c r="CZ273" s="140"/>
      <c r="DA273" s="140"/>
      <c r="DB273" s="140"/>
      <c r="DC273" s="140"/>
      <c r="DD273" s="140"/>
      <c r="DE273" s="140"/>
      <c r="DF273" s="140"/>
      <c r="DG273" s="140"/>
      <c r="DH273" s="140"/>
      <c r="DI273" s="140"/>
      <c r="DJ273" s="140"/>
      <c r="DK273" s="140"/>
      <c r="DL273" s="140"/>
      <c r="DM273" s="140"/>
      <c r="DN273" s="140"/>
      <c r="DO273" s="140"/>
      <c r="DP273" s="140"/>
      <c r="DQ273" s="140"/>
      <c r="DR273" s="140"/>
      <c r="DS273" s="140"/>
      <c r="DT273" s="140"/>
      <c r="DU273" s="140"/>
      <c r="DV273" s="140"/>
      <c r="DW273" s="140"/>
      <c r="DX273" s="140"/>
      <c r="DY273" s="140"/>
      <c r="DZ273" s="140"/>
      <c r="EA273" s="140"/>
      <c r="EB273" s="140"/>
      <c r="EC273" s="140"/>
      <c r="ED273" s="140"/>
      <c r="EE273" s="140"/>
      <c r="EF273" s="140"/>
      <c r="EG273" s="140"/>
      <c r="EH273" s="140"/>
      <c r="EI273" s="140"/>
      <c r="EJ273" s="140"/>
      <c r="EK273" s="140"/>
      <c r="EL273" s="140"/>
      <c r="EM273" s="140"/>
      <c r="EN273" s="140"/>
      <c r="EO273" s="140"/>
      <c r="EP273" s="140"/>
      <c r="EQ273" s="140"/>
      <c r="ER273" s="140"/>
      <c r="ES273" s="140"/>
      <c r="ET273" s="140"/>
      <c r="EU273" s="140"/>
      <c r="EV273" s="140"/>
      <c r="EW273" s="140"/>
      <c r="EX273" s="140"/>
      <c r="EY273" s="140"/>
      <c r="EZ273" s="140"/>
      <c r="FA273" s="140"/>
      <c r="FB273" s="140"/>
      <c r="FC273" s="140"/>
      <c r="FD273" s="140"/>
      <c r="FE273" s="140"/>
      <c r="FF273" s="140"/>
      <c r="FG273" s="140"/>
      <c r="FH273" s="140"/>
      <c r="FI273" s="140"/>
      <c r="FJ273" s="140"/>
      <c r="FK273" s="140"/>
      <c r="FL273" s="140"/>
      <c r="FM273" s="140"/>
      <c r="FN273" s="140"/>
      <c r="FO273" s="140"/>
      <c r="FP273" s="140"/>
      <c r="FQ273" s="140"/>
      <c r="FR273" s="140"/>
      <c r="FS273" s="140"/>
      <c r="FT273" s="140"/>
      <c r="FU273" s="140"/>
      <c r="FV273" s="140"/>
      <c r="FW273" s="140"/>
      <c r="FX273" s="140"/>
      <c r="FY273" s="140"/>
      <c r="FZ273" s="140"/>
      <c r="GA273" s="140"/>
      <c r="GB273" s="140"/>
      <c r="GC273" s="140"/>
      <c r="GD273" s="140"/>
      <c r="GE273" s="140"/>
      <c r="GF273" s="140"/>
      <c r="GG273" s="140"/>
      <c r="GH273" s="140"/>
      <c r="GI273" s="140"/>
      <c r="GJ273" s="140"/>
      <c r="GK273" s="140"/>
      <c r="GL273" s="140"/>
      <c r="GM273" s="140"/>
      <c r="GN273" s="140"/>
      <c r="GO273" s="140"/>
      <c r="GP273" s="140"/>
      <c r="GQ273" s="140"/>
      <c r="GR273" s="140"/>
      <c r="GS273" s="140"/>
      <c r="GT273" s="140"/>
      <c r="GU273" s="140"/>
      <c r="GV273" s="140"/>
      <c r="GW273" s="140"/>
      <c r="GX273" s="140"/>
      <c r="GY273" s="140"/>
      <c r="GZ273" s="140"/>
      <c r="HA273" s="140"/>
      <c r="HB273" s="140"/>
      <c r="HC273" s="140"/>
      <c r="HD273" s="140"/>
      <c r="HE273" s="140"/>
      <c r="HF273" s="140"/>
      <c r="HG273" s="140"/>
      <c r="HH273" s="140"/>
      <c r="HI273" s="140"/>
      <c r="HJ273" s="140"/>
      <c r="HK273" s="140"/>
      <c r="HL273" s="140"/>
      <c r="HM273" s="140"/>
      <c r="HN273" s="140"/>
      <c r="HO273" s="140"/>
      <c r="HP273" s="140"/>
      <c r="HQ273" s="140"/>
      <c r="HR273" s="140"/>
      <c r="HS273" s="140"/>
      <c r="HT273" s="140"/>
      <c r="HU273" s="140"/>
      <c r="HV273" s="140"/>
      <c r="HW273" s="141"/>
      <c r="HX273" s="142"/>
    </row>
    <row collapsed="false" customFormat="false" customHeight="false" hidden="false" ht="12.75" outlineLevel="0" r="274">
      <c r="D274" s="113" t="s">
        <v>391</v>
      </c>
      <c r="E274" s="139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  <c r="AA274" s="140"/>
      <c r="AB274" s="140"/>
      <c r="AC274" s="140"/>
      <c r="AD274" s="140"/>
      <c r="AE274" s="140"/>
      <c r="AF274" s="140"/>
      <c r="AG274" s="140"/>
      <c r="AH274" s="140"/>
      <c r="AI274" s="140"/>
      <c r="AJ274" s="140"/>
      <c r="AK274" s="140"/>
      <c r="AL274" s="140"/>
      <c r="AM274" s="140"/>
      <c r="AN274" s="140"/>
      <c r="AO274" s="140"/>
      <c r="AP274" s="140"/>
      <c r="AQ274" s="140"/>
      <c r="AR274" s="140"/>
      <c r="AS274" s="140"/>
      <c r="AT274" s="140"/>
      <c r="AU274" s="140"/>
      <c r="AV274" s="140"/>
      <c r="AW274" s="140"/>
      <c r="AX274" s="140"/>
      <c r="AY274" s="140"/>
      <c r="AZ274" s="140"/>
      <c r="BA274" s="140"/>
      <c r="BB274" s="140"/>
      <c r="BC274" s="140"/>
      <c r="BD274" s="140"/>
      <c r="BE274" s="140"/>
      <c r="BF274" s="140"/>
      <c r="BG274" s="140"/>
      <c r="BH274" s="140"/>
      <c r="BI274" s="140"/>
      <c r="BJ274" s="140"/>
      <c r="BK274" s="140"/>
      <c r="BL274" s="140"/>
      <c r="BM274" s="140"/>
      <c r="BN274" s="140"/>
      <c r="BO274" s="140"/>
      <c r="BP274" s="140"/>
      <c r="BQ274" s="140"/>
      <c r="BR274" s="140"/>
      <c r="BS274" s="140"/>
      <c r="BT274" s="140"/>
      <c r="BU274" s="140"/>
      <c r="BV274" s="140"/>
      <c r="BW274" s="140"/>
      <c r="BX274" s="140"/>
      <c r="BY274" s="140"/>
      <c r="BZ274" s="140"/>
      <c r="CA274" s="140"/>
      <c r="CB274" s="140"/>
      <c r="CC274" s="140"/>
      <c r="CD274" s="140"/>
      <c r="CE274" s="140"/>
      <c r="CF274" s="140"/>
      <c r="CG274" s="140"/>
      <c r="CH274" s="140"/>
      <c r="CI274" s="140"/>
      <c r="CJ274" s="140"/>
      <c r="CK274" s="140"/>
      <c r="CL274" s="140"/>
      <c r="CM274" s="140"/>
      <c r="CN274" s="140"/>
      <c r="CO274" s="140"/>
      <c r="CP274" s="140"/>
      <c r="CQ274" s="140"/>
      <c r="CR274" s="140"/>
      <c r="CS274" s="140"/>
      <c r="CT274" s="140"/>
      <c r="CU274" s="140"/>
      <c r="CV274" s="140"/>
      <c r="CW274" s="140"/>
      <c r="CX274" s="140"/>
      <c r="CY274" s="140"/>
      <c r="CZ274" s="140"/>
      <c r="DA274" s="140"/>
      <c r="DB274" s="140"/>
      <c r="DC274" s="140"/>
      <c r="DD274" s="140"/>
      <c r="DE274" s="140"/>
      <c r="DF274" s="140"/>
      <c r="DG274" s="140"/>
      <c r="DH274" s="140"/>
      <c r="DI274" s="140"/>
      <c r="DJ274" s="140"/>
      <c r="DK274" s="140"/>
      <c r="DL274" s="140"/>
      <c r="DM274" s="140"/>
      <c r="DN274" s="140"/>
      <c r="DO274" s="140"/>
      <c r="DP274" s="140"/>
      <c r="DQ274" s="140"/>
      <c r="DR274" s="140"/>
      <c r="DS274" s="140"/>
      <c r="DT274" s="140"/>
      <c r="DU274" s="140"/>
      <c r="DV274" s="140"/>
      <c r="DW274" s="140"/>
      <c r="DX274" s="140"/>
      <c r="DY274" s="140"/>
      <c r="DZ274" s="140"/>
      <c r="EA274" s="140"/>
      <c r="EB274" s="140"/>
      <c r="EC274" s="140"/>
      <c r="ED274" s="140"/>
      <c r="EE274" s="140"/>
      <c r="EF274" s="140"/>
      <c r="EG274" s="140"/>
      <c r="EH274" s="140"/>
      <c r="EI274" s="140"/>
      <c r="EJ274" s="140"/>
      <c r="EK274" s="140"/>
      <c r="EL274" s="140"/>
      <c r="EM274" s="140"/>
      <c r="EN274" s="140"/>
      <c r="EO274" s="140"/>
      <c r="EP274" s="140"/>
      <c r="EQ274" s="140"/>
      <c r="ER274" s="140"/>
      <c r="ES274" s="140"/>
      <c r="ET274" s="140"/>
      <c r="EU274" s="140"/>
      <c r="EV274" s="140"/>
      <c r="EW274" s="140"/>
      <c r="EX274" s="140"/>
      <c r="EY274" s="140"/>
      <c r="EZ274" s="140"/>
      <c r="FA274" s="140"/>
      <c r="FB274" s="140"/>
      <c r="FC274" s="140"/>
      <c r="FD274" s="140"/>
      <c r="FE274" s="140"/>
      <c r="FF274" s="140"/>
      <c r="FG274" s="140"/>
      <c r="FH274" s="140"/>
      <c r="FI274" s="140"/>
      <c r="FJ274" s="140"/>
      <c r="FK274" s="140"/>
      <c r="FL274" s="140"/>
      <c r="FM274" s="140"/>
      <c r="FN274" s="140"/>
      <c r="FO274" s="140"/>
      <c r="FP274" s="140"/>
      <c r="FQ274" s="140"/>
      <c r="FR274" s="140"/>
      <c r="FS274" s="140"/>
      <c r="FT274" s="140"/>
      <c r="FU274" s="140"/>
      <c r="FV274" s="140"/>
      <c r="FW274" s="140"/>
      <c r="FX274" s="140"/>
      <c r="FY274" s="140"/>
      <c r="FZ274" s="140"/>
      <c r="GA274" s="140"/>
      <c r="GB274" s="140"/>
      <c r="GC274" s="140"/>
      <c r="GD274" s="140"/>
      <c r="GE274" s="140"/>
      <c r="GF274" s="140"/>
      <c r="GG274" s="140"/>
      <c r="GH274" s="140"/>
      <c r="GI274" s="140"/>
      <c r="GJ274" s="140"/>
      <c r="GK274" s="140"/>
      <c r="GL274" s="140"/>
      <c r="GM274" s="140"/>
      <c r="GN274" s="140"/>
      <c r="GO274" s="140"/>
      <c r="GP274" s="140"/>
      <c r="GQ274" s="140"/>
      <c r="GR274" s="140"/>
      <c r="GS274" s="140"/>
      <c r="GT274" s="140"/>
      <c r="GU274" s="140"/>
      <c r="GV274" s="140"/>
      <c r="GW274" s="140"/>
      <c r="GX274" s="140"/>
      <c r="GY274" s="140"/>
      <c r="GZ274" s="140"/>
      <c r="HA274" s="140"/>
      <c r="HB274" s="140"/>
      <c r="HC274" s="140"/>
      <c r="HD274" s="140"/>
      <c r="HE274" s="140"/>
      <c r="HF274" s="140"/>
      <c r="HG274" s="140"/>
      <c r="HH274" s="140"/>
      <c r="HI274" s="140"/>
      <c r="HJ274" s="140"/>
      <c r="HK274" s="140"/>
      <c r="HL274" s="140"/>
      <c r="HM274" s="140"/>
      <c r="HN274" s="140"/>
      <c r="HO274" s="140"/>
      <c r="HP274" s="140"/>
      <c r="HQ274" s="140"/>
      <c r="HR274" s="140"/>
      <c r="HS274" s="140"/>
      <c r="HT274" s="140"/>
      <c r="HU274" s="140"/>
      <c r="HV274" s="140"/>
      <c r="HW274" s="141"/>
      <c r="HX274" s="142"/>
    </row>
    <row collapsed="false" customFormat="false" customHeight="false" hidden="false" ht="12.75" outlineLevel="0" r="275">
      <c r="D275" s="113" t="s">
        <v>392</v>
      </c>
      <c r="E275" s="139"/>
      <c r="F275" s="140"/>
      <c r="G275" s="140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  <c r="AA275" s="140"/>
      <c r="AB275" s="140"/>
      <c r="AC275" s="140"/>
      <c r="AD275" s="140"/>
      <c r="AE275" s="140"/>
      <c r="AF275" s="140"/>
      <c r="AG275" s="140"/>
      <c r="AH275" s="140"/>
      <c r="AI275" s="140"/>
      <c r="AJ275" s="140"/>
      <c r="AK275" s="140"/>
      <c r="AL275" s="140"/>
      <c r="AM275" s="140"/>
      <c r="AN275" s="140"/>
      <c r="AO275" s="140"/>
      <c r="AP275" s="140"/>
      <c r="AQ275" s="140"/>
      <c r="AR275" s="140"/>
      <c r="AS275" s="140"/>
      <c r="AT275" s="140"/>
      <c r="AU275" s="140"/>
      <c r="AV275" s="140"/>
      <c r="AW275" s="140"/>
      <c r="AX275" s="140"/>
      <c r="AY275" s="140"/>
      <c r="AZ275" s="140"/>
      <c r="BA275" s="140"/>
      <c r="BB275" s="140"/>
      <c r="BC275" s="140"/>
      <c r="BD275" s="140"/>
      <c r="BE275" s="140"/>
      <c r="BF275" s="140"/>
      <c r="BG275" s="140"/>
      <c r="BH275" s="140"/>
      <c r="BI275" s="140"/>
      <c r="BJ275" s="140"/>
      <c r="BK275" s="140"/>
      <c r="BL275" s="140"/>
      <c r="BM275" s="140"/>
      <c r="BN275" s="140"/>
      <c r="BO275" s="140"/>
      <c r="BP275" s="140"/>
      <c r="BQ275" s="140"/>
      <c r="BR275" s="140"/>
      <c r="BS275" s="140"/>
      <c r="BT275" s="140"/>
      <c r="BU275" s="140"/>
      <c r="BV275" s="140"/>
      <c r="BW275" s="140"/>
      <c r="BX275" s="140"/>
      <c r="BY275" s="140"/>
      <c r="BZ275" s="140"/>
      <c r="CA275" s="140"/>
      <c r="CB275" s="140"/>
      <c r="CC275" s="140"/>
      <c r="CD275" s="140"/>
      <c r="CE275" s="140"/>
      <c r="CF275" s="140"/>
      <c r="CG275" s="140"/>
      <c r="CH275" s="140"/>
      <c r="CI275" s="140"/>
      <c r="CJ275" s="140"/>
      <c r="CK275" s="140"/>
      <c r="CL275" s="140"/>
      <c r="CM275" s="140"/>
      <c r="CN275" s="140"/>
      <c r="CO275" s="140"/>
      <c r="CP275" s="140"/>
      <c r="CQ275" s="140"/>
      <c r="CR275" s="140"/>
      <c r="CS275" s="140"/>
      <c r="CT275" s="140"/>
      <c r="CU275" s="140"/>
      <c r="CV275" s="140"/>
      <c r="CW275" s="140"/>
      <c r="CX275" s="140"/>
      <c r="CY275" s="140"/>
      <c r="CZ275" s="140"/>
      <c r="DA275" s="140"/>
      <c r="DB275" s="140"/>
      <c r="DC275" s="140"/>
      <c r="DD275" s="140"/>
      <c r="DE275" s="140"/>
      <c r="DF275" s="140"/>
      <c r="DG275" s="140"/>
      <c r="DH275" s="140"/>
      <c r="DI275" s="140"/>
      <c r="DJ275" s="140"/>
      <c r="DK275" s="140"/>
      <c r="DL275" s="140"/>
      <c r="DM275" s="140"/>
      <c r="DN275" s="140"/>
      <c r="DO275" s="140"/>
      <c r="DP275" s="140"/>
      <c r="DQ275" s="140"/>
      <c r="DR275" s="140"/>
      <c r="DS275" s="140"/>
      <c r="DT275" s="140"/>
      <c r="DU275" s="140"/>
      <c r="DV275" s="140"/>
      <c r="DW275" s="140"/>
      <c r="DX275" s="140"/>
      <c r="DY275" s="140"/>
      <c r="DZ275" s="140"/>
      <c r="EA275" s="140"/>
      <c r="EB275" s="140"/>
      <c r="EC275" s="140"/>
      <c r="ED275" s="140"/>
      <c r="EE275" s="140"/>
      <c r="EF275" s="140"/>
      <c r="EG275" s="140"/>
      <c r="EH275" s="140"/>
      <c r="EI275" s="140"/>
      <c r="EJ275" s="140"/>
      <c r="EK275" s="140"/>
      <c r="EL275" s="140"/>
      <c r="EM275" s="140"/>
      <c r="EN275" s="140"/>
      <c r="EO275" s="140"/>
      <c r="EP275" s="140"/>
      <c r="EQ275" s="140"/>
      <c r="ER275" s="140"/>
      <c r="ES275" s="140"/>
      <c r="ET275" s="140"/>
      <c r="EU275" s="140"/>
      <c r="EV275" s="140"/>
      <c r="EW275" s="140"/>
      <c r="EX275" s="140"/>
      <c r="EY275" s="140"/>
      <c r="EZ275" s="140"/>
      <c r="FA275" s="140"/>
      <c r="FB275" s="140"/>
      <c r="FC275" s="140"/>
      <c r="FD275" s="140"/>
      <c r="FE275" s="140"/>
      <c r="FF275" s="140"/>
      <c r="FG275" s="140"/>
      <c r="FH275" s="140"/>
      <c r="FI275" s="140"/>
      <c r="FJ275" s="140"/>
      <c r="FK275" s="140"/>
      <c r="FL275" s="140"/>
      <c r="FM275" s="140"/>
      <c r="FN275" s="140"/>
      <c r="FO275" s="140"/>
      <c r="FP275" s="140"/>
      <c r="FQ275" s="140"/>
      <c r="FR275" s="140"/>
      <c r="FS275" s="140"/>
      <c r="FT275" s="140"/>
      <c r="FU275" s="140"/>
      <c r="FV275" s="140"/>
      <c r="FW275" s="140"/>
      <c r="FX275" s="140"/>
      <c r="FY275" s="140"/>
      <c r="FZ275" s="140"/>
      <c r="GA275" s="140"/>
      <c r="GB275" s="140"/>
      <c r="GC275" s="140"/>
      <c r="GD275" s="140"/>
      <c r="GE275" s="140"/>
      <c r="GF275" s="140"/>
      <c r="GG275" s="140"/>
      <c r="GH275" s="140"/>
      <c r="GI275" s="140"/>
      <c r="GJ275" s="140"/>
      <c r="GK275" s="140"/>
      <c r="GL275" s="140"/>
      <c r="GM275" s="140"/>
      <c r="GN275" s="140"/>
      <c r="GO275" s="140"/>
      <c r="GP275" s="140"/>
      <c r="GQ275" s="140"/>
      <c r="GR275" s="140"/>
      <c r="GS275" s="140"/>
      <c r="GT275" s="140"/>
      <c r="GU275" s="140"/>
      <c r="GV275" s="140"/>
      <c r="GW275" s="140"/>
      <c r="GX275" s="140"/>
      <c r="GY275" s="140"/>
      <c r="GZ275" s="140"/>
      <c r="HA275" s="140"/>
      <c r="HB275" s="140"/>
      <c r="HC275" s="140"/>
      <c r="HD275" s="140"/>
      <c r="HE275" s="140"/>
      <c r="HF275" s="140"/>
      <c r="HG275" s="140"/>
      <c r="HH275" s="140"/>
      <c r="HI275" s="140"/>
      <c r="HJ275" s="140"/>
      <c r="HK275" s="140"/>
      <c r="HL275" s="140"/>
      <c r="HM275" s="140"/>
      <c r="HN275" s="140"/>
      <c r="HO275" s="140"/>
      <c r="HP275" s="140"/>
      <c r="HQ275" s="140"/>
      <c r="HR275" s="140"/>
      <c r="HS275" s="140"/>
      <c r="HT275" s="140"/>
      <c r="HU275" s="140"/>
      <c r="HV275" s="140"/>
      <c r="HW275" s="141"/>
      <c r="HX275" s="142"/>
    </row>
    <row collapsed="false" customFormat="false" customHeight="false" hidden="false" ht="12.75" outlineLevel="0" r="276">
      <c r="D276" s="113" t="s">
        <v>393</v>
      </c>
      <c r="E276" s="139"/>
      <c r="F276" s="140"/>
      <c r="G276" s="140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  <c r="AA276" s="140"/>
      <c r="AB276" s="140"/>
      <c r="AC276" s="140"/>
      <c r="AD276" s="140"/>
      <c r="AE276" s="140"/>
      <c r="AF276" s="140"/>
      <c r="AG276" s="140"/>
      <c r="AH276" s="140"/>
      <c r="AI276" s="140"/>
      <c r="AJ276" s="140"/>
      <c r="AK276" s="140"/>
      <c r="AL276" s="140"/>
      <c r="AM276" s="140"/>
      <c r="AN276" s="140"/>
      <c r="AO276" s="140"/>
      <c r="AP276" s="140"/>
      <c r="AQ276" s="140"/>
      <c r="AR276" s="140"/>
      <c r="AS276" s="140"/>
      <c r="AT276" s="140"/>
      <c r="AU276" s="140"/>
      <c r="AV276" s="140"/>
      <c r="AW276" s="140"/>
      <c r="AX276" s="140"/>
      <c r="AY276" s="140"/>
      <c r="AZ276" s="140"/>
      <c r="BA276" s="140"/>
      <c r="BB276" s="140"/>
      <c r="BC276" s="140"/>
      <c r="BD276" s="140"/>
      <c r="BE276" s="140"/>
      <c r="BF276" s="140"/>
      <c r="BG276" s="140"/>
      <c r="BH276" s="140"/>
      <c r="BI276" s="140"/>
      <c r="BJ276" s="140"/>
      <c r="BK276" s="140"/>
      <c r="BL276" s="140"/>
      <c r="BM276" s="140"/>
      <c r="BN276" s="140"/>
      <c r="BO276" s="140"/>
      <c r="BP276" s="140"/>
      <c r="BQ276" s="140"/>
      <c r="BR276" s="140"/>
      <c r="BS276" s="140"/>
      <c r="BT276" s="140"/>
      <c r="BU276" s="140"/>
      <c r="BV276" s="140"/>
      <c r="BW276" s="140"/>
      <c r="BX276" s="140"/>
      <c r="BY276" s="140"/>
      <c r="BZ276" s="140"/>
      <c r="CA276" s="140"/>
      <c r="CB276" s="140"/>
      <c r="CC276" s="140"/>
      <c r="CD276" s="140"/>
      <c r="CE276" s="140"/>
      <c r="CF276" s="140"/>
      <c r="CG276" s="140"/>
      <c r="CH276" s="140"/>
      <c r="CI276" s="140"/>
      <c r="CJ276" s="140"/>
      <c r="CK276" s="140"/>
      <c r="CL276" s="140"/>
      <c r="CM276" s="140"/>
      <c r="CN276" s="140"/>
      <c r="CO276" s="140"/>
      <c r="CP276" s="140"/>
      <c r="CQ276" s="140"/>
      <c r="CR276" s="140"/>
      <c r="CS276" s="140"/>
      <c r="CT276" s="140"/>
      <c r="CU276" s="140"/>
      <c r="CV276" s="140"/>
      <c r="CW276" s="140"/>
      <c r="CX276" s="140"/>
      <c r="CY276" s="140"/>
      <c r="CZ276" s="140"/>
      <c r="DA276" s="140"/>
      <c r="DB276" s="140"/>
      <c r="DC276" s="140"/>
      <c r="DD276" s="140"/>
      <c r="DE276" s="140"/>
      <c r="DF276" s="140"/>
      <c r="DG276" s="140"/>
      <c r="DH276" s="140"/>
      <c r="DI276" s="140"/>
      <c r="DJ276" s="140"/>
      <c r="DK276" s="140"/>
      <c r="DL276" s="140"/>
      <c r="DM276" s="140"/>
      <c r="DN276" s="140"/>
      <c r="DO276" s="140"/>
      <c r="DP276" s="140"/>
      <c r="DQ276" s="140"/>
      <c r="DR276" s="140"/>
      <c r="DS276" s="140"/>
      <c r="DT276" s="140"/>
      <c r="DU276" s="140"/>
      <c r="DV276" s="140"/>
      <c r="DW276" s="140"/>
      <c r="DX276" s="140"/>
      <c r="DY276" s="140"/>
      <c r="DZ276" s="140"/>
      <c r="EA276" s="140"/>
      <c r="EB276" s="140"/>
      <c r="EC276" s="140"/>
      <c r="ED276" s="140"/>
      <c r="EE276" s="140"/>
      <c r="EF276" s="140"/>
      <c r="EG276" s="140"/>
      <c r="EH276" s="140"/>
      <c r="EI276" s="140"/>
      <c r="EJ276" s="140"/>
      <c r="EK276" s="140"/>
      <c r="EL276" s="140"/>
      <c r="EM276" s="140"/>
      <c r="EN276" s="140"/>
      <c r="EO276" s="140"/>
      <c r="EP276" s="140"/>
      <c r="EQ276" s="140"/>
      <c r="ER276" s="140"/>
      <c r="ES276" s="140"/>
      <c r="ET276" s="140"/>
      <c r="EU276" s="140"/>
      <c r="EV276" s="140"/>
      <c r="EW276" s="140"/>
      <c r="EX276" s="140"/>
      <c r="EY276" s="140"/>
      <c r="EZ276" s="140"/>
      <c r="FA276" s="140"/>
      <c r="FB276" s="140"/>
      <c r="FC276" s="140"/>
      <c r="FD276" s="140"/>
      <c r="FE276" s="140"/>
      <c r="FF276" s="140"/>
      <c r="FG276" s="140"/>
      <c r="FH276" s="140"/>
      <c r="FI276" s="140"/>
      <c r="FJ276" s="140"/>
      <c r="FK276" s="140"/>
      <c r="FL276" s="140"/>
      <c r="FM276" s="140"/>
      <c r="FN276" s="140"/>
      <c r="FO276" s="140"/>
      <c r="FP276" s="140"/>
      <c r="FQ276" s="140"/>
      <c r="FR276" s="140"/>
      <c r="FS276" s="140"/>
      <c r="FT276" s="140"/>
      <c r="FU276" s="140"/>
      <c r="FV276" s="140"/>
      <c r="FW276" s="140"/>
      <c r="FX276" s="140"/>
      <c r="FY276" s="140"/>
      <c r="FZ276" s="140"/>
      <c r="GA276" s="140"/>
      <c r="GB276" s="140"/>
      <c r="GC276" s="140"/>
      <c r="GD276" s="140"/>
      <c r="GE276" s="140"/>
      <c r="GF276" s="140"/>
      <c r="GG276" s="140"/>
      <c r="GH276" s="140"/>
      <c r="GI276" s="140"/>
      <c r="GJ276" s="140"/>
      <c r="GK276" s="140"/>
      <c r="GL276" s="140"/>
      <c r="GM276" s="140"/>
      <c r="GN276" s="140"/>
      <c r="GO276" s="140"/>
      <c r="GP276" s="140"/>
      <c r="GQ276" s="140"/>
      <c r="GR276" s="140"/>
      <c r="GS276" s="140"/>
      <c r="GT276" s="140"/>
      <c r="GU276" s="140"/>
      <c r="GV276" s="140"/>
      <c r="GW276" s="140"/>
      <c r="GX276" s="140"/>
      <c r="GY276" s="140"/>
      <c r="GZ276" s="140"/>
      <c r="HA276" s="140"/>
      <c r="HB276" s="140"/>
      <c r="HC276" s="140"/>
      <c r="HD276" s="140"/>
      <c r="HE276" s="140"/>
      <c r="HF276" s="140"/>
      <c r="HG276" s="140"/>
      <c r="HH276" s="140"/>
      <c r="HI276" s="140"/>
      <c r="HJ276" s="140"/>
      <c r="HK276" s="140"/>
      <c r="HL276" s="140"/>
      <c r="HM276" s="140"/>
      <c r="HN276" s="140"/>
      <c r="HO276" s="140"/>
      <c r="HP276" s="140"/>
      <c r="HQ276" s="140"/>
      <c r="HR276" s="140"/>
      <c r="HS276" s="140"/>
      <c r="HT276" s="140"/>
      <c r="HU276" s="140"/>
      <c r="HV276" s="140"/>
      <c r="HW276" s="141"/>
      <c r="HX276" s="142"/>
    </row>
    <row collapsed="false" customFormat="false" customHeight="false" hidden="false" ht="12.75" outlineLevel="0" r="277">
      <c r="D277" s="113" t="s">
        <v>397</v>
      </c>
      <c r="E277" s="139"/>
      <c r="F277" s="140"/>
      <c r="G277" s="140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  <c r="AA277" s="140"/>
      <c r="AB277" s="140"/>
      <c r="AC277" s="140"/>
      <c r="AD277" s="140"/>
      <c r="AE277" s="140"/>
      <c r="AF277" s="140"/>
      <c r="AG277" s="140"/>
      <c r="AH277" s="140"/>
      <c r="AI277" s="140"/>
      <c r="AJ277" s="140"/>
      <c r="AK277" s="140"/>
      <c r="AL277" s="140"/>
      <c r="AM277" s="140"/>
      <c r="AN277" s="140"/>
      <c r="AO277" s="140"/>
      <c r="AP277" s="140"/>
      <c r="AQ277" s="140"/>
      <c r="AR277" s="140"/>
      <c r="AS277" s="140"/>
      <c r="AT277" s="140"/>
      <c r="AU277" s="140"/>
      <c r="AV277" s="140"/>
      <c r="AW277" s="140"/>
      <c r="AX277" s="140"/>
      <c r="AY277" s="140"/>
      <c r="AZ277" s="140"/>
      <c r="BA277" s="140"/>
      <c r="BB277" s="140"/>
      <c r="BC277" s="140"/>
      <c r="BD277" s="140"/>
      <c r="BE277" s="140"/>
      <c r="BF277" s="140"/>
      <c r="BG277" s="140"/>
      <c r="BH277" s="140"/>
      <c r="BI277" s="140"/>
      <c r="BJ277" s="140"/>
      <c r="BK277" s="140"/>
      <c r="BL277" s="140"/>
      <c r="BM277" s="140"/>
      <c r="BN277" s="140"/>
      <c r="BO277" s="140"/>
      <c r="BP277" s="140"/>
      <c r="BQ277" s="140"/>
      <c r="BR277" s="140"/>
      <c r="BS277" s="140"/>
      <c r="BT277" s="140"/>
      <c r="BU277" s="140"/>
      <c r="BV277" s="140"/>
      <c r="BW277" s="140"/>
      <c r="BX277" s="140"/>
      <c r="BY277" s="140"/>
      <c r="BZ277" s="140"/>
      <c r="CA277" s="140"/>
      <c r="CB277" s="140"/>
      <c r="CC277" s="140"/>
      <c r="CD277" s="140"/>
      <c r="CE277" s="140"/>
      <c r="CF277" s="140"/>
      <c r="CG277" s="140"/>
      <c r="CH277" s="140"/>
      <c r="CI277" s="140"/>
      <c r="CJ277" s="140"/>
      <c r="CK277" s="140"/>
      <c r="CL277" s="140"/>
      <c r="CM277" s="140"/>
      <c r="CN277" s="140"/>
      <c r="CO277" s="140"/>
      <c r="CP277" s="140"/>
      <c r="CQ277" s="140"/>
      <c r="CR277" s="140"/>
      <c r="CS277" s="140"/>
      <c r="CT277" s="140"/>
      <c r="CU277" s="140"/>
      <c r="CV277" s="140"/>
      <c r="CW277" s="140"/>
      <c r="CX277" s="140"/>
      <c r="CY277" s="140"/>
      <c r="CZ277" s="140"/>
      <c r="DA277" s="140"/>
      <c r="DB277" s="140"/>
      <c r="DC277" s="140"/>
      <c r="DD277" s="140"/>
      <c r="DE277" s="140"/>
      <c r="DF277" s="140"/>
      <c r="DG277" s="140"/>
      <c r="DH277" s="140"/>
      <c r="DI277" s="140"/>
      <c r="DJ277" s="140"/>
      <c r="DK277" s="140"/>
      <c r="DL277" s="140"/>
      <c r="DM277" s="140"/>
      <c r="DN277" s="140"/>
      <c r="DO277" s="140"/>
      <c r="DP277" s="140"/>
      <c r="DQ277" s="140"/>
      <c r="DR277" s="140"/>
      <c r="DS277" s="140"/>
      <c r="DT277" s="140"/>
      <c r="DU277" s="140"/>
      <c r="DV277" s="140"/>
      <c r="DW277" s="140"/>
      <c r="DX277" s="140"/>
      <c r="DY277" s="140"/>
      <c r="DZ277" s="140"/>
      <c r="EA277" s="140"/>
      <c r="EB277" s="140"/>
      <c r="EC277" s="140"/>
      <c r="ED277" s="140"/>
      <c r="EE277" s="140"/>
      <c r="EF277" s="140"/>
      <c r="EG277" s="140"/>
      <c r="EH277" s="140"/>
      <c r="EI277" s="140"/>
      <c r="EJ277" s="140"/>
      <c r="EK277" s="140"/>
      <c r="EL277" s="140"/>
      <c r="EM277" s="140"/>
      <c r="EN277" s="140"/>
      <c r="EO277" s="140"/>
      <c r="EP277" s="140"/>
      <c r="EQ277" s="140"/>
      <c r="ER277" s="140"/>
      <c r="ES277" s="140"/>
      <c r="ET277" s="140"/>
      <c r="EU277" s="140"/>
      <c r="EV277" s="140"/>
      <c r="EW277" s="140"/>
      <c r="EX277" s="140"/>
      <c r="EY277" s="140"/>
      <c r="EZ277" s="140"/>
      <c r="FA277" s="140"/>
      <c r="FB277" s="140"/>
      <c r="FC277" s="140"/>
      <c r="FD277" s="140"/>
      <c r="FE277" s="140"/>
      <c r="FF277" s="140"/>
      <c r="FG277" s="140"/>
      <c r="FH277" s="140"/>
      <c r="FI277" s="140"/>
      <c r="FJ277" s="140"/>
      <c r="FK277" s="140"/>
      <c r="FL277" s="140"/>
      <c r="FM277" s="140"/>
      <c r="FN277" s="140"/>
      <c r="FO277" s="140"/>
      <c r="FP277" s="140"/>
      <c r="FQ277" s="140"/>
      <c r="FR277" s="140"/>
      <c r="FS277" s="140"/>
      <c r="FT277" s="140"/>
      <c r="FU277" s="140"/>
      <c r="FV277" s="140"/>
      <c r="FW277" s="140"/>
      <c r="FX277" s="140"/>
      <c r="FY277" s="140"/>
      <c r="FZ277" s="140"/>
      <c r="GA277" s="140"/>
      <c r="GB277" s="140"/>
      <c r="GC277" s="140"/>
      <c r="GD277" s="140"/>
      <c r="GE277" s="140"/>
      <c r="GF277" s="140"/>
      <c r="GG277" s="140"/>
      <c r="GH277" s="140"/>
      <c r="GI277" s="140"/>
      <c r="GJ277" s="140"/>
      <c r="GK277" s="140"/>
      <c r="GL277" s="140"/>
      <c r="GM277" s="140"/>
      <c r="GN277" s="140"/>
      <c r="GO277" s="140"/>
      <c r="GP277" s="140"/>
      <c r="GQ277" s="140"/>
      <c r="GR277" s="140"/>
      <c r="GS277" s="140"/>
      <c r="GT277" s="140"/>
      <c r="GU277" s="140"/>
      <c r="GV277" s="140"/>
      <c r="GW277" s="140"/>
      <c r="GX277" s="140"/>
      <c r="GY277" s="140"/>
      <c r="GZ277" s="140"/>
      <c r="HA277" s="140"/>
      <c r="HB277" s="140"/>
      <c r="HC277" s="140"/>
      <c r="HD277" s="140"/>
      <c r="HE277" s="140"/>
      <c r="HF277" s="140"/>
      <c r="HG277" s="140"/>
      <c r="HH277" s="140"/>
      <c r="HI277" s="140"/>
      <c r="HJ277" s="140"/>
      <c r="HK277" s="140"/>
      <c r="HL277" s="140"/>
      <c r="HM277" s="140"/>
      <c r="HN277" s="140"/>
      <c r="HO277" s="140"/>
      <c r="HP277" s="140"/>
      <c r="HQ277" s="140"/>
      <c r="HR277" s="140"/>
      <c r="HS277" s="140"/>
      <c r="HT277" s="140"/>
      <c r="HU277" s="140"/>
      <c r="HV277" s="140"/>
      <c r="HW277" s="141"/>
      <c r="HX277" s="142"/>
    </row>
    <row collapsed="false" customFormat="false" customHeight="false" hidden="false" ht="12.75" outlineLevel="0" r="278">
      <c r="D278" s="113" t="s">
        <v>398</v>
      </c>
      <c r="E278" s="139"/>
      <c r="F278" s="140"/>
      <c r="G278" s="140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  <c r="AA278" s="140"/>
      <c r="AB278" s="140"/>
      <c r="AC278" s="140"/>
      <c r="AD278" s="140"/>
      <c r="AE278" s="140"/>
      <c r="AF278" s="140"/>
      <c r="AG278" s="140"/>
      <c r="AH278" s="140"/>
      <c r="AI278" s="140"/>
      <c r="AJ278" s="140"/>
      <c r="AK278" s="140"/>
      <c r="AL278" s="140"/>
      <c r="AM278" s="140"/>
      <c r="AN278" s="140"/>
      <c r="AO278" s="140"/>
      <c r="AP278" s="140"/>
      <c r="AQ278" s="140"/>
      <c r="AR278" s="140"/>
      <c r="AS278" s="140"/>
      <c r="AT278" s="140"/>
      <c r="AU278" s="140"/>
      <c r="AV278" s="140"/>
      <c r="AW278" s="140"/>
      <c r="AX278" s="140"/>
      <c r="AY278" s="140"/>
      <c r="AZ278" s="140"/>
      <c r="BA278" s="140"/>
      <c r="BB278" s="140"/>
      <c r="BC278" s="140"/>
      <c r="BD278" s="140"/>
      <c r="BE278" s="140"/>
      <c r="BF278" s="140"/>
      <c r="BG278" s="140"/>
      <c r="BH278" s="140"/>
      <c r="BI278" s="140"/>
      <c r="BJ278" s="140"/>
      <c r="BK278" s="140"/>
      <c r="BL278" s="140"/>
      <c r="BM278" s="140"/>
      <c r="BN278" s="140"/>
      <c r="BO278" s="140"/>
      <c r="BP278" s="140"/>
      <c r="BQ278" s="140"/>
      <c r="BR278" s="140"/>
      <c r="BS278" s="140"/>
      <c r="BT278" s="140"/>
      <c r="BU278" s="140"/>
      <c r="BV278" s="140"/>
      <c r="BW278" s="140"/>
      <c r="BX278" s="140"/>
      <c r="BY278" s="140"/>
      <c r="BZ278" s="140"/>
      <c r="CA278" s="140"/>
      <c r="CB278" s="140"/>
      <c r="CC278" s="140"/>
      <c r="CD278" s="140"/>
      <c r="CE278" s="140"/>
      <c r="CF278" s="140"/>
      <c r="CG278" s="140"/>
      <c r="CH278" s="140"/>
      <c r="CI278" s="140"/>
      <c r="CJ278" s="140"/>
      <c r="CK278" s="140"/>
      <c r="CL278" s="140"/>
      <c r="CM278" s="140"/>
      <c r="CN278" s="140"/>
      <c r="CO278" s="140"/>
      <c r="CP278" s="140"/>
      <c r="CQ278" s="140"/>
      <c r="CR278" s="140"/>
      <c r="CS278" s="140"/>
      <c r="CT278" s="140"/>
      <c r="CU278" s="140"/>
      <c r="CV278" s="140"/>
      <c r="CW278" s="140"/>
      <c r="CX278" s="140"/>
      <c r="CY278" s="140"/>
      <c r="CZ278" s="140"/>
      <c r="DA278" s="140"/>
      <c r="DB278" s="140"/>
      <c r="DC278" s="140"/>
      <c r="DD278" s="140"/>
      <c r="DE278" s="140"/>
      <c r="DF278" s="140"/>
      <c r="DG278" s="140"/>
      <c r="DH278" s="140"/>
      <c r="DI278" s="140"/>
      <c r="DJ278" s="140"/>
      <c r="DK278" s="140"/>
      <c r="DL278" s="140"/>
      <c r="DM278" s="140"/>
      <c r="DN278" s="140"/>
      <c r="DO278" s="140"/>
      <c r="DP278" s="140"/>
      <c r="DQ278" s="140"/>
      <c r="DR278" s="140"/>
      <c r="DS278" s="140"/>
      <c r="DT278" s="140"/>
      <c r="DU278" s="140"/>
      <c r="DV278" s="140"/>
      <c r="DW278" s="140"/>
      <c r="DX278" s="140"/>
      <c r="DY278" s="140"/>
      <c r="DZ278" s="140"/>
      <c r="EA278" s="140"/>
      <c r="EB278" s="140"/>
      <c r="EC278" s="140"/>
      <c r="ED278" s="140"/>
      <c r="EE278" s="140"/>
      <c r="EF278" s="140"/>
      <c r="EG278" s="140"/>
      <c r="EH278" s="140"/>
      <c r="EI278" s="140"/>
      <c r="EJ278" s="140"/>
      <c r="EK278" s="140"/>
      <c r="EL278" s="140"/>
      <c r="EM278" s="140"/>
      <c r="EN278" s="140"/>
      <c r="EO278" s="140"/>
      <c r="EP278" s="140"/>
      <c r="EQ278" s="140"/>
      <c r="ER278" s="140"/>
      <c r="ES278" s="140"/>
      <c r="ET278" s="140"/>
      <c r="EU278" s="140"/>
      <c r="EV278" s="140"/>
      <c r="EW278" s="140"/>
      <c r="EX278" s="140"/>
      <c r="EY278" s="140"/>
      <c r="EZ278" s="140"/>
      <c r="FA278" s="140"/>
      <c r="FB278" s="140"/>
      <c r="FC278" s="140"/>
      <c r="FD278" s="140"/>
      <c r="FE278" s="140"/>
      <c r="FF278" s="140"/>
      <c r="FG278" s="140"/>
      <c r="FH278" s="140"/>
      <c r="FI278" s="140"/>
      <c r="FJ278" s="140"/>
      <c r="FK278" s="140"/>
      <c r="FL278" s="140"/>
      <c r="FM278" s="140"/>
      <c r="FN278" s="140"/>
      <c r="FO278" s="140"/>
      <c r="FP278" s="140"/>
      <c r="FQ278" s="140"/>
      <c r="FR278" s="140"/>
      <c r="FS278" s="140"/>
      <c r="FT278" s="140"/>
      <c r="FU278" s="140"/>
      <c r="FV278" s="140"/>
      <c r="FW278" s="140"/>
      <c r="FX278" s="140"/>
      <c r="FY278" s="140"/>
      <c r="FZ278" s="140"/>
      <c r="GA278" s="140"/>
      <c r="GB278" s="140"/>
      <c r="GC278" s="140"/>
      <c r="GD278" s="140"/>
      <c r="GE278" s="140"/>
      <c r="GF278" s="140"/>
      <c r="GG278" s="140"/>
      <c r="GH278" s="140"/>
      <c r="GI278" s="140"/>
      <c r="GJ278" s="140"/>
      <c r="GK278" s="140"/>
      <c r="GL278" s="140"/>
      <c r="GM278" s="140"/>
      <c r="GN278" s="140"/>
      <c r="GO278" s="140"/>
      <c r="GP278" s="140"/>
      <c r="GQ278" s="140"/>
      <c r="GR278" s="140"/>
      <c r="GS278" s="140"/>
      <c r="GT278" s="140"/>
      <c r="GU278" s="140"/>
      <c r="GV278" s="140"/>
      <c r="GW278" s="140"/>
      <c r="GX278" s="140"/>
      <c r="GY278" s="140"/>
      <c r="GZ278" s="140"/>
      <c r="HA278" s="140"/>
      <c r="HB278" s="140"/>
      <c r="HC278" s="140"/>
      <c r="HD278" s="140"/>
      <c r="HE278" s="140"/>
      <c r="HF278" s="140"/>
      <c r="HG278" s="140"/>
      <c r="HH278" s="140"/>
      <c r="HI278" s="140"/>
      <c r="HJ278" s="140"/>
      <c r="HK278" s="140"/>
      <c r="HL278" s="140"/>
      <c r="HM278" s="140"/>
      <c r="HN278" s="140"/>
      <c r="HO278" s="140"/>
      <c r="HP278" s="140"/>
      <c r="HQ278" s="140"/>
      <c r="HR278" s="140"/>
      <c r="HS278" s="140"/>
      <c r="HT278" s="140"/>
      <c r="HU278" s="140"/>
      <c r="HV278" s="140"/>
      <c r="HW278" s="141"/>
      <c r="HX278" s="142"/>
    </row>
    <row collapsed="false" customFormat="false" customHeight="false" hidden="false" ht="12.75" outlineLevel="0" r="279">
      <c r="D279" s="113" t="s">
        <v>400</v>
      </c>
      <c r="E279" s="139"/>
      <c r="F279" s="140"/>
      <c r="G279" s="140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  <c r="AA279" s="140"/>
      <c r="AB279" s="140"/>
      <c r="AC279" s="140"/>
      <c r="AD279" s="140"/>
      <c r="AE279" s="140"/>
      <c r="AF279" s="140"/>
      <c r="AG279" s="140"/>
      <c r="AH279" s="140"/>
      <c r="AI279" s="140"/>
      <c r="AJ279" s="140"/>
      <c r="AK279" s="140"/>
      <c r="AL279" s="140"/>
      <c r="AM279" s="140"/>
      <c r="AN279" s="140"/>
      <c r="AO279" s="140"/>
      <c r="AP279" s="140"/>
      <c r="AQ279" s="140"/>
      <c r="AR279" s="140"/>
      <c r="AS279" s="140"/>
      <c r="AT279" s="140"/>
      <c r="AU279" s="140"/>
      <c r="AV279" s="140"/>
      <c r="AW279" s="140"/>
      <c r="AX279" s="140"/>
      <c r="AY279" s="140"/>
      <c r="AZ279" s="140"/>
      <c r="BA279" s="140"/>
      <c r="BB279" s="140"/>
      <c r="BC279" s="140"/>
      <c r="BD279" s="140"/>
      <c r="BE279" s="140"/>
      <c r="BF279" s="140"/>
      <c r="BG279" s="140"/>
      <c r="BH279" s="140"/>
      <c r="BI279" s="140"/>
      <c r="BJ279" s="140"/>
      <c r="BK279" s="140"/>
      <c r="BL279" s="140"/>
      <c r="BM279" s="140"/>
      <c r="BN279" s="140"/>
      <c r="BO279" s="140"/>
      <c r="BP279" s="140"/>
      <c r="BQ279" s="140"/>
      <c r="BR279" s="140"/>
      <c r="BS279" s="140"/>
      <c r="BT279" s="140"/>
      <c r="BU279" s="140"/>
      <c r="BV279" s="140"/>
      <c r="BW279" s="140"/>
      <c r="BX279" s="140"/>
      <c r="BY279" s="140"/>
      <c r="BZ279" s="140"/>
      <c r="CA279" s="140"/>
      <c r="CB279" s="140"/>
      <c r="CC279" s="140"/>
      <c r="CD279" s="140"/>
      <c r="CE279" s="140"/>
      <c r="CF279" s="140"/>
      <c r="CG279" s="140"/>
      <c r="CH279" s="140"/>
      <c r="CI279" s="140"/>
      <c r="CJ279" s="140"/>
      <c r="CK279" s="140"/>
      <c r="CL279" s="140"/>
      <c r="CM279" s="140"/>
      <c r="CN279" s="140"/>
      <c r="CO279" s="140"/>
      <c r="CP279" s="140"/>
      <c r="CQ279" s="140"/>
      <c r="CR279" s="140"/>
      <c r="CS279" s="140"/>
      <c r="CT279" s="140"/>
      <c r="CU279" s="140"/>
      <c r="CV279" s="140"/>
      <c r="CW279" s="140"/>
      <c r="CX279" s="140"/>
      <c r="CY279" s="140"/>
      <c r="CZ279" s="140"/>
      <c r="DA279" s="140"/>
      <c r="DB279" s="140"/>
      <c r="DC279" s="140"/>
      <c r="DD279" s="140"/>
      <c r="DE279" s="140"/>
      <c r="DF279" s="140"/>
      <c r="DG279" s="140"/>
      <c r="DH279" s="140"/>
      <c r="DI279" s="140"/>
      <c r="DJ279" s="140"/>
      <c r="DK279" s="140"/>
      <c r="DL279" s="140"/>
      <c r="DM279" s="140"/>
      <c r="DN279" s="140"/>
      <c r="DO279" s="140"/>
      <c r="DP279" s="140"/>
      <c r="DQ279" s="140"/>
      <c r="DR279" s="140"/>
      <c r="DS279" s="140"/>
      <c r="DT279" s="140"/>
      <c r="DU279" s="140"/>
      <c r="DV279" s="140"/>
      <c r="DW279" s="140"/>
      <c r="DX279" s="140"/>
      <c r="DY279" s="140"/>
      <c r="DZ279" s="140"/>
      <c r="EA279" s="140"/>
      <c r="EB279" s="140"/>
      <c r="EC279" s="140"/>
      <c r="ED279" s="140"/>
      <c r="EE279" s="140"/>
      <c r="EF279" s="140"/>
      <c r="EG279" s="140"/>
      <c r="EH279" s="140"/>
      <c r="EI279" s="140"/>
      <c r="EJ279" s="140"/>
      <c r="EK279" s="140"/>
      <c r="EL279" s="140"/>
      <c r="EM279" s="140"/>
      <c r="EN279" s="140"/>
      <c r="EO279" s="140"/>
      <c r="EP279" s="140"/>
      <c r="EQ279" s="140"/>
      <c r="ER279" s="140"/>
      <c r="ES279" s="140"/>
      <c r="ET279" s="140"/>
      <c r="EU279" s="140"/>
      <c r="EV279" s="140"/>
      <c r="EW279" s="140"/>
      <c r="EX279" s="140"/>
      <c r="EY279" s="140"/>
      <c r="EZ279" s="140"/>
      <c r="FA279" s="140"/>
      <c r="FB279" s="140"/>
      <c r="FC279" s="140"/>
      <c r="FD279" s="140"/>
      <c r="FE279" s="140"/>
      <c r="FF279" s="140"/>
      <c r="FG279" s="140"/>
      <c r="FH279" s="140"/>
      <c r="FI279" s="140"/>
      <c r="FJ279" s="140"/>
      <c r="FK279" s="140"/>
      <c r="FL279" s="140"/>
      <c r="FM279" s="140"/>
      <c r="FN279" s="140"/>
      <c r="FO279" s="140"/>
      <c r="FP279" s="140"/>
      <c r="FQ279" s="140"/>
      <c r="FR279" s="140"/>
      <c r="FS279" s="140"/>
      <c r="FT279" s="140"/>
      <c r="FU279" s="140"/>
      <c r="FV279" s="140"/>
      <c r="FW279" s="140"/>
      <c r="FX279" s="140"/>
      <c r="FY279" s="140"/>
      <c r="FZ279" s="140"/>
      <c r="GA279" s="140"/>
      <c r="GB279" s="140"/>
      <c r="GC279" s="140"/>
      <c r="GD279" s="140"/>
      <c r="GE279" s="140"/>
      <c r="GF279" s="140"/>
      <c r="GG279" s="140"/>
      <c r="GH279" s="140"/>
      <c r="GI279" s="140"/>
      <c r="GJ279" s="140"/>
      <c r="GK279" s="140"/>
      <c r="GL279" s="140"/>
      <c r="GM279" s="140"/>
      <c r="GN279" s="140"/>
      <c r="GO279" s="140"/>
      <c r="GP279" s="140"/>
      <c r="GQ279" s="140"/>
      <c r="GR279" s="140"/>
      <c r="GS279" s="140"/>
      <c r="GT279" s="140"/>
      <c r="GU279" s="140"/>
      <c r="GV279" s="140"/>
      <c r="GW279" s="140"/>
      <c r="GX279" s="140"/>
      <c r="GY279" s="140"/>
      <c r="GZ279" s="140"/>
      <c r="HA279" s="140"/>
      <c r="HB279" s="140"/>
      <c r="HC279" s="140"/>
      <c r="HD279" s="140"/>
      <c r="HE279" s="140"/>
      <c r="HF279" s="140"/>
      <c r="HG279" s="140"/>
      <c r="HH279" s="140"/>
      <c r="HI279" s="140"/>
      <c r="HJ279" s="140"/>
      <c r="HK279" s="140"/>
      <c r="HL279" s="140"/>
      <c r="HM279" s="140"/>
      <c r="HN279" s="140"/>
      <c r="HO279" s="140"/>
      <c r="HP279" s="140"/>
      <c r="HQ279" s="140"/>
      <c r="HR279" s="140"/>
      <c r="HS279" s="140"/>
      <c r="HT279" s="140"/>
      <c r="HU279" s="140"/>
      <c r="HV279" s="140"/>
      <c r="HW279" s="141"/>
      <c r="HX279" s="142"/>
    </row>
    <row collapsed="false" customFormat="false" customHeight="false" hidden="false" ht="12.75" outlineLevel="0" r="280">
      <c r="D280" s="113" t="s">
        <v>402</v>
      </c>
      <c r="E280" s="139"/>
      <c r="F280" s="140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  <c r="Y280" s="140"/>
      <c r="Z280" s="140"/>
      <c r="AA280" s="140"/>
      <c r="AB280" s="140"/>
      <c r="AC280" s="140"/>
      <c r="AD280" s="140"/>
      <c r="AE280" s="140"/>
      <c r="AF280" s="140"/>
      <c r="AG280" s="140"/>
      <c r="AH280" s="140"/>
      <c r="AI280" s="140"/>
      <c r="AJ280" s="140"/>
      <c r="AK280" s="140"/>
      <c r="AL280" s="140"/>
      <c r="AM280" s="140"/>
      <c r="AN280" s="140"/>
      <c r="AO280" s="140"/>
      <c r="AP280" s="140"/>
      <c r="AQ280" s="140"/>
      <c r="AR280" s="140"/>
      <c r="AS280" s="140"/>
      <c r="AT280" s="140"/>
      <c r="AU280" s="140"/>
      <c r="AV280" s="140"/>
      <c r="AW280" s="140"/>
      <c r="AX280" s="140"/>
      <c r="AY280" s="140"/>
      <c r="AZ280" s="140"/>
      <c r="BA280" s="140"/>
      <c r="BB280" s="140"/>
      <c r="BC280" s="140"/>
      <c r="BD280" s="140"/>
      <c r="BE280" s="140"/>
      <c r="BF280" s="140"/>
      <c r="BG280" s="140"/>
      <c r="BH280" s="140"/>
      <c r="BI280" s="140"/>
      <c r="BJ280" s="140"/>
      <c r="BK280" s="140"/>
      <c r="BL280" s="140"/>
      <c r="BM280" s="140"/>
      <c r="BN280" s="140"/>
      <c r="BO280" s="140"/>
      <c r="BP280" s="140"/>
      <c r="BQ280" s="140"/>
      <c r="BR280" s="140"/>
      <c r="BS280" s="140"/>
      <c r="BT280" s="140"/>
      <c r="BU280" s="140"/>
      <c r="BV280" s="140"/>
      <c r="BW280" s="140"/>
      <c r="BX280" s="140"/>
      <c r="BY280" s="140"/>
      <c r="BZ280" s="140"/>
      <c r="CA280" s="140"/>
      <c r="CB280" s="140"/>
      <c r="CC280" s="140"/>
      <c r="CD280" s="140"/>
      <c r="CE280" s="140"/>
      <c r="CF280" s="140"/>
      <c r="CG280" s="140"/>
      <c r="CH280" s="140"/>
      <c r="CI280" s="140"/>
      <c r="CJ280" s="140"/>
      <c r="CK280" s="140"/>
      <c r="CL280" s="140"/>
      <c r="CM280" s="140"/>
      <c r="CN280" s="140"/>
      <c r="CO280" s="140"/>
      <c r="CP280" s="140"/>
      <c r="CQ280" s="140"/>
      <c r="CR280" s="140"/>
      <c r="CS280" s="140"/>
      <c r="CT280" s="140"/>
      <c r="CU280" s="140"/>
      <c r="CV280" s="140"/>
      <c r="CW280" s="140"/>
      <c r="CX280" s="140"/>
      <c r="CY280" s="140"/>
      <c r="CZ280" s="140"/>
      <c r="DA280" s="140"/>
      <c r="DB280" s="140"/>
      <c r="DC280" s="140"/>
      <c r="DD280" s="140"/>
      <c r="DE280" s="140"/>
      <c r="DF280" s="140"/>
      <c r="DG280" s="140"/>
      <c r="DH280" s="140"/>
      <c r="DI280" s="140"/>
      <c r="DJ280" s="140"/>
      <c r="DK280" s="140"/>
      <c r="DL280" s="140"/>
      <c r="DM280" s="140"/>
      <c r="DN280" s="140"/>
      <c r="DO280" s="140"/>
      <c r="DP280" s="140"/>
      <c r="DQ280" s="140"/>
      <c r="DR280" s="140"/>
      <c r="DS280" s="140"/>
      <c r="DT280" s="140"/>
      <c r="DU280" s="140"/>
      <c r="DV280" s="140"/>
      <c r="DW280" s="140"/>
      <c r="DX280" s="140"/>
      <c r="DY280" s="140"/>
      <c r="DZ280" s="140"/>
      <c r="EA280" s="140"/>
      <c r="EB280" s="140"/>
      <c r="EC280" s="140"/>
      <c r="ED280" s="140"/>
      <c r="EE280" s="140"/>
      <c r="EF280" s="140"/>
      <c r="EG280" s="140"/>
      <c r="EH280" s="140"/>
      <c r="EI280" s="140"/>
      <c r="EJ280" s="140"/>
      <c r="EK280" s="140"/>
      <c r="EL280" s="140"/>
      <c r="EM280" s="140"/>
      <c r="EN280" s="140"/>
      <c r="EO280" s="140"/>
      <c r="EP280" s="140"/>
      <c r="EQ280" s="140"/>
      <c r="ER280" s="140"/>
      <c r="ES280" s="140"/>
      <c r="ET280" s="140"/>
      <c r="EU280" s="140"/>
      <c r="EV280" s="140"/>
      <c r="EW280" s="140"/>
      <c r="EX280" s="140"/>
      <c r="EY280" s="140"/>
      <c r="EZ280" s="140"/>
      <c r="FA280" s="140"/>
      <c r="FB280" s="140"/>
      <c r="FC280" s="140"/>
      <c r="FD280" s="140"/>
      <c r="FE280" s="140"/>
      <c r="FF280" s="140"/>
      <c r="FG280" s="140"/>
      <c r="FH280" s="140"/>
      <c r="FI280" s="140"/>
      <c r="FJ280" s="140"/>
      <c r="FK280" s="140"/>
      <c r="FL280" s="140"/>
      <c r="FM280" s="140"/>
      <c r="FN280" s="140"/>
      <c r="FO280" s="140"/>
      <c r="FP280" s="140"/>
      <c r="FQ280" s="140"/>
      <c r="FR280" s="140"/>
      <c r="FS280" s="140"/>
      <c r="FT280" s="140"/>
      <c r="FU280" s="140"/>
      <c r="FV280" s="140"/>
      <c r="FW280" s="140"/>
      <c r="FX280" s="140"/>
      <c r="FY280" s="140"/>
      <c r="FZ280" s="140"/>
      <c r="GA280" s="140"/>
      <c r="GB280" s="140"/>
      <c r="GC280" s="140"/>
      <c r="GD280" s="140"/>
      <c r="GE280" s="140"/>
      <c r="GF280" s="140"/>
      <c r="GG280" s="140"/>
      <c r="GH280" s="140"/>
      <c r="GI280" s="140"/>
      <c r="GJ280" s="140"/>
      <c r="GK280" s="140"/>
      <c r="GL280" s="140"/>
      <c r="GM280" s="140"/>
      <c r="GN280" s="140"/>
      <c r="GO280" s="140"/>
      <c r="GP280" s="140"/>
      <c r="GQ280" s="140"/>
      <c r="GR280" s="140"/>
      <c r="GS280" s="140"/>
      <c r="GT280" s="140"/>
      <c r="GU280" s="140"/>
      <c r="GV280" s="140"/>
      <c r="GW280" s="140"/>
      <c r="GX280" s="140"/>
      <c r="GY280" s="140"/>
      <c r="GZ280" s="140"/>
      <c r="HA280" s="140"/>
      <c r="HB280" s="140"/>
      <c r="HC280" s="140"/>
      <c r="HD280" s="140"/>
      <c r="HE280" s="140"/>
      <c r="HF280" s="140"/>
      <c r="HG280" s="140"/>
      <c r="HH280" s="140"/>
      <c r="HI280" s="140"/>
      <c r="HJ280" s="140"/>
      <c r="HK280" s="140"/>
      <c r="HL280" s="140"/>
      <c r="HM280" s="140"/>
      <c r="HN280" s="140"/>
      <c r="HO280" s="140"/>
      <c r="HP280" s="140"/>
      <c r="HQ280" s="140"/>
      <c r="HR280" s="140"/>
      <c r="HS280" s="140"/>
      <c r="HT280" s="140"/>
      <c r="HU280" s="140"/>
      <c r="HV280" s="140"/>
      <c r="HW280" s="141"/>
      <c r="HX280" s="142"/>
    </row>
    <row collapsed="false" customFormat="false" customHeight="false" hidden="false" ht="12.75" outlineLevel="0" r="281">
      <c r="D281" s="113" t="s">
        <v>403</v>
      </c>
      <c r="E281" s="139"/>
      <c r="F281" s="140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  <c r="AA281" s="140"/>
      <c r="AB281" s="140"/>
      <c r="AC281" s="140"/>
      <c r="AD281" s="140"/>
      <c r="AE281" s="140"/>
      <c r="AF281" s="140"/>
      <c r="AG281" s="140"/>
      <c r="AH281" s="140"/>
      <c r="AI281" s="140"/>
      <c r="AJ281" s="140"/>
      <c r="AK281" s="140"/>
      <c r="AL281" s="140"/>
      <c r="AM281" s="140"/>
      <c r="AN281" s="140"/>
      <c r="AO281" s="140"/>
      <c r="AP281" s="140"/>
      <c r="AQ281" s="140"/>
      <c r="AR281" s="140"/>
      <c r="AS281" s="140"/>
      <c r="AT281" s="140"/>
      <c r="AU281" s="140"/>
      <c r="AV281" s="140"/>
      <c r="AW281" s="140"/>
      <c r="AX281" s="140"/>
      <c r="AY281" s="140"/>
      <c r="AZ281" s="140"/>
      <c r="BA281" s="140"/>
      <c r="BB281" s="140"/>
      <c r="BC281" s="140"/>
      <c r="BD281" s="140"/>
      <c r="BE281" s="140"/>
      <c r="BF281" s="140"/>
      <c r="BG281" s="140"/>
      <c r="BH281" s="140"/>
      <c r="BI281" s="140"/>
      <c r="BJ281" s="140"/>
      <c r="BK281" s="140"/>
      <c r="BL281" s="140"/>
      <c r="BM281" s="140"/>
      <c r="BN281" s="140"/>
      <c r="BO281" s="140"/>
      <c r="BP281" s="140"/>
      <c r="BQ281" s="140"/>
      <c r="BR281" s="140"/>
      <c r="BS281" s="140"/>
      <c r="BT281" s="140"/>
      <c r="BU281" s="140"/>
      <c r="BV281" s="140"/>
      <c r="BW281" s="140"/>
      <c r="BX281" s="140"/>
      <c r="BY281" s="140"/>
      <c r="BZ281" s="140"/>
      <c r="CA281" s="140"/>
      <c r="CB281" s="140"/>
      <c r="CC281" s="140"/>
      <c r="CD281" s="140"/>
      <c r="CE281" s="140"/>
      <c r="CF281" s="140"/>
      <c r="CG281" s="140"/>
      <c r="CH281" s="140"/>
      <c r="CI281" s="140"/>
      <c r="CJ281" s="140"/>
      <c r="CK281" s="140"/>
      <c r="CL281" s="140"/>
      <c r="CM281" s="140"/>
      <c r="CN281" s="140"/>
      <c r="CO281" s="140"/>
      <c r="CP281" s="140"/>
      <c r="CQ281" s="140"/>
      <c r="CR281" s="140"/>
      <c r="CS281" s="140"/>
      <c r="CT281" s="140"/>
      <c r="CU281" s="140"/>
      <c r="CV281" s="140"/>
      <c r="CW281" s="140"/>
      <c r="CX281" s="140"/>
      <c r="CY281" s="140"/>
      <c r="CZ281" s="140"/>
      <c r="DA281" s="140"/>
      <c r="DB281" s="140"/>
      <c r="DC281" s="140"/>
      <c r="DD281" s="140"/>
      <c r="DE281" s="140"/>
      <c r="DF281" s="140"/>
      <c r="DG281" s="140"/>
      <c r="DH281" s="140"/>
      <c r="DI281" s="140"/>
      <c r="DJ281" s="140"/>
      <c r="DK281" s="140"/>
      <c r="DL281" s="140"/>
      <c r="DM281" s="140"/>
      <c r="DN281" s="140"/>
      <c r="DO281" s="140"/>
      <c r="DP281" s="140"/>
      <c r="DQ281" s="140"/>
      <c r="DR281" s="140"/>
      <c r="DS281" s="140"/>
      <c r="DT281" s="140"/>
      <c r="DU281" s="140"/>
      <c r="DV281" s="140"/>
      <c r="DW281" s="140"/>
      <c r="DX281" s="140"/>
      <c r="DY281" s="140"/>
      <c r="DZ281" s="140"/>
      <c r="EA281" s="140"/>
      <c r="EB281" s="140"/>
      <c r="EC281" s="140"/>
      <c r="ED281" s="140"/>
      <c r="EE281" s="140"/>
      <c r="EF281" s="140"/>
      <c r="EG281" s="140"/>
      <c r="EH281" s="140"/>
      <c r="EI281" s="140"/>
      <c r="EJ281" s="140"/>
      <c r="EK281" s="140"/>
      <c r="EL281" s="140"/>
      <c r="EM281" s="140"/>
      <c r="EN281" s="140"/>
      <c r="EO281" s="140"/>
      <c r="EP281" s="140"/>
      <c r="EQ281" s="140"/>
      <c r="ER281" s="140"/>
      <c r="ES281" s="140"/>
      <c r="ET281" s="140"/>
      <c r="EU281" s="140"/>
      <c r="EV281" s="140"/>
      <c r="EW281" s="140"/>
      <c r="EX281" s="140"/>
      <c r="EY281" s="140"/>
      <c r="EZ281" s="140"/>
      <c r="FA281" s="140"/>
      <c r="FB281" s="140"/>
      <c r="FC281" s="140"/>
      <c r="FD281" s="140"/>
      <c r="FE281" s="140"/>
      <c r="FF281" s="140"/>
      <c r="FG281" s="140"/>
      <c r="FH281" s="140"/>
      <c r="FI281" s="140"/>
      <c r="FJ281" s="140"/>
      <c r="FK281" s="140"/>
      <c r="FL281" s="140"/>
      <c r="FM281" s="140"/>
      <c r="FN281" s="140"/>
      <c r="FO281" s="140"/>
      <c r="FP281" s="140"/>
      <c r="FQ281" s="140"/>
      <c r="FR281" s="140"/>
      <c r="FS281" s="140"/>
      <c r="FT281" s="140"/>
      <c r="FU281" s="140"/>
      <c r="FV281" s="140"/>
      <c r="FW281" s="140"/>
      <c r="FX281" s="140"/>
      <c r="FY281" s="140"/>
      <c r="FZ281" s="140"/>
      <c r="GA281" s="140"/>
      <c r="GB281" s="140"/>
      <c r="GC281" s="140"/>
      <c r="GD281" s="140"/>
      <c r="GE281" s="140"/>
      <c r="GF281" s="140"/>
      <c r="GG281" s="140"/>
      <c r="GH281" s="140"/>
      <c r="GI281" s="140"/>
      <c r="GJ281" s="140"/>
      <c r="GK281" s="140"/>
      <c r="GL281" s="140"/>
      <c r="GM281" s="140"/>
      <c r="GN281" s="140"/>
      <c r="GO281" s="140"/>
      <c r="GP281" s="140"/>
      <c r="GQ281" s="140"/>
      <c r="GR281" s="140"/>
      <c r="GS281" s="140"/>
      <c r="GT281" s="140"/>
      <c r="GU281" s="140"/>
      <c r="GV281" s="140"/>
      <c r="GW281" s="140"/>
      <c r="GX281" s="140"/>
      <c r="GY281" s="140"/>
      <c r="GZ281" s="140"/>
      <c r="HA281" s="140"/>
      <c r="HB281" s="140"/>
      <c r="HC281" s="140"/>
      <c r="HD281" s="140"/>
      <c r="HE281" s="140"/>
      <c r="HF281" s="140"/>
      <c r="HG281" s="140"/>
      <c r="HH281" s="140"/>
      <c r="HI281" s="140"/>
      <c r="HJ281" s="140"/>
      <c r="HK281" s="140"/>
      <c r="HL281" s="140"/>
      <c r="HM281" s="140"/>
      <c r="HN281" s="140"/>
      <c r="HO281" s="140"/>
      <c r="HP281" s="140"/>
      <c r="HQ281" s="140"/>
      <c r="HR281" s="140"/>
      <c r="HS281" s="140"/>
      <c r="HT281" s="140"/>
      <c r="HU281" s="140"/>
      <c r="HV281" s="140"/>
      <c r="HW281" s="141"/>
      <c r="HX281" s="142"/>
    </row>
    <row collapsed="false" customFormat="false" customHeight="false" hidden="false" ht="12.75" outlineLevel="0" r="282">
      <c r="D282" s="113" t="s">
        <v>404</v>
      </c>
      <c r="E282" s="139"/>
      <c r="F282" s="140"/>
      <c r="G282" s="140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  <c r="AA282" s="140"/>
      <c r="AB282" s="140"/>
      <c r="AC282" s="140"/>
      <c r="AD282" s="140"/>
      <c r="AE282" s="140"/>
      <c r="AF282" s="140"/>
      <c r="AG282" s="140"/>
      <c r="AH282" s="140"/>
      <c r="AI282" s="140"/>
      <c r="AJ282" s="140"/>
      <c r="AK282" s="140"/>
      <c r="AL282" s="140"/>
      <c r="AM282" s="140"/>
      <c r="AN282" s="140"/>
      <c r="AO282" s="140"/>
      <c r="AP282" s="140"/>
      <c r="AQ282" s="140"/>
      <c r="AR282" s="140"/>
      <c r="AS282" s="140"/>
      <c r="AT282" s="140"/>
      <c r="AU282" s="140"/>
      <c r="AV282" s="140"/>
      <c r="AW282" s="140"/>
      <c r="AX282" s="140"/>
      <c r="AY282" s="140"/>
      <c r="AZ282" s="140"/>
      <c r="BA282" s="140"/>
      <c r="BB282" s="140"/>
      <c r="BC282" s="140"/>
      <c r="BD282" s="140"/>
      <c r="BE282" s="140"/>
      <c r="BF282" s="140"/>
      <c r="BG282" s="140"/>
      <c r="BH282" s="140"/>
      <c r="BI282" s="140"/>
      <c r="BJ282" s="140"/>
      <c r="BK282" s="140"/>
      <c r="BL282" s="140"/>
      <c r="BM282" s="140"/>
      <c r="BN282" s="140"/>
      <c r="BO282" s="140"/>
      <c r="BP282" s="140"/>
      <c r="BQ282" s="140"/>
      <c r="BR282" s="140"/>
      <c r="BS282" s="140"/>
      <c r="BT282" s="140"/>
      <c r="BU282" s="140"/>
      <c r="BV282" s="140"/>
      <c r="BW282" s="140"/>
      <c r="BX282" s="140"/>
      <c r="BY282" s="140"/>
      <c r="BZ282" s="140"/>
      <c r="CA282" s="140"/>
      <c r="CB282" s="140"/>
      <c r="CC282" s="140"/>
      <c r="CD282" s="140"/>
      <c r="CE282" s="140"/>
      <c r="CF282" s="140"/>
      <c r="CG282" s="140"/>
      <c r="CH282" s="140"/>
      <c r="CI282" s="140"/>
      <c r="CJ282" s="140"/>
      <c r="CK282" s="140"/>
      <c r="CL282" s="140"/>
      <c r="CM282" s="140"/>
      <c r="CN282" s="140"/>
      <c r="CO282" s="140"/>
      <c r="CP282" s="140"/>
      <c r="CQ282" s="140"/>
      <c r="CR282" s="140"/>
      <c r="CS282" s="140"/>
      <c r="CT282" s="140"/>
      <c r="CU282" s="140"/>
      <c r="CV282" s="140"/>
      <c r="CW282" s="140"/>
      <c r="CX282" s="140"/>
      <c r="CY282" s="140"/>
      <c r="CZ282" s="140"/>
      <c r="DA282" s="140"/>
      <c r="DB282" s="140"/>
      <c r="DC282" s="140"/>
      <c r="DD282" s="140"/>
      <c r="DE282" s="140"/>
      <c r="DF282" s="140"/>
      <c r="DG282" s="140"/>
      <c r="DH282" s="140"/>
      <c r="DI282" s="140"/>
      <c r="DJ282" s="140"/>
      <c r="DK282" s="140"/>
      <c r="DL282" s="140"/>
      <c r="DM282" s="140"/>
      <c r="DN282" s="140"/>
      <c r="DO282" s="140"/>
      <c r="DP282" s="140"/>
      <c r="DQ282" s="140"/>
      <c r="DR282" s="140"/>
      <c r="DS282" s="140"/>
      <c r="DT282" s="140"/>
      <c r="DU282" s="140"/>
      <c r="DV282" s="140"/>
      <c r="DW282" s="140"/>
      <c r="DX282" s="140"/>
      <c r="DY282" s="140"/>
      <c r="DZ282" s="140"/>
      <c r="EA282" s="140"/>
      <c r="EB282" s="140"/>
      <c r="EC282" s="140"/>
      <c r="ED282" s="140"/>
      <c r="EE282" s="140"/>
      <c r="EF282" s="140"/>
      <c r="EG282" s="140"/>
      <c r="EH282" s="140"/>
      <c r="EI282" s="140"/>
      <c r="EJ282" s="140"/>
      <c r="EK282" s="140"/>
      <c r="EL282" s="140"/>
      <c r="EM282" s="140"/>
      <c r="EN282" s="140"/>
      <c r="EO282" s="140"/>
      <c r="EP282" s="140"/>
      <c r="EQ282" s="140"/>
      <c r="ER282" s="140"/>
      <c r="ES282" s="140"/>
      <c r="ET282" s="140"/>
      <c r="EU282" s="140"/>
      <c r="EV282" s="140"/>
      <c r="EW282" s="140"/>
      <c r="EX282" s="140"/>
      <c r="EY282" s="140"/>
      <c r="EZ282" s="140"/>
      <c r="FA282" s="140"/>
      <c r="FB282" s="140"/>
      <c r="FC282" s="140"/>
      <c r="FD282" s="140"/>
      <c r="FE282" s="140"/>
      <c r="FF282" s="140"/>
      <c r="FG282" s="140"/>
      <c r="FH282" s="140"/>
      <c r="FI282" s="140"/>
      <c r="FJ282" s="140"/>
      <c r="FK282" s="140"/>
      <c r="FL282" s="140"/>
      <c r="FM282" s="140"/>
      <c r="FN282" s="140"/>
      <c r="FO282" s="140"/>
      <c r="FP282" s="140"/>
      <c r="FQ282" s="140"/>
      <c r="FR282" s="140"/>
      <c r="FS282" s="140"/>
      <c r="FT282" s="140"/>
      <c r="FU282" s="140"/>
      <c r="FV282" s="140"/>
      <c r="FW282" s="140"/>
      <c r="FX282" s="140"/>
      <c r="FY282" s="140"/>
      <c r="FZ282" s="140"/>
      <c r="GA282" s="140"/>
      <c r="GB282" s="140"/>
      <c r="GC282" s="140"/>
      <c r="GD282" s="140"/>
      <c r="GE282" s="140"/>
      <c r="GF282" s="140"/>
      <c r="GG282" s="140"/>
      <c r="GH282" s="140"/>
      <c r="GI282" s="140"/>
      <c r="GJ282" s="140"/>
      <c r="GK282" s="140"/>
      <c r="GL282" s="140"/>
      <c r="GM282" s="140"/>
      <c r="GN282" s="140"/>
      <c r="GO282" s="140"/>
      <c r="GP282" s="140"/>
      <c r="GQ282" s="140"/>
      <c r="GR282" s="140"/>
      <c r="GS282" s="140"/>
      <c r="GT282" s="140"/>
      <c r="GU282" s="140"/>
      <c r="GV282" s="140"/>
      <c r="GW282" s="140"/>
      <c r="GX282" s="140"/>
      <c r="GY282" s="140"/>
      <c r="GZ282" s="140"/>
      <c r="HA282" s="140"/>
      <c r="HB282" s="140"/>
      <c r="HC282" s="140"/>
      <c r="HD282" s="140"/>
      <c r="HE282" s="140"/>
      <c r="HF282" s="140"/>
      <c r="HG282" s="140"/>
      <c r="HH282" s="140"/>
      <c r="HI282" s="140"/>
      <c r="HJ282" s="140"/>
      <c r="HK282" s="140"/>
      <c r="HL282" s="140"/>
      <c r="HM282" s="140"/>
      <c r="HN282" s="140"/>
      <c r="HO282" s="140"/>
      <c r="HP282" s="140"/>
      <c r="HQ282" s="140"/>
      <c r="HR282" s="140"/>
      <c r="HS282" s="140"/>
      <c r="HT282" s="140"/>
      <c r="HU282" s="140"/>
      <c r="HV282" s="140"/>
      <c r="HW282" s="141"/>
      <c r="HX282" s="142"/>
    </row>
    <row collapsed="false" customFormat="false" customHeight="false" hidden="false" ht="12.75" outlineLevel="0" r="283">
      <c r="D283" s="113" t="s">
        <v>406</v>
      </c>
      <c r="E283" s="139"/>
      <c r="F283" s="140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  <c r="AA283" s="140"/>
      <c r="AB283" s="140"/>
      <c r="AC283" s="140"/>
      <c r="AD283" s="140"/>
      <c r="AE283" s="140"/>
      <c r="AF283" s="140"/>
      <c r="AG283" s="140"/>
      <c r="AH283" s="140"/>
      <c r="AI283" s="140"/>
      <c r="AJ283" s="140"/>
      <c r="AK283" s="140"/>
      <c r="AL283" s="140"/>
      <c r="AM283" s="140"/>
      <c r="AN283" s="140"/>
      <c r="AO283" s="140"/>
      <c r="AP283" s="140"/>
      <c r="AQ283" s="140"/>
      <c r="AR283" s="140"/>
      <c r="AS283" s="140"/>
      <c r="AT283" s="140"/>
      <c r="AU283" s="140"/>
      <c r="AV283" s="140"/>
      <c r="AW283" s="140"/>
      <c r="AX283" s="140"/>
      <c r="AY283" s="140"/>
      <c r="AZ283" s="140"/>
      <c r="BA283" s="140"/>
      <c r="BB283" s="140"/>
      <c r="BC283" s="140"/>
      <c r="BD283" s="140"/>
      <c r="BE283" s="140"/>
      <c r="BF283" s="140"/>
      <c r="BG283" s="140"/>
      <c r="BH283" s="140"/>
      <c r="BI283" s="140"/>
      <c r="BJ283" s="140"/>
      <c r="BK283" s="140"/>
      <c r="BL283" s="140"/>
      <c r="BM283" s="140"/>
      <c r="BN283" s="140"/>
      <c r="BO283" s="140"/>
      <c r="BP283" s="140"/>
      <c r="BQ283" s="140"/>
      <c r="BR283" s="140"/>
      <c r="BS283" s="140"/>
      <c r="BT283" s="140"/>
      <c r="BU283" s="140"/>
      <c r="BV283" s="140"/>
      <c r="BW283" s="140"/>
      <c r="BX283" s="140"/>
      <c r="BY283" s="140"/>
      <c r="BZ283" s="140"/>
      <c r="CA283" s="140"/>
      <c r="CB283" s="140"/>
      <c r="CC283" s="140"/>
      <c r="CD283" s="140"/>
      <c r="CE283" s="140"/>
      <c r="CF283" s="140"/>
      <c r="CG283" s="140"/>
      <c r="CH283" s="140"/>
      <c r="CI283" s="140"/>
      <c r="CJ283" s="140"/>
      <c r="CK283" s="140"/>
      <c r="CL283" s="140"/>
      <c r="CM283" s="140"/>
      <c r="CN283" s="140"/>
      <c r="CO283" s="140"/>
      <c r="CP283" s="140"/>
      <c r="CQ283" s="140"/>
      <c r="CR283" s="140"/>
      <c r="CS283" s="140"/>
      <c r="CT283" s="140"/>
      <c r="CU283" s="140"/>
      <c r="CV283" s="140"/>
      <c r="CW283" s="140"/>
      <c r="CX283" s="140"/>
      <c r="CY283" s="140"/>
      <c r="CZ283" s="140"/>
      <c r="DA283" s="140"/>
      <c r="DB283" s="140"/>
      <c r="DC283" s="140"/>
      <c r="DD283" s="140"/>
      <c r="DE283" s="140"/>
      <c r="DF283" s="140"/>
      <c r="DG283" s="140"/>
      <c r="DH283" s="140"/>
      <c r="DI283" s="140"/>
      <c r="DJ283" s="140"/>
      <c r="DK283" s="140"/>
      <c r="DL283" s="140"/>
      <c r="DM283" s="140"/>
      <c r="DN283" s="140"/>
      <c r="DO283" s="140"/>
      <c r="DP283" s="140"/>
      <c r="DQ283" s="140"/>
      <c r="DR283" s="140"/>
      <c r="DS283" s="140"/>
      <c r="DT283" s="140"/>
      <c r="DU283" s="140"/>
      <c r="DV283" s="140"/>
      <c r="DW283" s="140"/>
      <c r="DX283" s="140"/>
      <c r="DY283" s="140"/>
      <c r="DZ283" s="140"/>
      <c r="EA283" s="140"/>
      <c r="EB283" s="140"/>
      <c r="EC283" s="140"/>
      <c r="ED283" s="140"/>
      <c r="EE283" s="140"/>
      <c r="EF283" s="140"/>
      <c r="EG283" s="140"/>
      <c r="EH283" s="140"/>
      <c r="EI283" s="140"/>
      <c r="EJ283" s="140"/>
      <c r="EK283" s="140"/>
      <c r="EL283" s="140"/>
      <c r="EM283" s="140"/>
      <c r="EN283" s="140"/>
      <c r="EO283" s="140"/>
      <c r="EP283" s="140"/>
      <c r="EQ283" s="140"/>
      <c r="ER283" s="140"/>
      <c r="ES283" s="140"/>
      <c r="ET283" s="140"/>
      <c r="EU283" s="140"/>
      <c r="EV283" s="140"/>
      <c r="EW283" s="140"/>
      <c r="EX283" s="140"/>
      <c r="EY283" s="140"/>
      <c r="EZ283" s="140"/>
      <c r="FA283" s="140"/>
      <c r="FB283" s="140"/>
      <c r="FC283" s="140"/>
      <c r="FD283" s="140"/>
      <c r="FE283" s="140"/>
      <c r="FF283" s="140"/>
      <c r="FG283" s="140"/>
      <c r="FH283" s="140"/>
      <c r="FI283" s="140"/>
      <c r="FJ283" s="140"/>
      <c r="FK283" s="140"/>
      <c r="FL283" s="140"/>
      <c r="FM283" s="140"/>
      <c r="FN283" s="140"/>
      <c r="FO283" s="140"/>
      <c r="FP283" s="140"/>
      <c r="FQ283" s="140"/>
      <c r="FR283" s="140"/>
      <c r="FS283" s="140"/>
      <c r="FT283" s="140"/>
      <c r="FU283" s="140"/>
      <c r="FV283" s="140"/>
      <c r="FW283" s="140"/>
      <c r="FX283" s="140"/>
      <c r="FY283" s="140"/>
      <c r="FZ283" s="140"/>
      <c r="GA283" s="140"/>
      <c r="GB283" s="140"/>
      <c r="GC283" s="140"/>
      <c r="GD283" s="140"/>
      <c r="GE283" s="140"/>
      <c r="GF283" s="140"/>
      <c r="GG283" s="140"/>
      <c r="GH283" s="140"/>
      <c r="GI283" s="140"/>
      <c r="GJ283" s="140"/>
      <c r="GK283" s="140"/>
      <c r="GL283" s="140"/>
      <c r="GM283" s="140"/>
      <c r="GN283" s="140"/>
      <c r="GO283" s="140"/>
      <c r="GP283" s="140"/>
      <c r="GQ283" s="140"/>
      <c r="GR283" s="140"/>
      <c r="GS283" s="140"/>
      <c r="GT283" s="140"/>
      <c r="GU283" s="140"/>
      <c r="GV283" s="140"/>
      <c r="GW283" s="140"/>
      <c r="GX283" s="140"/>
      <c r="GY283" s="140"/>
      <c r="GZ283" s="140"/>
      <c r="HA283" s="140"/>
      <c r="HB283" s="140"/>
      <c r="HC283" s="140"/>
      <c r="HD283" s="140"/>
      <c r="HE283" s="140"/>
      <c r="HF283" s="140"/>
      <c r="HG283" s="140"/>
      <c r="HH283" s="140"/>
      <c r="HI283" s="140"/>
      <c r="HJ283" s="140"/>
      <c r="HK283" s="140"/>
      <c r="HL283" s="140"/>
      <c r="HM283" s="140"/>
      <c r="HN283" s="140"/>
      <c r="HO283" s="140"/>
      <c r="HP283" s="140"/>
      <c r="HQ283" s="140"/>
      <c r="HR283" s="140"/>
      <c r="HS283" s="140"/>
      <c r="HT283" s="140"/>
      <c r="HU283" s="140"/>
      <c r="HV283" s="140"/>
      <c r="HW283" s="141"/>
      <c r="HX283" s="142"/>
    </row>
    <row collapsed="false" customFormat="false" customHeight="false" hidden="false" ht="12.75" outlineLevel="0" r="284">
      <c r="D284" s="113" t="s">
        <v>407</v>
      </c>
      <c r="E284" s="143"/>
      <c r="F284" s="144"/>
      <c r="G284" s="144"/>
      <c r="H284" s="144"/>
      <c r="I284" s="144"/>
      <c r="J284" s="144"/>
      <c r="K284" s="144"/>
      <c r="L284" s="144"/>
      <c r="M284" s="144"/>
      <c r="N284" s="144"/>
      <c r="O284" s="144"/>
      <c r="P284" s="144"/>
      <c r="Q284" s="144"/>
      <c r="R284" s="144"/>
      <c r="S284" s="144"/>
      <c r="T284" s="144"/>
      <c r="U284" s="144"/>
      <c r="V284" s="144"/>
      <c r="W284" s="144"/>
      <c r="X284" s="144"/>
      <c r="Y284" s="144"/>
      <c r="Z284" s="144"/>
      <c r="AA284" s="144"/>
      <c r="AB284" s="144"/>
      <c r="AC284" s="144"/>
      <c r="AD284" s="144"/>
      <c r="AE284" s="144"/>
      <c r="AF284" s="144"/>
      <c r="AG284" s="144"/>
      <c r="AH284" s="144"/>
      <c r="AI284" s="144"/>
      <c r="AJ284" s="144"/>
      <c r="AK284" s="144"/>
      <c r="AL284" s="144"/>
      <c r="AM284" s="144"/>
      <c r="AN284" s="144"/>
      <c r="AO284" s="144"/>
      <c r="AP284" s="144"/>
      <c r="AQ284" s="144"/>
      <c r="AR284" s="144"/>
      <c r="AS284" s="144"/>
      <c r="AT284" s="144"/>
      <c r="AU284" s="144"/>
      <c r="AV284" s="144"/>
      <c r="AW284" s="144"/>
      <c r="AX284" s="144"/>
      <c r="AY284" s="144"/>
      <c r="AZ284" s="144"/>
      <c r="BA284" s="144"/>
      <c r="BB284" s="144"/>
      <c r="BC284" s="144"/>
      <c r="BD284" s="144"/>
      <c r="BE284" s="144"/>
      <c r="BF284" s="144"/>
      <c r="BG284" s="144"/>
      <c r="BH284" s="144"/>
      <c r="BI284" s="144"/>
      <c r="BJ284" s="144"/>
      <c r="BK284" s="144"/>
      <c r="BL284" s="144"/>
      <c r="BM284" s="144"/>
      <c r="BN284" s="144"/>
      <c r="BO284" s="144"/>
      <c r="BP284" s="144"/>
      <c r="BQ284" s="144"/>
      <c r="BR284" s="144"/>
      <c r="BS284" s="144"/>
      <c r="BT284" s="144"/>
      <c r="BU284" s="144"/>
      <c r="BV284" s="144"/>
      <c r="BW284" s="144"/>
      <c r="BX284" s="144"/>
      <c r="BY284" s="144"/>
      <c r="BZ284" s="144"/>
      <c r="CA284" s="144"/>
      <c r="CB284" s="144"/>
      <c r="CC284" s="144"/>
      <c r="CD284" s="144"/>
      <c r="CE284" s="144"/>
      <c r="CF284" s="144"/>
      <c r="CG284" s="144"/>
      <c r="CH284" s="144"/>
      <c r="CI284" s="144"/>
      <c r="CJ284" s="144"/>
      <c r="CK284" s="144"/>
      <c r="CL284" s="144"/>
      <c r="CM284" s="144"/>
      <c r="CN284" s="144"/>
      <c r="CO284" s="144"/>
      <c r="CP284" s="144"/>
      <c r="CQ284" s="144"/>
      <c r="CR284" s="144"/>
      <c r="CS284" s="144"/>
      <c r="CT284" s="144"/>
      <c r="CU284" s="144"/>
      <c r="CV284" s="144"/>
      <c r="CW284" s="144"/>
      <c r="CX284" s="144"/>
      <c r="CY284" s="144"/>
      <c r="CZ284" s="144"/>
      <c r="DA284" s="144"/>
      <c r="DB284" s="144"/>
      <c r="DC284" s="144"/>
      <c r="DD284" s="144"/>
      <c r="DE284" s="144"/>
      <c r="DF284" s="144"/>
      <c r="DG284" s="144"/>
      <c r="DH284" s="144"/>
      <c r="DI284" s="144"/>
      <c r="DJ284" s="144"/>
      <c r="DK284" s="144"/>
      <c r="DL284" s="144"/>
      <c r="DM284" s="144"/>
      <c r="DN284" s="144"/>
      <c r="DO284" s="144"/>
      <c r="DP284" s="144"/>
      <c r="DQ284" s="144"/>
      <c r="DR284" s="144"/>
      <c r="DS284" s="144"/>
      <c r="DT284" s="144"/>
      <c r="DU284" s="144"/>
      <c r="DV284" s="144"/>
      <c r="DW284" s="144"/>
      <c r="DX284" s="144"/>
      <c r="DY284" s="144"/>
      <c r="DZ284" s="144"/>
      <c r="EA284" s="144"/>
      <c r="EB284" s="144"/>
      <c r="EC284" s="144"/>
      <c r="ED284" s="144"/>
      <c r="EE284" s="144"/>
      <c r="EF284" s="144"/>
      <c r="EG284" s="144"/>
      <c r="EH284" s="144"/>
      <c r="EI284" s="144"/>
      <c r="EJ284" s="144"/>
      <c r="EK284" s="144"/>
      <c r="EL284" s="144"/>
      <c r="EM284" s="144"/>
      <c r="EN284" s="144"/>
      <c r="EO284" s="144"/>
      <c r="EP284" s="144"/>
      <c r="EQ284" s="144"/>
      <c r="ER284" s="144"/>
      <c r="ES284" s="144"/>
      <c r="ET284" s="144"/>
      <c r="EU284" s="144"/>
      <c r="EV284" s="144"/>
      <c r="EW284" s="144"/>
      <c r="EX284" s="144"/>
      <c r="EY284" s="144"/>
      <c r="EZ284" s="144"/>
      <c r="FA284" s="144"/>
      <c r="FB284" s="144"/>
      <c r="FC284" s="144"/>
      <c r="FD284" s="144"/>
      <c r="FE284" s="144"/>
      <c r="FF284" s="144"/>
      <c r="FG284" s="144"/>
      <c r="FH284" s="144"/>
      <c r="FI284" s="144"/>
      <c r="FJ284" s="144"/>
      <c r="FK284" s="144"/>
      <c r="FL284" s="144"/>
      <c r="FM284" s="144"/>
      <c r="FN284" s="144"/>
      <c r="FO284" s="144"/>
      <c r="FP284" s="144"/>
      <c r="FQ284" s="144"/>
      <c r="FR284" s="144"/>
      <c r="FS284" s="144"/>
      <c r="FT284" s="144"/>
      <c r="FU284" s="144"/>
      <c r="FV284" s="144"/>
      <c r="FW284" s="144"/>
      <c r="FX284" s="144"/>
      <c r="FY284" s="144"/>
      <c r="FZ284" s="144"/>
      <c r="GA284" s="144"/>
      <c r="GB284" s="144"/>
      <c r="GC284" s="144"/>
      <c r="GD284" s="144"/>
      <c r="GE284" s="144"/>
      <c r="GF284" s="144"/>
      <c r="GG284" s="144"/>
      <c r="GH284" s="144"/>
      <c r="GI284" s="144"/>
      <c r="GJ284" s="144"/>
      <c r="GK284" s="144"/>
      <c r="GL284" s="144"/>
      <c r="GM284" s="144"/>
      <c r="GN284" s="144"/>
      <c r="GO284" s="144"/>
      <c r="GP284" s="144"/>
      <c r="GQ284" s="144"/>
      <c r="GR284" s="144"/>
      <c r="GS284" s="144"/>
      <c r="GT284" s="144"/>
      <c r="GU284" s="144"/>
      <c r="GV284" s="144"/>
      <c r="GW284" s="144"/>
      <c r="GX284" s="144"/>
      <c r="GY284" s="144"/>
      <c r="GZ284" s="144"/>
      <c r="HA284" s="144"/>
      <c r="HB284" s="144"/>
      <c r="HC284" s="144"/>
      <c r="HD284" s="144"/>
      <c r="HE284" s="144"/>
      <c r="HF284" s="144"/>
      <c r="HG284" s="144"/>
      <c r="HH284" s="144"/>
      <c r="HI284" s="144"/>
      <c r="HJ284" s="144"/>
      <c r="HK284" s="144"/>
      <c r="HL284" s="144"/>
      <c r="HM284" s="144"/>
      <c r="HN284" s="144"/>
      <c r="HO284" s="144"/>
      <c r="HP284" s="144"/>
      <c r="HQ284" s="144"/>
      <c r="HR284" s="144"/>
      <c r="HS284" s="144"/>
      <c r="HT284" s="144"/>
      <c r="HU284" s="144"/>
      <c r="HV284" s="144"/>
      <c r="HW284" s="145"/>
      <c r="HX284" s="146"/>
    </row>
    <row collapsed="false" customFormat="false" customHeight="false" hidden="false" ht="12.75" outlineLevel="0" r="285">
      <c r="D285" s="114" t="s">
        <v>408</v>
      </c>
      <c r="E285" s="147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  <c r="AA285" s="148"/>
      <c r="AB285" s="148"/>
      <c r="AC285" s="148"/>
      <c r="AD285" s="148"/>
      <c r="AE285" s="148"/>
      <c r="AF285" s="148"/>
      <c r="AG285" s="148"/>
      <c r="AH285" s="148"/>
      <c r="AI285" s="148"/>
      <c r="AJ285" s="148"/>
      <c r="AK285" s="148"/>
      <c r="AL285" s="148"/>
      <c r="AM285" s="148"/>
      <c r="AN285" s="148"/>
      <c r="AO285" s="148"/>
      <c r="AP285" s="148"/>
      <c r="AQ285" s="148"/>
      <c r="AR285" s="148"/>
      <c r="AS285" s="148"/>
      <c r="AT285" s="148"/>
      <c r="AU285" s="148"/>
      <c r="AV285" s="148"/>
      <c r="AW285" s="148"/>
      <c r="AX285" s="148"/>
      <c r="AY285" s="148"/>
      <c r="AZ285" s="148"/>
      <c r="BA285" s="148"/>
      <c r="BB285" s="148"/>
      <c r="BC285" s="148"/>
      <c r="BD285" s="148"/>
      <c r="BE285" s="148"/>
      <c r="BF285" s="148"/>
      <c r="BG285" s="148"/>
      <c r="BH285" s="148"/>
      <c r="BI285" s="148"/>
      <c r="BJ285" s="148"/>
      <c r="BK285" s="148"/>
      <c r="BL285" s="148"/>
      <c r="BM285" s="148"/>
      <c r="BN285" s="148"/>
      <c r="BO285" s="148"/>
      <c r="BP285" s="148"/>
      <c r="BQ285" s="148"/>
      <c r="BR285" s="148"/>
      <c r="BS285" s="148"/>
      <c r="BT285" s="148"/>
      <c r="BU285" s="148"/>
      <c r="BV285" s="148"/>
      <c r="BW285" s="148"/>
      <c r="BX285" s="148"/>
      <c r="BY285" s="148"/>
      <c r="BZ285" s="148"/>
      <c r="CA285" s="148"/>
      <c r="CB285" s="148"/>
      <c r="CC285" s="148"/>
      <c r="CD285" s="148"/>
      <c r="CE285" s="148"/>
      <c r="CF285" s="148"/>
      <c r="CG285" s="148"/>
      <c r="CH285" s="148"/>
      <c r="CI285" s="148"/>
      <c r="CJ285" s="148"/>
      <c r="CK285" s="148"/>
      <c r="CL285" s="148"/>
      <c r="CM285" s="148"/>
      <c r="CN285" s="148"/>
      <c r="CO285" s="148"/>
      <c r="CP285" s="148"/>
      <c r="CQ285" s="148"/>
      <c r="CR285" s="148"/>
      <c r="CS285" s="148"/>
      <c r="CT285" s="148"/>
      <c r="CU285" s="148"/>
      <c r="CV285" s="148"/>
      <c r="CW285" s="148"/>
      <c r="CX285" s="148"/>
      <c r="CY285" s="148"/>
      <c r="CZ285" s="148"/>
      <c r="DA285" s="148"/>
      <c r="DB285" s="148"/>
      <c r="DC285" s="148"/>
      <c r="DD285" s="148"/>
      <c r="DE285" s="148"/>
      <c r="DF285" s="148"/>
      <c r="DG285" s="148"/>
      <c r="DH285" s="148"/>
      <c r="DI285" s="148"/>
      <c r="DJ285" s="148"/>
      <c r="DK285" s="148"/>
      <c r="DL285" s="148"/>
      <c r="DM285" s="148"/>
      <c r="DN285" s="148"/>
      <c r="DO285" s="148"/>
      <c r="DP285" s="148"/>
      <c r="DQ285" s="148"/>
      <c r="DR285" s="148"/>
      <c r="DS285" s="148"/>
      <c r="DT285" s="148"/>
      <c r="DU285" s="148"/>
      <c r="DV285" s="148"/>
      <c r="DW285" s="148"/>
      <c r="DX285" s="148"/>
      <c r="DY285" s="148"/>
      <c r="DZ285" s="148"/>
      <c r="EA285" s="148"/>
      <c r="EB285" s="148"/>
      <c r="EC285" s="148"/>
      <c r="ED285" s="148"/>
      <c r="EE285" s="148"/>
      <c r="EF285" s="148"/>
      <c r="EG285" s="148"/>
      <c r="EH285" s="148"/>
      <c r="EI285" s="148"/>
      <c r="EJ285" s="148"/>
      <c r="EK285" s="148"/>
      <c r="EL285" s="148"/>
      <c r="EM285" s="148"/>
      <c r="EN285" s="148"/>
      <c r="EO285" s="148"/>
      <c r="EP285" s="148"/>
      <c r="EQ285" s="148"/>
      <c r="ER285" s="148"/>
      <c r="ES285" s="148"/>
      <c r="ET285" s="148"/>
      <c r="EU285" s="148"/>
      <c r="EV285" s="148"/>
      <c r="EW285" s="148"/>
      <c r="EX285" s="148"/>
      <c r="EY285" s="148"/>
      <c r="EZ285" s="148"/>
      <c r="FA285" s="148"/>
      <c r="FB285" s="148"/>
      <c r="FC285" s="148"/>
      <c r="FD285" s="148"/>
      <c r="FE285" s="148"/>
      <c r="FF285" s="148"/>
      <c r="FG285" s="148"/>
      <c r="FH285" s="148"/>
      <c r="FI285" s="148"/>
      <c r="FJ285" s="148"/>
      <c r="FK285" s="148"/>
      <c r="FL285" s="148"/>
      <c r="FM285" s="148"/>
      <c r="FN285" s="148"/>
      <c r="FO285" s="148"/>
      <c r="FP285" s="148"/>
      <c r="FQ285" s="148"/>
      <c r="FR285" s="148"/>
      <c r="FS285" s="148"/>
      <c r="FT285" s="148"/>
      <c r="FU285" s="148"/>
      <c r="FV285" s="148"/>
      <c r="FW285" s="148"/>
      <c r="FX285" s="148"/>
      <c r="FY285" s="148"/>
      <c r="FZ285" s="148"/>
      <c r="GA285" s="148"/>
      <c r="GB285" s="148"/>
      <c r="GC285" s="148"/>
      <c r="GD285" s="148"/>
      <c r="GE285" s="148"/>
      <c r="GF285" s="148"/>
      <c r="GG285" s="148"/>
      <c r="GH285" s="148"/>
      <c r="GI285" s="148"/>
      <c r="GJ285" s="148"/>
      <c r="GK285" s="148"/>
      <c r="GL285" s="148"/>
      <c r="GM285" s="148"/>
      <c r="GN285" s="148"/>
      <c r="GO285" s="148"/>
      <c r="GP285" s="148"/>
      <c r="GQ285" s="148"/>
      <c r="GR285" s="148"/>
      <c r="GS285" s="148"/>
      <c r="GT285" s="148"/>
      <c r="GU285" s="148"/>
      <c r="GV285" s="148"/>
      <c r="GW285" s="148"/>
      <c r="GX285" s="148"/>
      <c r="GY285" s="148"/>
      <c r="GZ285" s="148"/>
      <c r="HA285" s="148"/>
      <c r="HB285" s="148"/>
      <c r="HC285" s="148"/>
      <c r="HD285" s="148"/>
      <c r="HE285" s="148"/>
      <c r="HF285" s="148"/>
      <c r="HG285" s="148"/>
      <c r="HH285" s="148"/>
      <c r="HI285" s="148"/>
      <c r="HJ285" s="148"/>
      <c r="HK285" s="148"/>
      <c r="HL285" s="148"/>
      <c r="HM285" s="148"/>
      <c r="HN285" s="148"/>
      <c r="HO285" s="148"/>
      <c r="HP285" s="148"/>
      <c r="HQ285" s="148"/>
      <c r="HR285" s="148"/>
      <c r="HS285" s="148"/>
      <c r="HT285" s="148"/>
      <c r="HU285" s="148"/>
      <c r="HV285" s="148"/>
      <c r="HW285" s="149"/>
      <c r="HX285" s="1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0"/>
  <sheetViews>
    <sheetView colorId="64" defaultGridColor="true" rightToLeft="false" showFormulas="false" showGridLines="false" showOutlineSymbols="true" showRowColHeaders="true" showZeros="true" tabSelected="false" topLeftCell="A9" view="normal" windowProtection="false" workbookViewId="0" zoomScale="100" zoomScaleNormal="100" zoomScalePageLayoutView="100">
      <selection activeCell="A5" activeCellId="0" pane="topLeft" sqref="A5"/>
    </sheetView>
  </sheetViews>
  <sheetFormatPr defaultRowHeight="15"/>
  <cols>
    <col collapsed="false" hidden="false" max="1" min="1" style="0" width="61.4234693877551"/>
    <col collapsed="false" hidden="false" max="2" min="2" style="0" width="19.4183673469388"/>
    <col collapsed="false" hidden="false" max="4" min="3" style="0" width="10.7295918367347"/>
    <col collapsed="false" hidden="false" max="5" min="5" style="0" width="26.4234693877551"/>
    <col collapsed="false" hidden="false" max="1025" min="6" style="0" width="10.7295918367347"/>
  </cols>
  <sheetData>
    <row collapsed="false" customFormat="false" customHeight="false" hidden="false" ht="15" outlineLevel="0" r="1">
      <c r="A1" s="67" t="s">
        <v>87</v>
      </c>
      <c r="B1" s="68" t="s">
        <v>449</v>
      </c>
    </row>
    <row collapsed="false" customFormat="false" customHeight="false" hidden="false" ht="15" outlineLevel="0" r="2">
      <c r="A2" s="67" t="s">
        <v>89</v>
      </c>
      <c r="B2" s="68" t="s">
        <v>88</v>
      </c>
    </row>
    <row collapsed="false" customFormat="false" customHeight="false" hidden="false" ht="15" outlineLevel="0" r="4">
      <c r="A4" s="69" t="s">
        <v>452</v>
      </c>
      <c r="B4" s="70" t="s">
        <v>453</v>
      </c>
      <c r="C4" s="71"/>
      <c r="E4" s="91" t="s">
        <v>13</v>
      </c>
      <c r="F4" s="91" t="s">
        <v>13</v>
      </c>
    </row>
    <row collapsed="false" customFormat="false" customHeight="false" hidden="false" ht="15" outlineLevel="0" r="5">
      <c r="A5" s="151" t="n">
        <v>0</v>
      </c>
      <c r="B5" s="152"/>
      <c r="C5" s="153" t="n">
        <v>196</v>
      </c>
      <c r="E5" s="91" t="s">
        <v>441</v>
      </c>
      <c r="F5" s="91" t="s">
        <v>454</v>
      </c>
    </row>
    <row collapsed="false" customFormat="false" customHeight="false" hidden="false" ht="15" outlineLevel="0" r="6">
      <c r="A6" s="154"/>
      <c r="B6" s="155" t="s">
        <v>455</v>
      </c>
      <c r="C6" s="156" t="n">
        <v>1</v>
      </c>
      <c r="E6" s="91" t="s">
        <v>440</v>
      </c>
      <c r="F6" s="91" t="s">
        <v>440</v>
      </c>
    </row>
    <row collapsed="false" customFormat="false" customHeight="false" hidden="false" ht="15" outlineLevel="0" r="7">
      <c r="A7" s="154"/>
      <c r="B7" s="155" t="s">
        <v>456</v>
      </c>
      <c r="C7" s="156" t="n">
        <v>13</v>
      </c>
      <c r="E7" s="91" t="s">
        <v>445</v>
      </c>
      <c r="F7" s="91" t="s">
        <v>445</v>
      </c>
    </row>
    <row collapsed="false" customFormat="false" customHeight="false" hidden="false" ht="15" outlineLevel="0" r="8">
      <c r="A8" s="154"/>
      <c r="B8" s="155" t="s">
        <v>457</v>
      </c>
      <c r="C8" s="156" t="n">
        <v>10</v>
      </c>
      <c r="E8" s="91" t="s">
        <v>444</v>
      </c>
      <c r="F8" s="91" t="s">
        <v>444</v>
      </c>
    </row>
    <row collapsed="false" customFormat="false" customHeight="false" hidden="false" ht="15" outlineLevel="0" r="9">
      <c r="A9" s="154"/>
      <c r="B9" s="155" t="s">
        <v>458</v>
      </c>
      <c r="C9" s="156" t="n">
        <v>13</v>
      </c>
      <c r="E9" s="91" t="s">
        <v>448</v>
      </c>
      <c r="F9" s="91" t="s">
        <v>448</v>
      </c>
    </row>
    <row collapsed="false" customFormat="false" customHeight="false" hidden="false" ht="15" outlineLevel="0" r="10">
      <c r="A10" s="154"/>
      <c r="B10" s="155" t="s">
        <v>459</v>
      </c>
      <c r="C10" s="156" t="n">
        <v>7</v>
      </c>
      <c r="E10" s="91" t="s">
        <v>446</v>
      </c>
      <c r="F10" s="91" t="s">
        <v>446</v>
      </c>
    </row>
    <row collapsed="false" customFormat="false" customHeight="false" hidden="false" ht="15" outlineLevel="0" r="11">
      <c r="A11" s="154"/>
      <c r="B11" s="155" t="s">
        <v>460</v>
      </c>
      <c r="C11" s="156" t="n">
        <v>0</v>
      </c>
      <c r="E11" s="91" t="s">
        <v>64</v>
      </c>
      <c r="F11" s="91" t="s">
        <v>64</v>
      </c>
    </row>
    <row collapsed="false" customFormat="false" customHeight="false" hidden="false" ht="15" outlineLevel="0" r="12">
      <c r="A12" s="154"/>
      <c r="B12" s="155" t="s">
        <v>461</v>
      </c>
      <c r="C12" s="156" t="n">
        <v>5</v>
      </c>
      <c r="E12" s="91" t="s">
        <v>45</v>
      </c>
      <c r="F12" s="91" t="s">
        <v>45</v>
      </c>
    </row>
    <row collapsed="false" customFormat="false" customHeight="false" hidden="false" ht="15" outlineLevel="0" r="13">
      <c r="A13" s="154"/>
      <c r="B13" s="155" t="s">
        <v>462</v>
      </c>
      <c r="C13" s="156" t="n">
        <v>3</v>
      </c>
      <c r="E13" s="91" t="s">
        <v>443</v>
      </c>
      <c r="F13" s="91" t="s">
        <v>443</v>
      </c>
    </row>
    <row collapsed="false" customFormat="false" customHeight="false" hidden="false" ht="15" outlineLevel="0" r="14">
      <c r="A14" s="154"/>
      <c r="B14" s="155" t="s">
        <v>463</v>
      </c>
      <c r="C14" s="156" t="n">
        <v>13</v>
      </c>
      <c r="E14" s="91" t="s">
        <v>439</v>
      </c>
      <c r="F14" s="91" t="s">
        <v>439</v>
      </c>
    </row>
    <row collapsed="false" customFormat="false" customHeight="false" hidden="false" ht="15" outlineLevel="0" r="15">
      <c r="A15" s="154"/>
      <c r="B15" s="155" t="s">
        <v>464</v>
      </c>
      <c r="C15" s="156" t="n">
        <v>7</v>
      </c>
      <c r="E15" s="91" t="s">
        <v>465</v>
      </c>
      <c r="F15" s="91" t="s">
        <v>466</v>
      </c>
    </row>
    <row collapsed="false" customFormat="false" customHeight="false" hidden="false" ht="15" outlineLevel="0" r="16">
      <c r="A16" s="154"/>
      <c r="B16" s="155" t="s">
        <v>467</v>
      </c>
      <c r="C16" s="156" t="n">
        <v>2</v>
      </c>
      <c r="E16" s="91" t="s">
        <v>442</v>
      </c>
      <c r="F16" s="91" t="s">
        <v>468</v>
      </c>
    </row>
    <row collapsed="false" customFormat="false" customHeight="false" hidden="false" ht="15" outlineLevel="0" r="17">
      <c r="A17" s="154"/>
      <c r="B17" s="155" t="s">
        <v>469</v>
      </c>
      <c r="C17" s="156" t="n">
        <v>11</v>
      </c>
      <c r="E17" s="91" t="s">
        <v>73</v>
      </c>
      <c r="F17" s="91" t="s">
        <v>73</v>
      </c>
    </row>
    <row collapsed="false" customFormat="false" customHeight="false" hidden="false" ht="15" outlineLevel="0" r="18">
      <c r="A18" s="154"/>
      <c r="B18" s="155" t="s">
        <v>470</v>
      </c>
      <c r="C18" s="156" t="n">
        <v>0</v>
      </c>
    </row>
    <row collapsed="false" customFormat="false" customHeight="false" hidden="false" ht="15" outlineLevel="0" r="19">
      <c r="A19" s="154"/>
      <c r="B19" s="155" t="s">
        <v>471</v>
      </c>
      <c r="C19" s="156" t="n">
        <v>4</v>
      </c>
    </row>
    <row collapsed="false" customFormat="false" customHeight="false" hidden="false" ht="15" outlineLevel="0" r="20">
      <c r="A20" s="154"/>
      <c r="B20" s="155" t="s">
        <v>472</v>
      </c>
      <c r="C20" s="156" t="n">
        <v>2</v>
      </c>
    </row>
    <row collapsed="false" customFormat="false" customHeight="false" hidden="false" ht="15" outlineLevel="0" r="21">
      <c r="A21" s="154"/>
      <c r="B21" s="155" t="s">
        <v>473</v>
      </c>
      <c r="C21" s="156" t="n">
        <v>5</v>
      </c>
    </row>
    <row collapsed="false" customFormat="false" customHeight="false" hidden="false" ht="15" outlineLevel="0" r="22">
      <c r="A22" s="154"/>
      <c r="B22" s="155" t="s">
        <v>474</v>
      </c>
      <c r="C22" s="156" t="n">
        <v>8</v>
      </c>
    </row>
    <row collapsed="false" customFormat="false" customHeight="false" hidden="false" ht="15" outlineLevel="0" r="23">
      <c r="A23" s="154"/>
      <c r="B23" s="155" t="s">
        <v>475</v>
      </c>
      <c r="C23" s="156" t="n">
        <v>7</v>
      </c>
    </row>
    <row collapsed="false" customFormat="false" customHeight="false" hidden="false" ht="15" outlineLevel="0" r="24">
      <c r="A24" s="154"/>
      <c r="B24" s="155" t="s">
        <v>476</v>
      </c>
      <c r="C24" s="156" t="n">
        <v>9</v>
      </c>
    </row>
    <row collapsed="false" customFormat="false" customHeight="false" hidden="false" ht="15" outlineLevel="0" r="25">
      <c r="A25" s="154"/>
      <c r="B25" s="155" t="s">
        <v>477</v>
      </c>
      <c r="C25" s="156" t="n">
        <v>9</v>
      </c>
    </row>
    <row collapsed="false" customFormat="false" customHeight="false" hidden="false" ht="15" outlineLevel="0" r="26">
      <c r="A26" s="154"/>
      <c r="B26" s="155" t="s">
        <v>478</v>
      </c>
      <c r="C26" s="156" t="n">
        <v>11</v>
      </c>
    </row>
    <row collapsed="false" customFormat="false" customHeight="false" hidden="false" ht="15" outlineLevel="0" r="27">
      <c r="A27" s="154"/>
      <c r="B27" s="155" t="s">
        <v>479</v>
      </c>
      <c r="C27" s="156" t="n">
        <v>10</v>
      </c>
    </row>
    <row collapsed="false" customFormat="false" customHeight="false" hidden="false" ht="15" outlineLevel="0" r="28">
      <c r="A28" s="154"/>
      <c r="B28" s="155" t="s">
        <v>480</v>
      </c>
      <c r="C28" s="156" t="n">
        <v>6</v>
      </c>
    </row>
    <row collapsed="false" customFormat="false" customHeight="false" hidden="false" ht="15" outlineLevel="0" r="29">
      <c r="A29" s="154"/>
      <c r="B29" s="155" t="s">
        <v>481</v>
      </c>
      <c r="C29" s="156" t="n">
        <v>6</v>
      </c>
    </row>
    <row collapsed="false" customFormat="false" customHeight="false" hidden="false" ht="15" outlineLevel="0" r="30">
      <c r="A30" s="154"/>
      <c r="B30" s="155" t="s">
        <v>482</v>
      </c>
      <c r="C30" s="156" t="n">
        <v>13</v>
      </c>
    </row>
    <row collapsed="false" customFormat="false" customHeight="false" hidden="false" ht="15" outlineLevel="0" r="31">
      <c r="A31" s="154"/>
      <c r="B31" s="155" t="s">
        <v>483</v>
      </c>
      <c r="C31" s="156" t="n">
        <v>13</v>
      </c>
    </row>
    <row collapsed="false" customFormat="false" customHeight="false" hidden="false" ht="15" outlineLevel="0" r="32">
      <c r="A32" s="154"/>
      <c r="B32" s="155" t="s">
        <v>484</v>
      </c>
      <c r="C32" s="156" t="n">
        <v>3</v>
      </c>
    </row>
    <row collapsed="false" customFormat="false" customHeight="false" hidden="false" ht="15" outlineLevel="0" r="33">
      <c r="A33" s="154"/>
      <c r="B33" s="155" t="s">
        <v>485</v>
      </c>
      <c r="C33" s="156" t="n">
        <v>2</v>
      </c>
    </row>
    <row collapsed="false" customFormat="false" customHeight="false" hidden="false" ht="15" outlineLevel="0" r="34">
      <c r="A34" s="154"/>
      <c r="B34" s="155" t="s">
        <v>486</v>
      </c>
      <c r="C34" s="157" t="n">
        <v>3</v>
      </c>
    </row>
    <row collapsed="false" customFormat="false" customHeight="false" hidden="false" ht="15" outlineLevel="0" r="35">
      <c r="A35" s="154" t="n">
        <v>1</v>
      </c>
      <c r="B35" s="155"/>
      <c r="C35" s="153" t="n">
        <v>36</v>
      </c>
    </row>
    <row collapsed="false" customFormat="false" customHeight="false" hidden="false" ht="15" outlineLevel="0" r="36">
      <c r="A36" s="154"/>
      <c r="B36" s="155" t="s">
        <v>487</v>
      </c>
      <c r="C36" s="156" t="n">
        <v>7</v>
      </c>
    </row>
    <row collapsed="false" customFormat="false" customHeight="false" hidden="false" ht="15" outlineLevel="0" r="37">
      <c r="A37" s="154"/>
      <c r="B37" s="155" t="s">
        <v>488</v>
      </c>
      <c r="C37" s="156" t="n">
        <v>3</v>
      </c>
    </row>
    <row collapsed="false" customFormat="false" customHeight="false" hidden="false" ht="15" outlineLevel="0" r="38">
      <c r="A38" s="154"/>
      <c r="B38" s="155" t="s">
        <v>489</v>
      </c>
      <c r="C38" s="156" t="n">
        <v>4</v>
      </c>
    </row>
    <row collapsed="false" customFormat="false" customHeight="false" hidden="false" ht="15" outlineLevel="0" r="39">
      <c r="A39" s="154"/>
      <c r="B39" s="155" t="s">
        <v>490</v>
      </c>
      <c r="C39" s="156" t="n">
        <v>4</v>
      </c>
    </row>
    <row collapsed="false" customFormat="false" customHeight="false" hidden="false" ht="15" outlineLevel="0" r="40">
      <c r="A40" s="154"/>
      <c r="B40" s="155" t="s">
        <v>491</v>
      </c>
      <c r="C40" s="156" t="n">
        <v>2</v>
      </c>
    </row>
    <row collapsed="false" customFormat="false" customHeight="false" hidden="false" ht="15" outlineLevel="0" r="41">
      <c r="A41" s="154"/>
      <c r="B41" s="155" t="s">
        <v>492</v>
      </c>
      <c r="C41" s="156" t="n">
        <v>10</v>
      </c>
    </row>
    <row collapsed="false" customFormat="false" customHeight="false" hidden="false" ht="15" outlineLevel="0" r="42">
      <c r="A42" s="154"/>
      <c r="B42" s="155" t="s">
        <v>493</v>
      </c>
      <c r="C42" s="157" t="n">
        <v>6</v>
      </c>
    </row>
    <row collapsed="false" customFormat="false" customHeight="false" hidden="false" ht="15" outlineLevel="0" r="43">
      <c r="A43" s="154" t="n">
        <v>2</v>
      </c>
      <c r="B43" s="155"/>
      <c r="C43" s="153" t="n">
        <v>57</v>
      </c>
    </row>
    <row collapsed="false" customFormat="false" customHeight="false" hidden="false" ht="15" outlineLevel="0" r="44">
      <c r="A44" s="154"/>
      <c r="B44" s="155" t="s">
        <v>494</v>
      </c>
      <c r="C44" s="156" t="n">
        <v>10</v>
      </c>
    </row>
    <row collapsed="false" customFormat="false" customHeight="false" hidden="false" ht="15" outlineLevel="0" r="45">
      <c r="A45" s="154"/>
      <c r="B45" s="155" t="s">
        <v>495</v>
      </c>
      <c r="C45" s="156" t="n">
        <v>7</v>
      </c>
    </row>
    <row collapsed="false" customFormat="false" customHeight="false" hidden="false" ht="15" outlineLevel="0" r="46">
      <c r="A46" s="154"/>
      <c r="B46" s="155" t="s">
        <v>496</v>
      </c>
      <c r="C46" s="156" t="n">
        <v>2</v>
      </c>
    </row>
    <row collapsed="false" customFormat="false" customHeight="false" hidden="false" ht="15" outlineLevel="0" r="47">
      <c r="A47" s="154"/>
      <c r="B47" s="155" t="s">
        <v>497</v>
      </c>
      <c r="C47" s="156" t="n">
        <v>12</v>
      </c>
    </row>
    <row collapsed="false" customFormat="false" customHeight="false" hidden="false" ht="15" outlineLevel="0" r="48">
      <c r="A48" s="154"/>
      <c r="B48" s="155" t="s">
        <v>498</v>
      </c>
      <c r="C48" s="156" t="n">
        <v>8</v>
      </c>
    </row>
    <row collapsed="false" customFormat="false" customHeight="false" hidden="false" ht="15" outlineLevel="0" r="49">
      <c r="A49" s="154"/>
      <c r="B49" s="155" t="s">
        <v>499</v>
      </c>
      <c r="C49" s="156" t="n">
        <v>2</v>
      </c>
    </row>
    <row collapsed="false" customFormat="false" customHeight="false" hidden="false" ht="15" outlineLevel="0" r="50">
      <c r="A50" s="154"/>
      <c r="B50" s="155" t="s">
        <v>500</v>
      </c>
      <c r="C50" s="156" t="n">
        <v>7</v>
      </c>
    </row>
    <row collapsed="false" customFormat="false" customHeight="false" hidden="false" ht="15" outlineLevel="0" r="51">
      <c r="A51" s="154"/>
      <c r="B51" s="155" t="s">
        <v>501</v>
      </c>
      <c r="C51" s="157" t="n">
        <v>9</v>
      </c>
    </row>
    <row collapsed="false" customFormat="false" customHeight="false" hidden="false" ht="15" outlineLevel="0" r="52">
      <c r="A52" s="154" t="n">
        <v>3</v>
      </c>
      <c r="B52" s="155"/>
      <c r="C52" s="153" t="n">
        <v>39</v>
      </c>
    </row>
    <row collapsed="false" customFormat="false" customHeight="false" hidden="false" ht="15" outlineLevel="0" r="53">
      <c r="A53" s="154"/>
      <c r="B53" s="155" t="s">
        <v>502</v>
      </c>
      <c r="C53" s="156" t="n">
        <v>7</v>
      </c>
    </row>
    <row collapsed="false" customFormat="false" customHeight="false" hidden="false" ht="15" outlineLevel="0" r="54">
      <c r="A54" s="154"/>
      <c r="B54" s="155" t="s">
        <v>503</v>
      </c>
      <c r="C54" s="156" t="n">
        <v>8</v>
      </c>
    </row>
    <row collapsed="false" customFormat="false" customHeight="false" hidden="false" ht="15" outlineLevel="0" r="55">
      <c r="A55" s="154"/>
      <c r="B55" s="155" t="s">
        <v>504</v>
      </c>
      <c r="C55" s="156" t="n">
        <v>8</v>
      </c>
    </row>
    <row collapsed="false" customFormat="false" customHeight="false" hidden="false" ht="15" outlineLevel="0" r="56">
      <c r="A56" s="154"/>
      <c r="B56" s="155" t="s">
        <v>505</v>
      </c>
      <c r="C56" s="156" t="n">
        <v>5</v>
      </c>
    </row>
    <row collapsed="false" customFormat="false" customHeight="false" hidden="false" ht="15" outlineLevel="0" r="57">
      <c r="A57" s="154"/>
      <c r="B57" s="155" t="s">
        <v>506</v>
      </c>
      <c r="C57" s="157" t="n">
        <v>11</v>
      </c>
    </row>
    <row collapsed="false" customFormat="false" customHeight="false" hidden="false" ht="15" outlineLevel="0" r="58">
      <c r="A58" s="154" t="n">
        <v>4</v>
      </c>
      <c r="B58" s="155"/>
      <c r="C58" s="153" t="n">
        <v>22</v>
      </c>
    </row>
    <row collapsed="false" customFormat="false" customHeight="false" hidden="false" ht="15" outlineLevel="0" r="59">
      <c r="A59" s="154"/>
      <c r="B59" s="155" t="s">
        <v>507</v>
      </c>
      <c r="C59" s="156" t="n">
        <v>0</v>
      </c>
    </row>
    <row collapsed="false" customFormat="false" customHeight="false" hidden="false" ht="15" outlineLevel="0" r="60">
      <c r="A60" s="154"/>
      <c r="B60" s="155" t="s">
        <v>508</v>
      </c>
      <c r="C60" s="156" t="n">
        <v>7</v>
      </c>
    </row>
    <row collapsed="false" customFormat="false" customHeight="false" hidden="false" ht="15" outlineLevel="0" r="61">
      <c r="A61" s="154"/>
      <c r="B61" s="155" t="s">
        <v>509</v>
      </c>
      <c r="C61" s="156" t="n">
        <v>4</v>
      </c>
    </row>
    <row collapsed="false" customFormat="false" customHeight="false" hidden="false" ht="15" outlineLevel="0" r="62">
      <c r="A62" s="154"/>
      <c r="B62" s="155" t="s">
        <v>510</v>
      </c>
      <c r="C62" s="156" t="n">
        <v>2</v>
      </c>
    </row>
    <row collapsed="false" customFormat="false" customHeight="false" hidden="false" ht="15" outlineLevel="0" r="63">
      <c r="A63" s="154"/>
      <c r="B63" s="155" t="s">
        <v>511</v>
      </c>
      <c r="C63" s="157" t="n">
        <v>9</v>
      </c>
    </row>
    <row collapsed="false" customFormat="false" customHeight="false" hidden="false" ht="15" outlineLevel="0" r="64">
      <c r="A64" s="154" t="n">
        <v>5</v>
      </c>
      <c r="B64" s="155"/>
      <c r="C64" s="153" t="n">
        <v>15</v>
      </c>
    </row>
    <row collapsed="false" customFormat="false" customHeight="false" hidden="false" ht="15" outlineLevel="0" r="65">
      <c r="A65" s="154"/>
      <c r="B65" s="155" t="s">
        <v>512</v>
      </c>
      <c r="C65" s="156" t="n">
        <v>1</v>
      </c>
    </row>
    <row collapsed="false" customFormat="false" customHeight="false" hidden="false" ht="15" outlineLevel="0" r="66">
      <c r="A66" s="154"/>
      <c r="B66" s="155" t="s">
        <v>513</v>
      </c>
      <c r="C66" s="156" t="n">
        <v>1</v>
      </c>
    </row>
    <row collapsed="false" customFormat="false" customHeight="false" hidden="false" ht="15" outlineLevel="0" r="67">
      <c r="A67" s="154"/>
      <c r="B67" s="155" t="s">
        <v>514</v>
      </c>
      <c r="C67" s="156" t="n">
        <v>4</v>
      </c>
    </row>
    <row collapsed="false" customFormat="false" customHeight="false" hidden="false" ht="15" outlineLevel="0" r="68">
      <c r="A68" s="154"/>
      <c r="B68" s="155" t="s">
        <v>515</v>
      </c>
      <c r="C68" s="156" t="n">
        <v>7</v>
      </c>
    </row>
    <row collapsed="false" customFormat="false" customHeight="false" hidden="false" ht="15" outlineLevel="0" r="69">
      <c r="A69" s="154"/>
      <c r="B69" s="155" t="s">
        <v>516</v>
      </c>
      <c r="C69" s="157" t="n">
        <v>2</v>
      </c>
    </row>
    <row collapsed="false" customFormat="false" customHeight="false" hidden="false" ht="15" outlineLevel="0" r="70">
      <c r="A70" s="154" t="n">
        <v>6</v>
      </c>
      <c r="B70" s="155"/>
      <c r="C70" s="153" t="n">
        <v>11</v>
      </c>
    </row>
    <row collapsed="false" customFormat="false" customHeight="false" hidden="false" ht="15" outlineLevel="0" r="71">
      <c r="A71" s="154"/>
      <c r="B71" s="155" t="s">
        <v>517</v>
      </c>
      <c r="C71" s="157" t="n">
        <v>11</v>
      </c>
    </row>
    <row collapsed="false" customFormat="false" customHeight="false" hidden="false" ht="15" outlineLevel="0" r="72">
      <c r="A72" s="154" t="n">
        <v>7</v>
      </c>
      <c r="B72" s="155"/>
      <c r="C72" s="153" t="n">
        <v>22</v>
      </c>
    </row>
    <row collapsed="false" customFormat="false" customHeight="false" hidden="false" ht="15" outlineLevel="0" r="73">
      <c r="A73" s="154"/>
      <c r="B73" s="155" t="s">
        <v>518</v>
      </c>
      <c r="C73" s="156" t="n">
        <v>13</v>
      </c>
    </row>
    <row collapsed="false" customFormat="false" customHeight="false" hidden="false" ht="15" outlineLevel="0" r="74">
      <c r="A74" s="154"/>
      <c r="B74" s="155" t="s">
        <v>519</v>
      </c>
      <c r="C74" s="156" t="n">
        <v>2</v>
      </c>
    </row>
    <row collapsed="false" customFormat="false" customHeight="false" hidden="false" ht="15" outlineLevel="0" r="75">
      <c r="A75" s="154"/>
      <c r="B75" s="155" t="s">
        <v>520</v>
      </c>
      <c r="C75" s="156" t="n">
        <v>2</v>
      </c>
    </row>
    <row collapsed="false" customFormat="false" customHeight="false" hidden="false" ht="15" outlineLevel="0" r="76">
      <c r="A76" s="154"/>
      <c r="B76" s="155" t="s">
        <v>521</v>
      </c>
      <c r="C76" s="157" t="n">
        <v>5</v>
      </c>
    </row>
    <row collapsed="false" customFormat="false" customHeight="false" hidden="false" ht="15" outlineLevel="0" r="77">
      <c r="A77" s="154" t="n">
        <v>8</v>
      </c>
      <c r="B77" s="155"/>
      <c r="C77" s="153" t="n">
        <v>30</v>
      </c>
    </row>
    <row collapsed="false" customFormat="false" customHeight="false" hidden="false" ht="15" outlineLevel="0" r="78">
      <c r="A78" s="154"/>
      <c r="B78" s="155" t="s">
        <v>522</v>
      </c>
      <c r="C78" s="156" t="n">
        <v>3</v>
      </c>
    </row>
    <row collapsed="false" customFormat="false" customHeight="false" hidden="false" ht="15" outlineLevel="0" r="79">
      <c r="A79" s="154"/>
      <c r="B79" s="155" t="s">
        <v>523</v>
      </c>
      <c r="C79" s="156" t="n">
        <v>10</v>
      </c>
    </row>
    <row collapsed="false" customFormat="false" customHeight="false" hidden="false" ht="15" outlineLevel="0" r="80">
      <c r="A80" s="154"/>
      <c r="B80" s="155" t="s">
        <v>524</v>
      </c>
      <c r="C80" s="156" t="n">
        <v>3</v>
      </c>
    </row>
    <row collapsed="false" customFormat="false" customHeight="false" hidden="false" ht="15" outlineLevel="0" r="81">
      <c r="A81" s="154"/>
      <c r="B81" s="155" t="s">
        <v>525</v>
      </c>
      <c r="C81" s="156" t="n">
        <v>3</v>
      </c>
    </row>
    <row collapsed="false" customFormat="false" customHeight="false" hidden="false" ht="15" outlineLevel="0" r="82">
      <c r="A82" s="154"/>
      <c r="B82" s="155" t="s">
        <v>526</v>
      </c>
      <c r="C82" s="156" t="n">
        <v>8</v>
      </c>
    </row>
    <row collapsed="false" customFormat="false" customHeight="false" hidden="false" ht="15" outlineLevel="0" r="83">
      <c r="A83" s="154"/>
      <c r="B83" s="155" t="s">
        <v>527</v>
      </c>
      <c r="C83" s="157" t="n">
        <v>3</v>
      </c>
    </row>
    <row collapsed="false" customFormat="false" customHeight="false" hidden="false" ht="15" outlineLevel="0" r="84">
      <c r="A84" s="154" t="n">
        <v>9</v>
      </c>
      <c r="B84" s="155"/>
      <c r="C84" s="153" t="n">
        <v>22</v>
      </c>
    </row>
    <row collapsed="false" customFormat="false" customHeight="false" hidden="false" ht="15" outlineLevel="0" r="85">
      <c r="A85" s="154"/>
      <c r="B85" s="155" t="s">
        <v>528</v>
      </c>
      <c r="C85" s="156" t="n">
        <v>9</v>
      </c>
    </row>
    <row collapsed="false" customFormat="false" customHeight="false" hidden="false" ht="15" outlineLevel="0" r="86">
      <c r="A86" s="154"/>
      <c r="B86" s="155" t="s">
        <v>529</v>
      </c>
      <c r="C86" s="156" t="n">
        <v>4</v>
      </c>
    </row>
    <row collapsed="false" customFormat="false" customHeight="false" hidden="false" ht="15" outlineLevel="0" r="87">
      <c r="A87" s="154"/>
      <c r="B87" s="155" t="s">
        <v>530</v>
      </c>
      <c r="C87" s="157" t="n">
        <v>9</v>
      </c>
    </row>
    <row collapsed="false" customFormat="false" customHeight="false" hidden="false" ht="15" outlineLevel="0" r="88">
      <c r="A88" s="154" t="n">
        <v>10</v>
      </c>
      <c r="B88" s="155"/>
      <c r="C88" s="153" t="n">
        <v>4</v>
      </c>
    </row>
    <row collapsed="false" customFormat="false" customHeight="false" hidden="false" ht="15" outlineLevel="0" r="89">
      <c r="A89" s="154"/>
      <c r="B89" s="155" t="s">
        <v>531</v>
      </c>
      <c r="C89" s="157" t="n">
        <v>4</v>
      </c>
    </row>
    <row collapsed="false" customFormat="false" customHeight="false" hidden="false" ht="15" outlineLevel="0" r="90">
      <c r="A90" s="154" t="n">
        <v>11</v>
      </c>
      <c r="B90" s="155"/>
      <c r="C90" s="153" t="n">
        <v>19</v>
      </c>
    </row>
    <row collapsed="false" customFormat="false" customHeight="false" hidden="false" ht="15" outlineLevel="0" r="91">
      <c r="A91" s="154"/>
      <c r="B91" s="155" t="s">
        <v>532</v>
      </c>
      <c r="C91" s="156" t="n">
        <v>10</v>
      </c>
    </row>
    <row collapsed="false" customFormat="false" customHeight="false" hidden="false" ht="15" outlineLevel="0" r="92">
      <c r="A92" s="154"/>
      <c r="B92" s="155" t="s">
        <v>533</v>
      </c>
      <c r="C92" s="156" t="n">
        <v>5</v>
      </c>
    </row>
    <row collapsed="false" customFormat="false" customHeight="false" hidden="false" ht="15" outlineLevel="0" r="93">
      <c r="A93" s="154"/>
      <c r="B93" s="155" t="s">
        <v>534</v>
      </c>
      <c r="C93" s="157" t="n">
        <v>4</v>
      </c>
    </row>
    <row collapsed="false" customFormat="false" customHeight="false" hidden="false" ht="15" outlineLevel="0" r="94">
      <c r="A94" s="154" t="n">
        <v>12</v>
      </c>
      <c r="B94" s="155"/>
      <c r="C94" s="153" t="n">
        <v>45</v>
      </c>
    </row>
    <row collapsed="false" customFormat="false" customHeight="false" hidden="false" ht="15" outlineLevel="0" r="95">
      <c r="A95" s="154"/>
      <c r="B95" s="155" t="s">
        <v>535</v>
      </c>
      <c r="C95" s="156" t="n">
        <v>5</v>
      </c>
    </row>
    <row collapsed="false" customFormat="false" customHeight="false" hidden="false" ht="15" outlineLevel="0" r="96">
      <c r="A96" s="154"/>
      <c r="B96" s="155" t="s">
        <v>536</v>
      </c>
      <c r="C96" s="156" t="n">
        <v>5</v>
      </c>
    </row>
    <row collapsed="false" customFormat="false" customHeight="false" hidden="false" ht="15" outlineLevel="0" r="97">
      <c r="A97" s="154"/>
      <c r="B97" s="155" t="s">
        <v>537</v>
      </c>
      <c r="C97" s="156" t="n">
        <v>7</v>
      </c>
    </row>
    <row collapsed="false" customFormat="false" customHeight="false" hidden="false" ht="15" outlineLevel="0" r="98">
      <c r="A98" s="154"/>
      <c r="B98" s="155" t="s">
        <v>538</v>
      </c>
      <c r="C98" s="156" t="n">
        <v>13</v>
      </c>
    </row>
    <row collapsed="false" customFormat="false" customHeight="false" hidden="false" ht="15" outlineLevel="0" r="99">
      <c r="A99" s="154"/>
      <c r="B99" s="155" t="s">
        <v>539</v>
      </c>
      <c r="C99" s="156" t="n">
        <v>7</v>
      </c>
    </row>
    <row collapsed="false" customFormat="false" customHeight="false" hidden="false" ht="15" outlineLevel="0" r="100">
      <c r="A100" s="154"/>
      <c r="B100" s="155" t="s">
        <v>540</v>
      </c>
      <c r="C100" s="157" t="n">
        <v>8</v>
      </c>
    </row>
    <row collapsed="false" customFormat="false" customHeight="false" hidden="false" ht="15" outlineLevel="0" r="101">
      <c r="A101" s="154" t="n">
        <v>13</v>
      </c>
      <c r="B101" s="155"/>
      <c r="C101" s="153" t="n">
        <v>20</v>
      </c>
    </row>
    <row collapsed="false" customFormat="false" customHeight="false" hidden="false" ht="15" outlineLevel="0" r="102">
      <c r="A102" s="154"/>
      <c r="B102" s="155" t="s">
        <v>541</v>
      </c>
      <c r="C102" s="156" t="n">
        <v>9</v>
      </c>
    </row>
    <row collapsed="false" customFormat="false" customHeight="false" hidden="false" ht="15" outlineLevel="0" r="103">
      <c r="A103" s="154"/>
      <c r="B103" s="155" t="s">
        <v>542</v>
      </c>
      <c r="C103" s="157" t="n">
        <v>11</v>
      </c>
    </row>
    <row collapsed="false" customFormat="false" customHeight="false" hidden="false" ht="15" outlineLevel="0" r="104">
      <c r="A104" s="154" t="n">
        <v>14</v>
      </c>
      <c r="B104" s="155"/>
      <c r="C104" s="153" t="n">
        <v>9</v>
      </c>
    </row>
    <row collapsed="false" customFormat="false" customHeight="false" hidden="false" ht="15" outlineLevel="0" r="105">
      <c r="A105" s="154"/>
      <c r="B105" s="155" t="s">
        <v>543</v>
      </c>
      <c r="C105" s="157" t="n">
        <v>9</v>
      </c>
    </row>
    <row collapsed="false" customFormat="false" customHeight="false" hidden="false" ht="15" outlineLevel="0" r="106">
      <c r="A106" s="154" t="n">
        <v>15</v>
      </c>
      <c r="B106" s="155"/>
      <c r="C106" s="153" t="n">
        <v>9</v>
      </c>
    </row>
    <row collapsed="false" customFormat="false" customHeight="false" hidden="false" ht="15" outlineLevel="0" r="107">
      <c r="A107" s="154"/>
      <c r="B107" s="155" t="s">
        <v>544</v>
      </c>
      <c r="C107" s="156" t="n">
        <v>1</v>
      </c>
    </row>
    <row collapsed="false" customFormat="false" customHeight="false" hidden="false" ht="15" outlineLevel="0" r="108">
      <c r="A108" s="154"/>
      <c r="B108" s="155" t="s">
        <v>545</v>
      </c>
      <c r="C108" s="156" t="n">
        <v>2</v>
      </c>
    </row>
    <row collapsed="false" customFormat="false" customHeight="false" hidden="false" ht="15" outlineLevel="0" r="109">
      <c r="A109" s="154"/>
      <c r="B109" s="155" t="s">
        <v>546</v>
      </c>
      <c r="C109" s="156" t="n">
        <v>3</v>
      </c>
    </row>
    <row collapsed="false" customFormat="false" customHeight="false" hidden="false" ht="15" outlineLevel="0" r="110">
      <c r="A110" s="154"/>
      <c r="B110" s="155" t="s">
        <v>547</v>
      </c>
      <c r="C110" s="157" t="n">
        <v>3</v>
      </c>
    </row>
    <row collapsed="false" customFormat="false" customHeight="false" hidden="false" ht="15" outlineLevel="0" r="111">
      <c r="A111" s="154" t="n">
        <v>16</v>
      </c>
      <c r="B111" s="155"/>
      <c r="C111" s="153" t="n">
        <v>19</v>
      </c>
    </row>
    <row collapsed="false" customFormat="false" customHeight="false" hidden="false" ht="15" outlineLevel="0" r="112">
      <c r="A112" s="154"/>
      <c r="B112" s="155" t="s">
        <v>548</v>
      </c>
      <c r="C112" s="156" t="n">
        <v>7</v>
      </c>
    </row>
    <row collapsed="false" customFormat="false" customHeight="false" hidden="false" ht="15" outlineLevel="0" r="113">
      <c r="A113" s="154"/>
      <c r="B113" s="155" t="s">
        <v>549</v>
      </c>
      <c r="C113" s="156" t="n">
        <v>3</v>
      </c>
    </row>
    <row collapsed="false" customFormat="false" customHeight="false" hidden="false" ht="15" outlineLevel="0" r="114">
      <c r="A114" s="154"/>
      <c r="B114" s="155" t="s">
        <v>550</v>
      </c>
      <c r="C114" s="156" t="n">
        <v>9</v>
      </c>
    </row>
    <row collapsed="false" customFormat="false" customHeight="false" hidden="false" ht="15" outlineLevel="0" r="115">
      <c r="A115" s="154"/>
      <c r="B115" s="155" t="s">
        <v>551</v>
      </c>
      <c r="C115" s="157" t="n">
        <v>0</v>
      </c>
    </row>
    <row collapsed="false" customFormat="false" customHeight="false" hidden="false" ht="15" outlineLevel="0" r="116">
      <c r="A116" s="154" t="n">
        <v>17</v>
      </c>
      <c r="B116" s="155"/>
      <c r="C116" s="153" t="n">
        <v>12</v>
      </c>
    </row>
    <row collapsed="false" customFormat="false" customHeight="false" hidden="false" ht="15" outlineLevel="0" r="117">
      <c r="A117" s="154"/>
      <c r="B117" s="155" t="s">
        <v>552</v>
      </c>
      <c r="C117" s="156" t="n">
        <v>1</v>
      </c>
    </row>
    <row collapsed="false" customFormat="false" customHeight="false" hidden="false" ht="15" outlineLevel="0" r="118">
      <c r="A118" s="154"/>
      <c r="B118" s="155" t="s">
        <v>553</v>
      </c>
      <c r="C118" s="157" t="n">
        <v>11</v>
      </c>
    </row>
    <row collapsed="false" customFormat="false" customHeight="false" hidden="false" ht="15" outlineLevel="0" r="119">
      <c r="A119" s="154" t="n">
        <v>18</v>
      </c>
      <c r="B119" s="155"/>
      <c r="C119" s="153" t="n">
        <v>15</v>
      </c>
    </row>
    <row collapsed="false" customFormat="false" customHeight="false" hidden="false" ht="15" outlineLevel="0" r="120">
      <c r="A120" s="154"/>
      <c r="B120" s="155" t="s">
        <v>554</v>
      </c>
      <c r="C120" s="156" t="n">
        <v>13</v>
      </c>
    </row>
    <row collapsed="false" customFormat="false" customHeight="false" hidden="false" ht="15" outlineLevel="0" r="121">
      <c r="A121" s="154"/>
      <c r="B121" s="155" t="s">
        <v>555</v>
      </c>
      <c r="C121" s="157" t="n">
        <v>2</v>
      </c>
    </row>
    <row collapsed="false" customFormat="false" customHeight="false" hidden="false" ht="15" outlineLevel="0" r="122">
      <c r="A122" s="154" t="n">
        <v>20</v>
      </c>
      <c r="B122" s="155"/>
      <c r="C122" s="153" t="n">
        <v>23</v>
      </c>
    </row>
    <row collapsed="false" customFormat="false" customHeight="false" hidden="false" ht="15" outlineLevel="0" r="123">
      <c r="A123" s="154"/>
      <c r="B123" s="155" t="s">
        <v>556</v>
      </c>
      <c r="C123" s="156" t="n">
        <v>11</v>
      </c>
    </row>
    <row collapsed="false" customFormat="false" customHeight="false" hidden="false" ht="15" outlineLevel="0" r="124">
      <c r="A124" s="154"/>
      <c r="B124" s="155" t="s">
        <v>557</v>
      </c>
      <c r="C124" s="157" t="n">
        <v>12</v>
      </c>
    </row>
    <row collapsed="false" customFormat="false" customHeight="false" hidden="false" ht="15" outlineLevel="0" r="125">
      <c r="A125" s="154" t="n">
        <v>21</v>
      </c>
      <c r="B125" s="155"/>
      <c r="C125" s="153" t="n">
        <v>16</v>
      </c>
    </row>
    <row collapsed="false" customFormat="false" customHeight="false" hidden="false" ht="15" outlineLevel="0" r="126">
      <c r="A126" s="154"/>
      <c r="B126" s="155" t="s">
        <v>558</v>
      </c>
      <c r="C126" s="156" t="n">
        <v>9</v>
      </c>
    </row>
    <row collapsed="false" customFormat="false" customHeight="false" hidden="false" ht="15" outlineLevel="0" r="127">
      <c r="A127" s="154"/>
      <c r="B127" s="155" t="s">
        <v>559</v>
      </c>
      <c r="C127" s="157" t="n">
        <v>7</v>
      </c>
    </row>
    <row collapsed="false" customFormat="false" customHeight="false" hidden="false" ht="15" outlineLevel="0" r="128">
      <c r="A128" s="154" t="n">
        <v>22</v>
      </c>
      <c r="B128" s="155"/>
      <c r="C128" s="153" t="n">
        <v>3</v>
      </c>
    </row>
    <row collapsed="false" customFormat="false" customHeight="false" hidden="false" ht="15" outlineLevel="0" r="129">
      <c r="A129" s="154"/>
      <c r="B129" s="155" t="s">
        <v>560</v>
      </c>
      <c r="C129" s="157" t="n">
        <v>3</v>
      </c>
    </row>
    <row collapsed="false" customFormat="false" customHeight="false" hidden="false" ht="15" outlineLevel="0" r="130">
      <c r="A130" s="154" t="n">
        <v>23</v>
      </c>
      <c r="B130" s="155"/>
      <c r="C130" s="153" t="n">
        <v>19</v>
      </c>
    </row>
    <row collapsed="false" customFormat="false" customHeight="false" hidden="false" ht="15" outlineLevel="0" r="131">
      <c r="A131" s="154"/>
      <c r="B131" s="155" t="s">
        <v>561</v>
      </c>
      <c r="C131" s="156" t="n">
        <v>10</v>
      </c>
    </row>
    <row collapsed="false" customFormat="false" customHeight="false" hidden="false" ht="15" outlineLevel="0" r="132">
      <c r="A132" s="154"/>
      <c r="B132" s="155" t="s">
        <v>562</v>
      </c>
      <c r="C132" s="157" t="n">
        <v>9</v>
      </c>
    </row>
    <row collapsed="false" customFormat="false" customHeight="false" hidden="false" ht="15" outlineLevel="0" r="133">
      <c r="A133" s="154" t="n">
        <v>24</v>
      </c>
      <c r="B133" s="155"/>
      <c r="C133" s="153" t="n">
        <v>10</v>
      </c>
    </row>
    <row collapsed="false" customFormat="false" customHeight="false" hidden="false" ht="15" outlineLevel="0" r="134">
      <c r="A134" s="154"/>
      <c r="B134" s="155" t="s">
        <v>563</v>
      </c>
      <c r="C134" s="157" t="n">
        <v>10</v>
      </c>
    </row>
    <row collapsed="false" customFormat="false" customHeight="false" hidden="false" ht="15" outlineLevel="0" r="135">
      <c r="A135" s="154" t="n">
        <v>25</v>
      </c>
      <c r="B135" s="155"/>
      <c r="C135" s="153" t="n">
        <v>4</v>
      </c>
    </row>
    <row collapsed="false" customFormat="false" customHeight="false" hidden="false" ht="15" outlineLevel="0" r="136">
      <c r="A136" s="154"/>
      <c r="B136" s="155" t="s">
        <v>564</v>
      </c>
      <c r="C136" s="156" t="n">
        <v>2</v>
      </c>
    </row>
    <row collapsed="false" customFormat="false" customHeight="false" hidden="false" ht="15" outlineLevel="0" r="137">
      <c r="A137" s="154"/>
      <c r="B137" s="155" t="s">
        <v>565</v>
      </c>
      <c r="C137" s="157" t="n">
        <v>2</v>
      </c>
    </row>
    <row collapsed="false" customFormat="false" customHeight="false" hidden="false" ht="15" outlineLevel="0" r="138">
      <c r="A138" s="154" t="n">
        <v>27</v>
      </c>
      <c r="B138" s="155"/>
      <c r="C138" s="153" t="n">
        <v>25</v>
      </c>
    </row>
    <row collapsed="false" customFormat="false" customHeight="false" hidden="false" ht="15" outlineLevel="0" r="139">
      <c r="A139" s="154"/>
      <c r="B139" s="155" t="s">
        <v>566</v>
      </c>
      <c r="C139" s="156" t="n">
        <v>7</v>
      </c>
    </row>
    <row collapsed="false" customFormat="false" customHeight="false" hidden="false" ht="15" outlineLevel="0" r="140">
      <c r="A140" s="154"/>
      <c r="B140" s="155" t="s">
        <v>567</v>
      </c>
      <c r="C140" s="156" t="n">
        <v>1</v>
      </c>
    </row>
    <row collapsed="false" customFormat="false" customHeight="false" hidden="false" ht="15" outlineLevel="0" r="141">
      <c r="A141" s="154"/>
      <c r="B141" s="155" t="s">
        <v>568</v>
      </c>
      <c r="C141" s="156" t="n">
        <v>9</v>
      </c>
    </row>
    <row collapsed="false" customFormat="false" customHeight="false" hidden="false" ht="15" outlineLevel="0" r="142">
      <c r="A142" s="154"/>
      <c r="B142" s="155" t="s">
        <v>569</v>
      </c>
      <c r="C142" s="156" t="n">
        <v>1</v>
      </c>
    </row>
    <row collapsed="false" customFormat="false" customHeight="false" hidden="false" ht="15" outlineLevel="0" r="143">
      <c r="A143" s="154"/>
      <c r="B143" s="155" t="s">
        <v>570</v>
      </c>
      <c r="C143" s="156" t="n">
        <v>3</v>
      </c>
    </row>
    <row collapsed="false" customFormat="false" customHeight="false" hidden="false" ht="15" outlineLevel="0" r="144">
      <c r="A144" s="154"/>
      <c r="B144" s="155" t="s">
        <v>571</v>
      </c>
      <c r="C144" s="156" t="n">
        <v>3</v>
      </c>
    </row>
    <row collapsed="false" customFormat="false" customHeight="false" hidden="false" ht="15" outlineLevel="0" r="145">
      <c r="A145" s="154"/>
      <c r="B145" s="155" t="s">
        <v>572</v>
      </c>
      <c r="C145" s="157" t="n">
        <v>1</v>
      </c>
    </row>
    <row collapsed="false" customFormat="false" customHeight="false" hidden="false" ht="15" outlineLevel="0" r="146">
      <c r="A146" s="154" t="n">
        <v>28</v>
      </c>
      <c r="B146" s="155"/>
      <c r="C146" s="153" t="n">
        <v>16</v>
      </c>
    </row>
    <row collapsed="false" customFormat="false" customHeight="false" hidden="false" ht="15" outlineLevel="0" r="147">
      <c r="A147" s="154"/>
      <c r="B147" s="155" t="s">
        <v>573</v>
      </c>
      <c r="C147" s="156" t="n">
        <v>3</v>
      </c>
    </row>
    <row collapsed="false" customFormat="false" customHeight="false" hidden="false" ht="15" outlineLevel="0" r="148">
      <c r="A148" s="154"/>
      <c r="B148" s="155" t="s">
        <v>574</v>
      </c>
      <c r="C148" s="157" t="n">
        <v>13</v>
      </c>
    </row>
    <row collapsed="false" customFormat="false" customHeight="false" hidden="false" ht="15" outlineLevel="0" r="149">
      <c r="A149" s="154" t="n">
        <v>29</v>
      </c>
      <c r="B149" s="155"/>
      <c r="C149" s="153" t="n">
        <v>10</v>
      </c>
    </row>
    <row collapsed="false" customFormat="false" customHeight="false" hidden="false" ht="15" outlineLevel="0" r="150">
      <c r="A150" s="154"/>
      <c r="B150" s="155" t="s">
        <v>575</v>
      </c>
      <c r="C150" s="156" t="n">
        <v>3</v>
      </c>
    </row>
    <row collapsed="false" customFormat="false" customHeight="false" hidden="false" ht="15" outlineLevel="0" r="151">
      <c r="A151" s="154"/>
      <c r="B151" s="155" t="s">
        <v>576</v>
      </c>
      <c r="C151" s="157" t="n">
        <v>7</v>
      </c>
    </row>
    <row collapsed="false" customFormat="false" customHeight="false" hidden="false" ht="15" outlineLevel="0" r="152">
      <c r="A152" s="154" t="n">
        <v>30</v>
      </c>
      <c r="B152" s="155"/>
      <c r="C152" s="153" t="n">
        <v>12</v>
      </c>
    </row>
    <row collapsed="false" customFormat="false" customHeight="false" hidden="false" ht="15" outlineLevel="0" r="153">
      <c r="A153" s="154"/>
      <c r="B153" s="155" t="s">
        <v>577</v>
      </c>
      <c r="C153" s="156" t="n">
        <v>9</v>
      </c>
    </row>
    <row collapsed="false" customFormat="false" customHeight="false" hidden="false" ht="15" outlineLevel="0" r="154">
      <c r="A154" s="154"/>
      <c r="B154" s="155" t="s">
        <v>578</v>
      </c>
      <c r="C154" s="157" t="n">
        <v>3</v>
      </c>
    </row>
    <row collapsed="false" customFormat="false" customHeight="false" hidden="false" ht="15" outlineLevel="0" r="155">
      <c r="A155" s="154" t="n">
        <v>31</v>
      </c>
      <c r="B155" s="155"/>
      <c r="C155" s="153" t="n">
        <v>11</v>
      </c>
    </row>
    <row collapsed="false" customFormat="false" customHeight="false" hidden="false" ht="15" outlineLevel="0" r="156">
      <c r="A156" s="154"/>
      <c r="B156" s="155" t="s">
        <v>579</v>
      </c>
      <c r="C156" s="156" t="n">
        <v>4</v>
      </c>
    </row>
    <row collapsed="false" customFormat="false" customHeight="false" hidden="false" ht="15" outlineLevel="0" r="157">
      <c r="A157" s="154"/>
      <c r="B157" s="155" t="s">
        <v>580</v>
      </c>
      <c r="C157" s="157" t="n">
        <v>7</v>
      </c>
    </row>
    <row collapsed="false" customFormat="false" customHeight="false" hidden="false" ht="15" outlineLevel="0" r="158">
      <c r="A158" s="154" t="n">
        <v>32</v>
      </c>
      <c r="B158" s="155"/>
      <c r="C158" s="153" t="n">
        <v>29</v>
      </c>
    </row>
    <row collapsed="false" customFormat="false" customHeight="false" hidden="false" ht="15" outlineLevel="0" r="159">
      <c r="A159" s="154"/>
      <c r="B159" s="155" t="s">
        <v>581</v>
      </c>
      <c r="C159" s="156" t="n">
        <v>9</v>
      </c>
    </row>
    <row collapsed="false" customFormat="false" customHeight="false" hidden="false" ht="15" outlineLevel="0" r="160">
      <c r="A160" s="154"/>
      <c r="B160" s="155" t="s">
        <v>582</v>
      </c>
      <c r="C160" s="156" t="n">
        <v>7</v>
      </c>
    </row>
    <row collapsed="false" customFormat="false" customHeight="false" hidden="false" ht="15" outlineLevel="0" r="161">
      <c r="A161" s="154"/>
      <c r="B161" s="155" t="s">
        <v>583</v>
      </c>
      <c r="C161" s="157" t="n">
        <v>13</v>
      </c>
    </row>
    <row collapsed="false" customFormat="false" customHeight="false" hidden="false" ht="15" outlineLevel="0" r="162">
      <c r="A162" s="154" t="n">
        <v>33</v>
      </c>
      <c r="B162" s="155"/>
      <c r="C162" s="153" t="n">
        <v>32</v>
      </c>
    </row>
    <row collapsed="false" customFormat="false" customHeight="false" hidden="false" ht="15" outlineLevel="0" r="163">
      <c r="A163" s="154"/>
      <c r="B163" s="155" t="s">
        <v>584</v>
      </c>
      <c r="C163" s="156" t="n">
        <v>4</v>
      </c>
    </row>
    <row collapsed="false" customFormat="false" customHeight="false" hidden="false" ht="15" outlineLevel="0" r="164">
      <c r="A164" s="154"/>
      <c r="B164" s="155" t="s">
        <v>585</v>
      </c>
      <c r="C164" s="156" t="n">
        <v>2</v>
      </c>
    </row>
    <row collapsed="false" customFormat="false" customHeight="false" hidden="false" ht="15" outlineLevel="0" r="165">
      <c r="A165" s="154"/>
      <c r="B165" s="155" t="s">
        <v>586</v>
      </c>
      <c r="C165" s="156" t="n">
        <v>13</v>
      </c>
    </row>
    <row collapsed="false" customFormat="false" customHeight="false" hidden="false" ht="15" outlineLevel="0" r="166">
      <c r="A166" s="154"/>
      <c r="B166" s="155" t="s">
        <v>587</v>
      </c>
      <c r="C166" s="157" t="n">
        <v>13</v>
      </c>
    </row>
    <row collapsed="false" customFormat="false" customHeight="false" hidden="false" ht="15" outlineLevel="0" r="167">
      <c r="A167" s="154" t="n">
        <v>34</v>
      </c>
      <c r="B167" s="155"/>
      <c r="C167" s="153" t="n">
        <v>9</v>
      </c>
    </row>
    <row collapsed="false" customFormat="false" customHeight="false" hidden="false" ht="15" outlineLevel="0" r="168">
      <c r="A168" s="154"/>
      <c r="B168" s="155" t="s">
        <v>588</v>
      </c>
      <c r="C168" s="157" t="n">
        <v>9</v>
      </c>
    </row>
    <row collapsed="false" customFormat="false" customHeight="false" hidden="false" ht="15" outlineLevel="0" r="169">
      <c r="A169" s="154" t="n">
        <v>36</v>
      </c>
      <c r="B169" s="155"/>
      <c r="C169" s="153" t="n">
        <v>25</v>
      </c>
    </row>
    <row collapsed="false" customFormat="false" customHeight="false" hidden="false" ht="15" outlineLevel="0" r="170">
      <c r="A170" s="154"/>
      <c r="B170" s="155" t="s">
        <v>589</v>
      </c>
      <c r="C170" s="156" t="n">
        <v>13</v>
      </c>
    </row>
    <row collapsed="false" customFormat="false" customHeight="false" hidden="false" ht="15" outlineLevel="0" r="171">
      <c r="A171" s="154"/>
      <c r="B171" s="155" t="s">
        <v>590</v>
      </c>
      <c r="C171" s="156" t="n">
        <v>5</v>
      </c>
    </row>
    <row collapsed="false" customFormat="false" customHeight="false" hidden="false" ht="15" outlineLevel="0" r="172">
      <c r="A172" s="154"/>
      <c r="B172" s="155" t="s">
        <v>591</v>
      </c>
      <c r="C172" s="157" t="n">
        <v>7</v>
      </c>
    </row>
    <row collapsed="false" customFormat="false" customHeight="false" hidden="false" ht="15" outlineLevel="0" r="173">
      <c r="A173" s="154" t="n">
        <v>37</v>
      </c>
      <c r="B173" s="155"/>
      <c r="C173" s="153" t="n">
        <v>7</v>
      </c>
    </row>
    <row collapsed="false" customFormat="false" customHeight="false" hidden="false" ht="15" outlineLevel="0" r="174">
      <c r="A174" s="154"/>
      <c r="B174" s="155" t="s">
        <v>592</v>
      </c>
      <c r="C174" s="157" t="n">
        <v>7</v>
      </c>
    </row>
    <row collapsed="false" customFormat="false" customHeight="false" hidden="false" ht="15" outlineLevel="0" r="175">
      <c r="A175" s="154" t="n">
        <v>38</v>
      </c>
      <c r="B175" s="155"/>
      <c r="C175" s="153" t="n">
        <v>3</v>
      </c>
    </row>
    <row collapsed="false" customFormat="false" customHeight="false" hidden="false" ht="15" outlineLevel="0" r="176">
      <c r="A176" s="154"/>
      <c r="B176" s="155" t="s">
        <v>593</v>
      </c>
      <c r="C176" s="157" t="n">
        <v>3</v>
      </c>
    </row>
    <row collapsed="false" customFormat="false" customHeight="false" hidden="false" ht="15" outlineLevel="0" r="177">
      <c r="A177" s="154" t="n">
        <v>39</v>
      </c>
      <c r="B177" s="155"/>
      <c r="C177" s="153" t="n">
        <v>4</v>
      </c>
    </row>
    <row collapsed="false" customFormat="false" customHeight="false" hidden="false" ht="15" outlineLevel="0" r="178">
      <c r="A178" s="154"/>
      <c r="B178" s="155" t="s">
        <v>594</v>
      </c>
      <c r="C178" s="157" t="n">
        <v>4</v>
      </c>
    </row>
    <row collapsed="false" customFormat="false" customHeight="false" hidden="false" ht="15" outlineLevel="0" r="179">
      <c r="A179" s="154" t="n">
        <v>40</v>
      </c>
      <c r="B179" s="155"/>
      <c r="C179" s="153" t="n">
        <v>7</v>
      </c>
    </row>
    <row collapsed="false" customFormat="false" customHeight="false" hidden="false" ht="15" outlineLevel="0" r="180">
      <c r="A180" s="154"/>
      <c r="B180" s="155" t="s">
        <v>595</v>
      </c>
      <c r="C180" s="156" t="n">
        <v>5</v>
      </c>
    </row>
    <row collapsed="false" customFormat="false" customHeight="false" hidden="false" ht="15" outlineLevel="0" r="181">
      <c r="A181" s="154"/>
      <c r="B181" s="155" t="s">
        <v>596</v>
      </c>
      <c r="C181" s="157" t="n">
        <v>2</v>
      </c>
    </row>
    <row collapsed="false" customFormat="false" customHeight="false" hidden="false" ht="15" outlineLevel="0" r="182">
      <c r="A182" s="154" t="n">
        <v>41</v>
      </c>
      <c r="B182" s="155"/>
      <c r="C182" s="153" t="n">
        <v>12</v>
      </c>
    </row>
    <row collapsed="false" customFormat="false" customHeight="false" hidden="false" ht="15" outlineLevel="0" r="183">
      <c r="A183" s="154"/>
      <c r="B183" s="155" t="s">
        <v>597</v>
      </c>
      <c r="C183" s="156" t="n">
        <v>4</v>
      </c>
    </row>
    <row collapsed="false" customFormat="false" customHeight="false" hidden="false" ht="15" outlineLevel="0" r="184">
      <c r="A184" s="154"/>
      <c r="B184" s="155" t="s">
        <v>598</v>
      </c>
      <c r="C184" s="157" t="n">
        <v>8</v>
      </c>
    </row>
    <row collapsed="false" customFormat="false" customHeight="false" hidden="false" ht="15" outlineLevel="0" r="185">
      <c r="A185" s="154" t="n">
        <v>43</v>
      </c>
      <c r="B185" s="155"/>
      <c r="C185" s="153" t="n">
        <v>6</v>
      </c>
    </row>
    <row collapsed="false" customFormat="false" customHeight="false" hidden="false" ht="15" outlineLevel="0" r="186">
      <c r="A186" s="154"/>
      <c r="B186" s="155" t="s">
        <v>599</v>
      </c>
      <c r="C186" s="156" t="n">
        <v>5</v>
      </c>
    </row>
    <row collapsed="false" customFormat="false" customHeight="false" hidden="false" ht="15" outlineLevel="0" r="187">
      <c r="A187" s="154"/>
      <c r="B187" s="155" t="s">
        <v>600</v>
      </c>
      <c r="C187" s="157" t="n">
        <v>1</v>
      </c>
    </row>
    <row collapsed="false" customFormat="false" customHeight="false" hidden="false" ht="15" outlineLevel="0" r="188">
      <c r="A188" s="154" t="n">
        <v>44</v>
      </c>
      <c r="B188" s="155"/>
      <c r="C188" s="153" t="n">
        <v>10</v>
      </c>
    </row>
    <row collapsed="false" customFormat="false" customHeight="false" hidden="false" ht="15" outlineLevel="0" r="189">
      <c r="A189" s="154"/>
      <c r="B189" s="155" t="s">
        <v>601</v>
      </c>
      <c r="C189" s="156" t="n">
        <v>5</v>
      </c>
    </row>
    <row collapsed="false" customFormat="false" customHeight="false" hidden="false" ht="15" outlineLevel="0" r="190">
      <c r="A190" s="154"/>
      <c r="B190" s="155" t="s">
        <v>602</v>
      </c>
      <c r="C190" s="157" t="n">
        <v>5</v>
      </c>
    </row>
    <row collapsed="false" customFormat="false" customHeight="false" hidden="false" ht="15" outlineLevel="0" r="191">
      <c r="A191" s="154" t="n">
        <v>45</v>
      </c>
      <c r="B191" s="155"/>
      <c r="C191" s="153" t="n">
        <v>24</v>
      </c>
    </row>
    <row collapsed="false" customFormat="false" customHeight="false" hidden="false" ht="15" outlineLevel="0" r="192">
      <c r="A192" s="154"/>
      <c r="B192" s="155" t="s">
        <v>603</v>
      </c>
      <c r="C192" s="156" t="n">
        <v>4</v>
      </c>
    </row>
    <row collapsed="false" customFormat="false" customHeight="false" hidden="false" ht="15" outlineLevel="0" r="193">
      <c r="A193" s="154"/>
      <c r="B193" s="155" t="s">
        <v>604</v>
      </c>
      <c r="C193" s="156" t="n">
        <v>13</v>
      </c>
    </row>
    <row collapsed="false" customFormat="false" customHeight="false" hidden="false" ht="15" outlineLevel="0" r="194">
      <c r="A194" s="154"/>
      <c r="B194" s="155" t="s">
        <v>605</v>
      </c>
      <c r="C194" s="156" t="n">
        <v>5</v>
      </c>
    </row>
    <row collapsed="false" customFormat="false" customHeight="false" hidden="false" ht="15" outlineLevel="0" r="195">
      <c r="A195" s="154"/>
      <c r="B195" s="155" t="s">
        <v>606</v>
      </c>
      <c r="C195" s="157" t="n">
        <v>2</v>
      </c>
    </row>
    <row collapsed="false" customFormat="false" customHeight="false" hidden="false" ht="15" outlineLevel="0" r="196">
      <c r="A196" s="154" t="n">
        <v>46</v>
      </c>
      <c r="B196" s="155"/>
      <c r="C196" s="153" t="n">
        <v>5</v>
      </c>
    </row>
    <row collapsed="false" customFormat="false" customHeight="false" hidden="false" ht="15" outlineLevel="0" r="197">
      <c r="A197" s="154"/>
      <c r="B197" s="155" t="s">
        <v>607</v>
      </c>
      <c r="C197" s="157" t="n">
        <v>5</v>
      </c>
    </row>
    <row collapsed="false" customFormat="false" customHeight="false" hidden="false" ht="15" outlineLevel="0" r="198">
      <c r="A198" s="154" t="n">
        <v>47</v>
      </c>
      <c r="B198" s="155"/>
      <c r="C198" s="153" t="n">
        <v>22</v>
      </c>
    </row>
    <row collapsed="false" customFormat="false" customHeight="false" hidden="false" ht="15" outlineLevel="0" r="199">
      <c r="A199" s="154"/>
      <c r="B199" s="155" t="s">
        <v>608</v>
      </c>
      <c r="C199" s="156" t="n">
        <v>7</v>
      </c>
    </row>
    <row collapsed="false" customFormat="false" customHeight="false" hidden="false" ht="15" outlineLevel="0" r="200">
      <c r="A200" s="154"/>
      <c r="B200" s="155" t="s">
        <v>609</v>
      </c>
      <c r="C200" s="156" t="n">
        <v>13</v>
      </c>
    </row>
    <row collapsed="false" customFormat="false" customHeight="false" hidden="false" ht="15" outlineLevel="0" r="201">
      <c r="A201" s="154"/>
      <c r="B201" s="155" t="s">
        <v>610</v>
      </c>
      <c r="C201" s="157" t="n">
        <v>2</v>
      </c>
    </row>
    <row collapsed="false" customFormat="false" customHeight="false" hidden="false" ht="15" outlineLevel="0" r="202">
      <c r="A202" s="154" t="n">
        <v>48</v>
      </c>
      <c r="B202" s="155"/>
      <c r="C202" s="153" t="n">
        <v>5</v>
      </c>
    </row>
    <row collapsed="false" customFormat="false" customHeight="false" hidden="false" ht="15" outlineLevel="0" r="203">
      <c r="A203" s="154"/>
      <c r="B203" s="155" t="s">
        <v>611</v>
      </c>
      <c r="C203" s="156" t="n">
        <v>2</v>
      </c>
    </row>
    <row collapsed="false" customFormat="false" customHeight="false" hidden="false" ht="15" outlineLevel="0" r="204">
      <c r="A204" s="154"/>
      <c r="B204" s="155" t="s">
        <v>612</v>
      </c>
      <c r="C204" s="156" t="n">
        <v>2</v>
      </c>
    </row>
    <row collapsed="false" customFormat="false" customHeight="false" hidden="false" ht="15" outlineLevel="0" r="205">
      <c r="A205" s="154"/>
      <c r="B205" s="155" t="s">
        <v>613</v>
      </c>
      <c r="C205" s="157" t="n">
        <v>1</v>
      </c>
    </row>
    <row collapsed="false" customFormat="false" customHeight="false" hidden="false" ht="15" outlineLevel="0" r="206">
      <c r="A206" s="154" t="n">
        <v>49</v>
      </c>
      <c r="B206" s="155"/>
      <c r="C206" s="153" t="n">
        <v>7</v>
      </c>
    </row>
    <row collapsed="false" customFormat="false" customHeight="false" hidden="false" ht="15" outlineLevel="0" r="207">
      <c r="A207" s="154"/>
      <c r="B207" s="155" t="s">
        <v>614</v>
      </c>
      <c r="C207" s="157" t="n">
        <v>7</v>
      </c>
    </row>
    <row collapsed="false" customFormat="false" customHeight="false" hidden="false" ht="15" outlineLevel="0" r="208">
      <c r="A208" s="154" t="n">
        <v>51</v>
      </c>
      <c r="B208" s="155"/>
      <c r="C208" s="153" t="n">
        <v>11</v>
      </c>
    </row>
    <row collapsed="false" customFormat="false" customHeight="false" hidden="false" ht="15" outlineLevel="0" r="209">
      <c r="A209" s="154"/>
      <c r="B209" s="155" t="s">
        <v>615</v>
      </c>
      <c r="C209" s="156" t="n">
        <v>10</v>
      </c>
    </row>
    <row collapsed="false" customFormat="false" customHeight="false" hidden="false" ht="15" outlineLevel="0" r="210">
      <c r="A210" s="154"/>
      <c r="B210" s="155" t="s">
        <v>616</v>
      </c>
      <c r="C210" s="157" t="n">
        <v>1</v>
      </c>
    </row>
    <row collapsed="false" customFormat="false" customHeight="false" hidden="false" ht="15" outlineLevel="0" r="211">
      <c r="A211" s="154" t="n">
        <v>52</v>
      </c>
      <c r="B211" s="155"/>
      <c r="C211" s="153" t="n">
        <v>20</v>
      </c>
    </row>
    <row collapsed="false" customFormat="false" customHeight="false" hidden="false" ht="15" outlineLevel="0" r="212">
      <c r="A212" s="154"/>
      <c r="B212" s="155" t="s">
        <v>617</v>
      </c>
      <c r="C212" s="156" t="n">
        <v>3</v>
      </c>
    </row>
    <row collapsed="false" customFormat="false" customHeight="false" hidden="false" ht="15" outlineLevel="0" r="213">
      <c r="A213" s="154"/>
      <c r="B213" s="155" t="s">
        <v>618</v>
      </c>
      <c r="C213" s="156" t="n">
        <v>13</v>
      </c>
    </row>
    <row collapsed="false" customFormat="false" customHeight="false" hidden="false" ht="15" outlineLevel="0" r="214">
      <c r="A214" s="154"/>
      <c r="B214" s="155" t="s">
        <v>619</v>
      </c>
      <c r="C214" s="156" t="n">
        <v>4</v>
      </c>
    </row>
    <row collapsed="false" customFormat="false" customHeight="false" hidden="false" ht="15" outlineLevel="0" r="215">
      <c r="A215" s="154"/>
      <c r="B215" s="155" t="s">
        <v>620</v>
      </c>
      <c r="C215" s="157" t="n">
        <v>0</v>
      </c>
    </row>
    <row collapsed="false" customFormat="false" customHeight="false" hidden="false" ht="15" outlineLevel="0" r="216">
      <c r="A216" s="154" t="n">
        <v>53</v>
      </c>
      <c r="B216" s="155"/>
      <c r="C216" s="153" t="n">
        <v>19</v>
      </c>
    </row>
    <row collapsed="false" customFormat="false" customHeight="false" hidden="false" ht="15" outlineLevel="0" r="217">
      <c r="A217" s="154"/>
      <c r="B217" s="155" t="s">
        <v>621</v>
      </c>
      <c r="C217" s="156" t="n">
        <v>10</v>
      </c>
    </row>
    <row collapsed="false" customFormat="false" customHeight="false" hidden="false" ht="15" outlineLevel="0" r="218">
      <c r="A218" s="154"/>
      <c r="B218" s="155" t="s">
        <v>622</v>
      </c>
      <c r="C218" s="156" t="n">
        <v>1</v>
      </c>
    </row>
    <row collapsed="false" customFormat="false" customHeight="false" hidden="false" ht="15" outlineLevel="0" r="219">
      <c r="A219" s="154"/>
      <c r="B219" s="155" t="s">
        <v>623</v>
      </c>
      <c r="C219" s="157" t="n">
        <v>8</v>
      </c>
    </row>
    <row collapsed="false" customFormat="false" customHeight="false" hidden="false" ht="15" outlineLevel="0" r="220">
      <c r="A220" s="154" t="n">
        <v>55</v>
      </c>
      <c r="B220" s="155"/>
      <c r="C220" s="153" t="n">
        <v>13</v>
      </c>
    </row>
    <row collapsed="false" customFormat="false" customHeight="false" hidden="false" ht="15" outlineLevel="0" r="221">
      <c r="A221" s="154"/>
      <c r="B221" s="155" t="s">
        <v>624</v>
      </c>
      <c r="C221" s="157" t="n">
        <v>13</v>
      </c>
    </row>
    <row collapsed="false" customFormat="false" customHeight="false" hidden="false" ht="15" outlineLevel="0" r="222">
      <c r="A222" s="154" t="n">
        <v>56</v>
      </c>
      <c r="B222" s="155"/>
      <c r="C222" s="153" t="n">
        <v>12</v>
      </c>
    </row>
    <row collapsed="false" customFormat="false" customHeight="false" hidden="false" ht="15" outlineLevel="0" r="223">
      <c r="A223" s="154"/>
      <c r="B223" s="155" t="s">
        <v>625</v>
      </c>
      <c r="C223" s="156" t="n">
        <v>9</v>
      </c>
    </row>
    <row collapsed="false" customFormat="false" customHeight="false" hidden="false" ht="15" outlineLevel="0" r="224">
      <c r="A224" s="154"/>
      <c r="B224" s="155" t="s">
        <v>626</v>
      </c>
      <c r="C224" s="156" t="n">
        <v>3</v>
      </c>
    </row>
    <row collapsed="false" customFormat="false" customHeight="false" hidden="false" ht="15" outlineLevel="0" r="225">
      <c r="A225" s="154"/>
      <c r="B225" s="155" t="s">
        <v>627</v>
      </c>
      <c r="C225" s="157" t="n">
        <v>0</v>
      </c>
    </row>
    <row collapsed="false" customFormat="false" customHeight="false" hidden="false" ht="15" outlineLevel="0" r="226">
      <c r="A226" s="154" t="n">
        <v>59</v>
      </c>
      <c r="B226" s="155"/>
      <c r="C226" s="153" t="n">
        <v>7</v>
      </c>
    </row>
    <row collapsed="false" customFormat="false" customHeight="false" hidden="false" ht="15" outlineLevel="0" r="227">
      <c r="A227" s="154"/>
      <c r="B227" s="155" t="s">
        <v>628</v>
      </c>
      <c r="C227" s="156" t="n">
        <v>5</v>
      </c>
    </row>
    <row collapsed="false" customFormat="false" customHeight="false" hidden="false" ht="15" outlineLevel="0" r="228">
      <c r="A228" s="154"/>
      <c r="B228" s="155" t="s">
        <v>629</v>
      </c>
      <c r="C228" s="157" t="n">
        <v>2</v>
      </c>
    </row>
    <row collapsed="false" customFormat="false" customHeight="false" hidden="false" ht="15" outlineLevel="0" r="229">
      <c r="A229" s="154" t="n">
        <v>60</v>
      </c>
      <c r="B229" s="155"/>
      <c r="C229" s="153" t="n">
        <v>15</v>
      </c>
    </row>
    <row collapsed="false" customFormat="false" customHeight="false" hidden="false" ht="15" outlineLevel="0" r="230">
      <c r="A230" s="154"/>
      <c r="B230" s="155" t="s">
        <v>630</v>
      </c>
      <c r="C230" s="156" t="n">
        <v>2</v>
      </c>
    </row>
    <row collapsed="false" customFormat="false" customHeight="false" hidden="false" ht="15" outlineLevel="0" r="231">
      <c r="A231" s="154"/>
      <c r="B231" s="155" t="s">
        <v>631</v>
      </c>
      <c r="C231" s="157" t="n">
        <v>13</v>
      </c>
    </row>
    <row collapsed="false" customFormat="false" customHeight="false" hidden="false" ht="15" outlineLevel="0" r="232">
      <c r="A232" s="154" t="n">
        <v>62</v>
      </c>
      <c r="B232" s="155"/>
      <c r="C232" s="153" t="n">
        <v>10</v>
      </c>
    </row>
    <row collapsed="false" customFormat="false" customHeight="false" hidden="false" ht="15" outlineLevel="0" r="233">
      <c r="A233" s="154"/>
      <c r="B233" s="155" t="s">
        <v>632</v>
      </c>
      <c r="C233" s="157" t="n">
        <v>10</v>
      </c>
    </row>
    <row collapsed="false" customFormat="false" customHeight="false" hidden="false" ht="15" outlineLevel="0" r="234">
      <c r="A234" s="154" t="n">
        <v>64</v>
      </c>
      <c r="B234" s="155"/>
      <c r="C234" s="153" t="n">
        <v>7</v>
      </c>
    </row>
    <row collapsed="false" customFormat="false" customHeight="false" hidden="false" ht="15" outlineLevel="0" r="235">
      <c r="A235" s="154"/>
      <c r="B235" s="155" t="s">
        <v>633</v>
      </c>
      <c r="C235" s="157" t="n">
        <v>7</v>
      </c>
    </row>
    <row collapsed="false" customFormat="false" customHeight="false" hidden="false" ht="15" outlineLevel="0" r="236">
      <c r="A236" s="154" t="n">
        <v>65</v>
      </c>
      <c r="B236" s="155"/>
      <c r="C236" s="153" t="n">
        <v>13</v>
      </c>
    </row>
    <row collapsed="false" customFormat="false" customHeight="false" hidden="false" ht="15" outlineLevel="0" r="237">
      <c r="A237" s="154"/>
      <c r="B237" s="155" t="s">
        <v>634</v>
      </c>
      <c r="C237" s="157" t="n">
        <v>13</v>
      </c>
    </row>
    <row collapsed="false" customFormat="false" customHeight="false" hidden="false" ht="15" outlineLevel="0" r="238">
      <c r="A238" s="154" t="n">
        <v>67</v>
      </c>
      <c r="B238" s="155"/>
      <c r="C238" s="153" t="n">
        <v>13</v>
      </c>
    </row>
    <row collapsed="false" customFormat="false" customHeight="false" hidden="false" ht="15" outlineLevel="0" r="239">
      <c r="A239" s="154"/>
      <c r="B239" s="155" t="s">
        <v>635</v>
      </c>
      <c r="C239" s="156" t="n">
        <v>13</v>
      </c>
    </row>
    <row collapsed="false" customFormat="false" customHeight="false" hidden="false" ht="15" outlineLevel="0" r="240">
      <c r="A240" s="154"/>
      <c r="B240" s="155" t="s">
        <v>636</v>
      </c>
      <c r="C240" s="157" t="n">
        <v>0</v>
      </c>
    </row>
    <row collapsed="false" customFormat="false" customHeight="false" hidden="false" ht="15" outlineLevel="0" r="241">
      <c r="A241" s="154" t="n">
        <v>68</v>
      </c>
      <c r="B241" s="155"/>
      <c r="C241" s="153" t="n">
        <v>9</v>
      </c>
    </row>
    <row collapsed="false" customFormat="false" customHeight="false" hidden="false" ht="15" outlineLevel="0" r="242">
      <c r="A242" s="154"/>
      <c r="B242" s="155" t="s">
        <v>637</v>
      </c>
      <c r="C242" s="157" t="n">
        <v>9</v>
      </c>
    </row>
    <row collapsed="false" customFormat="false" customHeight="false" hidden="false" ht="15" outlineLevel="0" r="243">
      <c r="A243" s="154" t="n">
        <v>69</v>
      </c>
      <c r="B243" s="155"/>
      <c r="C243" s="153" t="n">
        <v>10</v>
      </c>
    </row>
    <row collapsed="false" customFormat="false" customHeight="false" hidden="false" ht="15" outlineLevel="0" r="244">
      <c r="A244" s="154"/>
      <c r="B244" s="155" t="s">
        <v>638</v>
      </c>
      <c r="C244" s="156" t="n">
        <v>1</v>
      </c>
    </row>
    <row collapsed="false" customFormat="false" customHeight="false" hidden="false" ht="15" outlineLevel="0" r="245">
      <c r="A245" s="154"/>
      <c r="B245" s="155" t="s">
        <v>639</v>
      </c>
      <c r="C245" s="157" t="n">
        <v>9</v>
      </c>
    </row>
    <row collapsed="false" customFormat="false" customHeight="false" hidden="false" ht="15" outlineLevel="0" r="246">
      <c r="A246" s="154" t="n">
        <v>70</v>
      </c>
      <c r="B246" s="155"/>
      <c r="C246" s="153" t="n">
        <v>10</v>
      </c>
    </row>
    <row collapsed="false" customFormat="false" customHeight="false" hidden="false" ht="15" outlineLevel="0" r="247">
      <c r="A247" s="154"/>
      <c r="B247" s="155" t="s">
        <v>640</v>
      </c>
      <c r="C247" s="157" t="n">
        <v>10</v>
      </c>
    </row>
    <row collapsed="false" customFormat="false" customHeight="false" hidden="false" ht="15" outlineLevel="0" r="248">
      <c r="A248" s="154" t="n">
        <v>71</v>
      </c>
      <c r="B248" s="155"/>
      <c r="C248" s="153" t="n">
        <v>3</v>
      </c>
    </row>
    <row collapsed="false" customFormat="false" customHeight="false" hidden="false" ht="15" outlineLevel="0" r="249">
      <c r="A249" s="154"/>
      <c r="B249" s="155" t="s">
        <v>641</v>
      </c>
      <c r="C249" s="156" t="n">
        <v>2</v>
      </c>
    </row>
    <row collapsed="false" customFormat="false" customHeight="false" hidden="false" ht="15" outlineLevel="0" r="250">
      <c r="A250" s="154"/>
      <c r="B250" s="155" t="s">
        <v>642</v>
      </c>
      <c r="C250" s="157" t="n">
        <v>1</v>
      </c>
    </row>
    <row collapsed="false" customFormat="false" customHeight="false" hidden="false" ht="15" outlineLevel="0" r="251">
      <c r="A251" s="154" t="n">
        <v>72</v>
      </c>
      <c r="B251" s="155"/>
      <c r="C251" s="153" t="n">
        <v>15</v>
      </c>
    </row>
    <row collapsed="false" customFormat="false" customHeight="false" hidden="false" ht="15" outlineLevel="0" r="252">
      <c r="A252" s="154"/>
      <c r="B252" s="155" t="s">
        <v>643</v>
      </c>
      <c r="C252" s="156" t="n">
        <v>2</v>
      </c>
    </row>
    <row collapsed="false" customFormat="false" customHeight="false" hidden="false" ht="15" outlineLevel="0" r="253">
      <c r="A253" s="154"/>
      <c r="B253" s="155" t="s">
        <v>644</v>
      </c>
      <c r="C253" s="157" t="n">
        <v>13</v>
      </c>
    </row>
    <row collapsed="false" customFormat="false" customHeight="false" hidden="false" ht="15" outlineLevel="0" r="254">
      <c r="A254" s="154" t="n">
        <v>73</v>
      </c>
      <c r="B254" s="155"/>
      <c r="C254" s="153" t="n">
        <v>19</v>
      </c>
    </row>
    <row collapsed="false" customFormat="false" customHeight="false" hidden="false" ht="15" outlineLevel="0" r="255">
      <c r="A255" s="154"/>
      <c r="B255" s="155" t="s">
        <v>645</v>
      </c>
      <c r="C255" s="156" t="n">
        <v>9</v>
      </c>
    </row>
    <row collapsed="false" customFormat="false" customHeight="false" hidden="false" ht="15" outlineLevel="0" r="256">
      <c r="A256" s="154"/>
      <c r="B256" s="155" t="s">
        <v>646</v>
      </c>
      <c r="C256" s="156" t="n">
        <v>1</v>
      </c>
    </row>
    <row collapsed="false" customFormat="false" customHeight="false" hidden="false" ht="15" outlineLevel="0" r="257">
      <c r="A257" s="154"/>
      <c r="B257" s="155" t="s">
        <v>647</v>
      </c>
      <c r="C257" s="157" t="n">
        <v>9</v>
      </c>
    </row>
    <row collapsed="false" customFormat="false" customHeight="false" hidden="false" ht="15" outlineLevel="0" r="258">
      <c r="A258" s="154" t="n">
        <v>74</v>
      </c>
      <c r="B258" s="155"/>
      <c r="C258" s="153" t="n">
        <v>13</v>
      </c>
    </row>
    <row collapsed="false" customFormat="false" customHeight="false" hidden="false" ht="15" outlineLevel="0" r="259">
      <c r="A259" s="154"/>
      <c r="B259" s="155" t="s">
        <v>648</v>
      </c>
      <c r="C259" s="157" t="n">
        <v>13</v>
      </c>
    </row>
    <row collapsed="false" customFormat="false" customHeight="false" hidden="false" ht="15" outlineLevel="0" r="260">
      <c r="A260" s="154" t="n">
        <v>75</v>
      </c>
      <c r="B260" s="155"/>
      <c r="C260" s="153" t="n">
        <v>41</v>
      </c>
    </row>
    <row collapsed="false" customFormat="false" customHeight="false" hidden="false" ht="15" outlineLevel="0" r="261">
      <c r="A261" s="154"/>
      <c r="B261" s="155" t="s">
        <v>649</v>
      </c>
      <c r="C261" s="156" t="n">
        <v>10</v>
      </c>
    </row>
    <row collapsed="false" customFormat="false" customHeight="false" hidden="false" ht="15" outlineLevel="0" r="262">
      <c r="A262" s="154"/>
      <c r="B262" s="155" t="s">
        <v>650</v>
      </c>
      <c r="C262" s="156" t="n">
        <v>13</v>
      </c>
    </row>
    <row collapsed="false" customFormat="false" customHeight="false" hidden="false" ht="15" outlineLevel="0" r="263">
      <c r="A263" s="154"/>
      <c r="B263" s="155" t="s">
        <v>651</v>
      </c>
      <c r="C263" s="156" t="n">
        <v>7</v>
      </c>
    </row>
    <row collapsed="false" customFormat="false" customHeight="false" hidden="false" ht="15" outlineLevel="0" r="264">
      <c r="A264" s="154"/>
      <c r="B264" s="155" t="s">
        <v>652</v>
      </c>
      <c r="C264" s="157" t="n">
        <v>11</v>
      </c>
    </row>
    <row collapsed="false" customFormat="false" customHeight="false" hidden="false" ht="15" outlineLevel="0" r="265">
      <c r="A265" s="154" t="n">
        <v>77</v>
      </c>
      <c r="B265" s="155"/>
      <c r="C265" s="153" t="n">
        <v>14</v>
      </c>
    </row>
    <row collapsed="false" customFormat="false" customHeight="false" hidden="false" ht="15" outlineLevel="0" r="266">
      <c r="A266" s="154"/>
      <c r="B266" s="155" t="s">
        <v>653</v>
      </c>
      <c r="C266" s="156" t="n">
        <v>13</v>
      </c>
    </row>
    <row collapsed="false" customFormat="false" customHeight="false" hidden="false" ht="15" outlineLevel="0" r="267">
      <c r="A267" s="154"/>
      <c r="B267" s="155" t="s">
        <v>654</v>
      </c>
      <c r="C267" s="157" t="n">
        <v>1</v>
      </c>
    </row>
    <row collapsed="false" customFormat="false" customHeight="false" hidden="false" ht="15" outlineLevel="0" r="268">
      <c r="A268" s="154" t="n">
        <v>78</v>
      </c>
      <c r="B268" s="155"/>
      <c r="C268" s="153" t="n">
        <v>13</v>
      </c>
    </row>
    <row collapsed="false" customFormat="false" customHeight="false" hidden="false" ht="15" outlineLevel="0" r="269">
      <c r="A269" s="154"/>
      <c r="B269" s="155" t="s">
        <v>655</v>
      </c>
      <c r="C269" s="157" t="n">
        <v>13</v>
      </c>
    </row>
    <row collapsed="false" customFormat="false" customHeight="false" hidden="false" ht="15" outlineLevel="0" r="270">
      <c r="A270" s="154" t="n">
        <v>79</v>
      </c>
      <c r="B270" s="155"/>
      <c r="C270" s="153" t="n">
        <v>13</v>
      </c>
    </row>
    <row collapsed="false" customFormat="false" customHeight="false" hidden="false" ht="15" outlineLevel="0" r="271">
      <c r="A271" s="154"/>
      <c r="B271" s="155" t="s">
        <v>656</v>
      </c>
      <c r="C271" s="157" t="n">
        <v>13</v>
      </c>
    </row>
    <row collapsed="false" customFormat="false" customHeight="false" hidden="false" ht="15" outlineLevel="0" r="272">
      <c r="A272" s="154" t="n">
        <v>80</v>
      </c>
      <c r="B272" s="155"/>
      <c r="C272" s="153" t="n">
        <v>7</v>
      </c>
    </row>
    <row collapsed="false" customFormat="false" customHeight="false" hidden="false" ht="15" outlineLevel="0" r="273">
      <c r="A273" s="154"/>
      <c r="B273" s="155" t="s">
        <v>657</v>
      </c>
      <c r="C273" s="157" t="n">
        <v>7</v>
      </c>
    </row>
    <row collapsed="false" customFormat="false" customHeight="false" hidden="false" ht="15" outlineLevel="0" r="274">
      <c r="A274" s="154" t="n">
        <v>81</v>
      </c>
      <c r="B274" s="155"/>
      <c r="C274" s="153" t="n">
        <v>3</v>
      </c>
    </row>
    <row collapsed="false" customFormat="false" customHeight="false" hidden="false" ht="15" outlineLevel="0" r="275">
      <c r="A275" s="154"/>
      <c r="B275" s="155" t="s">
        <v>658</v>
      </c>
      <c r="C275" s="157" t="n">
        <v>3</v>
      </c>
    </row>
    <row collapsed="false" customFormat="false" customHeight="false" hidden="false" ht="15" outlineLevel="0" r="276">
      <c r="A276" s="154" t="n">
        <v>83</v>
      </c>
      <c r="B276" s="155"/>
      <c r="C276" s="153" t="n">
        <v>13</v>
      </c>
    </row>
    <row collapsed="false" customFormat="false" customHeight="false" hidden="false" ht="15" outlineLevel="0" r="277">
      <c r="A277" s="154"/>
      <c r="B277" s="155" t="s">
        <v>659</v>
      </c>
      <c r="C277" s="157" t="n">
        <v>13</v>
      </c>
    </row>
    <row collapsed="false" customFormat="false" customHeight="false" hidden="false" ht="15" outlineLevel="0" r="278">
      <c r="A278" s="154" t="n">
        <v>84</v>
      </c>
      <c r="B278" s="155"/>
      <c r="C278" s="153" t="n">
        <v>5</v>
      </c>
    </row>
    <row collapsed="false" customFormat="false" customHeight="false" hidden="false" ht="15" outlineLevel="0" r="279">
      <c r="A279" s="154"/>
      <c r="B279" s="155" t="s">
        <v>660</v>
      </c>
      <c r="C279" s="157" t="n">
        <v>5</v>
      </c>
    </row>
    <row collapsed="false" customFormat="false" customHeight="false" hidden="false" ht="15" outlineLevel="0" r="280">
      <c r="A280" s="154" t="n">
        <v>85</v>
      </c>
      <c r="B280" s="155"/>
      <c r="C280" s="153" t="n">
        <v>9</v>
      </c>
    </row>
    <row collapsed="false" customFormat="false" customHeight="false" hidden="false" ht="15" outlineLevel="0" r="281">
      <c r="A281" s="154"/>
      <c r="B281" s="155" t="s">
        <v>661</v>
      </c>
      <c r="C281" s="157" t="n">
        <v>9</v>
      </c>
    </row>
    <row collapsed="false" customFormat="false" customHeight="false" hidden="false" ht="15" outlineLevel="0" r="282">
      <c r="A282" s="154" t="n">
        <v>86</v>
      </c>
      <c r="B282" s="155"/>
      <c r="C282" s="153" t="n">
        <v>18</v>
      </c>
    </row>
    <row collapsed="false" customFormat="false" customHeight="false" hidden="false" ht="15" outlineLevel="0" r="283">
      <c r="A283" s="154"/>
      <c r="B283" s="155" t="s">
        <v>662</v>
      </c>
      <c r="C283" s="156" t="n">
        <v>13</v>
      </c>
    </row>
    <row collapsed="false" customFormat="false" customHeight="false" hidden="false" ht="15" outlineLevel="0" r="284">
      <c r="A284" s="154"/>
      <c r="B284" s="155" t="s">
        <v>663</v>
      </c>
      <c r="C284" s="157" t="n">
        <v>5</v>
      </c>
    </row>
    <row collapsed="false" customFormat="false" customHeight="false" hidden="false" ht="15" outlineLevel="0" r="285">
      <c r="A285" s="154" t="n">
        <v>88</v>
      </c>
      <c r="B285" s="155"/>
      <c r="C285" s="153" t="n">
        <v>7</v>
      </c>
    </row>
    <row collapsed="false" customFormat="false" customHeight="false" hidden="false" ht="15" outlineLevel="0" r="286">
      <c r="A286" s="154"/>
      <c r="B286" s="155" t="s">
        <v>664</v>
      </c>
      <c r="C286" s="157" t="n">
        <v>7</v>
      </c>
    </row>
    <row collapsed="false" customFormat="false" customHeight="false" hidden="false" ht="15" outlineLevel="0" r="287">
      <c r="A287" s="154" t="n">
        <v>89</v>
      </c>
      <c r="B287" s="155"/>
      <c r="C287" s="153" t="n">
        <v>13</v>
      </c>
    </row>
    <row collapsed="false" customFormat="false" customHeight="false" hidden="false" ht="15" outlineLevel="0" r="288">
      <c r="A288" s="154"/>
      <c r="B288" s="155" t="s">
        <v>665</v>
      </c>
      <c r="C288" s="157" t="n">
        <v>13</v>
      </c>
    </row>
    <row collapsed="false" customFormat="false" customHeight="false" hidden="false" ht="15" outlineLevel="0" r="289">
      <c r="A289" s="154" t="n">
        <v>91</v>
      </c>
      <c r="B289" s="155"/>
      <c r="C289" s="153" t="n">
        <v>4</v>
      </c>
    </row>
    <row collapsed="false" customFormat="false" customHeight="false" hidden="false" ht="15" outlineLevel="0" r="290">
      <c r="A290" s="154"/>
      <c r="B290" s="155" t="s">
        <v>666</v>
      </c>
      <c r="C290" s="157" t="n">
        <v>4</v>
      </c>
    </row>
    <row collapsed="false" customFormat="false" customHeight="false" hidden="false" ht="15" outlineLevel="0" r="291">
      <c r="A291" s="154" t="n">
        <v>92</v>
      </c>
      <c r="B291" s="155"/>
      <c r="C291" s="153" t="n">
        <v>27</v>
      </c>
    </row>
    <row collapsed="false" customFormat="false" customHeight="false" hidden="false" ht="15" outlineLevel="0" r="292">
      <c r="A292" s="154"/>
      <c r="B292" s="155" t="s">
        <v>667</v>
      </c>
      <c r="C292" s="156" t="n">
        <v>13</v>
      </c>
    </row>
    <row collapsed="false" customFormat="false" customHeight="false" hidden="false" ht="15" outlineLevel="0" r="293">
      <c r="A293" s="154"/>
      <c r="B293" s="155" t="s">
        <v>668</v>
      </c>
      <c r="C293" s="156" t="n">
        <v>9</v>
      </c>
    </row>
    <row collapsed="false" customFormat="false" customHeight="false" hidden="false" ht="15" outlineLevel="0" r="294">
      <c r="A294" s="154"/>
      <c r="B294" s="155" t="s">
        <v>669</v>
      </c>
      <c r="C294" s="157" t="n">
        <v>5</v>
      </c>
    </row>
    <row collapsed="false" customFormat="false" customHeight="false" hidden="false" ht="15" outlineLevel="0" r="295">
      <c r="A295" s="154" t="n">
        <v>95</v>
      </c>
      <c r="B295" s="155"/>
      <c r="C295" s="153" t="n">
        <v>3</v>
      </c>
    </row>
    <row collapsed="false" customFormat="false" customHeight="false" hidden="false" ht="15" outlineLevel="0" r="296">
      <c r="A296" s="154"/>
      <c r="B296" s="155" t="s">
        <v>670</v>
      </c>
      <c r="C296" s="157" t="n">
        <v>3</v>
      </c>
    </row>
    <row collapsed="false" customFormat="false" customHeight="false" hidden="false" ht="15" outlineLevel="0" r="297">
      <c r="A297" s="154" t="n">
        <v>98</v>
      </c>
      <c r="B297" s="155"/>
      <c r="C297" s="153" t="n">
        <v>20</v>
      </c>
    </row>
    <row collapsed="false" customFormat="false" customHeight="false" hidden="false" ht="15" outlineLevel="0" r="298">
      <c r="A298" s="154"/>
      <c r="B298" s="155" t="s">
        <v>671</v>
      </c>
      <c r="C298" s="156" t="n">
        <v>7</v>
      </c>
    </row>
    <row collapsed="false" customFormat="false" customHeight="false" hidden="false" ht="15" outlineLevel="0" r="299">
      <c r="A299" s="154"/>
      <c r="B299" s="155" t="s">
        <v>672</v>
      </c>
      <c r="C299" s="157" t="n">
        <v>13</v>
      </c>
    </row>
    <row collapsed="false" customFormat="false" customHeight="false" hidden="false" ht="15" outlineLevel="0" r="300">
      <c r="A300" s="154" t="n">
        <v>100</v>
      </c>
      <c r="B300" s="155"/>
      <c r="C300" s="153" t="n">
        <v>19</v>
      </c>
    </row>
    <row collapsed="false" customFormat="false" customHeight="false" hidden="false" ht="15" outlineLevel="0" r="301">
      <c r="A301" s="154"/>
      <c r="B301" s="155" t="s">
        <v>673</v>
      </c>
      <c r="C301" s="156" t="n">
        <v>10</v>
      </c>
    </row>
    <row collapsed="false" customFormat="false" customHeight="false" hidden="false" ht="15" outlineLevel="0" r="302">
      <c r="A302" s="154"/>
      <c r="B302" s="155" t="s">
        <v>674</v>
      </c>
      <c r="C302" s="157" t="n">
        <v>9</v>
      </c>
    </row>
    <row collapsed="false" customFormat="false" customHeight="false" hidden="false" ht="15" outlineLevel="0" r="303">
      <c r="A303" s="154" t="n">
        <v>102</v>
      </c>
      <c r="B303" s="155"/>
      <c r="C303" s="153" t="n">
        <v>14</v>
      </c>
    </row>
    <row collapsed="false" customFormat="false" customHeight="false" hidden="false" ht="15" outlineLevel="0" r="304">
      <c r="A304" s="154"/>
      <c r="B304" s="155" t="s">
        <v>675</v>
      </c>
      <c r="C304" s="156" t="n">
        <v>13</v>
      </c>
    </row>
    <row collapsed="false" customFormat="false" customHeight="false" hidden="false" ht="15" outlineLevel="0" r="305">
      <c r="A305" s="154"/>
      <c r="B305" s="155" t="s">
        <v>676</v>
      </c>
      <c r="C305" s="157" t="n">
        <v>1</v>
      </c>
    </row>
    <row collapsed="false" customFormat="false" customHeight="false" hidden="false" ht="15" outlineLevel="0" r="306">
      <c r="A306" s="154" t="n">
        <v>103</v>
      </c>
      <c r="B306" s="155"/>
      <c r="C306" s="153" t="n">
        <v>10</v>
      </c>
    </row>
    <row collapsed="false" customFormat="false" customHeight="false" hidden="false" ht="15" outlineLevel="0" r="307">
      <c r="A307" s="154"/>
      <c r="B307" s="155" t="s">
        <v>677</v>
      </c>
      <c r="C307" s="156" t="n">
        <v>5</v>
      </c>
    </row>
    <row collapsed="false" customFormat="false" customHeight="false" hidden="false" ht="15" outlineLevel="0" r="308">
      <c r="A308" s="154"/>
      <c r="B308" s="155" t="s">
        <v>678</v>
      </c>
      <c r="C308" s="157" t="n">
        <v>5</v>
      </c>
    </row>
    <row collapsed="false" customFormat="false" customHeight="false" hidden="false" ht="15" outlineLevel="0" r="309">
      <c r="A309" s="154" t="n">
        <v>104</v>
      </c>
      <c r="B309" s="155"/>
      <c r="C309" s="153" t="n">
        <v>13</v>
      </c>
    </row>
    <row collapsed="false" customFormat="false" customHeight="false" hidden="false" ht="15" outlineLevel="0" r="310">
      <c r="A310" s="154"/>
      <c r="B310" s="155" t="s">
        <v>679</v>
      </c>
      <c r="C310" s="156" t="n">
        <v>13</v>
      </c>
    </row>
    <row collapsed="false" customFormat="false" customHeight="false" hidden="false" ht="15" outlineLevel="0" r="311">
      <c r="A311" s="154"/>
      <c r="B311" s="155" t="s">
        <v>680</v>
      </c>
      <c r="C311" s="157" t="n">
        <v>0</v>
      </c>
    </row>
    <row collapsed="false" customFormat="false" customHeight="false" hidden="false" ht="15" outlineLevel="0" r="312">
      <c r="A312" s="154" t="n">
        <v>105</v>
      </c>
      <c r="B312" s="155"/>
      <c r="C312" s="153" t="n">
        <v>1</v>
      </c>
    </row>
    <row collapsed="false" customFormat="false" customHeight="false" hidden="false" ht="15" outlineLevel="0" r="313">
      <c r="A313" s="154"/>
      <c r="B313" s="155" t="s">
        <v>681</v>
      </c>
      <c r="C313" s="157" t="n">
        <v>1</v>
      </c>
    </row>
    <row collapsed="false" customFormat="false" customHeight="false" hidden="false" ht="15" outlineLevel="0" r="314">
      <c r="A314" s="154" t="n">
        <v>106</v>
      </c>
      <c r="B314" s="155"/>
      <c r="C314" s="153" t="n">
        <v>26</v>
      </c>
    </row>
    <row collapsed="false" customFormat="false" customHeight="false" hidden="false" ht="15" outlineLevel="0" r="315">
      <c r="A315" s="154"/>
      <c r="B315" s="155" t="s">
        <v>682</v>
      </c>
      <c r="C315" s="156" t="n">
        <v>2</v>
      </c>
    </row>
    <row collapsed="false" customFormat="false" customHeight="false" hidden="false" ht="15" outlineLevel="0" r="316">
      <c r="A316" s="154"/>
      <c r="B316" s="155" t="s">
        <v>683</v>
      </c>
      <c r="C316" s="156" t="n">
        <v>13</v>
      </c>
    </row>
    <row collapsed="false" customFormat="false" customHeight="false" hidden="false" ht="15" outlineLevel="0" r="317">
      <c r="A317" s="154"/>
      <c r="B317" s="155" t="s">
        <v>684</v>
      </c>
      <c r="C317" s="157" t="n">
        <v>11</v>
      </c>
    </row>
    <row collapsed="false" customFormat="false" customHeight="false" hidden="false" ht="15" outlineLevel="0" r="318">
      <c r="A318" s="154" t="n">
        <v>107</v>
      </c>
      <c r="B318" s="155"/>
      <c r="C318" s="153" t="n">
        <v>16</v>
      </c>
    </row>
    <row collapsed="false" customFormat="false" customHeight="false" hidden="false" ht="15" outlineLevel="0" r="319">
      <c r="A319" s="154"/>
      <c r="B319" s="155" t="s">
        <v>685</v>
      </c>
      <c r="C319" s="156" t="n">
        <v>5</v>
      </c>
    </row>
    <row collapsed="false" customFormat="false" customHeight="false" hidden="false" ht="15" outlineLevel="0" r="320">
      <c r="A320" s="154"/>
      <c r="B320" s="155" t="s">
        <v>686</v>
      </c>
      <c r="C320" s="157" t="n">
        <v>11</v>
      </c>
    </row>
    <row collapsed="false" customFormat="false" customHeight="false" hidden="false" ht="15" outlineLevel="0" r="321">
      <c r="A321" s="154" t="n">
        <v>108</v>
      </c>
      <c r="B321" s="155"/>
      <c r="C321" s="153" t="n">
        <v>22</v>
      </c>
    </row>
    <row collapsed="false" customFormat="false" customHeight="false" hidden="false" ht="15" outlineLevel="0" r="322">
      <c r="A322" s="154"/>
      <c r="B322" s="155" t="s">
        <v>687</v>
      </c>
      <c r="C322" s="156" t="n">
        <v>9</v>
      </c>
    </row>
    <row collapsed="false" customFormat="false" customHeight="false" hidden="false" ht="15" outlineLevel="0" r="323">
      <c r="A323" s="154"/>
      <c r="B323" s="155" t="s">
        <v>688</v>
      </c>
      <c r="C323" s="157" t="n">
        <v>13</v>
      </c>
    </row>
    <row collapsed="false" customFormat="false" customHeight="false" hidden="false" ht="15" outlineLevel="0" r="324">
      <c r="A324" s="154" t="n">
        <v>109</v>
      </c>
      <c r="B324" s="155"/>
      <c r="C324" s="153" t="n">
        <v>11</v>
      </c>
    </row>
    <row collapsed="false" customFormat="false" customHeight="false" hidden="false" ht="15" outlineLevel="0" r="325">
      <c r="A325" s="154"/>
      <c r="B325" s="155" t="s">
        <v>689</v>
      </c>
      <c r="C325" s="157" t="n">
        <v>11</v>
      </c>
    </row>
    <row collapsed="false" customFormat="false" customHeight="false" hidden="false" ht="15" outlineLevel="0" r="326">
      <c r="A326" s="154" t="n">
        <v>112</v>
      </c>
      <c r="B326" s="155"/>
      <c r="C326" s="153" t="n">
        <v>13</v>
      </c>
    </row>
    <row collapsed="false" customFormat="false" customHeight="false" hidden="false" ht="15" outlineLevel="0" r="327">
      <c r="A327" s="154"/>
      <c r="B327" s="155" t="s">
        <v>690</v>
      </c>
      <c r="C327" s="157" t="n">
        <v>13</v>
      </c>
    </row>
    <row collapsed="false" customFormat="false" customHeight="false" hidden="false" ht="15" outlineLevel="0" r="328">
      <c r="A328" s="154" t="n">
        <v>113</v>
      </c>
      <c r="B328" s="155"/>
      <c r="C328" s="153" t="n">
        <v>9</v>
      </c>
    </row>
    <row collapsed="false" customFormat="false" customHeight="false" hidden="false" ht="15" outlineLevel="0" r="329">
      <c r="A329" s="154"/>
      <c r="B329" s="155" t="s">
        <v>691</v>
      </c>
      <c r="C329" s="157" t="n">
        <v>9</v>
      </c>
    </row>
    <row collapsed="false" customFormat="false" customHeight="false" hidden="false" ht="15" outlineLevel="0" r="330">
      <c r="A330" s="154" t="n">
        <v>114</v>
      </c>
      <c r="B330" s="155"/>
      <c r="C330" s="153" t="n">
        <v>26</v>
      </c>
    </row>
    <row collapsed="false" customFormat="false" customHeight="false" hidden="false" ht="15" outlineLevel="0" r="331">
      <c r="A331" s="154"/>
      <c r="B331" s="155" t="s">
        <v>692</v>
      </c>
      <c r="C331" s="156" t="n">
        <v>13</v>
      </c>
    </row>
    <row collapsed="false" customFormat="false" customHeight="false" hidden="false" ht="15" outlineLevel="0" r="332">
      <c r="A332" s="154"/>
      <c r="B332" s="155" t="s">
        <v>693</v>
      </c>
      <c r="C332" s="157" t="n">
        <v>13</v>
      </c>
    </row>
    <row collapsed="false" customFormat="false" customHeight="false" hidden="false" ht="15" outlineLevel="0" r="333">
      <c r="A333" s="154" t="n">
        <v>115</v>
      </c>
      <c r="B333" s="155"/>
      <c r="C333" s="153" t="n">
        <v>2</v>
      </c>
    </row>
    <row collapsed="false" customFormat="false" customHeight="false" hidden="false" ht="15" outlineLevel="0" r="334">
      <c r="A334" s="154"/>
      <c r="B334" s="155" t="s">
        <v>694</v>
      </c>
      <c r="C334" s="157" t="n">
        <v>2</v>
      </c>
    </row>
    <row collapsed="false" customFormat="false" customHeight="false" hidden="false" ht="15" outlineLevel="0" r="335">
      <c r="A335" s="154" t="n">
        <v>116</v>
      </c>
      <c r="B335" s="155"/>
      <c r="C335" s="153" t="n">
        <v>13</v>
      </c>
    </row>
    <row collapsed="false" customFormat="false" customHeight="false" hidden="false" ht="15" outlineLevel="0" r="336">
      <c r="A336" s="154"/>
      <c r="B336" s="155" t="s">
        <v>695</v>
      </c>
      <c r="C336" s="157" t="n">
        <v>13</v>
      </c>
    </row>
    <row collapsed="false" customFormat="false" customHeight="false" hidden="false" ht="15" outlineLevel="0" r="337">
      <c r="A337" s="154" t="n">
        <v>118</v>
      </c>
      <c r="B337" s="155"/>
      <c r="C337" s="153" t="n">
        <v>13</v>
      </c>
    </row>
    <row collapsed="false" customFormat="false" customHeight="false" hidden="false" ht="15" outlineLevel="0" r="338">
      <c r="A338" s="154"/>
      <c r="B338" s="155" t="s">
        <v>696</v>
      </c>
      <c r="C338" s="157" t="n">
        <v>13</v>
      </c>
    </row>
    <row collapsed="false" customFormat="false" customHeight="false" hidden="false" ht="15" outlineLevel="0" r="339">
      <c r="A339" s="154" t="n">
        <v>120</v>
      </c>
      <c r="B339" s="155"/>
      <c r="C339" s="153" t="n">
        <v>7</v>
      </c>
    </row>
    <row collapsed="false" customFormat="false" customHeight="false" hidden="false" ht="15" outlineLevel="0" r="340">
      <c r="A340" s="154"/>
      <c r="B340" s="155" t="s">
        <v>697</v>
      </c>
      <c r="C340" s="157" t="n">
        <v>7</v>
      </c>
    </row>
    <row collapsed="false" customFormat="false" customHeight="false" hidden="false" ht="15" outlineLevel="0" r="341">
      <c r="A341" s="154" t="n">
        <v>121</v>
      </c>
      <c r="B341" s="155"/>
      <c r="C341" s="153" t="n">
        <v>13</v>
      </c>
    </row>
    <row collapsed="false" customFormat="false" customHeight="false" hidden="false" ht="15" outlineLevel="0" r="342">
      <c r="A342" s="154"/>
      <c r="B342" s="155" t="s">
        <v>698</v>
      </c>
      <c r="C342" s="157" t="n">
        <v>13</v>
      </c>
    </row>
    <row collapsed="false" customFormat="false" customHeight="false" hidden="false" ht="15" outlineLevel="0" r="343">
      <c r="A343" s="154" t="n">
        <v>125</v>
      </c>
      <c r="B343" s="155"/>
      <c r="C343" s="153" t="n">
        <v>2</v>
      </c>
    </row>
    <row collapsed="false" customFormat="false" customHeight="false" hidden="false" ht="15" outlineLevel="0" r="344">
      <c r="A344" s="154"/>
      <c r="B344" s="155" t="s">
        <v>699</v>
      </c>
      <c r="C344" s="157" t="n">
        <v>2</v>
      </c>
    </row>
    <row collapsed="false" customFormat="false" customHeight="false" hidden="false" ht="15" outlineLevel="0" r="345">
      <c r="A345" s="154" t="n">
        <v>129</v>
      </c>
      <c r="B345" s="155"/>
      <c r="C345" s="153" t="n">
        <v>10</v>
      </c>
    </row>
    <row collapsed="false" customFormat="false" customHeight="false" hidden="false" ht="15" outlineLevel="0" r="346">
      <c r="A346" s="154"/>
      <c r="B346" s="155" t="s">
        <v>700</v>
      </c>
      <c r="C346" s="157" t="n">
        <v>10</v>
      </c>
    </row>
    <row collapsed="false" customFormat="false" customHeight="false" hidden="false" ht="15" outlineLevel="0" r="347">
      <c r="A347" s="154" t="n">
        <v>132</v>
      </c>
      <c r="B347" s="155"/>
      <c r="C347" s="153" t="n">
        <v>9</v>
      </c>
    </row>
    <row collapsed="false" customFormat="false" customHeight="false" hidden="false" ht="15" outlineLevel="0" r="348">
      <c r="A348" s="154"/>
      <c r="B348" s="155" t="s">
        <v>701</v>
      </c>
      <c r="C348" s="157" t="n">
        <v>9</v>
      </c>
    </row>
    <row collapsed="false" customFormat="false" customHeight="false" hidden="false" ht="15" outlineLevel="0" r="349">
      <c r="A349" s="154" t="n">
        <v>135</v>
      </c>
      <c r="B349" s="155"/>
      <c r="C349" s="153" t="n">
        <v>3</v>
      </c>
    </row>
    <row collapsed="false" customFormat="false" customHeight="false" hidden="false" ht="15" outlineLevel="0" r="350">
      <c r="A350" s="154"/>
      <c r="B350" s="155" t="s">
        <v>702</v>
      </c>
      <c r="C350" s="157" t="n">
        <v>3</v>
      </c>
    </row>
    <row collapsed="false" customFormat="false" customHeight="false" hidden="false" ht="15" outlineLevel="0" r="351">
      <c r="A351" s="154" t="n">
        <v>136</v>
      </c>
      <c r="B351" s="155"/>
      <c r="C351" s="153" t="n">
        <v>9</v>
      </c>
    </row>
    <row collapsed="false" customFormat="false" customHeight="false" hidden="false" ht="15" outlineLevel="0" r="352">
      <c r="A352" s="154"/>
      <c r="B352" s="155" t="s">
        <v>703</v>
      </c>
      <c r="C352" s="157" t="n">
        <v>9</v>
      </c>
    </row>
    <row collapsed="false" customFormat="false" customHeight="false" hidden="false" ht="15" outlineLevel="0" r="353">
      <c r="A353" s="154" t="n">
        <v>141</v>
      </c>
      <c r="B353" s="155"/>
      <c r="C353" s="153" t="n">
        <v>11</v>
      </c>
    </row>
    <row collapsed="false" customFormat="false" customHeight="false" hidden="false" ht="15" outlineLevel="0" r="354">
      <c r="A354" s="154"/>
      <c r="B354" s="155" t="s">
        <v>704</v>
      </c>
      <c r="C354" s="157" t="n">
        <v>11</v>
      </c>
    </row>
    <row collapsed="false" customFormat="false" customHeight="false" hidden="false" ht="15" outlineLevel="0" r="355">
      <c r="A355" s="154" t="n">
        <v>142</v>
      </c>
      <c r="B355" s="155"/>
      <c r="C355" s="153" t="n">
        <v>13</v>
      </c>
    </row>
    <row collapsed="false" customFormat="false" customHeight="false" hidden="false" ht="15" outlineLevel="0" r="356">
      <c r="A356" s="154"/>
      <c r="B356" s="155" t="s">
        <v>705</v>
      </c>
      <c r="C356" s="157" t="n">
        <v>13</v>
      </c>
    </row>
    <row collapsed="false" customFormat="false" customHeight="false" hidden="false" ht="15" outlineLevel="0" r="357">
      <c r="A357" s="154" t="n">
        <v>143</v>
      </c>
      <c r="B357" s="155"/>
      <c r="C357" s="153" t="n">
        <v>2</v>
      </c>
    </row>
    <row collapsed="false" customFormat="false" customHeight="false" hidden="false" ht="15" outlineLevel="0" r="358">
      <c r="A358" s="154"/>
      <c r="B358" s="155" t="s">
        <v>706</v>
      </c>
      <c r="C358" s="157" t="n">
        <v>2</v>
      </c>
    </row>
    <row collapsed="false" customFormat="false" customHeight="false" hidden="false" ht="15" outlineLevel="0" r="359">
      <c r="A359" s="154" t="n">
        <v>145</v>
      </c>
      <c r="B359" s="155"/>
      <c r="C359" s="153" t="n">
        <v>13</v>
      </c>
    </row>
    <row collapsed="false" customFormat="false" customHeight="false" hidden="false" ht="15" outlineLevel="0" r="360">
      <c r="A360" s="154"/>
      <c r="B360" s="155" t="s">
        <v>707</v>
      </c>
      <c r="C360" s="157" t="n">
        <v>13</v>
      </c>
    </row>
    <row collapsed="false" customFormat="false" customHeight="false" hidden="false" ht="15" outlineLevel="0" r="361">
      <c r="A361" s="154" t="n">
        <v>147</v>
      </c>
      <c r="B361" s="155"/>
      <c r="C361" s="153" t="n">
        <v>14</v>
      </c>
    </row>
    <row collapsed="false" customFormat="false" customHeight="false" hidden="false" ht="15" outlineLevel="0" r="362">
      <c r="A362" s="154"/>
      <c r="B362" s="155" t="s">
        <v>708</v>
      </c>
      <c r="C362" s="156" t="n">
        <v>1</v>
      </c>
    </row>
    <row collapsed="false" customFormat="false" customHeight="false" hidden="false" ht="15" outlineLevel="0" r="363">
      <c r="A363" s="154"/>
      <c r="B363" s="155" t="s">
        <v>709</v>
      </c>
      <c r="C363" s="157" t="n">
        <v>13</v>
      </c>
    </row>
    <row collapsed="false" customFormat="false" customHeight="false" hidden="false" ht="15" outlineLevel="0" r="364">
      <c r="A364" s="154" t="n">
        <v>150</v>
      </c>
      <c r="B364" s="155"/>
      <c r="C364" s="153" t="n">
        <v>20</v>
      </c>
    </row>
    <row collapsed="false" customFormat="false" customHeight="false" hidden="false" ht="15" outlineLevel="0" r="365">
      <c r="A365" s="154"/>
      <c r="B365" s="155" t="s">
        <v>710</v>
      </c>
      <c r="C365" s="156" t="n">
        <v>7</v>
      </c>
    </row>
    <row collapsed="false" customFormat="false" customHeight="false" hidden="false" ht="15" outlineLevel="0" r="366">
      <c r="A366" s="154"/>
      <c r="B366" s="155" t="s">
        <v>711</v>
      </c>
      <c r="C366" s="157" t="n">
        <v>13</v>
      </c>
    </row>
    <row collapsed="false" customFormat="false" customHeight="false" hidden="false" ht="15" outlineLevel="0" r="367">
      <c r="A367" s="154" t="n">
        <v>153</v>
      </c>
      <c r="B367" s="155"/>
      <c r="C367" s="153" t="n">
        <v>4</v>
      </c>
    </row>
    <row collapsed="false" customFormat="false" customHeight="false" hidden="false" ht="15" outlineLevel="0" r="368">
      <c r="A368" s="154"/>
      <c r="B368" s="155" t="s">
        <v>712</v>
      </c>
      <c r="C368" s="157" t="n">
        <v>4</v>
      </c>
    </row>
    <row collapsed="false" customFormat="false" customHeight="false" hidden="false" ht="15" outlineLevel="0" r="369">
      <c r="A369" s="154" t="n">
        <v>155</v>
      </c>
      <c r="B369" s="155"/>
      <c r="C369" s="153" t="n">
        <v>2</v>
      </c>
    </row>
    <row collapsed="false" customFormat="false" customHeight="false" hidden="false" ht="15" outlineLevel="0" r="370">
      <c r="A370" s="154"/>
      <c r="B370" s="155" t="s">
        <v>713</v>
      </c>
      <c r="C370" s="157" t="n">
        <v>2</v>
      </c>
    </row>
    <row collapsed="false" customFormat="false" customHeight="false" hidden="false" ht="15" outlineLevel="0" r="371">
      <c r="A371" s="154" t="n">
        <v>157</v>
      </c>
      <c r="B371" s="155"/>
      <c r="C371" s="153" t="n">
        <v>2</v>
      </c>
    </row>
    <row collapsed="false" customFormat="false" customHeight="false" hidden="false" ht="15" outlineLevel="0" r="372">
      <c r="A372" s="154"/>
      <c r="B372" s="155" t="s">
        <v>714</v>
      </c>
      <c r="C372" s="157" t="n">
        <v>2</v>
      </c>
    </row>
    <row collapsed="false" customFormat="false" customHeight="false" hidden="false" ht="15" outlineLevel="0" r="373">
      <c r="A373" s="154" t="n">
        <v>158</v>
      </c>
      <c r="B373" s="155"/>
      <c r="C373" s="153" t="n">
        <v>1</v>
      </c>
    </row>
    <row collapsed="false" customFormat="false" customHeight="false" hidden="false" ht="15" outlineLevel="0" r="374">
      <c r="A374" s="154"/>
      <c r="B374" s="155" t="s">
        <v>715</v>
      </c>
      <c r="C374" s="157" t="n">
        <v>1</v>
      </c>
    </row>
    <row collapsed="false" customFormat="false" customHeight="false" hidden="false" ht="15" outlineLevel="0" r="375">
      <c r="A375" s="154" t="n">
        <v>159</v>
      </c>
      <c r="B375" s="155"/>
      <c r="C375" s="153" t="n">
        <v>2</v>
      </c>
    </row>
    <row collapsed="false" customFormat="false" customHeight="false" hidden="false" ht="15" outlineLevel="0" r="376">
      <c r="A376" s="154"/>
      <c r="B376" s="155" t="s">
        <v>716</v>
      </c>
      <c r="C376" s="157" t="n">
        <v>2</v>
      </c>
    </row>
    <row collapsed="false" customFormat="false" customHeight="false" hidden="false" ht="15" outlineLevel="0" r="377">
      <c r="A377" s="154" t="n">
        <v>160</v>
      </c>
      <c r="B377" s="155"/>
      <c r="C377" s="153" t="n">
        <v>9</v>
      </c>
    </row>
    <row collapsed="false" customFormat="false" customHeight="false" hidden="false" ht="15" outlineLevel="0" r="378">
      <c r="A378" s="154"/>
      <c r="B378" s="155" t="s">
        <v>717</v>
      </c>
      <c r="C378" s="157" t="n">
        <v>9</v>
      </c>
    </row>
    <row collapsed="false" customFormat="false" customHeight="false" hidden="false" ht="15" outlineLevel="0" r="379">
      <c r="A379" s="154" t="n">
        <v>161</v>
      </c>
      <c r="B379" s="155"/>
      <c r="C379" s="153" t="n">
        <v>13</v>
      </c>
    </row>
    <row collapsed="false" customFormat="false" customHeight="false" hidden="false" ht="15" outlineLevel="0" r="380">
      <c r="A380" s="154"/>
      <c r="B380" s="155" t="s">
        <v>718</v>
      </c>
      <c r="C380" s="157" t="n">
        <v>13</v>
      </c>
    </row>
    <row collapsed="false" customFormat="false" customHeight="false" hidden="false" ht="15" outlineLevel="0" r="381">
      <c r="A381" s="154" t="n">
        <v>163</v>
      </c>
      <c r="B381" s="155"/>
      <c r="C381" s="153" t="n">
        <v>17</v>
      </c>
    </row>
    <row collapsed="false" customFormat="false" customHeight="false" hidden="false" ht="15" outlineLevel="0" r="382">
      <c r="A382" s="154"/>
      <c r="B382" s="155" t="s">
        <v>719</v>
      </c>
      <c r="C382" s="156" t="n">
        <v>7</v>
      </c>
    </row>
    <row collapsed="false" customFormat="false" customHeight="false" hidden="false" ht="15" outlineLevel="0" r="383">
      <c r="A383" s="154"/>
      <c r="B383" s="155" t="s">
        <v>720</v>
      </c>
      <c r="C383" s="157" t="n">
        <v>10</v>
      </c>
    </row>
    <row collapsed="false" customFormat="false" customHeight="false" hidden="false" ht="15" outlineLevel="0" r="384">
      <c r="A384" s="154" t="n">
        <v>165</v>
      </c>
      <c r="B384" s="155"/>
      <c r="C384" s="153" t="n">
        <v>16</v>
      </c>
    </row>
    <row collapsed="false" customFormat="false" customHeight="false" hidden="false" ht="15" outlineLevel="0" r="385">
      <c r="A385" s="154"/>
      <c r="B385" s="155" t="s">
        <v>721</v>
      </c>
      <c r="C385" s="156" t="n">
        <v>13</v>
      </c>
    </row>
    <row collapsed="false" customFormat="false" customHeight="false" hidden="false" ht="15" outlineLevel="0" r="386">
      <c r="A386" s="154"/>
      <c r="B386" s="155" t="s">
        <v>722</v>
      </c>
      <c r="C386" s="157" t="n">
        <v>3</v>
      </c>
    </row>
    <row collapsed="false" customFormat="false" customHeight="false" hidden="false" ht="15" outlineLevel="0" r="387">
      <c r="A387" s="154" t="n">
        <v>166</v>
      </c>
      <c r="B387" s="155"/>
      <c r="C387" s="153" t="n">
        <v>16</v>
      </c>
    </row>
    <row collapsed="false" customFormat="false" customHeight="false" hidden="false" ht="15" outlineLevel="0" r="388">
      <c r="A388" s="154"/>
      <c r="B388" s="155" t="s">
        <v>723</v>
      </c>
      <c r="C388" s="156" t="n">
        <v>6</v>
      </c>
    </row>
    <row collapsed="false" customFormat="false" customHeight="false" hidden="false" ht="15" outlineLevel="0" r="389">
      <c r="A389" s="154"/>
      <c r="B389" s="155" t="s">
        <v>724</v>
      </c>
      <c r="C389" s="156" t="n">
        <v>9</v>
      </c>
    </row>
    <row collapsed="false" customFormat="false" customHeight="false" hidden="false" ht="15" outlineLevel="0" r="390">
      <c r="A390" s="154"/>
      <c r="B390" s="155" t="s">
        <v>725</v>
      </c>
      <c r="C390" s="157" t="n">
        <v>1</v>
      </c>
    </row>
    <row collapsed="false" customFormat="false" customHeight="false" hidden="false" ht="15" outlineLevel="0" r="391">
      <c r="A391" s="154" t="n">
        <v>168</v>
      </c>
      <c r="B391" s="155"/>
      <c r="C391" s="153" t="n">
        <v>2</v>
      </c>
    </row>
    <row collapsed="false" customFormat="false" customHeight="false" hidden="false" ht="15" outlineLevel="0" r="392">
      <c r="A392" s="154"/>
      <c r="B392" s="155" t="s">
        <v>726</v>
      </c>
      <c r="C392" s="157" t="n">
        <v>2</v>
      </c>
    </row>
    <row collapsed="false" customFormat="false" customHeight="false" hidden="false" ht="15" outlineLevel="0" r="393">
      <c r="A393" s="154" t="n">
        <v>172</v>
      </c>
      <c r="B393" s="155"/>
      <c r="C393" s="153" t="n">
        <v>18</v>
      </c>
    </row>
    <row collapsed="false" customFormat="false" customHeight="false" hidden="false" ht="15" outlineLevel="0" r="394">
      <c r="A394" s="154"/>
      <c r="B394" s="155" t="s">
        <v>727</v>
      </c>
      <c r="C394" s="156" t="n">
        <v>13</v>
      </c>
    </row>
    <row collapsed="false" customFormat="false" customHeight="false" hidden="false" ht="15" outlineLevel="0" r="395">
      <c r="A395" s="154"/>
      <c r="B395" s="155" t="s">
        <v>728</v>
      </c>
      <c r="C395" s="157" t="n">
        <v>5</v>
      </c>
    </row>
    <row collapsed="false" customFormat="false" customHeight="false" hidden="false" ht="15" outlineLevel="0" r="396">
      <c r="A396" s="154" t="n">
        <v>175</v>
      </c>
      <c r="B396" s="155"/>
      <c r="C396" s="153" t="n">
        <v>12</v>
      </c>
    </row>
    <row collapsed="false" customFormat="false" customHeight="false" hidden="false" ht="15" outlineLevel="0" r="397">
      <c r="A397" s="154"/>
      <c r="B397" s="155" t="s">
        <v>729</v>
      </c>
      <c r="C397" s="156" t="n">
        <v>1</v>
      </c>
    </row>
    <row collapsed="false" customFormat="false" customHeight="false" hidden="false" ht="15" outlineLevel="0" r="398">
      <c r="A398" s="154"/>
      <c r="B398" s="155" t="s">
        <v>730</v>
      </c>
      <c r="C398" s="157" t="n">
        <v>11</v>
      </c>
    </row>
    <row collapsed="false" customFormat="false" customHeight="false" hidden="false" ht="15" outlineLevel="0" r="399">
      <c r="A399" s="154" t="n">
        <v>180</v>
      </c>
      <c r="B399" s="155"/>
      <c r="C399" s="153" t="n">
        <v>7</v>
      </c>
    </row>
    <row collapsed="false" customFormat="false" customHeight="false" hidden="false" ht="15" outlineLevel="0" r="400">
      <c r="A400" s="154"/>
      <c r="B400" s="155" t="s">
        <v>731</v>
      </c>
      <c r="C400" s="157" t="n">
        <v>7</v>
      </c>
    </row>
    <row collapsed="false" customFormat="false" customHeight="false" hidden="false" ht="15" outlineLevel="0" r="401">
      <c r="A401" s="154" t="n">
        <v>181</v>
      </c>
      <c r="B401" s="155"/>
      <c r="C401" s="153" t="n">
        <v>1</v>
      </c>
    </row>
    <row collapsed="false" customFormat="false" customHeight="false" hidden="false" ht="15" outlineLevel="0" r="402">
      <c r="A402" s="154"/>
      <c r="B402" s="155" t="s">
        <v>732</v>
      </c>
      <c r="C402" s="157" t="n">
        <v>1</v>
      </c>
    </row>
    <row collapsed="false" customFormat="false" customHeight="false" hidden="false" ht="15" outlineLevel="0" r="403">
      <c r="A403" s="154" t="n">
        <v>184</v>
      </c>
      <c r="B403" s="155"/>
      <c r="C403" s="153" t="n">
        <v>11</v>
      </c>
    </row>
    <row collapsed="false" customFormat="false" customHeight="false" hidden="false" ht="15" outlineLevel="0" r="404">
      <c r="A404" s="154"/>
      <c r="B404" s="155" t="s">
        <v>733</v>
      </c>
      <c r="C404" s="157" t="n">
        <v>11</v>
      </c>
    </row>
    <row collapsed="false" customFormat="false" customHeight="false" hidden="false" ht="15" outlineLevel="0" r="405">
      <c r="A405" s="154" t="n">
        <v>187</v>
      </c>
      <c r="B405" s="155"/>
      <c r="C405" s="153" t="n">
        <v>2</v>
      </c>
    </row>
    <row collapsed="false" customFormat="false" customHeight="false" hidden="false" ht="15" outlineLevel="0" r="406">
      <c r="A406" s="154"/>
      <c r="B406" s="155" t="s">
        <v>734</v>
      </c>
      <c r="C406" s="157" t="n">
        <v>2</v>
      </c>
    </row>
    <row collapsed="false" customFormat="false" customHeight="false" hidden="false" ht="15" outlineLevel="0" r="407">
      <c r="A407" s="154" t="n">
        <v>195</v>
      </c>
      <c r="B407" s="155"/>
      <c r="C407" s="153" t="n">
        <v>16</v>
      </c>
    </row>
    <row collapsed="false" customFormat="false" customHeight="false" hidden="false" ht="15" outlineLevel="0" r="408">
      <c r="A408" s="154"/>
      <c r="B408" s="155" t="s">
        <v>735</v>
      </c>
      <c r="C408" s="156" t="n">
        <v>3</v>
      </c>
    </row>
    <row collapsed="false" customFormat="false" customHeight="false" hidden="false" ht="15" outlineLevel="0" r="409">
      <c r="A409" s="154"/>
      <c r="B409" s="155" t="s">
        <v>736</v>
      </c>
      <c r="C409" s="157" t="n">
        <v>13</v>
      </c>
    </row>
    <row collapsed="false" customFormat="false" customHeight="false" hidden="false" ht="15" outlineLevel="0" r="410">
      <c r="A410" s="154" t="n">
        <v>198</v>
      </c>
      <c r="B410" s="155"/>
      <c r="C410" s="153" t="n">
        <v>7</v>
      </c>
    </row>
    <row collapsed="false" customFormat="false" customHeight="false" hidden="false" ht="15" outlineLevel="0" r="411">
      <c r="A411" s="154"/>
      <c r="B411" s="155" t="s">
        <v>737</v>
      </c>
      <c r="C411" s="157" t="n">
        <v>7</v>
      </c>
    </row>
    <row collapsed="false" customFormat="false" customHeight="false" hidden="false" ht="15" outlineLevel="0" r="412">
      <c r="A412" s="154" t="n">
        <v>199</v>
      </c>
      <c r="B412" s="155"/>
      <c r="C412" s="153" t="n">
        <v>16</v>
      </c>
    </row>
    <row collapsed="false" customFormat="false" customHeight="false" hidden="false" ht="15" outlineLevel="0" r="413">
      <c r="A413" s="154"/>
      <c r="B413" s="155" t="s">
        <v>738</v>
      </c>
      <c r="C413" s="156" t="n">
        <v>4</v>
      </c>
    </row>
    <row collapsed="false" customFormat="false" customHeight="false" hidden="false" ht="15" outlineLevel="0" r="414">
      <c r="A414" s="154"/>
      <c r="B414" s="155" t="s">
        <v>739</v>
      </c>
      <c r="C414" s="157" t="n">
        <v>12</v>
      </c>
    </row>
    <row collapsed="false" customFormat="false" customHeight="false" hidden="false" ht="15" outlineLevel="0" r="415">
      <c r="A415" s="154" t="n">
        <v>201</v>
      </c>
      <c r="B415" s="155"/>
      <c r="C415" s="153" t="n">
        <v>4</v>
      </c>
    </row>
    <row collapsed="false" customFormat="false" customHeight="false" hidden="false" ht="15" outlineLevel="0" r="416">
      <c r="A416" s="154"/>
      <c r="B416" s="155" t="s">
        <v>740</v>
      </c>
      <c r="C416" s="157" t="n">
        <v>4</v>
      </c>
    </row>
    <row collapsed="false" customFormat="false" customHeight="false" hidden="false" ht="15" outlineLevel="0" r="417">
      <c r="A417" s="154" t="n">
        <v>202</v>
      </c>
      <c r="B417" s="155"/>
      <c r="C417" s="153" t="n">
        <v>5</v>
      </c>
    </row>
    <row collapsed="false" customFormat="false" customHeight="false" hidden="false" ht="15" outlineLevel="0" r="418">
      <c r="A418" s="154"/>
      <c r="B418" s="155" t="s">
        <v>741</v>
      </c>
      <c r="C418" s="157" t="n">
        <v>5</v>
      </c>
    </row>
    <row collapsed="false" customFormat="false" customHeight="false" hidden="false" ht="15" outlineLevel="0" r="419">
      <c r="A419" s="154" t="n">
        <v>206</v>
      </c>
      <c r="B419" s="155"/>
      <c r="C419" s="153" t="n">
        <v>1</v>
      </c>
    </row>
    <row collapsed="false" customFormat="false" customHeight="false" hidden="false" ht="15" outlineLevel="0" r="420">
      <c r="A420" s="154"/>
      <c r="B420" s="155" t="s">
        <v>742</v>
      </c>
      <c r="C420" s="157" t="n">
        <v>1</v>
      </c>
    </row>
    <row collapsed="false" customFormat="false" customHeight="false" hidden="false" ht="15" outlineLevel="0" r="421">
      <c r="A421" s="154" t="n">
        <v>214</v>
      </c>
      <c r="B421" s="155"/>
      <c r="C421" s="153" t="n">
        <v>10</v>
      </c>
    </row>
    <row collapsed="false" customFormat="false" customHeight="false" hidden="false" ht="15" outlineLevel="0" r="422">
      <c r="A422" s="154"/>
      <c r="B422" s="155" t="s">
        <v>743</v>
      </c>
      <c r="C422" s="157" t="n">
        <v>10</v>
      </c>
    </row>
    <row collapsed="false" customFormat="false" customHeight="false" hidden="false" ht="15" outlineLevel="0" r="423">
      <c r="A423" s="154" t="n">
        <v>216</v>
      </c>
      <c r="B423" s="155"/>
      <c r="C423" s="153" t="n">
        <v>7</v>
      </c>
    </row>
    <row collapsed="false" customFormat="false" customHeight="false" hidden="false" ht="15" outlineLevel="0" r="424">
      <c r="A424" s="154"/>
      <c r="B424" s="155" t="s">
        <v>744</v>
      </c>
      <c r="C424" s="157" t="n">
        <v>7</v>
      </c>
    </row>
    <row collapsed="false" customFormat="false" customHeight="false" hidden="false" ht="15" outlineLevel="0" r="425">
      <c r="A425" s="154" t="n">
        <v>220</v>
      </c>
      <c r="B425" s="155"/>
      <c r="C425" s="153" t="n">
        <v>23</v>
      </c>
    </row>
    <row collapsed="false" customFormat="false" customHeight="false" hidden="false" ht="15" outlineLevel="0" r="426">
      <c r="A426" s="154"/>
      <c r="B426" s="155" t="s">
        <v>745</v>
      </c>
      <c r="C426" s="156" t="n">
        <v>13</v>
      </c>
    </row>
    <row collapsed="false" customFormat="false" customHeight="false" hidden="false" ht="15" outlineLevel="0" r="427">
      <c r="A427" s="154"/>
      <c r="B427" s="155" t="s">
        <v>746</v>
      </c>
      <c r="C427" s="157" t="n">
        <v>10</v>
      </c>
    </row>
    <row collapsed="false" customFormat="false" customHeight="false" hidden="false" ht="15" outlineLevel="0" r="428">
      <c r="A428" s="154" t="n">
        <v>221</v>
      </c>
      <c r="B428" s="155"/>
      <c r="C428" s="153" t="n">
        <v>13</v>
      </c>
    </row>
    <row collapsed="false" customFormat="false" customHeight="false" hidden="false" ht="15" outlineLevel="0" r="429">
      <c r="A429" s="154"/>
      <c r="B429" s="155" t="s">
        <v>747</v>
      </c>
      <c r="C429" s="157" t="n">
        <v>13</v>
      </c>
    </row>
    <row collapsed="false" customFormat="false" customHeight="false" hidden="false" ht="15" outlineLevel="0" r="430">
      <c r="A430" s="154" t="n">
        <v>236</v>
      </c>
      <c r="B430" s="155"/>
      <c r="C430" s="153" t="n">
        <v>13</v>
      </c>
    </row>
    <row collapsed="false" customFormat="false" customHeight="false" hidden="false" ht="15" outlineLevel="0" r="431">
      <c r="A431" s="154"/>
      <c r="B431" s="155" t="s">
        <v>748</v>
      </c>
      <c r="C431" s="157" t="n">
        <v>13</v>
      </c>
    </row>
    <row collapsed="false" customFormat="false" customHeight="false" hidden="false" ht="15" outlineLevel="0" r="432">
      <c r="A432" s="154" t="n">
        <v>237</v>
      </c>
      <c r="B432" s="155"/>
      <c r="C432" s="153" t="n">
        <v>10</v>
      </c>
    </row>
    <row collapsed="false" customFormat="false" customHeight="false" hidden="false" ht="15" outlineLevel="0" r="433">
      <c r="A433" s="154"/>
      <c r="B433" s="155" t="s">
        <v>749</v>
      </c>
      <c r="C433" s="157" t="n">
        <v>10</v>
      </c>
    </row>
    <row collapsed="false" customFormat="false" customHeight="false" hidden="false" ht="15" outlineLevel="0" r="434">
      <c r="A434" s="154" t="n">
        <v>238</v>
      </c>
      <c r="B434" s="155"/>
      <c r="C434" s="153" t="n">
        <v>29</v>
      </c>
    </row>
    <row collapsed="false" customFormat="false" customHeight="false" hidden="false" ht="15" outlineLevel="0" r="435">
      <c r="A435" s="154"/>
      <c r="B435" s="155" t="s">
        <v>750</v>
      </c>
      <c r="C435" s="156" t="n">
        <v>13</v>
      </c>
    </row>
    <row collapsed="false" customFormat="false" customHeight="false" hidden="false" ht="15" outlineLevel="0" r="436">
      <c r="A436" s="154"/>
      <c r="B436" s="155" t="s">
        <v>751</v>
      </c>
      <c r="C436" s="156" t="n">
        <v>7</v>
      </c>
    </row>
    <row collapsed="false" customFormat="false" customHeight="false" hidden="false" ht="15" outlineLevel="0" r="437">
      <c r="A437" s="154"/>
      <c r="B437" s="155" t="s">
        <v>752</v>
      </c>
      <c r="C437" s="157" t="n">
        <v>9</v>
      </c>
    </row>
    <row collapsed="false" customFormat="false" customHeight="false" hidden="false" ht="15" outlineLevel="0" r="438">
      <c r="A438" s="154" t="n">
        <v>242</v>
      </c>
      <c r="B438" s="155"/>
      <c r="C438" s="153" t="n">
        <v>10</v>
      </c>
    </row>
    <row collapsed="false" customFormat="false" customHeight="false" hidden="false" ht="15" outlineLevel="0" r="439">
      <c r="A439" s="154"/>
      <c r="B439" s="155" t="s">
        <v>753</v>
      </c>
      <c r="C439" s="156" t="n">
        <v>1</v>
      </c>
    </row>
    <row collapsed="false" customFormat="false" customHeight="false" hidden="false" ht="15" outlineLevel="0" r="440">
      <c r="A440" s="154"/>
      <c r="B440" s="155" t="s">
        <v>754</v>
      </c>
      <c r="C440" s="157" t="n">
        <v>9</v>
      </c>
    </row>
    <row collapsed="false" customFormat="false" customHeight="false" hidden="false" ht="15" outlineLevel="0" r="441">
      <c r="A441" s="154" t="n">
        <v>244</v>
      </c>
      <c r="B441" s="155"/>
      <c r="C441" s="153" t="n">
        <v>9</v>
      </c>
    </row>
    <row collapsed="false" customFormat="false" customHeight="false" hidden="false" ht="15" outlineLevel="0" r="442">
      <c r="A442" s="154"/>
      <c r="B442" s="155" t="s">
        <v>755</v>
      </c>
      <c r="C442" s="157" t="n">
        <v>9</v>
      </c>
    </row>
    <row collapsed="false" customFormat="false" customHeight="false" hidden="false" ht="15" outlineLevel="0" r="443">
      <c r="A443" s="154" t="n">
        <v>245</v>
      </c>
      <c r="B443" s="155"/>
      <c r="C443" s="153" t="n">
        <v>9</v>
      </c>
    </row>
    <row collapsed="false" customFormat="false" customHeight="false" hidden="false" ht="15" outlineLevel="0" r="444">
      <c r="A444" s="154"/>
      <c r="B444" s="155" t="s">
        <v>756</v>
      </c>
      <c r="C444" s="157" t="n">
        <v>9</v>
      </c>
    </row>
    <row collapsed="false" customFormat="false" customHeight="false" hidden="false" ht="15" outlineLevel="0" r="445">
      <c r="A445" s="154" t="n">
        <v>251</v>
      </c>
      <c r="B445" s="155"/>
      <c r="C445" s="153" t="n">
        <v>13</v>
      </c>
    </row>
    <row collapsed="false" customFormat="false" customHeight="false" hidden="false" ht="15" outlineLevel="0" r="446">
      <c r="A446" s="154"/>
      <c r="B446" s="155" t="s">
        <v>757</v>
      </c>
      <c r="C446" s="157" t="n">
        <v>13</v>
      </c>
    </row>
    <row collapsed="false" customFormat="false" customHeight="false" hidden="false" ht="15" outlineLevel="0" r="447">
      <c r="A447" s="154" t="n">
        <v>256</v>
      </c>
      <c r="B447" s="155"/>
      <c r="C447" s="153" t="n">
        <v>2</v>
      </c>
    </row>
    <row collapsed="false" customFormat="false" customHeight="false" hidden="false" ht="15" outlineLevel="0" r="448">
      <c r="A448" s="154"/>
      <c r="B448" s="155" t="s">
        <v>758</v>
      </c>
      <c r="C448" s="157" t="n">
        <v>2</v>
      </c>
    </row>
    <row collapsed="false" customFormat="false" customHeight="false" hidden="false" ht="15" outlineLevel="0" r="449">
      <c r="A449" s="154" t="n">
        <v>280</v>
      </c>
      <c r="B449" s="155"/>
      <c r="C449" s="153" t="n">
        <v>13</v>
      </c>
    </row>
    <row collapsed="false" customFormat="false" customHeight="false" hidden="false" ht="15" outlineLevel="0" r="450">
      <c r="A450" s="154"/>
      <c r="B450" s="155" t="s">
        <v>759</v>
      </c>
      <c r="C450" s="157" t="n">
        <v>13</v>
      </c>
    </row>
    <row collapsed="false" customFormat="false" customHeight="false" hidden="false" ht="15" outlineLevel="0" r="451">
      <c r="A451" s="154" t="n">
        <v>307</v>
      </c>
      <c r="B451" s="155"/>
      <c r="C451" s="153" t="n">
        <v>7</v>
      </c>
    </row>
    <row collapsed="false" customFormat="false" customHeight="false" hidden="false" ht="15" outlineLevel="0" r="452">
      <c r="A452" s="154"/>
      <c r="B452" s="155" t="s">
        <v>760</v>
      </c>
      <c r="C452" s="157" t="n">
        <v>7</v>
      </c>
    </row>
    <row collapsed="false" customFormat="false" customHeight="false" hidden="false" ht="15" outlineLevel="0" r="453">
      <c r="A453" s="154" t="n">
        <v>321</v>
      </c>
      <c r="B453" s="155"/>
      <c r="C453" s="153" t="n">
        <v>5</v>
      </c>
    </row>
    <row collapsed="false" customFormat="false" customHeight="false" hidden="false" ht="15" outlineLevel="0" r="454">
      <c r="A454" s="154"/>
      <c r="B454" s="155" t="s">
        <v>761</v>
      </c>
      <c r="C454" s="157" t="n">
        <v>5</v>
      </c>
    </row>
    <row collapsed="false" customFormat="false" customHeight="false" hidden="false" ht="15" outlineLevel="0" r="455">
      <c r="A455" s="154" t="n">
        <v>331</v>
      </c>
      <c r="B455" s="155"/>
      <c r="C455" s="153" t="n">
        <v>0</v>
      </c>
    </row>
    <row collapsed="false" customFormat="false" customHeight="false" hidden="false" ht="15" outlineLevel="0" r="456">
      <c r="A456" s="154"/>
      <c r="B456" s="155" t="s">
        <v>762</v>
      </c>
      <c r="C456" s="157" t="n">
        <v>0</v>
      </c>
    </row>
    <row collapsed="false" customFormat="false" customHeight="false" hidden="false" ht="15" outlineLevel="0" r="457">
      <c r="A457" s="154" t="n">
        <v>339</v>
      </c>
      <c r="B457" s="155"/>
      <c r="C457" s="153" t="n">
        <v>4</v>
      </c>
    </row>
    <row collapsed="false" customFormat="false" customHeight="false" hidden="false" ht="15" outlineLevel="0" r="458">
      <c r="A458" s="154"/>
      <c r="B458" s="155" t="s">
        <v>763</v>
      </c>
      <c r="C458" s="157" t="n">
        <v>4</v>
      </c>
    </row>
    <row collapsed="false" customFormat="false" customHeight="false" hidden="false" ht="15" outlineLevel="0" r="459">
      <c r="A459" s="154" t="n">
        <v>348</v>
      </c>
      <c r="B459" s="155"/>
      <c r="C459" s="153" t="n">
        <v>5</v>
      </c>
    </row>
    <row collapsed="false" customFormat="false" customHeight="false" hidden="false" ht="15" outlineLevel="0" r="460">
      <c r="A460" s="154"/>
      <c r="B460" s="155" t="s">
        <v>764</v>
      </c>
      <c r="C460" s="157" t="n">
        <v>5</v>
      </c>
    </row>
    <row collapsed="false" customFormat="false" customHeight="false" hidden="false" ht="15" outlineLevel="0" r="461">
      <c r="A461" s="154" t="n">
        <v>350</v>
      </c>
      <c r="B461" s="155"/>
      <c r="C461" s="153" t="n">
        <v>9</v>
      </c>
    </row>
    <row collapsed="false" customFormat="false" customHeight="false" hidden="false" ht="15" outlineLevel="0" r="462">
      <c r="A462" s="154"/>
      <c r="B462" s="155" t="s">
        <v>765</v>
      </c>
      <c r="C462" s="157" t="n">
        <v>9</v>
      </c>
    </row>
    <row collapsed="false" customFormat="false" customHeight="false" hidden="false" ht="15" outlineLevel="0" r="463">
      <c r="A463" s="154" t="n">
        <v>351</v>
      </c>
      <c r="B463" s="155"/>
      <c r="C463" s="153" t="n">
        <v>11</v>
      </c>
    </row>
    <row collapsed="false" customFormat="false" customHeight="false" hidden="false" ht="15" outlineLevel="0" r="464">
      <c r="A464" s="154"/>
      <c r="B464" s="155" t="s">
        <v>766</v>
      </c>
      <c r="C464" s="157" t="n">
        <v>11</v>
      </c>
    </row>
    <row collapsed="false" customFormat="false" customHeight="false" hidden="false" ht="15" outlineLevel="0" r="465">
      <c r="A465" s="154" t="n">
        <v>352</v>
      </c>
      <c r="B465" s="155"/>
      <c r="C465" s="153" t="n">
        <v>9</v>
      </c>
    </row>
    <row collapsed="false" customFormat="false" customHeight="false" hidden="false" ht="15" outlineLevel="0" r="466">
      <c r="A466" s="154"/>
      <c r="B466" s="155" t="s">
        <v>767</v>
      </c>
      <c r="C466" s="157" t="n">
        <v>9</v>
      </c>
    </row>
    <row collapsed="false" customFormat="false" customHeight="false" hidden="false" ht="15" outlineLevel="0" r="467">
      <c r="A467" s="154" t="n">
        <v>362</v>
      </c>
      <c r="B467" s="155"/>
      <c r="C467" s="153" t="n">
        <v>7</v>
      </c>
    </row>
    <row collapsed="false" customFormat="false" customHeight="false" hidden="false" ht="15" outlineLevel="0" r="468">
      <c r="A468" s="154"/>
      <c r="B468" s="155" t="s">
        <v>768</v>
      </c>
      <c r="C468" s="157" t="n">
        <v>7</v>
      </c>
    </row>
    <row collapsed="false" customFormat="false" customHeight="false" hidden="false" ht="15" outlineLevel="0" r="469">
      <c r="A469" s="154" t="n">
        <v>363</v>
      </c>
      <c r="B469" s="155"/>
      <c r="C469" s="153" t="n">
        <v>3</v>
      </c>
    </row>
    <row collapsed="false" customFormat="false" customHeight="false" hidden="false" ht="15" outlineLevel="0" r="470">
      <c r="A470" s="154"/>
      <c r="B470" s="155" t="s">
        <v>769</v>
      </c>
      <c r="C470" s="157" t="n">
        <v>3</v>
      </c>
    </row>
    <row collapsed="false" customFormat="false" customHeight="false" hidden="false" ht="15" outlineLevel="0" r="471">
      <c r="A471" s="154" t="n">
        <v>364</v>
      </c>
      <c r="B471" s="155"/>
      <c r="C471" s="153" t="n">
        <v>9</v>
      </c>
    </row>
    <row collapsed="false" customFormat="false" customHeight="false" hidden="false" ht="15" outlineLevel="0" r="472">
      <c r="A472" s="154"/>
      <c r="B472" s="155" t="s">
        <v>770</v>
      </c>
      <c r="C472" s="157" t="n">
        <v>9</v>
      </c>
    </row>
    <row collapsed="false" customFormat="false" customHeight="false" hidden="false" ht="15" outlineLevel="0" r="473">
      <c r="A473" s="154" t="n">
        <v>371</v>
      </c>
      <c r="B473" s="155"/>
      <c r="C473" s="153" t="n">
        <v>2</v>
      </c>
    </row>
    <row collapsed="false" customFormat="false" customHeight="false" hidden="false" ht="15" outlineLevel="0" r="474">
      <c r="A474" s="154"/>
      <c r="B474" s="155" t="s">
        <v>771</v>
      </c>
      <c r="C474" s="157" t="n">
        <v>2</v>
      </c>
    </row>
    <row collapsed="false" customFormat="false" customHeight="false" hidden="false" ht="15" outlineLevel="0" r="475">
      <c r="A475" s="154" t="n">
        <v>377</v>
      </c>
      <c r="B475" s="155"/>
      <c r="C475" s="153" t="n">
        <v>7</v>
      </c>
    </row>
    <row collapsed="false" customFormat="false" customHeight="false" hidden="false" ht="15" outlineLevel="0" r="476">
      <c r="A476" s="154"/>
      <c r="B476" s="155" t="s">
        <v>772</v>
      </c>
      <c r="C476" s="157" t="n">
        <v>7</v>
      </c>
    </row>
    <row collapsed="false" customFormat="false" customHeight="false" hidden="false" ht="15" outlineLevel="0" r="477">
      <c r="A477" s="154" t="n">
        <v>385</v>
      </c>
      <c r="B477" s="155"/>
      <c r="C477" s="153" t="n">
        <v>13</v>
      </c>
    </row>
    <row collapsed="false" customFormat="false" customHeight="false" hidden="false" ht="15" outlineLevel="0" r="478">
      <c r="A478" s="154"/>
      <c r="B478" s="155" t="s">
        <v>773</v>
      </c>
      <c r="C478" s="157" t="n">
        <v>13</v>
      </c>
    </row>
    <row collapsed="false" customFormat="false" customHeight="false" hidden="false" ht="15" outlineLevel="0" r="479">
      <c r="A479" s="154" t="n">
        <v>392</v>
      </c>
      <c r="B479" s="155"/>
      <c r="C479" s="153" t="n">
        <v>1</v>
      </c>
    </row>
    <row collapsed="false" customFormat="false" customHeight="false" hidden="false" ht="15" outlineLevel="0" r="480">
      <c r="A480" s="154"/>
      <c r="B480" s="155" t="s">
        <v>774</v>
      </c>
      <c r="C480" s="157" t="n">
        <v>1</v>
      </c>
    </row>
    <row collapsed="false" customFormat="false" customHeight="false" hidden="false" ht="15" outlineLevel="0" r="481">
      <c r="A481" s="154" t="n">
        <v>393</v>
      </c>
      <c r="B481" s="155"/>
      <c r="C481" s="153" t="n">
        <v>13</v>
      </c>
    </row>
    <row collapsed="false" customFormat="false" customHeight="false" hidden="false" ht="15" outlineLevel="0" r="482">
      <c r="A482" s="154"/>
      <c r="B482" s="155" t="s">
        <v>775</v>
      </c>
      <c r="C482" s="157" t="n">
        <v>13</v>
      </c>
    </row>
    <row collapsed="false" customFormat="false" customHeight="false" hidden="false" ht="15" outlineLevel="0" r="483">
      <c r="A483" s="154" t="n">
        <v>394</v>
      </c>
      <c r="B483" s="155"/>
      <c r="C483" s="153" t="n">
        <v>5</v>
      </c>
    </row>
    <row collapsed="false" customFormat="false" customHeight="false" hidden="false" ht="15" outlineLevel="0" r="484">
      <c r="A484" s="154"/>
      <c r="B484" s="155" t="s">
        <v>776</v>
      </c>
      <c r="C484" s="157" t="n">
        <v>5</v>
      </c>
    </row>
    <row collapsed="false" customFormat="false" customHeight="false" hidden="false" ht="15" outlineLevel="0" r="485">
      <c r="A485" s="154" t="n">
        <v>422</v>
      </c>
      <c r="B485" s="155"/>
      <c r="C485" s="153" t="n">
        <v>5</v>
      </c>
    </row>
    <row collapsed="false" customFormat="false" customHeight="false" hidden="false" ht="15" outlineLevel="0" r="486">
      <c r="A486" s="154"/>
      <c r="B486" s="155" t="s">
        <v>777</v>
      </c>
      <c r="C486" s="156" t="n">
        <v>3</v>
      </c>
    </row>
    <row collapsed="false" customFormat="false" customHeight="false" hidden="false" ht="15" outlineLevel="0" r="487">
      <c r="A487" s="154"/>
      <c r="B487" s="155" t="s">
        <v>778</v>
      </c>
      <c r="C487" s="157" t="n">
        <v>2</v>
      </c>
    </row>
    <row collapsed="false" customFormat="false" customHeight="false" hidden="false" ht="15" outlineLevel="0" r="488">
      <c r="A488" s="154" t="n">
        <v>424</v>
      </c>
      <c r="B488" s="155"/>
      <c r="C488" s="153" t="n">
        <v>9</v>
      </c>
    </row>
    <row collapsed="false" customFormat="false" customHeight="false" hidden="false" ht="15" outlineLevel="0" r="489">
      <c r="A489" s="154"/>
      <c r="B489" s="155" t="s">
        <v>779</v>
      </c>
      <c r="C489" s="157" t="n">
        <v>9</v>
      </c>
    </row>
    <row collapsed="false" customFormat="false" customHeight="false" hidden="false" ht="15" outlineLevel="0" r="490">
      <c r="A490" s="154" t="n">
        <v>439</v>
      </c>
      <c r="B490" s="155"/>
      <c r="C490" s="153" t="n">
        <v>12</v>
      </c>
    </row>
    <row collapsed="false" customFormat="false" customHeight="false" hidden="false" ht="15" outlineLevel="0" r="491">
      <c r="A491" s="154"/>
      <c r="B491" s="155" t="s">
        <v>780</v>
      </c>
      <c r="C491" s="157" t="n">
        <v>12</v>
      </c>
    </row>
    <row collapsed="false" customFormat="false" customHeight="false" hidden="false" ht="15" outlineLevel="0" r="492">
      <c r="A492" s="154" t="n">
        <v>441</v>
      </c>
      <c r="B492" s="155"/>
      <c r="C492" s="153" t="n">
        <v>7</v>
      </c>
    </row>
    <row collapsed="false" customFormat="false" customHeight="false" hidden="false" ht="15" outlineLevel="0" r="493">
      <c r="A493" s="154"/>
      <c r="B493" s="155" t="s">
        <v>781</v>
      </c>
      <c r="C493" s="157" t="n">
        <v>7</v>
      </c>
    </row>
    <row collapsed="false" customFormat="false" customHeight="false" hidden="false" ht="15" outlineLevel="0" r="494">
      <c r="A494" s="154" t="n">
        <v>442</v>
      </c>
      <c r="B494" s="155"/>
      <c r="C494" s="153" t="n">
        <v>3</v>
      </c>
    </row>
    <row collapsed="false" customFormat="false" customHeight="false" hidden="false" ht="15" outlineLevel="0" r="495">
      <c r="A495" s="154"/>
      <c r="B495" s="155" t="s">
        <v>782</v>
      </c>
      <c r="C495" s="157" t="n">
        <v>3</v>
      </c>
    </row>
    <row collapsed="false" customFormat="false" customHeight="false" hidden="false" ht="15" outlineLevel="0" r="496">
      <c r="A496" s="154" t="n">
        <v>448</v>
      </c>
      <c r="B496" s="155"/>
      <c r="C496" s="153" t="n">
        <v>9</v>
      </c>
    </row>
    <row collapsed="false" customFormat="false" customHeight="false" hidden="false" ht="15" outlineLevel="0" r="497">
      <c r="A497" s="154"/>
      <c r="B497" s="155" t="s">
        <v>783</v>
      </c>
      <c r="C497" s="157" t="n">
        <v>9</v>
      </c>
    </row>
    <row collapsed="false" customFormat="false" customHeight="false" hidden="false" ht="15" outlineLevel="0" r="498">
      <c r="A498" s="154" t="n">
        <v>457</v>
      </c>
      <c r="B498" s="155"/>
      <c r="C498" s="153" t="n">
        <v>5</v>
      </c>
    </row>
    <row collapsed="false" customFormat="false" customHeight="false" hidden="false" ht="15" outlineLevel="0" r="499">
      <c r="A499" s="154"/>
      <c r="B499" s="155" t="s">
        <v>784</v>
      </c>
      <c r="C499" s="157" t="n">
        <v>5</v>
      </c>
    </row>
    <row collapsed="false" customFormat="false" customHeight="false" hidden="false" ht="15" outlineLevel="0" r="500">
      <c r="A500" s="154" t="n">
        <v>458</v>
      </c>
      <c r="B500" s="155"/>
      <c r="C500" s="153" t="n">
        <v>13</v>
      </c>
    </row>
    <row collapsed="false" customFormat="false" customHeight="false" hidden="false" ht="15" outlineLevel="0" r="501">
      <c r="A501" s="154"/>
      <c r="B501" s="155" t="s">
        <v>785</v>
      </c>
      <c r="C501" s="157" t="n">
        <v>13</v>
      </c>
    </row>
    <row collapsed="false" customFormat="false" customHeight="false" hidden="false" ht="15" outlineLevel="0" r="502">
      <c r="A502" s="154" t="n">
        <v>464</v>
      </c>
      <c r="B502" s="155"/>
      <c r="C502" s="153" t="n">
        <v>9</v>
      </c>
    </row>
    <row collapsed="false" customFormat="false" customHeight="false" hidden="false" ht="15" outlineLevel="0" r="503">
      <c r="A503" s="154"/>
      <c r="B503" s="155" t="s">
        <v>786</v>
      </c>
      <c r="C503" s="157" t="n">
        <v>9</v>
      </c>
    </row>
    <row collapsed="false" customFormat="false" customHeight="false" hidden="false" ht="15" outlineLevel="0" r="504">
      <c r="A504" s="154" t="n">
        <v>475</v>
      </c>
      <c r="B504" s="155"/>
      <c r="C504" s="153" t="n">
        <v>2</v>
      </c>
    </row>
    <row collapsed="false" customFormat="false" customHeight="false" hidden="false" ht="15" outlineLevel="0" r="505">
      <c r="A505" s="154"/>
      <c r="B505" s="155" t="s">
        <v>787</v>
      </c>
      <c r="C505" s="157" t="n">
        <v>2</v>
      </c>
    </row>
    <row collapsed="false" customFormat="false" customHeight="false" hidden="false" ht="15" outlineLevel="0" r="506">
      <c r="A506" s="154" t="n">
        <v>478</v>
      </c>
      <c r="B506" s="155"/>
      <c r="C506" s="153" t="n">
        <v>5</v>
      </c>
    </row>
    <row collapsed="false" customFormat="false" customHeight="false" hidden="false" ht="15" outlineLevel="0" r="507">
      <c r="A507" s="154"/>
      <c r="B507" s="155" t="s">
        <v>788</v>
      </c>
      <c r="C507" s="157" t="n">
        <v>5</v>
      </c>
    </row>
    <row collapsed="false" customFormat="false" customHeight="false" hidden="false" ht="15" outlineLevel="0" r="508">
      <c r="A508" s="154" t="n">
        <v>489</v>
      </c>
      <c r="B508" s="155"/>
      <c r="C508" s="153" t="n">
        <v>5</v>
      </c>
    </row>
    <row collapsed="false" customFormat="false" customHeight="false" hidden="false" ht="15" outlineLevel="0" r="509">
      <c r="A509" s="154"/>
      <c r="B509" s="155" t="s">
        <v>789</v>
      </c>
      <c r="C509" s="157" t="n">
        <v>5</v>
      </c>
    </row>
    <row collapsed="false" customFormat="false" customHeight="false" hidden="false" ht="15" outlineLevel="0" r="510">
      <c r="A510" s="154" t="n">
        <v>500</v>
      </c>
      <c r="B510" s="155"/>
      <c r="C510" s="153" t="n">
        <v>0</v>
      </c>
    </row>
    <row collapsed="false" customFormat="false" customHeight="false" hidden="false" ht="15" outlineLevel="0" r="511">
      <c r="A511" s="154"/>
      <c r="B511" s="155" t="s">
        <v>790</v>
      </c>
      <c r="C511" s="157" t="n">
        <v>0</v>
      </c>
    </row>
    <row collapsed="false" customFormat="false" customHeight="false" hidden="false" ht="15" outlineLevel="0" r="512">
      <c r="A512" s="154" t="n">
        <v>502</v>
      </c>
      <c r="B512" s="155"/>
      <c r="C512" s="153" t="n">
        <v>3</v>
      </c>
    </row>
    <row collapsed="false" customFormat="false" customHeight="false" hidden="false" ht="15" outlineLevel="0" r="513">
      <c r="A513" s="154"/>
      <c r="B513" s="155" t="s">
        <v>791</v>
      </c>
      <c r="C513" s="157" t="n">
        <v>3</v>
      </c>
    </row>
    <row collapsed="false" customFormat="false" customHeight="false" hidden="false" ht="15" outlineLevel="0" r="514">
      <c r="A514" s="154" t="n">
        <v>503</v>
      </c>
      <c r="B514" s="155"/>
      <c r="C514" s="153" t="n">
        <v>13</v>
      </c>
    </row>
    <row collapsed="false" customFormat="false" customHeight="false" hidden="false" ht="15" outlineLevel="0" r="515">
      <c r="A515" s="154"/>
      <c r="B515" s="155" t="s">
        <v>792</v>
      </c>
      <c r="C515" s="157" t="n">
        <v>13</v>
      </c>
    </row>
    <row collapsed="false" customFormat="false" customHeight="false" hidden="false" ht="15" outlineLevel="0" r="516">
      <c r="A516" s="154" t="n">
        <v>506</v>
      </c>
      <c r="B516" s="155"/>
      <c r="C516" s="153" t="n">
        <v>13</v>
      </c>
    </row>
    <row collapsed="false" customFormat="false" customHeight="false" hidden="false" ht="15" outlineLevel="0" r="517">
      <c r="A517" s="154"/>
      <c r="B517" s="155" t="s">
        <v>793</v>
      </c>
      <c r="C517" s="157" t="n">
        <v>13</v>
      </c>
    </row>
    <row collapsed="false" customFormat="false" customHeight="false" hidden="false" ht="15" outlineLevel="0" r="518">
      <c r="A518" s="154" t="n">
        <v>507</v>
      </c>
      <c r="B518" s="155"/>
      <c r="C518" s="153" t="n">
        <v>9</v>
      </c>
    </row>
    <row collapsed="false" customFormat="false" customHeight="false" hidden="false" ht="15" outlineLevel="0" r="519">
      <c r="A519" s="154"/>
      <c r="B519" s="155" t="s">
        <v>794</v>
      </c>
      <c r="C519" s="157" t="n">
        <v>9</v>
      </c>
    </row>
    <row collapsed="false" customFormat="false" customHeight="false" hidden="false" ht="15" outlineLevel="0" r="520">
      <c r="A520" s="154" t="n">
        <v>509</v>
      </c>
      <c r="B520" s="155"/>
      <c r="C520" s="153" t="n">
        <v>10</v>
      </c>
    </row>
    <row collapsed="false" customFormat="false" customHeight="false" hidden="false" ht="15" outlineLevel="0" r="521">
      <c r="A521" s="154"/>
      <c r="B521" s="155" t="s">
        <v>795</v>
      </c>
      <c r="C521" s="157" t="n">
        <v>10</v>
      </c>
    </row>
    <row collapsed="false" customFormat="false" customHeight="false" hidden="false" ht="15" outlineLevel="0" r="522">
      <c r="A522" s="154" t="n">
        <v>510</v>
      </c>
      <c r="B522" s="155"/>
      <c r="C522" s="153" t="n">
        <v>19</v>
      </c>
    </row>
    <row collapsed="false" customFormat="false" customHeight="false" hidden="false" ht="15" outlineLevel="0" r="523">
      <c r="A523" s="154"/>
      <c r="B523" s="155" t="s">
        <v>796</v>
      </c>
      <c r="C523" s="156" t="n">
        <v>10</v>
      </c>
    </row>
    <row collapsed="false" customFormat="false" customHeight="false" hidden="false" ht="15" outlineLevel="0" r="524">
      <c r="A524" s="154"/>
      <c r="B524" s="155" t="s">
        <v>797</v>
      </c>
      <c r="C524" s="157" t="n">
        <v>9</v>
      </c>
    </row>
    <row collapsed="false" customFormat="false" customHeight="false" hidden="false" ht="15" outlineLevel="0" r="525">
      <c r="A525" s="154" t="n">
        <v>522</v>
      </c>
      <c r="B525" s="155"/>
      <c r="C525" s="153" t="n">
        <v>3</v>
      </c>
    </row>
    <row collapsed="false" customFormat="false" customHeight="false" hidden="false" ht="15" outlineLevel="0" r="526">
      <c r="A526" s="154"/>
      <c r="B526" s="155" t="s">
        <v>798</v>
      </c>
      <c r="C526" s="157" t="n">
        <v>3</v>
      </c>
    </row>
    <row collapsed="false" customFormat="false" customHeight="false" hidden="false" ht="15" outlineLevel="0" r="527">
      <c r="A527" s="154" t="n">
        <v>548</v>
      </c>
      <c r="B527" s="155"/>
      <c r="C527" s="153" t="n">
        <v>7</v>
      </c>
    </row>
    <row collapsed="false" customFormat="false" customHeight="false" hidden="false" ht="15" outlineLevel="0" r="528">
      <c r="A528" s="154"/>
      <c r="B528" s="155" t="s">
        <v>799</v>
      </c>
      <c r="C528" s="157" t="n">
        <v>7</v>
      </c>
    </row>
    <row collapsed="false" customFormat="false" customHeight="false" hidden="false" ht="15" outlineLevel="0" r="529">
      <c r="A529" s="154" t="n">
        <v>557</v>
      </c>
      <c r="B529" s="155"/>
      <c r="C529" s="153" t="n">
        <v>4</v>
      </c>
    </row>
    <row collapsed="false" customFormat="false" customHeight="false" hidden="false" ht="15" outlineLevel="0" r="530">
      <c r="A530" s="154"/>
      <c r="B530" s="155" t="s">
        <v>800</v>
      </c>
      <c r="C530" s="157" t="n">
        <v>4</v>
      </c>
    </row>
    <row collapsed="false" customFormat="false" customHeight="false" hidden="false" ht="15" outlineLevel="0" r="531">
      <c r="A531" s="154" t="n">
        <v>562</v>
      </c>
      <c r="B531" s="155"/>
      <c r="C531" s="153" t="n">
        <v>13</v>
      </c>
    </row>
    <row collapsed="false" customFormat="false" customHeight="false" hidden="false" ht="15" outlineLevel="0" r="532">
      <c r="A532" s="154"/>
      <c r="B532" s="155" t="s">
        <v>801</v>
      </c>
      <c r="C532" s="157" t="n">
        <v>13</v>
      </c>
    </row>
    <row collapsed="false" customFormat="false" customHeight="false" hidden="false" ht="15" outlineLevel="0" r="533">
      <c r="A533" s="154" t="n">
        <v>616</v>
      </c>
      <c r="B533" s="155"/>
      <c r="C533" s="153" t="n">
        <v>3</v>
      </c>
    </row>
    <row collapsed="false" customFormat="false" customHeight="false" hidden="false" ht="15" outlineLevel="0" r="534">
      <c r="A534" s="154"/>
      <c r="B534" s="155" t="s">
        <v>802</v>
      </c>
      <c r="C534" s="157" t="n">
        <v>3</v>
      </c>
    </row>
    <row collapsed="false" customFormat="false" customHeight="false" hidden="false" ht="15" outlineLevel="0" r="535">
      <c r="A535" s="154" t="n">
        <v>629</v>
      </c>
      <c r="B535" s="155"/>
      <c r="C535" s="153" t="n">
        <v>1</v>
      </c>
    </row>
    <row collapsed="false" customFormat="false" customHeight="false" hidden="false" ht="15" outlineLevel="0" r="536">
      <c r="A536" s="154"/>
      <c r="B536" s="155" t="s">
        <v>803</v>
      </c>
      <c r="C536" s="157" t="n">
        <v>1</v>
      </c>
    </row>
    <row collapsed="false" customFormat="false" customHeight="false" hidden="false" ht="15" outlineLevel="0" r="537">
      <c r="A537" s="154" t="n">
        <v>641</v>
      </c>
      <c r="B537" s="155"/>
      <c r="C537" s="153" t="n">
        <v>3</v>
      </c>
    </row>
    <row collapsed="false" customFormat="false" customHeight="false" hidden="false" ht="15" outlineLevel="0" r="538">
      <c r="A538" s="154"/>
      <c r="B538" s="155" t="s">
        <v>804</v>
      </c>
      <c r="C538" s="157" t="n">
        <v>3</v>
      </c>
    </row>
    <row collapsed="false" customFormat="false" customHeight="false" hidden="false" ht="15" outlineLevel="0" r="539">
      <c r="A539" s="154" t="n">
        <v>650</v>
      </c>
      <c r="B539" s="155"/>
      <c r="C539" s="153" t="n">
        <v>4</v>
      </c>
    </row>
    <row collapsed="false" customFormat="false" customHeight="false" hidden="false" ht="15" outlineLevel="0" r="540">
      <c r="A540" s="154"/>
      <c r="B540" s="155" t="s">
        <v>805</v>
      </c>
      <c r="C540" s="157" t="n">
        <v>4</v>
      </c>
    </row>
    <row collapsed="false" customFormat="false" customHeight="false" hidden="false" ht="15" outlineLevel="0" r="541">
      <c r="A541" s="154" t="n">
        <v>673</v>
      </c>
      <c r="B541" s="155"/>
      <c r="C541" s="153" t="n">
        <v>3</v>
      </c>
    </row>
    <row collapsed="false" customFormat="false" customHeight="false" hidden="false" ht="15" outlineLevel="0" r="542">
      <c r="A542" s="154"/>
      <c r="B542" s="155" t="s">
        <v>806</v>
      </c>
      <c r="C542" s="157" t="n">
        <v>3</v>
      </c>
    </row>
    <row collapsed="false" customFormat="false" customHeight="false" hidden="false" ht="15" outlineLevel="0" r="543">
      <c r="A543" s="154" t="n">
        <v>699</v>
      </c>
      <c r="B543" s="155"/>
      <c r="C543" s="153" t="n">
        <v>3</v>
      </c>
    </row>
    <row collapsed="false" customFormat="false" customHeight="false" hidden="false" ht="15" outlineLevel="0" r="544">
      <c r="A544" s="154"/>
      <c r="B544" s="155" t="s">
        <v>807</v>
      </c>
      <c r="C544" s="157" t="n">
        <v>3</v>
      </c>
    </row>
    <row collapsed="false" customFormat="false" customHeight="false" hidden="false" ht="15" outlineLevel="0" r="545">
      <c r="A545" s="154" t="n">
        <v>769</v>
      </c>
      <c r="B545" s="155"/>
      <c r="C545" s="153" t="n">
        <v>10</v>
      </c>
    </row>
    <row collapsed="false" customFormat="false" customHeight="false" hidden="false" ht="15" outlineLevel="0" r="546">
      <c r="A546" s="154"/>
      <c r="B546" s="155" t="s">
        <v>808</v>
      </c>
      <c r="C546" s="157" t="n">
        <v>10</v>
      </c>
    </row>
    <row collapsed="false" customFormat="false" customHeight="false" hidden="false" ht="15" outlineLevel="0" r="547">
      <c r="A547" s="154" t="n">
        <v>823</v>
      </c>
      <c r="B547" s="155"/>
      <c r="C547" s="153" t="n">
        <v>4</v>
      </c>
    </row>
    <row collapsed="false" customFormat="false" customHeight="false" hidden="false" ht="15" outlineLevel="0" r="548">
      <c r="A548" s="154"/>
      <c r="B548" s="155" t="s">
        <v>809</v>
      </c>
      <c r="C548" s="157" t="n">
        <v>4</v>
      </c>
    </row>
    <row collapsed="false" customFormat="false" customHeight="false" hidden="false" ht="15" outlineLevel="0" r="549">
      <c r="A549" s="154" t="n">
        <v>827</v>
      </c>
      <c r="B549" s="155"/>
      <c r="C549" s="153" t="n">
        <v>2</v>
      </c>
    </row>
    <row collapsed="false" customFormat="false" customHeight="false" hidden="false" ht="15" outlineLevel="0" r="550">
      <c r="A550" s="154"/>
      <c r="B550" s="155" t="s">
        <v>810</v>
      </c>
      <c r="C550" s="157" t="n">
        <v>2</v>
      </c>
    </row>
    <row collapsed="false" customFormat="false" customHeight="false" hidden="false" ht="15" outlineLevel="0" r="551">
      <c r="A551" s="154" t="n">
        <v>850</v>
      </c>
      <c r="B551" s="155"/>
      <c r="C551" s="153" t="n">
        <v>11</v>
      </c>
    </row>
    <row collapsed="false" customFormat="false" customHeight="false" hidden="false" ht="15" outlineLevel="0" r="552">
      <c r="A552" s="154"/>
      <c r="B552" s="155" t="s">
        <v>811</v>
      </c>
      <c r="C552" s="157" t="n">
        <v>11</v>
      </c>
    </row>
    <row collapsed="false" customFormat="false" customHeight="false" hidden="false" ht="15" outlineLevel="0" r="553">
      <c r="A553" s="154" t="n">
        <v>872</v>
      </c>
      <c r="B553" s="155"/>
      <c r="C553" s="153" t="n">
        <v>0</v>
      </c>
    </row>
    <row collapsed="false" customFormat="false" customHeight="false" hidden="false" ht="15" outlineLevel="0" r="554">
      <c r="A554" s="154"/>
      <c r="B554" s="155" t="s">
        <v>812</v>
      </c>
      <c r="C554" s="157" t="n">
        <v>0</v>
      </c>
    </row>
    <row collapsed="false" customFormat="false" customHeight="false" hidden="false" ht="15" outlineLevel="0" r="555">
      <c r="A555" s="154" t="n">
        <v>882</v>
      </c>
      <c r="B555" s="155"/>
      <c r="C555" s="153" t="n">
        <v>1</v>
      </c>
    </row>
    <row collapsed="false" customFormat="false" customHeight="false" hidden="false" ht="15" outlineLevel="0" r="556">
      <c r="A556" s="154"/>
      <c r="B556" s="155" t="s">
        <v>813</v>
      </c>
      <c r="C556" s="157" t="n">
        <v>1</v>
      </c>
    </row>
    <row collapsed="false" customFormat="false" customHeight="false" hidden="false" ht="15" outlineLevel="0" r="557">
      <c r="A557" s="154" t="n">
        <v>888</v>
      </c>
      <c r="B557" s="155"/>
      <c r="C557" s="153" t="n">
        <v>2</v>
      </c>
    </row>
    <row collapsed="false" customFormat="false" customHeight="false" hidden="false" ht="15" outlineLevel="0" r="558">
      <c r="A558" s="154"/>
      <c r="B558" s="155" t="s">
        <v>814</v>
      </c>
      <c r="C558" s="157" t="n">
        <v>2</v>
      </c>
    </row>
    <row collapsed="false" customFormat="false" customHeight="false" hidden="false" ht="15" outlineLevel="0" r="559">
      <c r="A559" s="154" t="n">
        <v>896</v>
      </c>
      <c r="B559" s="155"/>
      <c r="C559" s="153" t="n">
        <v>2</v>
      </c>
    </row>
    <row collapsed="false" customFormat="false" customHeight="false" hidden="false" ht="15" outlineLevel="0" r="560">
      <c r="A560" s="154"/>
      <c r="B560" s="155" t="s">
        <v>815</v>
      </c>
      <c r="C560" s="157" t="n">
        <v>2</v>
      </c>
    </row>
    <row collapsed="false" customFormat="false" customHeight="false" hidden="false" ht="15" outlineLevel="0" r="561">
      <c r="A561" s="154" t="n">
        <v>918</v>
      </c>
      <c r="B561" s="155"/>
      <c r="C561" s="153" t="n">
        <v>4</v>
      </c>
    </row>
    <row collapsed="false" customFormat="false" customHeight="false" hidden="false" ht="15" outlineLevel="0" r="562">
      <c r="A562" s="154"/>
      <c r="B562" s="155" t="s">
        <v>816</v>
      </c>
      <c r="C562" s="157" t="n">
        <v>4</v>
      </c>
    </row>
    <row collapsed="false" customFormat="false" customHeight="false" hidden="false" ht="15" outlineLevel="0" r="563">
      <c r="A563" s="154" t="n">
        <v>922</v>
      </c>
      <c r="B563" s="155"/>
      <c r="C563" s="153" t="n">
        <v>5</v>
      </c>
    </row>
    <row collapsed="false" customFormat="false" customHeight="false" hidden="false" ht="15" outlineLevel="0" r="564">
      <c r="A564" s="154"/>
      <c r="B564" s="155" t="s">
        <v>817</v>
      </c>
      <c r="C564" s="157" t="n">
        <v>5</v>
      </c>
    </row>
    <row collapsed="false" customFormat="false" customHeight="false" hidden="false" ht="15" outlineLevel="0" r="565">
      <c r="A565" s="154" t="n">
        <v>1021</v>
      </c>
      <c r="B565" s="155"/>
      <c r="C565" s="153" t="n">
        <v>3</v>
      </c>
    </row>
    <row collapsed="false" customFormat="false" customHeight="false" hidden="false" ht="15" outlineLevel="0" r="566">
      <c r="A566" s="154"/>
      <c r="B566" s="155" t="s">
        <v>818</v>
      </c>
      <c r="C566" s="157" t="n">
        <v>3</v>
      </c>
    </row>
    <row collapsed="false" customFormat="false" customHeight="false" hidden="false" ht="15" outlineLevel="0" r="567">
      <c r="A567" s="154" t="n">
        <v>1045</v>
      </c>
      <c r="B567" s="155"/>
      <c r="C567" s="153" t="n">
        <v>8</v>
      </c>
    </row>
    <row collapsed="false" customFormat="false" customHeight="false" hidden="false" ht="15" outlineLevel="0" r="568">
      <c r="A568" s="154"/>
      <c r="B568" s="155" t="s">
        <v>819</v>
      </c>
      <c r="C568" s="157" t="n">
        <v>8</v>
      </c>
    </row>
    <row collapsed="false" customFormat="false" customHeight="false" hidden="false" ht="15" outlineLevel="0" r="569">
      <c r="A569" s="154" t="n">
        <v>1086</v>
      </c>
      <c r="B569" s="155"/>
      <c r="C569" s="153" t="n">
        <v>2</v>
      </c>
    </row>
    <row collapsed="false" customFormat="false" customHeight="false" hidden="false" ht="15" outlineLevel="0" r="570">
      <c r="A570" s="154"/>
      <c r="B570" s="155" t="s">
        <v>820</v>
      </c>
      <c r="C570" s="157" t="n">
        <v>2</v>
      </c>
    </row>
    <row collapsed="false" customFormat="false" customHeight="false" hidden="false" ht="15" outlineLevel="0" r="571">
      <c r="A571" s="154" t="n">
        <v>1117</v>
      </c>
      <c r="B571" s="155"/>
      <c r="C571" s="153" t="n">
        <v>3</v>
      </c>
    </row>
    <row collapsed="false" customFormat="false" customHeight="false" hidden="false" ht="15" outlineLevel="0" r="572">
      <c r="A572" s="154"/>
      <c r="B572" s="155" t="s">
        <v>821</v>
      </c>
      <c r="C572" s="157" t="n">
        <v>3</v>
      </c>
    </row>
    <row collapsed="false" customFormat="false" customHeight="false" hidden="false" ht="15" outlineLevel="0" r="573">
      <c r="A573" s="154" t="n">
        <v>1200</v>
      </c>
      <c r="B573" s="155"/>
      <c r="C573" s="153" t="n">
        <v>7</v>
      </c>
    </row>
    <row collapsed="false" customFormat="false" customHeight="false" hidden="false" ht="15" outlineLevel="0" r="574">
      <c r="A574" s="154"/>
      <c r="B574" s="155" t="s">
        <v>822</v>
      </c>
      <c r="C574" s="157" t="n">
        <v>7</v>
      </c>
    </row>
    <row collapsed="false" customFormat="false" customHeight="false" hidden="false" ht="15" outlineLevel="0" r="575">
      <c r="A575" s="154" t="n">
        <v>1225</v>
      </c>
      <c r="B575" s="155"/>
      <c r="C575" s="153" t="n">
        <v>3</v>
      </c>
    </row>
    <row collapsed="false" customFormat="false" customHeight="false" hidden="false" ht="15" outlineLevel="0" r="576">
      <c r="A576" s="154"/>
      <c r="B576" s="155" t="s">
        <v>823</v>
      </c>
      <c r="C576" s="157" t="n">
        <v>3</v>
      </c>
    </row>
    <row collapsed="false" customFormat="false" customHeight="false" hidden="false" ht="15" outlineLevel="0" r="577">
      <c r="A577" s="154" t="n">
        <v>1233</v>
      </c>
      <c r="B577" s="155"/>
      <c r="C577" s="153" t="n">
        <v>5</v>
      </c>
    </row>
    <row collapsed="false" customFormat="false" customHeight="false" hidden="false" ht="15" outlineLevel="0" r="578">
      <c r="A578" s="154"/>
      <c r="B578" s="155" t="s">
        <v>824</v>
      </c>
      <c r="C578" s="157" t="n">
        <v>5</v>
      </c>
    </row>
    <row collapsed="false" customFormat="false" customHeight="false" hidden="false" ht="15" outlineLevel="0" r="579">
      <c r="A579" s="154" t="n">
        <v>1291</v>
      </c>
      <c r="B579" s="155"/>
      <c r="C579" s="153" t="n">
        <v>0</v>
      </c>
    </row>
    <row collapsed="false" customFormat="false" customHeight="false" hidden="false" ht="15" outlineLevel="0" r="580">
      <c r="A580" s="154"/>
      <c r="B580" s="155" t="s">
        <v>825</v>
      </c>
      <c r="C580" s="157" t="n">
        <v>0</v>
      </c>
    </row>
    <row collapsed="false" customFormat="false" customHeight="false" hidden="false" ht="15" outlineLevel="0" r="581">
      <c r="A581" s="154" t="n">
        <v>1345</v>
      </c>
      <c r="B581" s="155"/>
      <c r="C581" s="153" t="n">
        <v>10</v>
      </c>
    </row>
    <row collapsed="false" customFormat="false" customHeight="false" hidden="false" ht="15" outlineLevel="0" r="582">
      <c r="A582" s="154"/>
      <c r="B582" s="155" t="s">
        <v>826</v>
      </c>
      <c r="C582" s="157" t="n">
        <v>10</v>
      </c>
    </row>
    <row collapsed="false" customFormat="false" customHeight="false" hidden="false" ht="15" outlineLevel="0" r="583">
      <c r="A583" s="154" t="n">
        <v>1367</v>
      </c>
      <c r="B583" s="155"/>
      <c r="C583" s="153" t="n">
        <v>2</v>
      </c>
    </row>
    <row collapsed="false" customFormat="false" customHeight="false" hidden="false" ht="15" outlineLevel="0" r="584">
      <c r="A584" s="154"/>
      <c r="B584" s="155" t="s">
        <v>827</v>
      </c>
      <c r="C584" s="157" t="n">
        <v>2</v>
      </c>
    </row>
    <row collapsed="false" customFormat="false" customHeight="false" hidden="false" ht="15" outlineLevel="0" r="585">
      <c r="A585" s="154" t="n">
        <v>1368</v>
      </c>
      <c r="B585" s="155"/>
      <c r="C585" s="153" t="n">
        <v>18</v>
      </c>
    </row>
    <row collapsed="false" customFormat="false" customHeight="false" hidden="false" ht="15" outlineLevel="0" r="586">
      <c r="A586" s="154"/>
      <c r="B586" s="155" t="s">
        <v>828</v>
      </c>
      <c r="C586" s="156" t="n">
        <v>7</v>
      </c>
    </row>
    <row collapsed="false" customFormat="false" customHeight="false" hidden="false" ht="15" outlineLevel="0" r="587">
      <c r="A587" s="154"/>
      <c r="B587" s="155" t="s">
        <v>829</v>
      </c>
      <c r="C587" s="157" t="n">
        <v>11</v>
      </c>
    </row>
    <row collapsed="false" customFormat="false" customHeight="false" hidden="false" ht="15" outlineLevel="0" r="588">
      <c r="A588" s="154" t="n">
        <v>1425</v>
      </c>
      <c r="B588" s="155"/>
      <c r="C588" s="153" t="n">
        <v>10</v>
      </c>
    </row>
    <row collapsed="false" customFormat="false" customHeight="false" hidden="false" ht="15" outlineLevel="0" r="589">
      <c r="A589" s="154"/>
      <c r="B589" s="155" t="s">
        <v>830</v>
      </c>
      <c r="C589" s="157" t="n">
        <v>10</v>
      </c>
    </row>
    <row collapsed="false" customFormat="false" customHeight="false" hidden="false" ht="15" outlineLevel="0" r="590">
      <c r="A590" s="154" t="n">
        <v>1469</v>
      </c>
      <c r="B590" s="155"/>
      <c r="C590" s="153" t="n">
        <v>7</v>
      </c>
    </row>
    <row collapsed="false" customFormat="false" customHeight="false" hidden="false" ht="15" outlineLevel="0" r="591">
      <c r="A591" s="154"/>
      <c r="B591" s="155" t="s">
        <v>831</v>
      </c>
      <c r="C591" s="157" t="n">
        <v>7</v>
      </c>
    </row>
    <row collapsed="false" customFormat="false" customHeight="false" hidden="false" ht="15" outlineLevel="0" r="592">
      <c r="A592" s="154" t="n">
        <v>1619</v>
      </c>
      <c r="B592" s="155"/>
      <c r="C592" s="153" t="n">
        <v>10</v>
      </c>
    </row>
    <row collapsed="false" customFormat="false" customHeight="false" hidden="false" ht="15" outlineLevel="0" r="593">
      <c r="A593" s="154"/>
      <c r="B593" s="155" t="s">
        <v>832</v>
      </c>
      <c r="C593" s="157" t="n">
        <v>10</v>
      </c>
    </row>
    <row collapsed="false" customFormat="false" customHeight="false" hidden="false" ht="15" outlineLevel="0" r="594">
      <c r="A594" s="154" t="n">
        <v>1698</v>
      </c>
      <c r="B594" s="155"/>
      <c r="C594" s="153" t="n">
        <v>6</v>
      </c>
    </row>
    <row collapsed="false" customFormat="false" customHeight="false" hidden="false" ht="15" outlineLevel="0" r="595">
      <c r="A595" s="154"/>
      <c r="B595" s="155" t="s">
        <v>833</v>
      </c>
      <c r="C595" s="157" t="n">
        <v>6</v>
      </c>
    </row>
    <row collapsed="false" customFormat="false" customHeight="false" hidden="false" ht="15" outlineLevel="0" r="596">
      <c r="A596" s="154" t="n">
        <v>1747</v>
      </c>
      <c r="B596" s="155"/>
      <c r="C596" s="153" t="n">
        <v>7</v>
      </c>
    </row>
    <row collapsed="false" customFormat="false" customHeight="false" hidden="false" ht="15" outlineLevel="0" r="597">
      <c r="A597" s="154"/>
      <c r="B597" s="155" t="s">
        <v>834</v>
      </c>
      <c r="C597" s="157" t="n">
        <v>7</v>
      </c>
    </row>
    <row collapsed="false" customFormat="false" customHeight="false" hidden="false" ht="15" outlineLevel="0" r="598">
      <c r="A598" s="154" t="n">
        <v>1818</v>
      </c>
      <c r="B598" s="155"/>
      <c r="C598" s="153" t="n">
        <v>3</v>
      </c>
    </row>
    <row collapsed="false" customFormat="false" customHeight="false" hidden="false" ht="15" outlineLevel="0" r="599">
      <c r="A599" s="154"/>
      <c r="B599" s="155" t="s">
        <v>835</v>
      </c>
      <c r="C599" s="157" t="n">
        <v>3</v>
      </c>
    </row>
    <row collapsed="false" customFormat="false" customHeight="false" hidden="false" ht="15" outlineLevel="0" r="600">
      <c r="A600" s="154" t="n">
        <v>1892</v>
      </c>
      <c r="B600" s="155"/>
      <c r="C600" s="153" t="n">
        <v>11</v>
      </c>
    </row>
    <row collapsed="false" customFormat="false" customHeight="false" hidden="false" ht="15" outlineLevel="0" r="601">
      <c r="A601" s="154"/>
      <c r="B601" s="155" t="s">
        <v>836</v>
      </c>
      <c r="C601" s="157" t="n">
        <v>11</v>
      </c>
    </row>
    <row collapsed="false" customFormat="false" customHeight="false" hidden="false" ht="15" outlineLevel="0" r="602">
      <c r="A602" s="154" t="n">
        <v>2160</v>
      </c>
      <c r="B602" s="155"/>
      <c r="C602" s="153" t="n">
        <v>4</v>
      </c>
    </row>
    <row collapsed="false" customFormat="false" customHeight="false" hidden="false" ht="15" outlineLevel="0" r="603">
      <c r="A603" s="154"/>
      <c r="B603" s="155" t="s">
        <v>837</v>
      </c>
      <c r="C603" s="157" t="n">
        <v>4</v>
      </c>
    </row>
    <row collapsed="false" customFormat="false" customHeight="false" hidden="false" ht="15" outlineLevel="0" r="604">
      <c r="A604" s="154" t="n">
        <v>2166</v>
      </c>
      <c r="B604" s="155"/>
      <c r="C604" s="153" t="n">
        <v>11</v>
      </c>
    </row>
    <row collapsed="false" customFormat="false" customHeight="false" hidden="false" ht="15" outlineLevel="0" r="605">
      <c r="A605" s="154"/>
      <c r="B605" s="155" t="s">
        <v>838</v>
      </c>
      <c r="C605" s="157" t="n">
        <v>11</v>
      </c>
    </row>
    <row collapsed="false" customFormat="false" customHeight="false" hidden="false" ht="15" outlineLevel="0" r="606">
      <c r="A606" s="154" t="n">
        <v>2463</v>
      </c>
      <c r="B606" s="155"/>
      <c r="C606" s="153" t="n">
        <v>9</v>
      </c>
    </row>
    <row collapsed="false" customFormat="false" customHeight="false" hidden="false" ht="15" outlineLevel="0" r="607">
      <c r="A607" s="154"/>
      <c r="B607" s="155" t="s">
        <v>839</v>
      </c>
      <c r="C607" s="157" t="n">
        <v>9</v>
      </c>
    </row>
    <row collapsed="false" customFormat="false" customHeight="false" hidden="false" ht="15" outlineLevel="0" r="608">
      <c r="A608" s="154" t="n">
        <v>2556</v>
      </c>
      <c r="B608" s="155"/>
      <c r="C608" s="153" t="n">
        <v>9</v>
      </c>
    </row>
    <row collapsed="false" customFormat="false" customHeight="false" hidden="false" ht="15" outlineLevel="0" r="609">
      <c r="A609" s="154"/>
      <c r="B609" s="155" t="s">
        <v>840</v>
      </c>
      <c r="C609" s="157" t="n">
        <v>9</v>
      </c>
    </row>
    <row collapsed="false" customFormat="false" customHeight="false" hidden="false" ht="15" outlineLevel="0" r="610">
      <c r="A610" s="154" t="n">
        <v>2637</v>
      </c>
      <c r="B610" s="155"/>
      <c r="C610" s="153" t="n">
        <v>0</v>
      </c>
    </row>
    <row collapsed="false" customFormat="false" customHeight="false" hidden="false" ht="15" outlineLevel="0" r="611">
      <c r="A611" s="154"/>
      <c r="B611" s="155" t="s">
        <v>841</v>
      </c>
      <c r="C611" s="157" t="n">
        <v>0</v>
      </c>
    </row>
    <row collapsed="false" customFormat="false" customHeight="false" hidden="false" ht="15" outlineLevel="0" r="612">
      <c r="A612" s="154" t="n">
        <v>3614</v>
      </c>
      <c r="B612" s="155"/>
      <c r="C612" s="153" t="n">
        <v>8</v>
      </c>
    </row>
    <row collapsed="false" customFormat="false" customHeight="false" hidden="false" ht="15" outlineLevel="0" r="613">
      <c r="A613" s="154"/>
      <c r="B613" s="155" t="s">
        <v>842</v>
      </c>
      <c r="C613" s="157" t="n">
        <v>8</v>
      </c>
    </row>
    <row collapsed="false" customFormat="false" customHeight="false" hidden="false" ht="15" outlineLevel="0" r="614">
      <c r="A614" s="154" t="n">
        <v>4549</v>
      </c>
      <c r="B614" s="155"/>
      <c r="C614" s="153" t="n">
        <v>6</v>
      </c>
    </row>
    <row collapsed="false" customFormat="false" customHeight="false" hidden="false" ht="15" outlineLevel="0" r="615">
      <c r="A615" s="154"/>
      <c r="B615" s="155" t="s">
        <v>843</v>
      </c>
      <c r="C615" s="157" t="n">
        <v>6</v>
      </c>
    </row>
    <row collapsed="false" customFormat="false" customHeight="false" hidden="false" ht="15" outlineLevel="0" r="616">
      <c r="A616" s="154" t="n">
        <v>6671</v>
      </c>
      <c r="B616" s="155"/>
      <c r="C616" s="153" t="n">
        <v>0</v>
      </c>
    </row>
    <row collapsed="false" customFormat="false" customHeight="false" hidden="false" ht="15" outlineLevel="0" r="617">
      <c r="A617" s="154"/>
      <c r="B617" s="155" t="s">
        <v>844</v>
      </c>
      <c r="C617" s="157" t="n">
        <v>0</v>
      </c>
    </row>
    <row collapsed="false" customFormat="false" customHeight="false" hidden="false" ht="15" outlineLevel="0" r="618">
      <c r="A618" s="154" t="n">
        <v>18629</v>
      </c>
      <c r="B618" s="155"/>
      <c r="C618" s="153" t="n">
        <v>13</v>
      </c>
    </row>
    <row collapsed="false" customFormat="false" customHeight="false" hidden="false" ht="15" outlineLevel="0" r="619">
      <c r="A619" s="154"/>
      <c r="B619" s="155" t="s">
        <v>845</v>
      </c>
      <c r="C619" s="157" t="n">
        <v>13</v>
      </c>
    </row>
    <row collapsed="false" customFormat="false" customHeight="false" hidden="false" ht="15" outlineLevel="0" r="620">
      <c r="A620" s="158" t="s">
        <v>408</v>
      </c>
      <c r="B620" s="159"/>
      <c r="C620" s="160" t="n">
        <v>2587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8" activeCellId="0" pane="topLeft" sqref="J8"/>
    </sheetView>
  </sheetViews>
  <sheetFormatPr defaultRowHeight="15"/>
  <cols>
    <col collapsed="false" hidden="false" max="1" min="1" style="0" width="13.4285714285714"/>
    <col collapsed="false" hidden="false" max="2" min="2" style="0" width="33.5663265306122"/>
    <col collapsed="false" hidden="false" max="3" min="3" style="0" width="10.7295918367347"/>
    <col collapsed="false" hidden="false" max="5" min="4" style="0" width="13.4285714285714"/>
    <col collapsed="false" hidden="false" max="6" min="6" style="0" width="14.4285714285714"/>
    <col collapsed="false" hidden="false" max="9" min="7" style="0" width="13.4285714285714"/>
    <col collapsed="false" hidden="false" max="10" min="10" style="0" width="10.7295918367347"/>
    <col collapsed="false" hidden="false" max="11" min="11" style="0" width="19.1428571428571"/>
    <col collapsed="false" hidden="false" max="12" min="12" style="0" width="26.4234693877551"/>
    <col collapsed="false" hidden="false" max="1025" min="13" style="0" width="10.7295918367347"/>
  </cols>
  <sheetData>
    <row collapsed="false" customFormat="false" customHeight="false" hidden="false" ht="15" outlineLevel="0" r="1">
      <c r="A1" s="161" t="s">
        <v>846</v>
      </c>
      <c r="B1" s="20" t="s">
        <v>847</v>
      </c>
      <c r="C1" s="20" t="s">
        <v>848</v>
      </c>
      <c r="D1" s="161" t="s">
        <v>849</v>
      </c>
      <c r="E1" s="161" t="s">
        <v>850</v>
      </c>
      <c r="F1" s="161" t="s">
        <v>851</v>
      </c>
      <c r="G1" s="161" t="s">
        <v>852</v>
      </c>
      <c r="H1" s="161" t="s">
        <v>853</v>
      </c>
      <c r="I1" s="161" t="s">
        <v>854</v>
      </c>
      <c r="J1" s="20" t="s">
        <v>855</v>
      </c>
      <c r="K1" s="20" t="s">
        <v>856</v>
      </c>
      <c r="L1" s="20" t="s">
        <v>857</v>
      </c>
    </row>
    <row collapsed="false" customFormat="false" customHeight="false" hidden="false" ht="15" outlineLevel="0" r="2">
      <c r="A2" s="161" t="n">
        <v>104995</v>
      </c>
      <c r="B2" s="20" t="s">
        <v>858</v>
      </c>
      <c r="C2" s="20" t="s">
        <v>859</v>
      </c>
      <c r="D2" s="161" t="n">
        <v>98097</v>
      </c>
      <c r="E2" s="161" t="n">
        <v>107789</v>
      </c>
      <c r="F2" s="161" t="n">
        <v>205886</v>
      </c>
      <c r="G2" s="161" t="n">
        <v>84468</v>
      </c>
      <c r="H2" s="161" t="n">
        <v>130771</v>
      </c>
      <c r="I2" s="161" t="n">
        <v>156720</v>
      </c>
      <c r="J2" s="20"/>
      <c r="K2" s="20" t="s">
        <v>13</v>
      </c>
      <c r="L2" s="20" t="s">
        <v>13</v>
      </c>
    </row>
    <row collapsed="false" customFormat="false" customHeight="false" hidden="false" ht="15" outlineLevel="0" r="3">
      <c r="A3" s="161" t="n">
        <v>69679</v>
      </c>
      <c r="B3" s="20" t="s">
        <v>860</v>
      </c>
      <c r="C3" s="20" t="s">
        <v>861</v>
      </c>
      <c r="D3" s="161" t="n">
        <v>68042</v>
      </c>
      <c r="E3" s="161" t="n">
        <v>89890</v>
      </c>
      <c r="F3" s="161" t="n">
        <v>157932</v>
      </c>
      <c r="G3" s="161" t="n">
        <v>73156</v>
      </c>
      <c r="H3" s="161" t="n">
        <v>107967</v>
      </c>
      <c r="I3" s="161" t="n">
        <v>141738</v>
      </c>
      <c r="J3" s="20"/>
      <c r="K3" s="20" t="s">
        <v>13</v>
      </c>
      <c r="L3" s="20" t="s">
        <v>13</v>
      </c>
    </row>
    <row collapsed="false" customFormat="false" customHeight="false" hidden="false" ht="15" outlineLevel="0" r="4">
      <c r="A4" s="161" t="n">
        <v>104979</v>
      </c>
      <c r="B4" s="20" t="s">
        <v>862</v>
      </c>
      <c r="C4" s="20" t="s">
        <v>863</v>
      </c>
      <c r="D4" s="161" t="n">
        <v>85601</v>
      </c>
      <c r="E4" s="161" t="n">
        <v>101936</v>
      </c>
      <c r="F4" s="161" t="n">
        <v>187537</v>
      </c>
      <c r="G4" s="161" t="n">
        <v>80489</v>
      </c>
      <c r="H4" s="161" t="n">
        <v>101161</v>
      </c>
      <c r="I4" s="161" t="n">
        <v>151210</v>
      </c>
      <c r="J4" s="20"/>
      <c r="K4" s="20" t="s">
        <v>13</v>
      </c>
      <c r="L4" s="20" t="s">
        <v>13</v>
      </c>
    </row>
    <row collapsed="false" customFormat="false" customHeight="false" hidden="false" ht="15" outlineLevel="0" r="5">
      <c r="A5" s="161" t="n">
        <v>74728</v>
      </c>
      <c r="B5" s="20" t="s">
        <v>864</v>
      </c>
      <c r="C5" s="20" t="s">
        <v>865</v>
      </c>
      <c r="D5" s="161" t="n">
        <v>103166</v>
      </c>
      <c r="E5" s="161" t="n">
        <v>115079</v>
      </c>
      <c r="F5" s="161" t="n">
        <v>218245</v>
      </c>
      <c r="G5" s="161" t="n">
        <v>76455</v>
      </c>
      <c r="H5" s="161" t="n">
        <v>82926</v>
      </c>
      <c r="I5" s="161" t="n">
        <v>139360</v>
      </c>
      <c r="J5" s="20"/>
      <c r="K5" s="20" t="s">
        <v>13</v>
      </c>
      <c r="L5" s="20" t="s">
        <v>13</v>
      </c>
    </row>
    <row collapsed="false" customFormat="false" customHeight="false" hidden="false" ht="15" outlineLevel="0" r="6">
      <c r="A6" s="161" t="n">
        <v>69677</v>
      </c>
      <c r="B6" s="20" t="s">
        <v>866</v>
      </c>
      <c r="C6" s="20" t="s">
        <v>867</v>
      </c>
      <c r="D6" s="161" t="n">
        <v>80806</v>
      </c>
      <c r="E6" s="161" t="n">
        <v>98199</v>
      </c>
      <c r="F6" s="161" t="n">
        <v>179005</v>
      </c>
      <c r="G6" s="161" t="n">
        <v>76846</v>
      </c>
      <c r="H6" s="161" t="n">
        <v>92750</v>
      </c>
      <c r="I6" s="161" t="n">
        <v>146452</v>
      </c>
      <c r="J6" s="20"/>
      <c r="K6" s="20" t="s">
        <v>13</v>
      </c>
      <c r="L6" s="20" t="s">
        <v>13</v>
      </c>
    </row>
    <row collapsed="false" customFormat="false" customHeight="false" hidden="false" ht="15" outlineLevel="0" r="7">
      <c r="A7" s="161" t="n">
        <v>106597</v>
      </c>
      <c r="B7" s="20" t="s">
        <v>868</v>
      </c>
      <c r="C7" s="20" t="s">
        <v>869</v>
      </c>
      <c r="D7" s="161" t="n">
        <v>78870</v>
      </c>
      <c r="E7" s="161" t="n">
        <v>97206</v>
      </c>
      <c r="F7" s="161" t="n">
        <v>176076</v>
      </c>
      <c r="G7" s="161" t="n">
        <v>75189</v>
      </c>
      <c r="H7" s="161" t="n">
        <v>93368</v>
      </c>
      <c r="I7" s="161" t="n">
        <v>145884</v>
      </c>
      <c r="J7" s="20"/>
      <c r="K7" s="20" t="s">
        <v>13</v>
      </c>
      <c r="L7" s="20" t="s">
        <v>13</v>
      </c>
    </row>
    <row collapsed="false" customFormat="false" customHeight="false" hidden="false" ht="15" outlineLevel="0" r="8">
      <c r="A8" s="161" t="n">
        <v>69678</v>
      </c>
      <c r="B8" s="20" t="s">
        <v>870</v>
      </c>
      <c r="C8" s="20" t="s">
        <v>871</v>
      </c>
      <c r="D8" s="161" t="n">
        <v>102481</v>
      </c>
      <c r="E8" s="161" t="n">
        <v>118110</v>
      </c>
      <c r="F8" s="161" t="n">
        <v>220591</v>
      </c>
      <c r="G8" s="161" t="n">
        <v>81483</v>
      </c>
      <c r="H8" s="161" t="n">
        <v>89520</v>
      </c>
      <c r="I8" s="161" t="n">
        <v>146068</v>
      </c>
      <c r="J8" s="20"/>
      <c r="K8" s="20" t="s">
        <v>13</v>
      </c>
      <c r="L8" s="20" t="s">
        <v>13</v>
      </c>
    </row>
    <row collapsed="false" customFormat="false" customHeight="false" hidden="false" ht="15" outlineLevel="0" r="9">
      <c r="A9" s="161" t="n">
        <v>18755</v>
      </c>
      <c r="B9" s="20" t="s">
        <v>872</v>
      </c>
      <c r="C9" s="20" t="s">
        <v>873</v>
      </c>
      <c r="D9" s="161" t="n">
        <v>89545</v>
      </c>
      <c r="E9" s="161" t="n">
        <v>97692</v>
      </c>
      <c r="F9" s="161" t="n">
        <v>187237</v>
      </c>
      <c r="G9" s="161" t="n">
        <v>58204</v>
      </c>
      <c r="H9" s="161" t="n">
        <v>55377</v>
      </c>
      <c r="I9" s="161" t="n">
        <v>97262</v>
      </c>
      <c r="J9" s="20"/>
      <c r="K9" s="20" t="s">
        <v>13</v>
      </c>
      <c r="L9" s="20" t="s">
        <v>13</v>
      </c>
    </row>
    <row collapsed="false" customFormat="false" customHeight="false" hidden="false" ht="15" outlineLevel="0" r="10">
      <c r="A10" s="161" t="n">
        <v>105001</v>
      </c>
      <c r="B10" s="20" t="s">
        <v>874</v>
      </c>
      <c r="C10" s="20" t="s">
        <v>875</v>
      </c>
      <c r="D10" s="161" t="n">
        <v>76207</v>
      </c>
      <c r="E10" s="161" t="n">
        <v>85590</v>
      </c>
      <c r="F10" s="161" t="n">
        <v>161797</v>
      </c>
      <c r="G10" s="161" t="n">
        <v>56495</v>
      </c>
      <c r="H10" s="161" t="n">
        <v>63322</v>
      </c>
      <c r="I10" s="161" t="n">
        <v>104710</v>
      </c>
      <c r="J10" s="20"/>
      <c r="K10" s="20" t="s">
        <v>13</v>
      </c>
      <c r="L10" s="20" t="s">
        <v>13</v>
      </c>
    </row>
    <row collapsed="false" customFormat="false" customHeight="false" hidden="false" ht="15" outlineLevel="0" r="11">
      <c r="A11" s="161" t="n">
        <v>105002</v>
      </c>
      <c r="B11" s="20" t="s">
        <v>876</v>
      </c>
      <c r="C11" s="20" t="s">
        <v>877</v>
      </c>
      <c r="D11" s="161" t="n">
        <v>76972</v>
      </c>
      <c r="E11" s="161" t="n">
        <v>89050</v>
      </c>
      <c r="F11" s="161" t="n">
        <v>166022</v>
      </c>
      <c r="G11" s="161" t="n">
        <v>61453</v>
      </c>
      <c r="H11" s="161" t="n">
        <v>71572</v>
      </c>
      <c r="I11" s="161" t="n">
        <v>116664</v>
      </c>
      <c r="J11" s="20"/>
      <c r="K11" s="20" t="s">
        <v>13</v>
      </c>
      <c r="L11" s="20" t="s">
        <v>13</v>
      </c>
    </row>
    <row collapsed="false" customFormat="false" customHeight="false" hidden="false" ht="15" outlineLevel="0" r="12">
      <c r="A12" s="161" t="n">
        <v>104942</v>
      </c>
      <c r="B12" s="20" t="s">
        <v>878</v>
      </c>
      <c r="C12" s="20" t="s">
        <v>879</v>
      </c>
      <c r="D12" s="161" t="n">
        <v>88469</v>
      </c>
      <c r="E12" s="161" t="n">
        <v>101363</v>
      </c>
      <c r="F12" s="161" t="n">
        <v>189832</v>
      </c>
      <c r="G12" s="161" t="n">
        <v>71460</v>
      </c>
      <c r="H12" s="161" t="n">
        <v>84649</v>
      </c>
      <c r="I12" s="161" t="n">
        <v>137304</v>
      </c>
      <c r="J12" s="20"/>
      <c r="K12" s="20" t="s">
        <v>13</v>
      </c>
      <c r="L12" s="20" t="s">
        <v>13</v>
      </c>
    </row>
    <row collapsed="false" customFormat="false" customHeight="false" hidden="false" ht="15" outlineLevel="0" r="13">
      <c r="A13" s="161" t="n">
        <v>69676</v>
      </c>
      <c r="B13" s="20" t="s">
        <v>880</v>
      </c>
      <c r="C13" s="20" t="s">
        <v>881</v>
      </c>
      <c r="D13" s="161" t="n">
        <v>92527</v>
      </c>
      <c r="E13" s="161" t="n">
        <v>107589</v>
      </c>
      <c r="F13" s="161" t="n">
        <v>200116</v>
      </c>
      <c r="G13" s="161" t="n">
        <v>78547</v>
      </c>
      <c r="H13" s="161" t="n">
        <v>93409</v>
      </c>
      <c r="I13" s="161" t="n">
        <v>149990</v>
      </c>
      <c r="J13" s="20"/>
      <c r="K13" s="20" t="s">
        <v>13</v>
      </c>
      <c r="L13" s="20" t="s">
        <v>13</v>
      </c>
    </row>
    <row collapsed="false" customFormat="false" customHeight="false" hidden="false" ht="15" outlineLevel="0" r="14">
      <c r="A14" s="161" t="n">
        <v>48889</v>
      </c>
      <c r="B14" s="20" t="s">
        <v>882</v>
      </c>
      <c r="C14" s="20" t="s">
        <v>883</v>
      </c>
      <c r="D14" s="161" t="n">
        <v>103832</v>
      </c>
      <c r="E14" s="161" t="n">
        <v>127499</v>
      </c>
      <c r="F14" s="161" t="n">
        <v>231331</v>
      </c>
      <c r="G14" s="161" t="n">
        <v>100506</v>
      </c>
      <c r="H14" s="161" t="n">
        <v>129633</v>
      </c>
      <c r="I14" s="161" t="n">
        <v>195464</v>
      </c>
      <c r="J14" s="20"/>
      <c r="K14" s="20" t="s">
        <v>13</v>
      </c>
      <c r="L14" s="20" t="s">
        <v>13</v>
      </c>
    </row>
    <row collapsed="false" customFormat="false" customHeight="false" hidden="false" ht="15" outlineLevel="0" r="15">
      <c r="A15" s="161" t="n">
        <v>18739</v>
      </c>
      <c r="B15" s="20" t="s">
        <v>884</v>
      </c>
      <c r="C15" s="20" t="s">
        <v>885</v>
      </c>
      <c r="D15" s="161" t="n">
        <v>100581</v>
      </c>
      <c r="E15" s="161" t="n">
        <v>125389</v>
      </c>
      <c r="F15" s="161" t="n">
        <v>225970</v>
      </c>
      <c r="G15" s="161" t="n">
        <v>102918</v>
      </c>
      <c r="H15" s="161" t="n">
        <v>141222</v>
      </c>
      <c r="I15" s="161" t="n">
        <v>199104</v>
      </c>
      <c r="J15" s="20"/>
      <c r="K15" s="20" t="s">
        <v>13</v>
      </c>
      <c r="L15" s="20" t="s">
        <v>13</v>
      </c>
    </row>
    <row collapsed="false" customFormat="false" customHeight="false" hidden="false" ht="15" outlineLevel="0" r="16">
      <c r="A16" s="161" t="n">
        <v>18740</v>
      </c>
      <c r="B16" s="20" t="s">
        <v>886</v>
      </c>
      <c r="C16" s="20" t="s">
        <v>887</v>
      </c>
      <c r="D16" s="161" t="n">
        <v>84485</v>
      </c>
      <c r="E16" s="161" t="n">
        <v>98089</v>
      </c>
      <c r="F16" s="161" t="n">
        <v>182574</v>
      </c>
      <c r="G16" s="161" t="n">
        <v>72465</v>
      </c>
      <c r="H16" s="161" t="n">
        <v>86326</v>
      </c>
      <c r="I16" s="161" t="n">
        <v>138066</v>
      </c>
      <c r="J16" s="20"/>
      <c r="K16" s="20" t="s">
        <v>13</v>
      </c>
      <c r="L16" s="20" t="s">
        <v>13</v>
      </c>
    </row>
    <row collapsed="false" customFormat="false" customHeight="false" hidden="false" ht="15" outlineLevel="0" r="17">
      <c r="A17" s="161" t="n">
        <v>69730</v>
      </c>
      <c r="B17" s="20" t="s">
        <v>888</v>
      </c>
      <c r="C17" s="20" t="s">
        <v>889</v>
      </c>
      <c r="D17" s="161" t="n">
        <v>8405</v>
      </c>
      <c r="E17" s="161" t="n">
        <v>8667</v>
      </c>
      <c r="F17" s="161" t="n">
        <v>17072</v>
      </c>
      <c r="G17" s="161" t="n">
        <v>6237</v>
      </c>
      <c r="H17" s="161" t="n">
        <v>7932</v>
      </c>
      <c r="I17" s="161" t="n">
        <v>12194</v>
      </c>
      <c r="J17" s="20" t="s">
        <v>890</v>
      </c>
      <c r="K17" s="20" t="s">
        <v>439</v>
      </c>
      <c r="L17" s="20" t="s">
        <v>439</v>
      </c>
    </row>
    <row collapsed="false" customFormat="false" customHeight="false" hidden="false" ht="15" outlineLevel="0" r="18">
      <c r="A18" s="161" t="n">
        <v>104945</v>
      </c>
      <c r="B18" s="20" t="s">
        <v>891</v>
      </c>
      <c r="C18" s="20" t="s">
        <v>892</v>
      </c>
      <c r="D18" s="161" t="n">
        <v>5909</v>
      </c>
      <c r="E18" s="161" t="n">
        <v>6138</v>
      </c>
      <c r="F18" s="161" t="n">
        <v>12047</v>
      </c>
      <c r="G18" s="161" t="n">
        <v>4199</v>
      </c>
      <c r="H18" s="161" t="n">
        <v>5211</v>
      </c>
      <c r="I18" s="161" t="n">
        <v>8180</v>
      </c>
      <c r="J18" s="20"/>
      <c r="K18" s="20" t="s">
        <v>439</v>
      </c>
      <c r="L18" s="20" t="s">
        <v>440</v>
      </c>
    </row>
    <row collapsed="false" customFormat="false" customHeight="false" hidden="false" ht="15" outlineLevel="0" r="19">
      <c r="A19" s="161" t="n">
        <v>104955</v>
      </c>
      <c r="B19" s="20" t="s">
        <v>893</v>
      </c>
      <c r="C19" s="20" t="s">
        <v>894</v>
      </c>
      <c r="D19" s="161" t="n">
        <v>5181</v>
      </c>
      <c r="E19" s="161" t="n">
        <v>5473</v>
      </c>
      <c r="F19" s="161" t="n">
        <v>10654</v>
      </c>
      <c r="G19" s="161" t="n">
        <v>3828</v>
      </c>
      <c r="H19" s="161" t="n">
        <v>4939</v>
      </c>
      <c r="I19" s="161" t="n">
        <v>7450</v>
      </c>
      <c r="J19" s="20"/>
      <c r="K19" s="20" t="s">
        <v>441</v>
      </c>
      <c r="L19" s="20" t="s">
        <v>441</v>
      </c>
    </row>
    <row collapsed="false" customFormat="false" customHeight="false" hidden="false" ht="15" outlineLevel="0" r="20">
      <c r="A20" s="161" t="n">
        <v>104972</v>
      </c>
      <c r="B20" s="20" t="s">
        <v>895</v>
      </c>
      <c r="C20" s="20" t="s">
        <v>896</v>
      </c>
      <c r="D20" s="161" t="n">
        <v>270247</v>
      </c>
      <c r="E20" s="161" t="n">
        <v>282655</v>
      </c>
      <c r="F20" s="161" t="n">
        <v>552902</v>
      </c>
      <c r="G20" s="161" t="n">
        <v>156918</v>
      </c>
      <c r="H20" s="161" t="n">
        <v>156204</v>
      </c>
      <c r="I20" s="161" t="n">
        <v>285228</v>
      </c>
      <c r="J20" s="20"/>
      <c r="K20" s="20" t="s">
        <v>13</v>
      </c>
      <c r="L20" s="20" t="s">
        <v>13</v>
      </c>
    </row>
    <row collapsed="false" customFormat="false" customHeight="false" hidden="false" ht="15" outlineLevel="0" r="21">
      <c r="A21" s="161" t="n">
        <v>106606</v>
      </c>
      <c r="B21" s="20" t="s">
        <v>897</v>
      </c>
      <c r="C21" s="20" t="s">
        <v>898</v>
      </c>
      <c r="D21" s="161" t="n">
        <v>162264</v>
      </c>
      <c r="E21" s="161" t="n">
        <v>180413</v>
      </c>
      <c r="F21" s="161" t="n">
        <v>342677</v>
      </c>
      <c r="G21" s="161" t="n">
        <v>113142</v>
      </c>
      <c r="H21" s="161" t="n">
        <v>121292</v>
      </c>
      <c r="I21" s="161" t="n">
        <v>207322</v>
      </c>
      <c r="J21" s="20"/>
      <c r="K21" s="20" t="s">
        <v>13</v>
      </c>
      <c r="L21" s="20" t="s">
        <v>13</v>
      </c>
    </row>
    <row collapsed="false" customFormat="false" customHeight="false" hidden="false" ht="15" outlineLevel="0" r="22">
      <c r="A22" s="161" t="n">
        <v>56244</v>
      </c>
      <c r="B22" s="20" t="s">
        <v>899</v>
      </c>
      <c r="C22" s="20" t="s">
        <v>900</v>
      </c>
      <c r="D22" s="161" t="n">
        <v>9985</v>
      </c>
      <c r="E22" s="161" t="n">
        <v>10352</v>
      </c>
      <c r="F22" s="161" t="n">
        <v>20337</v>
      </c>
      <c r="G22" s="161" t="n">
        <v>6967</v>
      </c>
      <c r="H22" s="161" t="n">
        <v>8408</v>
      </c>
      <c r="I22" s="161" t="n">
        <v>13536</v>
      </c>
      <c r="J22" s="20"/>
      <c r="K22" s="20" t="s">
        <v>901</v>
      </c>
      <c r="L22" s="20" t="s">
        <v>440</v>
      </c>
    </row>
    <row collapsed="false" customFormat="false" customHeight="false" hidden="false" ht="15" outlineLevel="0" r="23">
      <c r="A23" s="161" t="n">
        <v>18897</v>
      </c>
      <c r="B23" s="20" t="s">
        <v>902</v>
      </c>
      <c r="C23" s="20" t="s">
        <v>903</v>
      </c>
      <c r="D23" s="161" t="n">
        <v>31648</v>
      </c>
      <c r="E23" s="161" t="n">
        <v>33632</v>
      </c>
      <c r="F23" s="161" t="n">
        <v>65280</v>
      </c>
      <c r="G23" s="161" t="n">
        <v>22020</v>
      </c>
      <c r="H23" s="161" t="n">
        <v>25703</v>
      </c>
      <c r="I23" s="161" t="n">
        <v>42100</v>
      </c>
      <c r="J23" s="20"/>
      <c r="K23" s="20" t="s">
        <v>901</v>
      </c>
      <c r="L23" s="20" t="s">
        <v>440</v>
      </c>
    </row>
    <row collapsed="false" customFormat="false" customHeight="false" hidden="false" ht="15" outlineLevel="0" r="24">
      <c r="A24" s="161" t="n">
        <v>106607</v>
      </c>
      <c r="B24" s="20" t="s">
        <v>904</v>
      </c>
      <c r="C24" s="20" t="s">
        <v>905</v>
      </c>
      <c r="D24" s="161" t="n">
        <v>144648</v>
      </c>
      <c r="E24" s="161" t="n">
        <v>156924</v>
      </c>
      <c r="F24" s="161" t="n">
        <v>301572</v>
      </c>
      <c r="G24" s="161" t="n">
        <v>105342</v>
      </c>
      <c r="H24" s="161" t="n">
        <v>124721</v>
      </c>
      <c r="I24" s="161" t="n">
        <v>204074</v>
      </c>
      <c r="J24" s="20" t="s">
        <v>890</v>
      </c>
      <c r="K24" s="20" t="s">
        <v>439</v>
      </c>
      <c r="L24" s="20" t="s">
        <v>442</v>
      </c>
    </row>
    <row collapsed="false" customFormat="false" customHeight="false" hidden="false" ht="15" outlineLevel="0" r="25">
      <c r="A25" s="161" t="n">
        <v>69708</v>
      </c>
      <c r="B25" s="20" t="s">
        <v>906</v>
      </c>
      <c r="C25" s="20" t="s">
        <v>907</v>
      </c>
      <c r="D25" s="161" t="n">
        <v>21520</v>
      </c>
      <c r="E25" s="161" t="n">
        <v>22303</v>
      </c>
      <c r="F25" s="161" t="n">
        <v>43823</v>
      </c>
      <c r="G25" s="161" t="n">
        <v>14720</v>
      </c>
      <c r="H25" s="161" t="n">
        <v>17444</v>
      </c>
      <c r="I25" s="161" t="n">
        <v>28044</v>
      </c>
      <c r="J25" s="20"/>
      <c r="K25" s="20" t="s">
        <v>901</v>
      </c>
      <c r="L25" s="20" t="s">
        <v>440</v>
      </c>
    </row>
    <row collapsed="false" customFormat="false" customHeight="false" hidden="false" ht="15" outlineLevel="0" r="26">
      <c r="A26" s="161" t="n">
        <v>106603</v>
      </c>
      <c r="B26" s="20" t="s">
        <v>908</v>
      </c>
      <c r="C26" s="20" t="s">
        <v>909</v>
      </c>
      <c r="D26" s="161" t="n">
        <v>16193</v>
      </c>
      <c r="E26" s="161" t="n">
        <v>16568</v>
      </c>
      <c r="F26" s="161" t="n">
        <v>32761</v>
      </c>
      <c r="G26" s="161" t="n">
        <v>10416</v>
      </c>
      <c r="H26" s="161" t="n">
        <v>12301</v>
      </c>
      <c r="I26" s="161" t="n">
        <v>20002</v>
      </c>
      <c r="J26" s="20"/>
      <c r="K26" s="20" t="s">
        <v>441</v>
      </c>
      <c r="L26" s="20" t="s">
        <v>441</v>
      </c>
    </row>
    <row collapsed="false" customFormat="false" customHeight="false" hidden="false" ht="15" outlineLevel="0" r="27">
      <c r="A27" s="161" t="n">
        <v>56402</v>
      </c>
      <c r="B27" s="20" t="s">
        <v>910</v>
      </c>
      <c r="C27" s="20" t="s">
        <v>911</v>
      </c>
      <c r="D27" s="161" t="n">
        <v>13979</v>
      </c>
      <c r="E27" s="161" t="n">
        <v>15065</v>
      </c>
      <c r="F27" s="161" t="n">
        <v>29044</v>
      </c>
      <c r="G27" s="161" t="n">
        <v>9546</v>
      </c>
      <c r="H27" s="161" t="n">
        <v>10870</v>
      </c>
      <c r="I27" s="161" t="n">
        <v>18424</v>
      </c>
      <c r="J27" s="20"/>
      <c r="K27" s="20" t="s">
        <v>441</v>
      </c>
      <c r="L27" s="20" t="s">
        <v>441</v>
      </c>
    </row>
    <row collapsed="false" customFormat="false" customHeight="false" hidden="false" ht="15" outlineLevel="0" r="28">
      <c r="A28" s="161" t="n">
        <v>18898</v>
      </c>
      <c r="B28" s="20" t="s">
        <v>912</v>
      </c>
      <c r="C28" s="20" t="s">
        <v>913</v>
      </c>
      <c r="D28" s="161" t="n">
        <v>10239</v>
      </c>
      <c r="E28" s="161" t="n">
        <v>10000</v>
      </c>
      <c r="F28" s="161" t="n">
        <v>20239</v>
      </c>
      <c r="G28" s="161" t="n">
        <v>6786</v>
      </c>
      <c r="H28" s="161" t="n">
        <v>8437</v>
      </c>
      <c r="I28" s="161" t="n">
        <v>13276</v>
      </c>
      <c r="J28" s="20"/>
      <c r="K28" s="20" t="s">
        <v>901</v>
      </c>
      <c r="L28" s="20" t="s">
        <v>440</v>
      </c>
    </row>
    <row collapsed="false" customFormat="false" customHeight="false" hidden="false" ht="15" outlineLevel="0" r="29">
      <c r="A29" s="161" t="n">
        <v>104985</v>
      </c>
      <c r="B29" s="20" t="s">
        <v>914</v>
      </c>
      <c r="C29" s="20" t="s">
        <v>915</v>
      </c>
      <c r="D29" s="161" t="n">
        <v>158608</v>
      </c>
      <c r="E29" s="161" t="n">
        <v>165636</v>
      </c>
      <c r="F29" s="161" t="n">
        <v>324244</v>
      </c>
      <c r="G29" s="161" t="n">
        <v>93164</v>
      </c>
      <c r="H29" s="161" t="n">
        <v>96025</v>
      </c>
      <c r="I29" s="161" t="n">
        <v>172496</v>
      </c>
      <c r="J29" s="20"/>
      <c r="K29" s="20" t="s">
        <v>13</v>
      </c>
      <c r="L29" s="20" t="s">
        <v>13</v>
      </c>
    </row>
    <row collapsed="false" customFormat="false" customHeight="false" hidden="false" ht="15" outlineLevel="0" r="30">
      <c r="A30" s="161" t="n">
        <v>69697</v>
      </c>
      <c r="B30" s="20" t="s">
        <v>916</v>
      </c>
      <c r="C30" s="20" t="s">
        <v>917</v>
      </c>
      <c r="D30" s="161" t="n">
        <v>43012</v>
      </c>
      <c r="E30" s="161" t="n">
        <v>45458</v>
      </c>
      <c r="F30" s="161" t="n">
        <v>88470</v>
      </c>
      <c r="G30" s="161" t="n">
        <v>27449</v>
      </c>
      <c r="H30" s="161" t="n">
        <v>29507</v>
      </c>
      <c r="I30" s="161" t="n">
        <v>51556</v>
      </c>
      <c r="J30" s="20"/>
      <c r="K30" s="20" t="s">
        <v>13</v>
      </c>
      <c r="L30" s="20" t="s">
        <v>13</v>
      </c>
    </row>
    <row collapsed="false" customFormat="false" customHeight="false" hidden="false" ht="15" outlineLevel="0" r="31">
      <c r="A31" s="161" t="n">
        <v>106605</v>
      </c>
      <c r="B31" s="20" t="s">
        <v>918</v>
      </c>
      <c r="C31" s="20" t="s">
        <v>919</v>
      </c>
      <c r="D31" s="161" t="n">
        <v>16828</v>
      </c>
      <c r="E31" s="161" t="n">
        <v>17362</v>
      </c>
      <c r="F31" s="161" t="n">
        <v>34190</v>
      </c>
      <c r="G31" s="161" t="n">
        <v>12002</v>
      </c>
      <c r="H31" s="161" t="n">
        <v>15141</v>
      </c>
      <c r="I31" s="161" t="n">
        <v>23416</v>
      </c>
      <c r="J31" s="20"/>
      <c r="K31" s="20" t="s">
        <v>901</v>
      </c>
      <c r="L31" s="20" t="s">
        <v>440</v>
      </c>
    </row>
    <row collapsed="false" customFormat="false" customHeight="false" hidden="false" ht="15" outlineLevel="0" r="32">
      <c r="A32" s="161" t="n">
        <v>56004</v>
      </c>
      <c r="B32" s="20" t="s">
        <v>920</v>
      </c>
      <c r="C32" s="20" t="s">
        <v>921</v>
      </c>
      <c r="D32" s="161" t="n">
        <v>20025</v>
      </c>
      <c r="E32" s="161" t="n">
        <v>21311</v>
      </c>
      <c r="F32" s="161" t="n">
        <v>41336</v>
      </c>
      <c r="G32" s="161" t="n">
        <v>14291</v>
      </c>
      <c r="H32" s="161" t="n">
        <v>16519</v>
      </c>
      <c r="I32" s="161" t="n">
        <v>26914</v>
      </c>
      <c r="J32" s="20"/>
      <c r="K32" s="20" t="s">
        <v>441</v>
      </c>
      <c r="L32" s="20" t="s">
        <v>441</v>
      </c>
    </row>
    <row collapsed="false" customFormat="false" customHeight="false" hidden="false" ht="15" outlineLevel="0" r="33">
      <c r="A33" s="161" t="n">
        <v>105005</v>
      </c>
      <c r="B33" s="20" t="s">
        <v>922</v>
      </c>
      <c r="C33" s="20" t="s">
        <v>923</v>
      </c>
      <c r="D33" s="161" t="n">
        <v>13064</v>
      </c>
      <c r="E33" s="161" t="n">
        <v>13303</v>
      </c>
      <c r="F33" s="161" t="n">
        <v>26367</v>
      </c>
      <c r="G33" s="161" t="n">
        <v>8324</v>
      </c>
      <c r="H33" s="161" t="n">
        <v>10550</v>
      </c>
      <c r="I33" s="161" t="n">
        <v>16032</v>
      </c>
      <c r="J33" s="20"/>
      <c r="K33" s="20" t="s">
        <v>901</v>
      </c>
      <c r="L33" s="20" t="s">
        <v>440</v>
      </c>
    </row>
    <row collapsed="false" customFormat="false" customHeight="false" hidden="false" ht="15" outlineLevel="0" r="34">
      <c r="A34" s="161" t="n">
        <v>48859</v>
      </c>
      <c r="B34" s="20" t="s">
        <v>924</v>
      </c>
      <c r="C34" s="20" t="s">
        <v>925</v>
      </c>
      <c r="D34" s="161" t="n">
        <v>47271</v>
      </c>
      <c r="E34" s="161" t="n">
        <v>47190</v>
      </c>
      <c r="F34" s="161" t="n">
        <v>94461</v>
      </c>
      <c r="G34" s="161" t="n">
        <v>28111</v>
      </c>
      <c r="H34" s="161" t="n">
        <v>31867</v>
      </c>
      <c r="I34" s="161" t="n">
        <v>51954</v>
      </c>
      <c r="J34" s="20"/>
      <c r="K34" s="20" t="s">
        <v>13</v>
      </c>
      <c r="L34" s="20" t="s">
        <v>13</v>
      </c>
    </row>
    <row collapsed="false" customFormat="false" customHeight="false" hidden="false" ht="15" outlineLevel="0" r="35">
      <c r="A35" s="161" t="n">
        <v>48747</v>
      </c>
      <c r="B35" s="20" t="s">
        <v>926</v>
      </c>
      <c r="C35" s="20" t="s">
        <v>927</v>
      </c>
      <c r="D35" s="161" t="n">
        <v>25920</v>
      </c>
      <c r="E35" s="161" t="n">
        <v>25972</v>
      </c>
      <c r="F35" s="161" t="n">
        <v>51892</v>
      </c>
      <c r="G35" s="161" t="n">
        <v>15312</v>
      </c>
      <c r="H35" s="161" t="n">
        <v>18269</v>
      </c>
      <c r="I35" s="161" t="n">
        <v>29300</v>
      </c>
      <c r="J35" s="20"/>
      <c r="K35" s="20" t="s">
        <v>13</v>
      </c>
      <c r="L35" s="20" t="s">
        <v>13</v>
      </c>
    </row>
    <row collapsed="false" customFormat="false" customHeight="false" hidden="false" ht="15" outlineLevel="0" r="36">
      <c r="A36" s="161" t="n">
        <v>18813</v>
      </c>
      <c r="B36" s="20" t="s">
        <v>928</v>
      </c>
      <c r="C36" s="20" t="s">
        <v>929</v>
      </c>
      <c r="D36" s="161" t="n">
        <v>7058</v>
      </c>
      <c r="E36" s="161" t="n">
        <v>7436</v>
      </c>
      <c r="F36" s="161" t="n">
        <v>14494</v>
      </c>
      <c r="G36" s="161" t="n">
        <v>4672</v>
      </c>
      <c r="H36" s="161" t="n">
        <v>5227</v>
      </c>
      <c r="I36" s="161" t="n">
        <v>8962</v>
      </c>
      <c r="J36" s="20"/>
      <c r="K36" s="20" t="s">
        <v>441</v>
      </c>
      <c r="L36" s="20" t="s">
        <v>441</v>
      </c>
    </row>
    <row collapsed="false" customFormat="false" customHeight="false" hidden="false" ht="15" outlineLevel="0" r="37">
      <c r="A37" s="161" t="n">
        <v>69727</v>
      </c>
      <c r="B37" s="20" t="s">
        <v>930</v>
      </c>
      <c r="C37" s="20" t="s">
        <v>931</v>
      </c>
      <c r="D37" s="161" t="n">
        <v>10856</v>
      </c>
      <c r="E37" s="161" t="n">
        <v>11381</v>
      </c>
      <c r="F37" s="161" t="n">
        <v>22237</v>
      </c>
      <c r="G37" s="161" t="n">
        <v>7775</v>
      </c>
      <c r="H37" s="161" t="n">
        <v>9446</v>
      </c>
      <c r="I37" s="161" t="n">
        <v>15008</v>
      </c>
      <c r="J37" s="20"/>
      <c r="K37" s="20" t="s">
        <v>439</v>
      </c>
      <c r="L37" s="20" t="s">
        <v>440</v>
      </c>
    </row>
    <row collapsed="false" customFormat="false" customHeight="false" hidden="false" ht="15" outlineLevel="0" r="38">
      <c r="A38" s="161" t="n">
        <v>69700</v>
      </c>
      <c r="B38" s="20" t="s">
        <v>932</v>
      </c>
      <c r="C38" s="20" t="s">
        <v>933</v>
      </c>
      <c r="D38" s="161" t="n">
        <v>5806</v>
      </c>
      <c r="E38" s="161" t="n">
        <v>5764</v>
      </c>
      <c r="F38" s="161" t="n">
        <v>11570</v>
      </c>
      <c r="G38" s="161" t="n">
        <v>3976</v>
      </c>
      <c r="H38" s="161" t="n">
        <v>5011</v>
      </c>
      <c r="I38" s="161" t="n">
        <v>7664</v>
      </c>
      <c r="J38" s="20"/>
      <c r="K38" s="20" t="s">
        <v>443</v>
      </c>
      <c r="L38" s="20" t="s">
        <v>443</v>
      </c>
    </row>
    <row collapsed="false" customFormat="false" customHeight="false" hidden="false" ht="15" outlineLevel="0" r="39">
      <c r="A39" s="161" t="n">
        <v>69696</v>
      </c>
      <c r="B39" s="20" t="s">
        <v>934</v>
      </c>
      <c r="C39" s="20" t="s">
        <v>935</v>
      </c>
      <c r="D39" s="161" t="n">
        <v>7328</v>
      </c>
      <c r="E39" s="161" t="n">
        <v>7364</v>
      </c>
      <c r="F39" s="161" t="n">
        <v>14692</v>
      </c>
      <c r="G39" s="161" t="n">
        <v>4631</v>
      </c>
      <c r="H39" s="161" t="n">
        <v>5571</v>
      </c>
      <c r="I39" s="161" t="n">
        <v>8996</v>
      </c>
      <c r="J39" s="20"/>
      <c r="K39" s="20" t="s">
        <v>441</v>
      </c>
      <c r="L39" s="20" t="s">
        <v>441</v>
      </c>
    </row>
    <row collapsed="false" customFormat="false" customHeight="false" hidden="false" ht="15" outlineLevel="0" r="40">
      <c r="A40" s="161" t="n">
        <v>104946</v>
      </c>
      <c r="B40" s="20" t="s">
        <v>936</v>
      </c>
      <c r="C40" s="20" t="s">
        <v>937</v>
      </c>
      <c r="D40" s="161" t="n">
        <v>3997</v>
      </c>
      <c r="E40" s="161" t="n">
        <v>4208</v>
      </c>
      <c r="F40" s="161" t="n">
        <v>8205</v>
      </c>
      <c r="G40" s="161" t="n">
        <v>2721</v>
      </c>
      <c r="H40" s="161" t="n">
        <v>3371</v>
      </c>
      <c r="I40" s="161" t="n">
        <v>5332</v>
      </c>
      <c r="J40" s="20"/>
      <c r="K40" s="20" t="s">
        <v>901</v>
      </c>
      <c r="L40" s="20" t="s">
        <v>440</v>
      </c>
    </row>
    <row collapsed="false" customFormat="false" customHeight="false" hidden="false" ht="15" outlineLevel="0" r="41">
      <c r="A41" s="161" t="n">
        <v>25613</v>
      </c>
      <c r="B41" s="20" t="s">
        <v>938</v>
      </c>
      <c r="C41" s="20" t="s">
        <v>939</v>
      </c>
      <c r="D41" s="161" t="n">
        <v>12109</v>
      </c>
      <c r="E41" s="161" t="n">
        <v>12781</v>
      </c>
      <c r="F41" s="161" t="n">
        <v>24890</v>
      </c>
      <c r="G41" s="161" t="n">
        <v>8191</v>
      </c>
      <c r="H41" s="161" t="n">
        <v>9254</v>
      </c>
      <c r="I41" s="161" t="n">
        <v>15852</v>
      </c>
      <c r="J41" s="20"/>
      <c r="K41" s="20" t="s">
        <v>443</v>
      </c>
      <c r="L41" s="20" t="s">
        <v>443</v>
      </c>
    </row>
    <row collapsed="false" customFormat="false" customHeight="false" hidden="false" ht="15" outlineLevel="0" r="42">
      <c r="A42" s="161" t="n">
        <v>106621</v>
      </c>
      <c r="B42" s="20" t="s">
        <v>940</v>
      </c>
      <c r="C42" s="20" t="s">
        <v>941</v>
      </c>
      <c r="D42" s="161" t="n">
        <v>30413</v>
      </c>
      <c r="E42" s="161" t="n">
        <v>31739</v>
      </c>
      <c r="F42" s="161" t="n">
        <v>62152</v>
      </c>
      <c r="G42" s="161" t="n">
        <v>19424</v>
      </c>
      <c r="H42" s="161" t="n">
        <v>23385</v>
      </c>
      <c r="I42" s="161" t="n">
        <v>37410</v>
      </c>
      <c r="J42" s="20" t="s">
        <v>890</v>
      </c>
      <c r="K42" s="20" t="s">
        <v>439</v>
      </c>
      <c r="L42" s="20" t="s">
        <v>442</v>
      </c>
    </row>
    <row collapsed="false" customFormat="false" customHeight="false" hidden="false" ht="15" outlineLevel="0" r="43">
      <c r="A43" s="161" t="n">
        <v>106611</v>
      </c>
      <c r="B43" s="20" t="s">
        <v>942</v>
      </c>
      <c r="C43" s="20" t="s">
        <v>943</v>
      </c>
      <c r="D43" s="161" t="n">
        <v>7701</v>
      </c>
      <c r="E43" s="161" t="n">
        <v>8124</v>
      </c>
      <c r="F43" s="161" t="n">
        <v>15825</v>
      </c>
      <c r="G43" s="161" t="n">
        <v>5689</v>
      </c>
      <c r="H43" s="161" t="n">
        <v>7691</v>
      </c>
      <c r="I43" s="161" t="n">
        <v>11172</v>
      </c>
      <c r="J43" s="20" t="s">
        <v>890</v>
      </c>
      <c r="K43" s="20" t="s">
        <v>439</v>
      </c>
      <c r="L43" s="20" t="s">
        <v>440</v>
      </c>
    </row>
    <row collapsed="false" customFormat="false" customHeight="false" hidden="false" ht="15" outlineLevel="0" r="44">
      <c r="A44" s="161" t="n">
        <v>106612</v>
      </c>
      <c r="B44" s="20" t="s">
        <v>944</v>
      </c>
      <c r="C44" s="20" t="s">
        <v>945</v>
      </c>
      <c r="D44" s="161" t="n">
        <v>11115</v>
      </c>
      <c r="E44" s="161" t="n">
        <v>11818</v>
      </c>
      <c r="F44" s="161" t="n">
        <v>22933</v>
      </c>
      <c r="G44" s="161" t="n">
        <v>8097</v>
      </c>
      <c r="H44" s="161" t="n">
        <v>10026</v>
      </c>
      <c r="I44" s="161" t="n">
        <v>15776</v>
      </c>
      <c r="J44" s="20" t="s">
        <v>890</v>
      </c>
      <c r="K44" s="20" t="s">
        <v>439</v>
      </c>
      <c r="L44" s="20" t="s">
        <v>440</v>
      </c>
    </row>
    <row collapsed="false" customFormat="false" customHeight="false" hidden="false" ht="15" outlineLevel="0" r="45">
      <c r="A45" s="161" t="n">
        <v>106622</v>
      </c>
      <c r="B45" s="20" t="s">
        <v>946</v>
      </c>
      <c r="C45" s="20" t="s">
        <v>947</v>
      </c>
      <c r="D45" s="161" t="n">
        <v>18752</v>
      </c>
      <c r="E45" s="161" t="n">
        <v>19568</v>
      </c>
      <c r="F45" s="161" t="n">
        <v>38320</v>
      </c>
      <c r="G45" s="161" t="n">
        <v>13451</v>
      </c>
      <c r="H45" s="161" t="n">
        <v>16878</v>
      </c>
      <c r="I45" s="161" t="n">
        <v>26208</v>
      </c>
      <c r="J45" s="20" t="s">
        <v>890</v>
      </c>
      <c r="K45" s="20" t="s">
        <v>439</v>
      </c>
      <c r="L45" s="20" t="s">
        <v>440</v>
      </c>
    </row>
    <row collapsed="false" customFormat="false" customHeight="false" hidden="false" ht="15" outlineLevel="0" r="46">
      <c r="A46" s="161" t="n">
        <v>104947</v>
      </c>
      <c r="B46" s="20" t="s">
        <v>948</v>
      </c>
      <c r="C46" s="20" t="s">
        <v>949</v>
      </c>
      <c r="D46" s="161" t="n">
        <v>23690</v>
      </c>
      <c r="E46" s="161" t="n">
        <v>25013</v>
      </c>
      <c r="F46" s="161" t="n">
        <v>48703</v>
      </c>
      <c r="G46" s="161" t="n">
        <v>16496</v>
      </c>
      <c r="H46" s="161" t="n">
        <v>18929</v>
      </c>
      <c r="I46" s="161" t="n">
        <v>31248</v>
      </c>
      <c r="J46" s="20"/>
      <c r="K46" s="20" t="s">
        <v>441</v>
      </c>
      <c r="L46" s="20" t="s">
        <v>441</v>
      </c>
    </row>
    <row collapsed="false" customFormat="false" customHeight="false" hidden="false" ht="15" outlineLevel="0" r="47">
      <c r="A47" s="161" t="n">
        <v>104944</v>
      </c>
      <c r="B47" s="20" t="s">
        <v>950</v>
      </c>
      <c r="C47" s="20" t="s">
        <v>951</v>
      </c>
      <c r="D47" s="161" t="n">
        <v>20707</v>
      </c>
      <c r="E47" s="161" t="n">
        <v>21570</v>
      </c>
      <c r="F47" s="161" t="n">
        <v>42277</v>
      </c>
      <c r="G47" s="161" t="n">
        <v>13903</v>
      </c>
      <c r="H47" s="161" t="n">
        <v>17593</v>
      </c>
      <c r="I47" s="161" t="n">
        <v>26850</v>
      </c>
      <c r="J47" s="20"/>
      <c r="K47" s="20" t="s">
        <v>901</v>
      </c>
      <c r="L47" s="20" t="s">
        <v>440</v>
      </c>
    </row>
    <row collapsed="false" customFormat="false" customHeight="false" hidden="false" ht="15" outlineLevel="0" r="48">
      <c r="A48" s="161" t="n">
        <v>69717</v>
      </c>
      <c r="B48" s="20" t="s">
        <v>952</v>
      </c>
      <c r="C48" s="20" t="s">
        <v>953</v>
      </c>
      <c r="D48" s="161" t="n">
        <v>30744</v>
      </c>
      <c r="E48" s="161" t="n">
        <v>33441</v>
      </c>
      <c r="F48" s="161" t="n">
        <v>64185</v>
      </c>
      <c r="G48" s="161" t="n">
        <v>22083</v>
      </c>
      <c r="H48" s="161" t="n">
        <v>27055</v>
      </c>
      <c r="I48" s="161" t="n">
        <v>42550</v>
      </c>
      <c r="J48" s="20"/>
      <c r="K48" s="20" t="s">
        <v>441</v>
      </c>
      <c r="L48" s="20" t="s">
        <v>441</v>
      </c>
    </row>
    <row collapsed="false" customFormat="false" customHeight="false" hidden="false" ht="15" outlineLevel="0" r="49">
      <c r="A49" s="161" t="n">
        <v>69731</v>
      </c>
      <c r="B49" s="20" t="s">
        <v>954</v>
      </c>
      <c r="C49" s="20" t="s">
        <v>955</v>
      </c>
      <c r="D49" s="161" t="n">
        <v>8402</v>
      </c>
      <c r="E49" s="161" t="n">
        <v>8487</v>
      </c>
      <c r="F49" s="161" t="n">
        <v>16889</v>
      </c>
      <c r="G49" s="161" t="n">
        <v>5479</v>
      </c>
      <c r="H49" s="161" t="n">
        <v>6571</v>
      </c>
      <c r="I49" s="161" t="n">
        <v>10568</v>
      </c>
      <c r="J49" s="20" t="s">
        <v>890</v>
      </c>
      <c r="K49" s="20" t="s">
        <v>439</v>
      </c>
      <c r="L49" s="20" t="s">
        <v>440</v>
      </c>
    </row>
    <row collapsed="false" customFormat="false" customHeight="false" hidden="false" ht="15" outlineLevel="0" r="50">
      <c r="A50" s="161" t="n">
        <v>69726</v>
      </c>
      <c r="B50" s="20" t="s">
        <v>956</v>
      </c>
      <c r="C50" s="20" t="s">
        <v>957</v>
      </c>
      <c r="D50" s="161" t="n">
        <v>13061</v>
      </c>
      <c r="E50" s="161" t="n">
        <v>13981</v>
      </c>
      <c r="F50" s="161" t="n">
        <v>27042</v>
      </c>
      <c r="G50" s="161" t="n">
        <v>9004</v>
      </c>
      <c r="H50" s="161" t="n">
        <v>10553</v>
      </c>
      <c r="I50" s="161" t="n">
        <v>17534</v>
      </c>
      <c r="J50" s="20"/>
      <c r="K50" s="20" t="s">
        <v>901</v>
      </c>
      <c r="L50" s="20" t="s">
        <v>440</v>
      </c>
    </row>
    <row collapsed="false" customFormat="false" customHeight="false" hidden="false" ht="15" outlineLevel="0" r="51">
      <c r="A51" s="161" t="n">
        <v>106613</v>
      </c>
      <c r="B51" s="20" t="s">
        <v>958</v>
      </c>
      <c r="C51" s="20" t="s">
        <v>959</v>
      </c>
      <c r="D51" s="161" t="n">
        <v>27790</v>
      </c>
      <c r="E51" s="161" t="n">
        <v>28939</v>
      </c>
      <c r="F51" s="161" t="n">
        <v>56729</v>
      </c>
      <c r="G51" s="161" t="n">
        <v>17443</v>
      </c>
      <c r="H51" s="161" t="n">
        <v>19343</v>
      </c>
      <c r="I51" s="161" t="n">
        <v>32972</v>
      </c>
      <c r="J51" s="20"/>
      <c r="K51" s="20" t="s">
        <v>13</v>
      </c>
      <c r="L51" s="20" t="s">
        <v>13</v>
      </c>
    </row>
    <row collapsed="false" customFormat="false" customHeight="false" hidden="false" ht="15" outlineLevel="0" r="52">
      <c r="A52" s="161" t="n">
        <v>48860</v>
      </c>
      <c r="B52" s="20" t="s">
        <v>960</v>
      </c>
      <c r="C52" s="20" t="s">
        <v>961</v>
      </c>
      <c r="D52" s="161" t="n">
        <v>106017</v>
      </c>
      <c r="E52" s="161" t="n">
        <v>107602</v>
      </c>
      <c r="F52" s="161" t="n">
        <v>213619</v>
      </c>
      <c r="G52" s="161" t="n">
        <v>59981</v>
      </c>
      <c r="H52" s="161" t="n">
        <v>65378</v>
      </c>
      <c r="I52" s="161" t="n">
        <v>109752</v>
      </c>
      <c r="J52" s="20"/>
      <c r="K52" s="20" t="s">
        <v>13</v>
      </c>
      <c r="L52" s="20" t="s">
        <v>13</v>
      </c>
    </row>
    <row collapsed="false" customFormat="false" customHeight="false" hidden="false" ht="15" outlineLevel="0" r="53">
      <c r="A53" s="161" t="n">
        <v>69720</v>
      </c>
      <c r="B53" s="20" t="s">
        <v>962</v>
      </c>
      <c r="C53" s="20" t="s">
        <v>963</v>
      </c>
      <c r="D53" s="161" t="n">
        <v>147980</v>
      </c>
      <c r="E53" s="161" t="n">
        <v>152979</v>
      </c>
      <c r="F53" s="161" t="n">
        <v>300959</v>
      </c>
      <c r="G53" s="161" t="n">
        <v>85952</v>
      </c>
      <c r="H53" s="161" t="n">
        <v>88153</v>
      </c>
      <c r="I53" s="161" t="n">
        <v>155910</v>
      </c>
      <c r="J53" s="20"/>
      <c r="K53" s="20" t="s">
        <v>13</v>
      </c>
      <c r="L53" s="20" t="s">
        <v>13</v>
      </c>
    </row>
    <row collapsed="false" customFormat="false" customHeight="false" hidden="false" ht="15" outlineLevel="0" r="54">
      <c r="A54" s="161" t="n">
        <v>18899</v>
      </c>
      <c r="B54" s="20" t="s">
        <v>964</v>
      </c>
      <c r="C54" s="20" t="s">
        <v>965</v>
      </c>
      <c r="D54" s="161" t="n">
        <v>14923</v>
      </c>
      <c r="E54" s="161" t="n">
        <v>14882</v>
      </c>
      <c r="F54" s="161" t="n">
        <v>29805</v>
      </c>
      <c r="G54" s="161" t="n">
        <v>9101</v>
      </c>
      <c r="H54" s="161" t="n">
        <v>12685</v>
      </c>
      <c r="I54" s="161" t="n">
        <v>17252</v>
      </c>
      <c r="J54" s="20"/>
      <c r="K54" s="20" t="s">
        <v>13</v>
      </c>
      <c r="L54" s="20" t="s">
        <v>13</v>
      </c>
    </row>
    <row collapsed="false" customFormat="false" customHeight="false" hidden="false" ht="15" outlineLevel="0" r="55">
      <c r="A55" s="161" t="n">
        <v>48792</v>
      </c>
      <c r="B55" s="20" t="s">
        <v>966</v>
      </c>
      <c r="C55" s="20" t="s">
        <v>967</v>
      </c>
      <c r="D55" s="161" t="n">
        <v>81902</v>
      </c>
      <c r="E55" s="161" t="n">
        <v>81820</v>
      </c>
      <c r="F55" s="161" t="n">
        <v>163722</v>
      </c>
      <c r="G55" s="161" t="n">
        <v>44487</v>
      </c>
      <c r="H55" s="161" t="n">
        <v>49204</v>
      </c>
      <c r="I55" s="161" t="n">
        <v>83322</v>
      </c>
      <c r="J55" s="20"/>
      <c r="K55" s="20" t="s">
        <v>13</v>
      </c>
      <c r="L55" s="20" t="s">
        <v>13</v>
      </c>
    </row>
    <row collapsed="false" customFormat="false" customHeight="false" hidden="false" ht="15" outlineLevel="0" r="56">
      <c r="A56" s="161" t="n">
        <v>18817</v>
      </c>
      <c r="B56" s="20" t="s">
        <v>968</v>
      </c>
      <c r="C56" s="20" t="s">
        <v>969</v>
      </c>
      <c r="D56" s="161" t="n">
        <v>212909</v>
      </c>
      <c r="E56" s="161" t="n">
        <v>213096</v>
      </c>
      <c r="F56" s="161" t="n">
        <v>426005</v>
      </c>
      <c r="G56" s="161" t="n">
        <v>113135</v>
      </c>
      <c r="H56" s="161" t="n">
        <v>113989</v>
      </c>
      <c r="I56" s="161" t="n">
        <v>208256</v>
      </c>
      <c r="J56" s="20"/>
      <c r="K56" s="20" t="s">
        <v>13</v>
      </c>
      <c r="L56" s="20" t="s">
        <v>13</v>
      </c>
    </row>
    <row collapsed="false" customFormat="false" customHeight="false" hidden="false" ht="15" outlineLevel="0" r="57">
      <c r="A57" s="161" t="n">
        <v>69725</v>
      </c>
      <c r="B57" s="20" t="s">
        <v>970</v>
      </c>
      <c r="C57" s="20" t="s">
        <v>971</v>
      </c>
      <c r="D57" s="161" t="n">
        <v>4419</v>
      </c>
      <c r="E57" s="161" t="n">
        <v>4450</v>
      </c>
      <c r="F57" s="161" t="n">
        <v>8869</v>
      </c>
      <c r="G57" s="161" t="n">
        <v>2986</v>
      </c>
      <c r="H57" s="161" t="n">
        <v>3895</v>
      </c>
      <c r="I57" s="161" t="n">
        <v>5846</v>
      </c>
      <c r="J57" s="20"/>
      <c r="K57" s="20" t="s">
        <v>443</v>
      </c>
      <c r="L57" s="20" t="s">
        <v>443</v>
      </c>
    </row>
    <row collapsed="false" customFormat="false" customHeight="false" hidden="false" ht="15" outlineLevel="0" r="58">
      <c r="A58" s="161" t="n">
        <v>106624</v>
      </c>
      <c r="B58" s="20" t="s">
        <v>972</v>
      </c>
      <c r="C58" s="20" t="s">
        <v>973</v>
      </c>
      <c r="D58" s="161" t="n">
        <v>19404</v>
      </c>
      <c r="E58" s="161" t="n">
        <v>20190</v>
      </c>
      <c r="F58" s="161" t="n">
        <v>39594</v>
      </c>
      <c r="G58" s="161" t="n">
        <v>12732</v>
      </c>
      <c r="H58" s="161" t="n">
        <v>25095</v>
      </c>
      <c r="I58" s="161" t="n">
        <v>24678</v>
      </c>
      <c r="J58" s="20"/>
      <c r="K58" s="20" t="s">
        <v>901</v>
      </c>
      <c r="L58" s="20" t="s">
        <v>440</v>
      </c>
    </row>
    <row collapsed="false" customFormat="false" customHeight="false" hidden="false" ht="15" outlineLevel="0" r="59">
      <c r="A59" s="161" t="n">
        <v>18896</v>
      </c>
      <c r="B59" s="20" t="s">
        <v>974</v>
      </c>
      <c r="C59" s="20" t="s">
        <v>975</v>
      </c>
      <c r="D59" s="161" t="n">
        <v>6280</v>
      </c>
      <c r="E59" s="161" t="n">
        <v>4850</v>
      </c>
      <c r="F59" s="161" t="n">
        <v>11130</v>
      </c>
      <c r="G59" s="161" t="n">
        <v>3308</v>
      </c>
      <c r="H59" s="161" t="n">
        <v>4099</v>
      </c>
      <c r="I59" s="161" t="n">
        <v>6348</v>
      </c>
      <c r="J59" s="20"/>
      <c r="K59" s="20" t="s">
        <v>901</v>
      </c>
      <c r="L59" s="20" t="s">
        <v>440</v>
      </c>
    </row>
    <row collapsed="false" customFormat="false" customHeight="false" hidden="false" ht="15" outlineLevel="0" r="60">
      <c r="A60" s="161" t="n">
        <v>18814</v>
      </c>
      <c r="B60" s="20" t="s">
        <v>976</v>
      </c>
      <c r="C60" s="20" t="s">
        <v>977</v>
      </c>
      <c r="D60" s="161" t="n">
        <v>7268</v>
      </c>
      <c r="E60" s="161" t="n">
        <v>7635</v>
      </c>
      <c r="F60" s="161" t="n">
        <v>14903</v>
      </c>
      <c r="G60" s="161" t="n">
        <v>5327</v>
      </c>
      <c r="H60" s="161" t="n">
        <v>6819</v>
      </c>
      <c r="I60" s="161" t="n">
        <v>10496</v>
      </c>
      <c r="J60" s="20"/>
      <c r="K60" s="20" t="s">
        <v>443</v>
      </c>
      <c r="L60" s="20" t="s">
        <v>443</v>
      </c>
    </row>
    <row collapsed="false" customFormat="false" customHeight="false" hidden="false" ht="15" outlineLevel="0" r="61">
      <c r="A61" s="161" t="n">
        <v>25701</v>
      </c>
      <c r="B61" s="20" t="s">
        <v>978</v>
      </c>
      <c r="C61" s="20" t="s">
        <v>979</v>
      </c>
      <c r="D61" s="161" t="n">
        <v>8483</v>
      </c>
      <c r="E61" s="161" t="n">
        <v>8882</v>
      </c>
      <c r="F61" s="161" t="n">
        <v>17365</v>
      </c>
      <c r="G61" s="161" t="n">
        <v>6008</v>
      </c>
      <c r="H61" s="161" t="n">
        <v>7962</v>
      </c>
      <c r="I61" s="161" t="n">
        <v>11758</v>
      </c>
      <c r="J61" s="20"/>
      <c r="K61" s="20" t="s">
        <v>901</v>
      </c>
      <c r="L61" s="20" t="s">
        <v>440</v>
      </c>
    </row>
    <row collapsed="false" customFormat="false" customHeight="false" hidden="false" ht="15" outlineLevel="0" r="62">
      <c r="A62" s="161" t="n">
        <v>69733</v>
      </c>
      <c r="B62" s="20" t="s">
        <v>980</v>
      </c>
      <c r="C62" s="20" t="s">
        <v>981</v>
      </c>
      <c r="D62" s="161" t="n">
        <v>1444</v>
      </c>
      <c r="E62" s="161" t="n">
        <v>1372</v>
      </c>
      <c r="F62" s="161" t="n">
        <v>2816</v>
      </c>
      <c r="G62" s="161" t="n">
        <v>1005</v>
      </c>
      <c r="H62" s="161" t="n">
        <v>1495</v>
      </c>
      <c r="I62" s="161" t="n">
        <v>1996</v>
      </c>
      <c r="J62" s="20"/>
      <c r="K62" s="20" t="s">
        <v>901</v>
      </c>
      <c r="L62" s="20" t="s">
        <v>440</v>
      </c>
    </row>
    <row collapsed="false" customFormat="false" customHeight="false" hidden="false" ht="15" outlineLevel="0" r="63">
      <c r="A63" s="161" t="n">
        <v>69710</v>
      </c>
      <c r="B63" s="20" t="s">
        <v>982</v>
      </c>
      <c r="C63" s="20" t="s">
        <v>983</v>
      </c>
      <c r="D63" s="161" t="n">
        <v>9527</v>
      </c>
      <c r="E63" s="161" t="n">
        <v>10220</v>
      </c>
      <c r="F63" s="161" t="n">
        <v>19747</v>
      </c>
      <c r="G63" s="161" t="n">
        <v>6332</v>
      </c>
      <c r="H63" s="161" t="n">
        <v>7636</v>
      </c>
      <c r="I63" s="161" t="n">
        <v>12324</v>
      </c>
      <c r="J63" s="20"/>
      <c r="K63" s="20" t="s">
        <v>901</v>
      </c>
      <c r="L63" s="20" t="s">
        <v>440</v>
      </c>
    </row>
    <row collapsed="false" customFormat="false" customHeight="false" hidden="false" ht="15" outlineLevel="0" r="64">
      <c r="A64" s="161" t="n">
        <v>69718</v>
      </c>
      <c r="B64" s="20" t="s">
        <v>984</v>
      </c>
      <c r="C64" s="20" t="s">
        <v>985</v>
      </c>
      <c r="D64" s="161" t="n">
        <v>5328</v>
      </c>
      <c r="E64" s="161" t="n">
        <v>5455</v>
      </c>
      <c r="F64" s="161" t="n">
        <v>10783</v>
      </c>
      <c r="G64" s="161" t="n">
        <v>3777</v>
      </c>
      <c r="H64" s="161" t="n">
        <v>4982</v>
      </c>
      <c r="I64" s="161" t="n">
        <v>7378</v>
      </c>
      <c r="J64" s="20" t="s">
        <v>890</v>
      </c>
      <c r="K64" s="20" t="s">
        <v>439</v>
      </c>
      <c r="L64" s="20" t="s">
        <v>440</v>
      </c>
    </row>
    <row collapsed="false" customFormat="false" customHeight="false" hidden="false" ht="15" outlineLevel="0" r="65">
      <c r="A65" s="161" t="n">
        <v>47004</v>
      </c>
      <c r="B65" s="20" t="s">
        <v>986</v>
      </c>
      <c r="C65" s="20" t="s">
        <v>987</v>
      </c>
      <c r="D65" s="161" t="n">
        <v>7275</v>
      </c>
      <c r="E65" s="161" t="n">
        <v>7614</v>
      </c>
      <c r="F65" s="161" t="n">
        <v>14889</v>
      </c>
      <c r="G65" s="161" t="n">
        <v>4641</v>
      </c>
      <c r="H65" s="161" t="n">
        <v>5470</v>
      </c>
      <c r="I65" s="161" t="n">
        <v>8932</v>
      </c>
      <c r="J65" s="20"/>
      <c r="K65" s="20" t="s">
        <v>13</v>
      </c>
      <c r="L65" s="20" t="s">
        <v>13</v>
      </c>
    </row>
    <row collapsed="false" customFormat="false" customHeight="false" hidden="false" ht="15" outlineLevel="0" r="66">
      <c r="A66" s="161" t="n">
        <v>104948</v>
      </c>
      <c r="B66" s="20" t="s">
        <v>988</v>
      </c>
      <c r="C66" s="20" t="s">
        <v>989</v>
      </c>
      <c r="D66" s="161" t="n">
        <v>1893</v>
      </c>
      <c r="E66" s="161" t="n">
        <v>1807</v>
      </c>
      <c r="F66" s="161" t="n">
        <v>3700</v>
      </c>
      <c r="G66" s="161" t="n">
        <v>1176</v>
      </c>
      <c r="H66" s="161" t="n">
        <v>1659</v>
      </c>
      <c r="I66" s="161" t="n">
        <v>2292</v>
      </c>
      <c r="J66" s="20"/>
      <c r="K66" s="20" t="s">
        <v>901</v>
      </c>
      <c r="L66" s="20" t="s">
        <v>440</v>
      </c>
    </row>
    <row collapsed="false" customFormat="false" customHeight="false" hidden="false" ht="15" outlineLevel="0" r="67">
      <c r="A67" s="161" t="n">
        <v>104957</v>
      </c>
      <c r="B67" s="20" t="s">
        <v>990</v>
      </c>
      <c r="C67" s="20" t="s">
        <v>991</v>
      </c>
      <c r="D67" s="161" t="n">
        <v>5560</v>
      </c>
      <c r="E67" s="161" t="n">
        <v>5642</v>
      </c>
      <c r="F67" s="161" t="n">
        <v>11202</v>
      </c>
      <c r="G67" s="161" t="n">
        <v>3782</v>
      </c>
      <c r="H67" s="161" t="n">
        <v>5276</v>
      </c>
      <c r="I67" s="161" t="n">
        <v>7294</v>
      </c>
      <c r="J67" s="20"/>
      <c r="K67" s="20" t="s">
        <v>13</v>
      </c>
      <c r="L67" s="20" t="s">
        <v>440</v>
      </c>
    </row>
    <row collapsed="false" customFormat="false" customHeight="false" hidden="false" ht="15" outlineLevel="0" r="68">
      <c r="A68" s="161" t="n">
        <v>69722</v>
      </c>
      <c r="B68" s="20" t="s">
        <v>992</v>
      </c>
      <c r="C68" s="20" t="s">
        <v>993</v>
      </c>
      <c r="D68" s="161" t="n">
        <v>5639</v>
      </c>
      <c r="E68" s="161" t="n">
        <v>5622</v>
      </c>
      <c r="F68" s="161" t="n">
        <v>11261</v>
      </c>
      <c r="G68" s="161" t="n">
        <v>3888</v>
      </c>
      <c r="H68" s="161" t="n">
        <v>5124</v>
      </c>
      <c r="I68" s="161" t="n">
        <v>7640</v>
      </c>
      <c r="J68" s="20"/>
      <c r="K68" s="20" t="s">
        <v>443</v>
      </c>
      <c r="L68" s="20" t="s">
        <v>443</v>
      </c>
    </row>
    <row collapsed="false" customFormat="false" customHeight="false" hidden="false" ht="15" outlineLevel="0" r="69">
      <c r="A69" s="161" t="n">
        <v>18866</v>
      </c>
      <c r="B69" s="20" t="s">
        <v>994</v>
      </c>
      <c r="C69" s="20" t="s">
        <v>995</v>
      </c>
      <c r="D69" s="161" t="n">
        <v>295294</v>
      </c>
      <c r="E69" s="161" t="n">
        <v>323695</v>
      </c>
      <c r="F69" s="161" t="n">
        <v>618989</v>
      </c>
      <c r="G69" s="161" t="n">
        <v>209794</v>
      </c>
      <c r="H69" s="161" t="n">
        <v>307404</v>
      </c>
      <c r="I69" s="161" t="n">
        <v>402078</v>
      </c>
      <c r="J69" s="20"/>
      <c r="K69" s="20" t="s">
        <v>901</v>
      </c>
      <c r="L69" s="20" t="s">
        <v>440</v>
      </c>
    </row>
    <row collapsed="false" customFormat="false" customHeight="false" hidden="false" ht="15" outlineLevel="0" r="70">
      <c r="A70" s="161" t="n">
        <v>106608</v>
      </c>
      <c r="B70" s="20" t="s">
        <v>996</v>
      </c>
      <c r="C70" s="20" t="s">
        <v>997</v>
      </c>
      <c r="D70" s="161" t="n">
        <v>43221</v>
      </c>
      <c r="E70" s="161" t="n">
        <v>43964</v>
      </c>
      <c r="F70" s="161" t="n">
        <v>87185</v>
      </c>
      <c r="G70" s="161" t="n">
        <v>24926</v>
      </c>
      <c r="H70" s="161" t="n">
        <v>29309</v>
      </c>
      <c r="I70" s="161" t="n">
        <v>45448</v>
      </c>
      <c r="J70" s="20"/>
      <c r="K70" s="20" t="s">
        <v>13</v>
      </c>
      <c r="L70" s="20" t="s">
        <v>13</v>
      </c>
    </row>
    <row collapsed="false" customFormat="false" customHeight="false" hidden="false" ht="15" outlineLevel="0" r="71">
      <c r="A71" s="161" t="n">
        <v>18865</v>
      </c>
      <c r="B71" s="20" t="s">
        <v>998</v>
      </c>
      <c r="C71" s="20" t="s">
        <v>999</v>
      </c>
      <c r="D71" s="161" t="n">
        <v>198094</v>
      </c>
      <c r="E71" s="161" t="n">
        <v>216102</v>
      </c>
      <c r="F71" s="161" t="n">
        <v>414196</v>
      </c>
      <c r="G71" s="161" t="n">
        <v>133202</v>
      </c>
      <c r="H71" s="161" t="n">
        <v>138011</v>
      </c>
      <c r="I71" s="161" t="n">
        <v>242784</v>
      </c>
      <c r="J71" s="20"/>
      <c r="K71" s="20" t="s">
        <v>13</v>
      </c>
      <c r="L71" s="20" t="s">
        <v>13</v>
      </c>
    </row>
    <row collapsed="false" customFormat="false" customHeight="false" hidden="false" ht="15" outlineLevel="0" r="72">
      <c r="A72" s="161" t="n">
        <v>69711</v>
      </c>
      <c r="B72" s="20" t="s">
        <v>1000</v>
      </c>
      <c r="C72" s="20" t="s">
        <v>1001</v>
      </c>
      <c r="D72" s="161" t="n">
        <v>8894</v>
      </c>
      <c r="E72" s="161" t="n">
        <v>9184</v>
      </c>
      <c r="F72" s="161" t="n">
        <v>18078</v>
      </c>
      <c r="G72" s="161" t="n">
        <v>6286</v>
      </c>
      <c r="H72" s="161" t="n">
        <v>7751</v>
      </c>
      <c r="I72" s="161" t="n">
        <v>12344</v>
      </c>
      <c r="J72" s="20"/>
      <c r="K72" s="20" t="s">
        <v>441</v>
      </c>
      <c r="L72" s="20" t="s">
        <v>441</v>
      </c>
    </row>
    <row collapsed="false" customFormat="false" customHeight="false" hidden="false" ht="15" outlineLevel="0" r="73">
      <c r="A73" s="161" t="n">
        <v>69709</v>
      </c>
      <c r="B73" s="20" t="s">
        <v>1002</v>
      </c>
      <c r="C73" s="20" t="s">
        <v>1003</v>
      </c>
      <c r="D73" s="161" t="n">
        <v>15554</v>
      </c>
      <c r="E73" s="161" t="n">
        <v>15310</v>
      </c>
      <c r="F73" s="161" t="n">
        <v>30864</v>
      </c>
      <c r="G73" s="161" t="n">
        <v>10342</v>
      </c>
      <c r="H73" s="161" t="n">
        <v>12604</v>
      </c>
      <c r="I73" s="161" t="n">
        <v>20240</v>
      </c>
      <c r="J73" s="20"/>
      <c r="K73" s="20" t="s">
        <v>443</v>
      </c>
      <c r="L73" s="20" t="s">
        <v>443</v>
      </c>
    </row>
    <row collapsed="false" customFormat="false" customHeight="false" hidden="false" ht="15" outlineLevel="0" r="74">
      <c r="A74" s="161" t="n">
        <v>104949</v>
      </c>
      <c r="B74" s="20" t="s">
        <v>1004</v>
      </c>
      <c r="C74" s="20" t="s">
        <v>1005</v>
      </c>
      <c r="D74" s="161" t="n">
        <v>5928</v>
      </c>
      <c r="E74" s="161" t="n">
        <v>5898</v>
      </c>
      <c r="F74" s="161" t="n">
        <v>11826</v>
      </c>
      <c r="G74" s="161" t="n">
        <v>4224</v>
      </c>
      <c r="H74" s="161" t="n">
        <v>5387</v>
      </c>
      <c r="I74" s="161" t="n">
        <v>8268</v>
      </c>
      <c r="J74" s="20" t="s">
        <v>890</v>
      </c>
      <c r="K74" s="20" t="s">
        <v>439</v>
      </c>
      <c r="L74" s="20" t="s">
        <v>439</v>
      </c>
    </row>
    <row collapsed="false" customFormat="false" customHeight="false" hidden="false" ht="15" outlineLevel="0" r="75">
      <c r="A75" s="161" t="n">
        <v>69714</v>
      </c>
      <c r="B75" s="20" t="s">
        <v>1006</v>
      </c>
      <c r="C75" s="20" t="s">
        <v>1007</v>
      </c>
      <c r="D75" s="161" t="n">
        <v>4739</v>
      </c>
      <c r="E75" s="161" t="n">
        <v>4846</v>
      </c>
      <c r="F75" s="161" t="n">
        <v>9585</v>
      </c>
      <c r="G75" s="161" t="n">
        <v>3295</v>
      </c>
      <c r="H75" s="161" t="n">
        <v>3992</v>
      </c>
      <c r="I75" s="161" t="n">
        <v>6412</v>
      </c>
      <c r="J75" s="20"/>
      <c r="K75" s="20" t="s">
        <v>901</v>
      </c>
      <c r="L75" s="20" t="s">
        <v>440</v>
      </c>
    </row>
    <row collapsed="false" customFormat="false" customHeight="false" hidden="false" ht="15" outlineLevel="0" r="76">
      <c r="A76" s="161" t="n">
        <v>56307</v>
      </c>
      <c r="B76" s="20" t="s">
        <v>1008</v>
      </c>
      <c r="C76" s="20" t="s">
        <v>1009</v>
      </c>
      <c r="D76" s="161" t="n">
        <v>87278</v>
      </c>
      <c r="E76" s="161" t="n">
        <v>93963</v>
      </c>
      <c r="F76" s="161" t="n">
        <v>181241</v>
      </c>
      <c r="G76" s="161" t="n">
        <v>55122</v>
      </c>
      <c r="H76" s="161" t="n">
        <v>55440</v>
      </c>
      <c r="I76" s="161" t="n">
        <v>100806</v>
      </c>
      <c r="J76" s="20"/>
      <c r="K76" s="20" t="s">
        <v>13</v>
      </c>
      <c r="L76" s="20" t="s">
        <v>13</v>
      </c>
    </row>
    <row collapsed="false" customFormat="false" customHeight="false" hidden="false" ht="15" outlineLevel="0" r="77">
      <c r="A77" s="161" t="n">
        <v>106609</v>
      </c>
      <c r="B77" s="20" t="s">
        <v>1010</v>
      </c>
      <c r="C77" s="20" t="s">
        <v>1011</v>
      </c>
      <c r="D77" s="161" t="n">
        <v>81188</v>
      </c>
      <c r="E77" s="161" t="n">
        <v>86636</v>
      </c>
      <c r="F77" s="161" t="n">
        <v>167824</v>
      </c>
      <c r="G77" s="161" t="n">
        <v>51444</v>
      </c>
      <c r="H77" s="161" t="n">
        <v>54363</v>
      </c>
      <c r="I77" s="161" t="n">
        <v>96148</v>
      </c>
      <c r="J77" s="20"/>
      <c r="K77" s="20" t="s">
        <v>13</v>
      </c>
      <c r="L77" s="20" t="s">
        <v>13</v>
      </c>
    </row>
    <row collapsed="false" customFormat="false" customHeight="false" hidden="false" ht="15" outlineLevel="0" r="78">
      <c r="A78" s="161" t="n">
        <v>104973</v>
      </c>
      <c r="B78" s="20" t="s">
        <v>1012</v>
      </c>
      <c r="C78" s="20" t="s">
        <v>1013</v>
      </c>
      <c r="D78" s="161" t="n">
        <v>131291</v>
      </c>
      <c r="E78" s="161" t="n">
        <v>134690</v>
      </c>
      <c r="F78" s="161" t="n">
        <v>265981</v>
      </c>
      <c r="G78" s="161" t="n">
        <v>71722</v>
      </c>
      <c r="H78" s="161" t="n">
        <v>72231</v>
      </c>
      <c r="I78" s="161" t="n">
        <v>131416</v>
      </c>
      <c r="J78" s="20"/>
      <c r="K78" s="20" t="s">
        <v>13</v>
      </c>
      <c r="L78" s="20" t="s">
        <v>13</v>
      </c>
    </row>
    <row collapsed="false" customFormat="false" customHeight="false" hidden="false" ht="15" outlineLevel="0" r="79">
      <c r="A79" s="161" t="n">
        <v>18815</v>
      </c>
      <c r="B79" s="20" t="s">
        <v>1014</v>
      </c>
      <c r="C79" s="20" t="s">
        <v>1015</v>
      </c>
      <c r="D79" s="161" t="n">
        <v>43464</v>
      </c>
      <c r="E79" s="161" t="n">
        <v>46841</v>
      </c>
      <c r="F79" s="161" t="n">
        <v>90305</v>
      </c>
      <c r="G79" s="161" t="n">
        <v>30315</v>
      </c>
      <c r="H79" s="161" t="n">
        <v>35494</v>
      </c>
      <c r="I79" s="161" t="n">
        <v>58146</v>
      </c>
      <c r="J79" s="20"/>
      <c r="K79" s="20" t="s">
        <v>441</v>
      </c>
      <c r="L79" s="20" t="s">
        <v>441</v>
      </c>
    </row>
    <row collapsed="false" customFormat="false" customHeight="false" hidden="false" ht="15" outlineLevel="0" r="80">
      <c r="A80" s="161" t="n">
        <v>104974</v>
      </c>
      <c r="B80" s="20" t="s">
        <v>1016</v>
      </c>
      <c r="C80" s="20" t="s">
        <v>1017</v>
      </c>
      <c r="D80" s="161" t="n">
        <v>34239</v>
      </c>
      <c r="E80" s="161" t="n">
        <v>35394</v>
      </c>
      <c r="F80" s="161" t="n">
        <v>69633</v>
      </c>
      <c r="G80" s="161" t="n">
        <v>23949</v>
      </c>
      <c r="H80" s="161" t="n">
        <v>97857</v>
      </c>
      <c r="I80" s="161" t="n">
        <v>46482</v>
      </c>
      <c r="J80" s="20"/>
      <c r="K80" s="20" t="s">
        <v>901</v>
      </c>
      <c r="L80" s="20" t="s">
        <v>440</v>
      </c>
    </row>
    <row collapsed="false" customFormat="false" customHeight="false" hidden="false" ht="15" outlineLevel="0" r="81">
      <c r="A81" s="161" t="n">
        <v>104962</v>
      </c>
      <c r="B81" s="20" t="s">
        <v>1018</v>
      </c>
      <c r="C81" s="20" t="s">
        <v>1019</v>
      </c>
      <c r="D81" s="161" t="n">
        <v>866690</v>
      </c>
      <c r="E81" s="161" t="n">
        <v>909126</v>
      </c>
      <c r="F81" s="161" t="n">
        <v>1775816</v>
      </c>
      <c r="G81" s="161" t="n">
        <v>484909</v>
      </c>
      <c r="H81" s="161" t="n">
        <v>447306</v>
      </c>
      <c r="I81" s="161" t="n">
        <v>810676</v>
      </c>
      <c r="J81" s="20"/>
      <c r="K81" s="20" t="s">
        <v>13</v>
      </c>
      <c r="L81" s="20" t="s">
        <v>13</v>
      </c>
    </row>
    <row collapsed="false" customFormat="false" customHeight="false" hidden="false" ht="15" outlineLevel="0" r="82">
      <c r="A82" s="161" t="n">
        <v>104975</v>
      </c>
      <c r="B82" s="20" t="s">
        <v>1020</v>
      </c>
      <c r="C82" s="20" t="s">
        <v>1021</v>
      </c>
      <c r="D82" s="161" t="n">
        <v>218873</v>
      </c>
      <c r="E82" s="161" t="n">
        <v>240390</v>
      </c>
      <c r="F82" s="161" t="n">
        <v>459263</v>
      </c>
      <c r="G82" s="161" t="n">
        <v>149594</v>
      </c>
      <c r="H82" s="161" t="n">
        <v>157867</v>
      </c>
      <c r="I82" s="161" t="n">
        <v>274264</v>
      </c>
      <c r="J82" s="20"/>
      <c r="K82" s="20" t="s">
        <v>13</v>
      </c>
      <c r="L82" s="20" t="s">
        <v>13</v>
      </c>
    </row>
    <row collapsed="false" customFormat="false" customHeight="false" hidden="false" ht="15" outlineLevel="0" r="83">
      <c r="A83" s="161" t="n">
        <v>48861</v>
      </c>
      <c r="B83" s="20" t="s">
        <v>1022</v>
      </c>
      <c r="C83" s="20" t="s">
        <v>1023</v>
      </c>
      <c r="D83" s="161" t="n">
        <v>315263</v>
      </c>
      <c r="E83" s="161" t="n">
        <v>339061</v>
      </c>
      <c r="F83" s="161" t="n">
        <v>654324</v>
      </c>
      <c r="G83" s="161" t="n">
        <v>221313</v>
      </c>
      <c r="H83" s="161" t="n">
        <v>259352</v>
      </c>
      <c r="I83" s="161" t="n">
        <v>419776</v>
      </c>
      <c r="J83" s="20"/>
      <c r="K83" s="20" t="s">
        <v>13</v>
      </c>
      <c r="L83" s="20" t="s">
        <v>13</v>
      </c>
    </row>
    <row collapsed="false" customFormat="false" customHeight="false" hidden="false" ht="15" outlineLevel="0" r="84">
      <c r="A84" s="161" t="n">
        <v>69706</v>
      </c>
      <c r="B84" s="20" t="s">
        <v>1024</v>
      </c>
      <c r="C84" s="20" t="s">
        <v>1025</v>
      </c>
      <c r="D84" s="161" t="n">
        <v>4940</v>
      </c>
      <c r="E84" s="161" t="n">
        <v>5270</v>
      </c>
      <c r="F84" s="161" t="n">
        <v>10210</v>
      </c>
      <c r="G84" s="161" t="n">
        <v>3472</v>
      </c>
      <c r="H84" s="161" t="n">
        <v>4306</v>
      </c>
      <c r="I84" s="161" t="n">
        <v>6746</v>
      </c>
      <c r="J84" s="20" t="s">
        <v>890</v>
      </c>
      <c r="K84" s="20" t="s">
        <v>439</v>
      </c>
      <c r="L84" s="20" t="s">
        <v>440</v>
      </c>
    </row>
    <row collapsed="false" customFormat="false" customHeight="false" hidden="false" ht="15" outlineLevel="0" r="85">
      <c r="A85" s="161" t="n">
        <v>18811</v>
      </c>
      <c r="B85" s="20" t="s">
        <v>1026</v>
      </c>
      <c r="C85" s="20" t="s">
        <v>1027</v>
      </c>
      <c r="D85" s="161" t="n">
        <v>11518</v>
      </c>
      <c r="E85" s="161" t="n">
        <v>12353</v>
      </c>
      <c r="F85" s="161" t="n">
        <v>23871</v>
      </c>
      <c r="G85" s="161" t="n">
        <v>8213</v>
      </c>
      <c r="H85" s="161" t="n">
        <v>10029</v>
      </c>
      <c r="I85" s="161" t="n">
        <v>15848</v>
      </c>
      <c r="J85" s="20"/>
      <c r="K85" s="20" t="s">
        <v>901</v>
      </c>
      <c r="L85" s="20" t="s">
        <v>440</v>
      </c>
    </row>
    <row collapsed="false" customFormat="false" customHeight="false" hidden="false" ht="15" outlineLevel="0" r="86">
      <c r="A86" s="161" t="n">
        <v>69724</v>
      </c>
      <c r="B86" s="20" t="s">
        <v>1028</v>
      </c>
      <c r="C86" s="20" t="s">
        <v>1029</v>
      </c>
      <c r="D86" s="161" t="n">
        <v>8215</v>
      </c>
      <c r="E86" s="161" t="n">
        <v>8584</v>
      </c>
      <c r="F86" s="161" t="n">
        <v>16799</v>
      </c>
      <c r="G86" s="161" t="n">
        <v>5783</v>
      </c>
      <c r="H86" s="161" t="n">
        <v>6950</v>
      </c>
      <c r="I86" s="161" t="n">
        <v>11306</v>
      </c>
      <c r="J86" s="20"/>
      <c r="K86" s="20" t="s">
        <v>443</v>
      </c>
      <c r="L86" s="20" t="s">
        <v>443</v>
      </c>
    </row>
    <row collapsed="false" customFormat="false" customHeight="false" hidden="false" ht="15" outlineLevel="0" r="87">
      <c r="A87" s="161" t="n">
        <v>69694</v>
      </c>
      <c r="B87" s="20" t="s">
        <v>1030</v>
      </c>
      <c r="C87" s="20" t="s">
        <v>1031</v>
      </c>
      <c r="D87" s="161" t="n">
        <v>20505</v>
      </c>
      <c r="E87" s="161" t="n">
        <v>21303</v>
      </c>
      <c r="F87" s="161" t="n">
        <v>41808</v>
      </c>
      <c r="G87" s="161" t="n">
        <v>14528</v>
      </c>
      <c r="H87" s="161" t="n">
        <v>17372</v>
      </c>
      <c r="I87" s="161" t="n">
        <v>28126</v>
      </c>
      <c r="J87" s="20"/>
      <c r="K87" s="20" t="s">
        <v>441</v>
      </c>
      <c r="L87" s="20" t="s">
        <v>441</v>
      </c>
    </row>
    <row collapsed="false" customFormat="false" customHeight="false" hidden="false" ht="15" outlineLevel="0" r="88">
      <c r="A88" s="161" t="n">
        <v>55863</v>
      </c>
      <c r="B88" s="20" t="s">
        <v>1032</v>
      </c>
      <c r="C88" s="20" t="s">
        <v>1033</v>
      </c>
      <c r="D88" s="161" t="n">
        <v>8790</v>
      </c>
      <c r="E88" s="161" t="n">
        <v>8733</v>
      </c>
      <c r="F88" s="161" t="n">
        <v>17523</v>
      </c>
      <c r="G88" s="161" t="n">
        <v>5902</v>
      </c>
      <c r="H88" s="161" t="n">
        <v>7189</v>
      </c>
      <c r="I88" s="161" t="n">
        <v>11500</v>
      </c>
      <c r="J88" s="20"/>
      <c r="K88" s="20" t="s">
        <v>901</v>
      </c>
      <c r="L88" s="20" t="s">
        <v>440</v>
      </c>
    </row>
    <row collapsed="false" customFormat="false" customHeight="false" hidden="false" ht="15" outlineLevel="0" r="89">
      <c r="A89" s="161" t="n">
        <v>104968</v>
      </c>
      <c r="B89" s="20" t="s">
        <v>1034</v>
      </c>
      <c r="C89" s="20" t="s">
        <v>1035</v>
      </c>
      <c r="D89" s="161" t="n">
        <v>17497</v>
      </c>
      <c r="E89" s="161" t="n">
        <v>18675</v>
      </c>
      <c r="F89" s="161" t="n">
        <v>36172</v>
      </c>
      <c r="G89" s="161" t="n">
        <v>11749</v>
      </c>
      <c r="H89" s="161" t="n">
        <v>13700</v>
      </c>
      <c r="I89" s="161" t="n">
        <v>22014</v>
      </c>
      <c r="J89" s="20"/>
      <c r="K89" s="20" t="s">
        <v>13</v>
      </c>
      <c r="L89" s="20" t="s">
        <v>13</v>
      </c>
    </row>
    <row collapsed="false" customFormat="false" customHeight="false" hidden="false" ht="15" outlineLevel="0" r="90">
      <c r="A90" s="161" t="n">
        <v>18816</v>
      </c>
      <c r="B90" s="20" t="s">
        <v>1036</v>
      </c>
      <c r="C90" s="20" t="s">
        <v>1037</v>
      </c>
      <c r="D90" s="161" t="n">
        <v>297042</v>
      </c>
      <c r="E90" s="161" t="n">
        <v>319237</v>
      </c>
      <c r="F90" s="161" t="n">
        <v>616279</v>
      </c>
      <c r="G90" s="161" t="n">
        <v>188844</v>
      </c>
      <c r="H90" s="161" t="n">
        <v>188186</v>
      </c>
      <c r="I90" s="161" t="n">
        <v>334608</v>
      </c>
      <c r="J90" s="20"/>
      <c r="K90" s="20" t="s">
        <v>13</v>
      </c>
      <c r="L90" s="20" t="s">
        <v>13</v>
      </c>
    </row>
    <row collapsed="false" customFormat="false" customHeight="false" hidden="false" ht="15" outlineLevel="0" r="91">
      <c r="A91" s="161" t="n">
        <v>104958</v>
      </c>
      <c r="B91" s="20" t="s">
        <v>1038</v>
      </c>
      <c r="C91" s="20" t="s">
        <v>1039</v>
      </c>
      <c r="D91" s="161" t="n">
        <v>52185</v>
      </c>
      <c r="E91" s="161" t="n">
        <v>54088</v>
      </c>
      <c r="F91" s="161" t="n">
        <v>106273</v>
      </c>
      <c r="G91" s="161" t="n">
        <v>32524</v>
      </c>
      <c r="H91" s="161" t="n">
        <v>37527</v>
      </c>
      <c r="I91" s="161" t="n">
        <v>61956</v>
      </c>
      <c r="J91" s="20"/>
      <c r="K91" s="20" t="s">
        <v>13</v>
      </c>
      <c r="L91" s="20" t="s">
        <v>13</v>
      </c>
    </row>
    <row collapsed="false" customFormat="false" customHeight="false" hidden="false" ht="15" outlineLevel="0" r="92">
      <c r="A92" s="161" t="n">
        <v>56364</v>
      </c>
      <c r="B92" s="20" t="s">
        <v>1040</v>
      </c>
      <c r="C92" s="20" t="s">
        <v>1041</v>
      </c>
      <c r="D92" s="161" t="n">
        <v>10648</v>
      </c>
      <c r="E92" s="161" t="n">
        <v>8653</v>
      </c>
      <c r="F92" s="161" t="n">
        <v>19301</v>
      </c>
      <c r="G92" s="161" t="n">
        <v>5358</v>
      </c>
      <c r="H92" s="161" t="n">
        <v>6892</v>
      </c>
      <c r="I92" s="161" t="n">
        <v>10290</v>
      </c>
      <c r="J92" s="20"/>
      <c r="K92" s="20" t="s">
        <v>901</v>
      </c>
      <c r="L92" s="20" t="s">
        <v>440</v>
      </c>
    </row>
    <row collapsed="false" customFormat="false" customHeight="false" hidden="false" ht="15" outlineLevel="0" r="93">
      <c r="A93" s="161" t="n">
        <v>69734</v>
      </c>
      <c r="B93" s="20" t="s">
        <v>1042</v>
      </c>
      <c r="C93" s="20" t="s">
        <v>1043</v>
      </c>
      <c r="D93" s="161" t="n">
        <v>4849</v>
      </c>
      <c r="E93" s="161" t="n">
        <v>5339</v>
      </c>
      <c r="F93" s="161" t="n">
        <v>10188</v>
      </c>
      <c r="G93" s="161" t="n">
        <v>3447</v>
      </c>
      <c r="H93" s="161" t="n">
        <v>4332</v>
      </c>
      <c r="I93" s="161" t="n">
        <v>6738</v>
      </c>
      <c r="J93" s="20"/>
      <c r="K93" s="20" t="s">
        <v>901</v>
      </c>
      <c r="L93" s="20" t="s">
        <v>440</v>
      </c>
    </row>
    <row collapsed="false" customFormat="false" customHeight="false" hidden="false" ht="15" outlineLevel="0" r="94">
      <c r="A94" s="161" t="n">
        <v>104959</v>
      </c>
      <c r="B94" s="20" t="s">
        <v>1044</v>
      </c>
      <c r="C94" s="20" t="s">
        <v>1045</v>
      </c>
      <c r="D94" s="161" t="n">
        <v>159205</v>
      </c>
      <c r="E94" s="161" t="n">
        <v>163170</v>
      </c>
      <c r="F94" s="161" t="n">
        <v>322375</v>
      </c>
      <c r="G94" s="161" t="n">
        <v>89338</v>
      </c>
      <c r="H94" s="161" t="n">
        <v>87283</v>
      </c>
      <c r="I94" s="161" t="n">
        <v>160372</v>
      </c>
      <c r="J94" s="20"/>
      <c r="K94" s="20" t="s">
        <v>13</v>
      </c>
      <c r="L94" s="20" t="s">
        <v>13</v>
      </c>
    </row>
    <row collapsed="false" customFormat="false" customHeight="false" hidden="false" ht="15" outlineLevel="0" r="95">
      <c r="A95" s="161" t="n">
        <v>69707</v>
      </c>
      <c r="B95" s="20" t="s">
        <v>1046</v>
      </c>
      <c r="C95" s="20" t="s">
        <v>1047</v>
      </c>
      <c r="D95" s="161" t="n">
        <v>10605</v>
      </c>
      <c r="E95" s="161" t="n">
        <v>10674</v>
      </c>
      <c r="F95" s="161" t="n">
        <v>21279</v>
      </c>
      <c r="G95" s="161" t="n">
        <v>7115</v>
      </c>
      <c r="H95" s="161" t="n">
        <v>14266</v>
      </c>
      <c r="I95" s="161" t="n">
        <v>13810</v>
      </c>
      <c r="J95" s="20"/>
      <c r="K95" s="20" t="s">
        <v>901</v>
      </c>
      <c r="L95" s="20" t="s">
        <v>440</v>
      </c>
    </row>
    <row collapsed="false" customFormat="false" customHeight="false" hidden="false" ht="15" outlineLevel="0" r="96">
      <c r="A96" s="161" t="n">
        <v>25700</v>
      </c>
      <c r="B96" s="20" t="s">
        <v>1048</v>
      </c>
      <c r="C96" s="20" t="s">
        <v>1049</v>
      </c>
      <c r="D96" s="161" t="n">
        <v>27802</v>
      </c>
      <c r="E96" s="161" t="n">
        <v>26379</v>
      </c>
      <c r="F96" s="161" t="n">
        <v>54181</v>
      </c>
      <c r="G96" s="161" t="n">
        <v>14656</v>
      </c>
      <c r="H96" s="161" t="n">
        <v>16621</v>
      </c>
      <c r="I96" s="161" t="n">
        <v>28058</v>
      </c>
      <c r="J96" s="20"/>
      <c r="K96" s="20" t="s">
        <v>13</v>
      </c>
      <c r="L96" s="20" t="s">
        <v>13</v>
      </c>
    </row>
    <row collapsed="false" customFormat="false" customHeight="false" hidden="false" ht="15" outlineLevel="0" r="97">
      <c r="A97" s="161" t="n">
        <v>69705</v>
      </c>
      <c r="B97" s="20" t="s">
        <v>1050</v>
      </c>
      <c r="C97" s="20" t="s">
        <v>1051</v>
      </c>
      <c r="D97" s="161" t="n">
        <v>31054</v>
      </c>
      <c r="E97" s="161" t="n">
        <v>32230</v>
      </c>
      <c r="F97" s="161" t="n">
        <v>63284</v>
      </c>
      <c r="G97" s="161" t="n">
        <v>20214</v>
      </c>
      <c r="H97" s="161" t="n">
        <v>23564</v>
      </c>
      <c r="I97" s="161" t="n">
        <v>38686</v>
      </c>
      <c r="J97" s="20"/>
      <c r="K97" s="20" t="s">
        <v>441</v>
      </c>
      <c r="L97" s="20" t="s">
        <v>441</v>
      </c>
    </row>
    <row collapsed="false" customFormat="false" customHeight="false" hidden="false" ht="15" outlineLevel="0" r="98">
      <c r="A98" s="161" t="n">
        <v>69716</v>
      </c>
      <c r="B98" s="20" t="s">
        <v>1052</v>
      </c>
      <c r="C98" s="20" t="s">
        <v>1053</v>
      </c>
      <c r="D98" s="161" t="n">
        <v>259417</v>
      </c>
      <c r="E98" s="161" t="n">
        <v>269077</v>
      </c>
      <c r="F98" s="161" t="n">
        <v>528494</v>
      </c>
      <c r="G98" s="161" t="n">
        <v>147716</v>
      </c>
      <c r="H98" s="161" t="n">
        <v>147221</v>
      </c>
      <c r="I98" s="161" t="n">
        <v>270766</v>
      </c>
      <c r="J98" s="20"/>
      <c r="K98" s="20" t="s">
        <v>13</v>
      </c>
      <c r="L98" s="20" t="s">
        <v>13</v>
      </c>
    </row>
    <row collapsed="false" customFormat="false" customHeight="false" hidden="false" ht="15" outlineLevel="0" r="99">
      <c r="A99" s="161" t="n">
        <v>104969</v>
      </c>
      <c r="B99" s="20" t="s">
        <v>1054</v>
      </c>
      <c r="C99" s="20" t="s">
        <v>1055</v>
      </c>
      <c r="D99" s="161" t="n">
        <v>10358</v>
      </c>
      <c r="E99" s="161" t="n">
        <v>10676</v>
      </c>
      <c r="F99" s="161" t="n">
        <v>21034</v>
      </c>
      <c r="G99" s="161" t="n">
        <v>6587</v>
      </c>
      <c r="H99" s="161" t="n">
        <v>8542</v>
      </c>
      <c r="I99" s="161" t="n">
        <v>12752</v>
      </c>
      <c r="J99" s="20"/>
      <c r="K99" s="20" t="s">
        <v>901</v>
      </c>
      <c r="L99" s="20" t="s">
        <v>440</v>
      </c>
    </row>
    <row collapsed="false" customFormat="false" customHeight="false" hidden="false" ht="15" outlineLevel="0" r="100">
      <c r="A100" s="161" t="n">
        <v>69732</v>
      </c>
      <c r="B100" s="20" t="s">
        <v>1056</v>
      </c>
      <c r="C100" s="20" t="s">
        <v>1057</v>
      </c>
      <c r="D100" s="161" t="n">
        <v>3326</v>
      </c>
      <c r="E100" s="161" t="n">
        <v>3173</v>
      </c>
      <c r="F100" s="161" t="n">
        <v>6499</v>
      </c>
      <c r="G100" s="161" t="n">
        <v>2331</v>
      </c>
      <c r="H100" s="161" t="n">
        <v>10105</v>
      </c>
      <c r="I100" s="161" t="n">
        <v>4540</v>
      </c>
      <c r="J100" s="20" t="s">
        <v>890</v>
      </c>
      <c r="K100" s="20" t="s">
        <v>439</v>
      </c>
      <c r="L100" s="20" t="s">
        <v>440</v>
      </c>
    </row>
    <row collapsed="false" customFormat="false" customHeight="false" hidden="false" ht="15" outlineLevel="0" r="101">
      <c r="A101" s="161" t="n">
        <v>69715</v>
      </c>
      <c r="B101" s="20" t="s">
        <v>1058</v>
      </c>
      <c r="C101" s="20" t="s">
        <v>1059</v>
      </c>
      <c r="D101" s="161" t="n">
        <v>224291</v>
      </c>
      <c r="E101" s="161" t="n">
        <v>228214</v>
      </c>
      <c r="F101" s="161" t="n">
        <v>452505</v>
      </c>
      <c r="G101" s="161" t="n">
        <v>124016</v>
      </c>
      <c r="H101" s="161" t="n">
        <v>129560</v>
      </c>
      <c r="I101" s="161" t="n">
        <v>228250</v>
      </c>
      <c r="J101" s="20"/>
      <c r="K101" s="20" t="s">
        <v>13</v>
      </c>
      <c r="L101" s="20" t="s">
        <v>13</v>
      </c>
    </row>
    <row collapsed="false" customFormat="false" customHeight="false" hidden="false" ht="15" outlineLevel="0" r="102">
      <c r="A102" s="161" t="n">
        <v>104987</v>
      </c>
      <c r="B102" s="20" t="s">
        <v>1060</v>
      </c>
      <c r="C102" s="20" t="s">
        <v>1061</v>
      </c>
      <c r="D102" s="161" t="n">
        <v>153129</v>
      </c>
      <c r="E102" s="161" t="n">
        <v>167980</v>
      </c>
      <c r="F102" s="161" t="n">
        <v>321109</v>
      </c>
      <c r="G102" s="161" t="n">
        <v>106902</v>
      </c>
      <c r="H102" s="161" t="n">
        <v>117303</v>
      </c>
      <c r="I102" s="161" t="n">
        <v>201872</v>
      </c>
      <c r="J102" s="20"/>
      <c r="K102" s="20" t="s">
        <v>13</v>
      </c>
      <c r="L102" s="20" t="s">
        <v>13</v>
      </c>
    </row>
    <row collapsed="false" customFormat="false" customHeight="false" hidden="false" ht="15" outlineLevel="0" r="103">
      <c r="A103" s="161" t="n">
        <v>69704</v>
      </c>
      <c r="B103" s="20" t="s">
        <v>1062</v>
      </c>
      <c r="C103" s="20" t="s">
        <v>1063</v>
      </c>
      <c r="D103" s="161" t="n">
        <v>8471</v>
      </c>
      <c r="E103" s="161" t="n">
        <v>8583</v>
      </c>
      <c r="F103" s="161" t="n">
        <v>17054</v>
      </c>
      <c r="G103" s="161" t="n">
        <v>5321</v>
      </c>
      <c r="H103" s="161" t="n">
        <v>6691</v>
      </c>
      <c r="I103" s="161" t="n">
        <v>10420</v>
      </c>
      <c r="J103" s="20"/>
      <c r="K103" s="20" t="s">
        <v>13</v>
      </c>
      <c r="L103" s="20" t="s">
        <v>13</v>
      </c>
    </row>
    <row collapsed="false" customFormat="false" customHeight="false" hidden="false" ht="15" outlineLevel="0" r="104">
      <c r="A104" s="161" t="n">
        <v>106602</v>
      </c>
      <c r="B104" s="20" t="s">
        <v>1064</v>
      </c>
      <c r="C104" s="20" t="s">
        <v>1065</v>
      </c>
      <c r="D104" s="161" t="n">
        <v>44420</v>
      </c>
      <c r="E104" s="161" t="n">
        <v>48513</v>
      </c>
      <c r="F104" s="161" t="n">
        <v>92933</v>
      </c>
      <c r="G104" s="161" t="n">
        <v>31425</v>
      </c>
      <c r="H104" s="161" t="n">
        <v>41778</v>
      </c>
      <c r="I104" s="161" t="n">
        <v>60570</v>
      </c>
      <c r="J104" s="20"/>
      <c r="K104" s="20" t="s">
        <v>901</v>
      </c>
      <c r="L104" s="20" t="s">
        <v>440</v>
      </c>
    </row>
    <row collapsed="false" customFormat="false" customHeight="false" hidden="false" ht="15" outlineLevel="0" r="105">
      <c r="A105" s="161" t="n">
        <v>69693</v>
      </c>
      <c r="B105" s="20" t="s">
        <v>1066</v>
      </c>
      <c r="C105" s="20" t="s">
        <v>1067</v>
      </c>
      <c r="D105" s="161" t="n">
        <v>23140</v>
      </c>
      <c r="E105" s="161" t="n">
        <v>24582</v>
      </c>
      <c r="F105" s="161" t="n">
        <v>47722</v>
      </c>
      <c r="G105" s="161" t="n">
        <v>16308</v>
      </c>
      <c r="H105" s="161" t="n">
        <v>20204</v>
      </c>
      <c r="I105" s="161" t="n">
        <v>31666</v>
      </c>
      <c r="J105" s="20"/>
      <c r="K105" s="20" t="s">
        <v>441</v>
      </c>
      <c r="L105" s="20" t="s">
        <v>441</v>
      </c>
    </row>
    <row collapsed="false" customFormat="false" customHeight="false" hidden="false" ht="15" outlineLevel="0" r="106">
      <c r="A106" s="161" t="n">
        <v>104956</v>
      </c>
      <c r="B106" s="20" t="s">
        <v>1068</v>
      </c>
      <c r="C106" s="20" t="s">
        <v>1069</v>
      </c>
      <c r="D106" s="161" t="n">
        <v>55288</v>
      </c>
      <c r="E106" s="161" t="n">
        <v>56420</v>
      </c>
      <c r="F106" s="161" t="n">
        <v>111708</v>
      </c>
      <c r="G106" s="161" t="n">
        <v>36865</v>
      </c>
      <c r="H106" s="161" t="n">
        <v>43194</v>
      </c>
      <c r="I106" s="161" t="n">
        <v>71686</v>
      </c>
      <c r="J106" s="20"/>
      <c r="K106" s="20" t="s">
        <v>901</v>
      </c>
      <c r="L106" s="20" t="s">
        <v>440</v>
      </c>
    </row>
    <row collapsed="false" customFormat="false" customHeight="false" hidden="false" ht="15" outlineLevel="0" r="107">
      <c r="A107" s="161" t="n">
        <v>106610</v>
      </c>
      <c r="B107" s="20" t="s">
        <v>1070</v>
      </c>
      <c r="C107" s="20" t="s">
        <v>1071</v>
      </c>
      <c r="D107" s="161" t="n">
        <v>15000</v>
      </c>
      <c r="E107" s="161" t="n">
        <v>15207</v>
      </c>
      <c r="F107" s="161" t="n">
        <v>30207</v>
      </c>
      <c r="G107" s="161" t="n">
        <v>10183</v>
      </c>
      <c r="H107" s="161" t="n">
        <v>13234</v>
      </c>
      <c r="I107" s="161" t="n">
        <v>19602</v>
      </c>
      <c r="J107" s="20" t="s">
        <v>890</v>
      </c>
      <c r="K107" s="20" t="s">
        <v>439</v>
      </c>
      <c r="L107" s="20" t="s">
        <v>442</v>
      </c>
    </row>
    <row collapsed="false" customFormat="false" customHeight="false" hidden="false" ht="15" outlineLevel="0" r="108">
      <c r="A108" s="161" t="n">
        <v>69701</v>
      </c>
      <c r="B108" s="20" t="s">
        <v>1072</v>
      </c>
      <c r="C108" s="20" t="s">
        <v>1073</v>
      </c>
      <c r="D108" s="161" t="n">
        <v>19254</v>
      </c>
      <c r="E108" s="161" t="n">
        <v>20522</v>
      </c>
      <c r="F108" s="161" t="n">
        <v>39776</v>
      </c>
      <c r="G108" s="161" t="n">
        <v>13805</v>
      </c>
      <c r="H108" s="161" t="n">
        <v>17041</v>
      </c>
      <c r="I108" s="161" t="n">
        <v>26990</v>
      </c>
      <c r="J108" s="20" t="s">
        <v>890</v>
      </c>
      <c r="K108" s="20" t="s">
        <v>439</v>
      </c>
      <c r="L108" s="20" t="s">
        <v>439</v>
      </c>
    </row>
    <row collapsed="false" customFormat="false" customHeight="false" hidden="false" ht="15" outlineLevel="0" r="109">
      <c r="A109" s="161" t="n">
        <v>18831</v>
      </c>
      <c r="B109" s="20" t="s">
        <v>1074</v>
      </c>
      <c r="C109" s="20" t="s">
        <v>1075</v>
      </c>
      <c r="D109" s="161" t="n">
        <v>2916</v>
      </c>
      <c r="E109" s="161" t="n">
        <v>2971</v>
      </c>
      <c r="F109" s="161" t="n">
        <v>5887</v>
      </c>
      <c r="G109" s="161" t="n">
        <v>2100</v>
      </c>
      <c r="H109" s="161" t="n">
        <v>2545</v>
      </c>
      <c r="I109" s="161" t="n">
        <v>4012</v>
      </c>
      <c r="J109" s="20" t="s">
        <v>890</v>
      </c>
      <c r="K109" s="20" t="s">
        <v>439</v>
      </c>
      <c r="L109" s="20" t="s">
        <v>439</v>
      </c>
    </row>
    <row collapsed="false" customFormat="false" customHeight="false" hidden="false" ht="15" outlineLevel="0" r="110">
      <c r="A110" s="161" t="n">
        <v>104984</v>
      </c>
      <c r="B110" s="20" t="s">
        <v>1076</v>
      </c>
      <c r="C110" s="20" t="s">
        <v>1077</v>
      </c>
      <c r="D110" s="161" t="n">
        <v>49267</v>
      </c>
      <c r="E110" s="161" t="n">
        <v>55323</v>
      </c>
      <c r="F110" s="161" t="n">
        <v>104590</v>
      </c>
      <c r="G110" s="161" t="n">
        <v>34768</v>
      </c>
      <c r="H110" s="161" t="n">
        <v>39485</v>
      </c>
      <c r="I110" s="161" t="n">
        <v>67022</v>
      </c>
      <c r="J110" s="20"/>
      <c r="K110" s="20" t="s">
        <v>441</v>
      </c>
      <c r="L110" s="20" t="s">
        <v>441</v>
      </c>
    </row>
    <row collapsed="false" customFormat="false" customHeight="false" hidden="false" ht="15" outlineLevel="0" r="111">
      <c r="A111" s="161" t="n">
        <v>106616</v>
      </c>
      <c r="B111" s="20" t="s">
        <v>1078</v>
      </c>
      <c r="C111" s="20" t="s">
        <v>1079</v>
      </c>
      <c r="D111" s="161" t="n">
        <v>1834</v>
      </c>
      <c r="E111" s="161" t="n">
        <v>1806</v>
      </c>
      <c r="F111" s="161" t="n">
        <v>3640</v>
      </c>
      <c r="G111" s="161" t="n">
        <v>1215</v>
      </c>
      <c r="H111" s="161" t="n">
        <v>1676</v>
      </c>
      <c r="I111" s="161" t="n">
        <v>2394</v>
      </c>
      <c r="J111" s="20"/>
      <c r="K111" s="20" t="s">
        <v>901</v>
      </c>
      <c r="L111" s="20" t="s">
        <v>440</v>
      </c>
    </row>
    <row collapsed="false" customFormat="false" customHeight="false" hidden="false" ht="15" outlineLevel="0" r="112">
      <c r="A112" s="161" t="n">
        <v>69702</v>
      </c>
      <c r="B112" s="20" t="s">
        <v>1080</v>
      </c>
      <c r="C112" s="20" t="s">
        <v>1081</v>
      </c>
      <c r="D112" s="161" t="n">
        <v>148453</v>
      </c>
      <c r="E112" s="161" t="n">
        <v>150624</v>
      </c>
      <c r="F112" s="161" t="n">
        <v>299077</v>
      </c>
      <c r="G112" s="161" t="n">
        <v>82671</v>
      </c>
      <c r="H112" s="161" t="n">
        <v>93531</v>
      </c>
      <c r="I112" s="161" t="n">
        <v>151632</v>
      </c>
      <c r="J112" s="20"/>
      <c r="K112" s="20" t="s">
        <v>13</v>
      </c>
      <c r="L112" s="20" t="s">
        <v>13</v>
      </c>
    </row>
    <row collapsed="false" customFormat="false" customHeight="false" hidden="false" ht="15" outlineLevel="0" r="113">
      <c r="A113" s="161" t="n">
        <v>69712</v>
      </c>
      <c r="B113" s="20" t="s">
        <v>1082</v>
      </c>
      <c r="C113" s="20" t="s">
        <v>1083</v>
      </c>
      <c r="D113" s="161" t="n">
        <v>12820</v>
      </c>
      <c r="E113" s="161" t="n">
        <v>12908</v>
      </c>
      <c r="F113" s="161" t="n">
        <v>25728</v>
      </c>
      <c r="G113" s="161" t="n">
        <v>8205</v>
      </c>
      <c r="H113" s="161" t="n">
        <v>24369</v>
      </c>
      <c r="I113" s="161" t="n">
        <v>15488</v>
      </c>
      <c r="J113" s="20"/>
      <c r="K113" s="20" t="s">
        <v>901</v>
      </c>
      <c r="L113" s="20" t="s">
        <v>440</v>
      </c>
    </row>
    <row collapsed="false" customFormat="false" customHeight="false" hidden="false" ht="15" outlineLevel="0" r="114">
      <c r="A114" s="161" t="n">
        <v>104953</v>
      </c>
      <c r="B114" s="20" t="s">
        <v>1084</v>
      </c>
      <c r="C114" s="20" t="s">
        <v>1085</v>
      </c>
      <c r="D114" s="161" t="n">
        <v>40250</v>
      </c>
      <c r="E114" s="161" t="n">
        <v>40891</v>
      </c>
      <c r="F114" s="161" t="n">
        <v>81141</v>
      </c>
      <c r="G114" s="161" t="n">
        <v>21422</v>
      </c>
      <c r="H114" s="161" t="n">
        <v>22499</v>
      </c>
      <c r="I114" s="161" t="n">
        <v>40244</v>
      </c>
      <c r="J114" s="20"/>
      <c r="K114" s="20" t="s">
        <v>13</v>
      </c>
      <c r="L114" s="20" t="s">
        <v>13</v>
      </c>
    </row>
    <row collapsed="false" customFormat="false" customHeight="false" hidden="false" ht="15" outlineLevel="0" r="115">
      <c r="A115" s="161" t="n">
        <v>69703</v>
      </c>
      <c r="B115" s="20" t="s">
        <v>1086</v>
      </c>
      <c r="C115" s="20" t="s">
        <v>1087</v>
      </c>
      <c r="D115" s="161" t="n">
        <v>7724</v>
      </c>
      <c r="E115" s="161" t="n">
        <v>8019</v>
      </c>
      <c r="F115" s="161" t="n">
        <v>15743</v>
      </c>
      <c r="G115" s="161" t="n">
        <v>6328</v>
      </c>
      <c r="H115" s="161" t="n">
        <v>8417</v>
      </c>
      <c r="I115" s="161" t="n">
        <v>12486</v>
      </c>
      <c r="J115" s="20" t="s">
        <v>890</v>
      </c>
      <c r="K115" s="20" t="s">
        <v>439</v>
      </c>
      <c r="L115" s="20" t="s">
        <v>442</v>
      </c>
    </row>
    <row collapsed="false" customFormat="false" customHeight="false" hidden="false" ht="15" outlineLevel="0" r="116">
      <c r="A116" s="161" t="n">
        <v>104970</v>
      </c>
      <c r="B116" s="20" t="s">
        <v>1088</v>
      </c>
      <c r="C116" s="20" t="s">
        <v>1089</v>
      </c>
      <c r="D116" s="161" t="n">
        <v>4937</v>
      </c>
      <c r="E116" s="161" t="n">
        <v>4951</v>
      </c>
      <c r="F116" s="161" t="n">
        <v>9888</v>
      </c>
      <c r="G116" s="161" t="n">
        <v>3413</v>
      </c>
      <c r="H116" s="161" t="n">
        <v>5163</v>
      </c>
      <c r="I116" s="161" t="n">
        <v>6722</v>
      </c>
      <c r="J116" s="20"/>
      <c r="K116" s="20" t="s">
        <v>901</v>
      </c>
      <c r="L116" s="20" t="s">
        <v>440</v>
      </c>
    </row>
    <row collapsed="false" customFormat="false" customHeight="false" hidden="false" ht="15" outlineLevel="0" r="117">
      <c r="A117" s="161" t="n">
        <v>105004</v>
      </c>
      <c r="B117" s="20" t="s">
        <v>1090</v>
      </c>
      <c r="C117" s="20" t="s">
        <v>1091</v>
      </c>
      <c r="D117" s="161" t="n">
        <v>281928</v>
      </c>
      <c r="E117" s="161" t="n">
        <v>301015</v>
      </c>
      <c r="F117" s="161" t="n">
        <v>582943</v>
      </c>
      <c r="G117" s="161" t="n">
        <v>177110</v>
      </c>
      <c r="H117" s="161" t="n">
        <v>182216</v>
      </c>
      <c r="I117" s="161" t="n">
        <v>327434</v>
      </c>
      <c r="J117" s="20"/>
      <c r="K117" s="20" t="s">
        <v>13</v>
      </c>
      <c r="L117" s="20" t="s">
        <v>13</v>
      </c>
    </row>
    <row collapsed="false" customFormat="false" customHeight="false" hidden="false" ht="15" outlineLevel="0" r="118">
      <c r="A118" s="161" t="n">
        <v>18812</v>
      </c>
      <c r="B118" s="20" t="s">
        <v>1092</v>
      </c>
      <c r="C118" s="20" t="s">
        <v>1093</v>
      </c>
      <c r="D118" s="161" t="n">
        <v>16320</v>
      </c>
      <c r="E118" s="161" t="n">
        <v>16722</v>
      </c>
      <c r="F118" s="161" t="n">
        <v>33042</v>
      </c>
      <c r="G118" s="161" t="n">
        <v>10201</v>
      </c>
      <c r="H118" s="161" t="n">
        <v>11515</v>
      </c>
      <c r="I118" s="161" t="n">
        <v>19684</v>
      </c>
      <c r="J118" s="20"/>
      <c r="K118" s="20" t="s">
        <v>441</v>
      </c>
      <c r="L118" s="20" t="s">
        <v>441</v>
      </c>
    </row>
    <row collapsed="false" customFormat="false" customHeight="false" hidden="false" ht="15" outlineLevel="0" r="119">
      <c r="A119" s="161" t="n">
        <v>104954</v>
      </c>
      <c r="B119" s="20" t="s">
        <v>1094</v>
      </c>
      <c r="C119" s="20" t="s">
        <v>1095</v>
      </c>
      <c r="D119" s="161" t="n">
        <v>7450</v>
      </c>
      <c r="E119" s="161" t="n">
        <v>7726</v>
      </c>
      <c r="F119" s="161" t="n">
        <v>15176</v>
      </c>
      <c r="G119" s="161" t="n">
        <v>5325</v>
      </c>
      <c r="H119" s="161" t="n">
        <v>6521</v>
      </c>
      <c r="I119" s="161" t="n">
        <v>10400</v>
      </c>
      <c r="J119" s="20"/>
      <c r="K119" s="20" t="s">
        <v>901</v>
      </c>
      <c r="L119" s="20" t="s">
        <v>440</v>
      </c>
    </row>
    <row collapsed="false" customFormat="false" customHeight="false" hidden="false" ht="15" outlineLevel="0" r="120">
      <c r="A120" s="161" t="n">
        <v>69695</v>
      </c>
      <c r="B120" s="20" t="s">
        <v>1096</v>
      </c>
      <c r="C120" s="20" t="s">
        <v>1097</v>
      </c>
      <c r="D120" s="161" t="n">
        <v>8779</v>
      </c>
      <c r="E120" s="161" t="n">
        <v>8364</v>
      </c>
      <c r="F120" s="161" t="n">
        <v>17143</v>
      </c>
      <c r="G120" s="161" t="n">
        <v>5483</v>
      </c>
      <c r="H120" s="161" t="n">
        <v>6590</v>
      </c>
      <c r="I120" s="161" t="n">
        <v>10478</v>
      </c>
      <c r="J120" s="20"/>
      <c r="K120" s="20" t="s">
        <v>443</v>
      </c>
      <c r="L120" s="20" t="s">
        <v>443</v>
      </c>
    </row>
    <row collapsed="false" customFormat="false" customHeight="false" hidden="false" ht="15" outlineLevel="0" r="121">
      <c r="A121" s="161" t="n">
        <v>69719</v>
      </c>
      <c r="B121" s="20" t="s">
        <v>1098</v>
      </c>
      <c r="C121" s="20" t="s">
        <v>1099</v>
      </c>
      <c r="D121" s="161" t="n">
        <v>11382</v>
      </c>
      <c r="E121" s="161" t="n">
        <v>12050</v>
      </c>
      <c r="F121" s="161" t="n">
        <v>23432</v>
      </c>
      <c r="G121" s="161" t="n">
        <v>8010</v>
      </c>
      <c r="H121" s="161" t="n">
        <v>9948</v>
      </c>
      <c r="I121" s="161" t="n">
        <v>15434</v>
      </c>
      <c r="J121" s="20"/>
      <c r="K121" s="20" t="s">
        <v>441</v>
      </c>
      <c r="L121" s="20" t="s">
        <v>441</v>
      </c>
    </row>
    <row collapsed="false" customFormat="false" customHeight="false" hidden="false" ht="15" outlineLevel="0" r="122">
      <c r="A122" s="161" t="n">
        <v>18893</v>
      </c>
      <c r="B122" s="20" t="s">
        <v>1100</v>
      </c>
      <c r="C122" s="20" t="s">
        <v>1101</v>
      </c>
      <c r="D122" s="161" t="n">
        <v>6220</v>
      </c>
      <c r="E122" s="161" t="n">
        <v>6293</v>
      </c>
      <c r="F122" s="161" t="n">
        <v>12513</v>
      </c>
      <c r="G122" s="161" t="n">
        <v>4295</v>
      </c>
      <c r="H122" s="161" t="n">
        <v>5280</v>
      </c>
      <c r="I122" s="161" t="n">
        <v>8432</v>
      </c>
      <c r="J122" s="20"/>
      <c r="K122" s="20" t="s">
        <v>901</v>
      </c>
      <c r="L122" s="20" t="s">
        <v>440</v>
      </c>
    </row>
    <row collapsed="false" customFormat="false" customHeight="false" hidden="false" ht="15" outlineLevel="0" r="123">
      <c r="A123" s="161" t="n">
        <v>69699</v>
      </c>
      <c r="B123" s="20" t="s">
        <v>1102</v>
      </c>
      <c r="C123" s="20" t="s">
        <v>1103</v>
      </c>
      <c r="D123" s="161" t="n">
        <v>10514</v>
      </c>
      <c r="E123" s="161" t="n">
        <v>10235</v>
      </c>
      <c r="F123" s="161" t="n">
        <v>20749</v>
      </c>
      <c r="G123" s="161" t="n">
        <v>7315</v>
      </c>
      <c r="H123" s="161" t="n">
        <v>9147</v>
      </c>
      <c r="I123" s="161" t="n">
        <v>14374</v>
      </c>
      <c r="J123" s="20" t="s">
        <v>890</v>
      </c>
      <c r="K123" s="20" t="s">
        <v>439</v>
      </c>
      <c r="L123" s="20" t="s">
        <v>440</v>
      </c>
    </row>
    <row collapsed="false" customFormat="false" customHeight="false" hidden="false" ht="15" outlineLevel="0" r="124">
      <c r="A124" s="161" t="n">
        <v>104976</v>
      </c>
      <c r="B124" s="20" t="s">
        <v>1104</v>
      </c>
      <c r="C124" s="20" t="s">
        <v>1105</v>
      </c>
      <c r="D124" s="161" t="n">
        <v>15683</v>
      </c>
      <c r="E124" s="161" t="n">
        <v>16420</v>
      </c>
      <c r="F124" s="161" t="n">
        <v>32103</v>
      </c>
      <c r="G124" s="161" t="n">
        <v>10768</v>
      </c>
      <c r="H124" s="161" t="n">
        <v>13352</v>
      </c>
      <c r="I124" s="161" t="n">
        <v>21024</v>
      </c>
      <c r="J124" s="20"/>
      <c r="K124" s="20" t="s">
        <v>901</v>
      </c>
      <c r="L124" s="20" t="s">
        <v>440</v>
      </c>
    </row>
    <row collapsed="false" customFormat="false" customHeight="false" hidden="false" ht="15" outlineLevel="0" r="125">
      <c r="A125" s="161" t="n">
        <v>25633</v>
      </c>
      <c r="B125" s="20" t="s">
        <v>1106</v>
      </c>
      <c r="C125" s="20" t="s">
        <v>1107</v>
      </c>
      <c r="D125" s="161" t="n">
        <v>15969</v>
      </c>
      <c r="E125" s="161" t="n">
        <v>16684</v>
      </c>
      <c r="F125" s="161" t="n">
        <v>32653</v>
      </c>
      <c r="G125" s="161" t="n">
        <v>10689</v>
      </c>
      <c r="H125" s="161" t="n">
        <v>12442</v>
      </c>
      <c r="I125" s="161" t="n">
        <v>20744</v>
      </c>
      <c r="J125" s="20"/>
      <c r="K125" s="20" t="s">
        <v>441</v>
      </c>
      <c r="L125" s="20" t="s">
        <v>441</v>
      </c>
    </row>
    <row collapsed="false" customFormat="false" customHeight="false" hidden="false" ht="15" outlineLevel="0" r="126">
      <c r="A126" s="161" t="n">
        <v>18921</v>
      </c>
      <c r="B126" s="20" t="s">
        <v>1108</v>
      </c>
      <c r="C126" s="20" t="s">
        <v>1109</v>
      </c>
      <c r="D126" s="161" t="n">
        <v>4217</v>
      </c>
      <c r="E126" s="161" t="n">
        <v>4427</v>
      </c>
      <c r="F126" s="161" t="n">
        <v>8644</v>
      </c>
      <c r="G126" s="161" t="n">
        <v>3162</v>
      </c>
      <c r="H126" s="161" t="n">
        <v>3859</v>
      </c>
      <c r="I126" s="161" t="n">
        <v>6196</v>
      </c>
      <c r="J126" s="20" t="s">
        <v>890</v>
      </c>
      <c r="K126" s="20" t="s">
        <v>439</v>
      </c>
      <c r="L126" s="20" t="s">
        <v>439</v>
      </c>
    </row>
    <row collapsed="false" customFormat="false" customHeight="false" hidden="false" ht="15" outlineLevel="0" r="127">
      <c r="A127" s="161" t="n">
        <v>69721</v>
      </c>
      <c r="B127" s="20" t="s">
        <v>1110</v>
      </c>
      <c r="C127" s="20" t="s">
        <v>1111</v>
      </c>
      <c r="D127" s="161" t="n">
        <v>11509</v>
      </c>
      <c r="E127" s="161" t="n">
        <v>11518</v>
      </c>
      <c r="F127" s="161" t="n">
        <v>23027</v>
      </c>
      <c r="G127" s="161" t="n">
        <v>7284</v>
      </c>
      <c r="H127" s="161" t="n">
        <v>8565</v>
      </c>
      <c r="I127" s="161" t="n">
        <v>14086</v>
      </c>
      <c r="J127" s="20"/>
      <c r="K127" s="20" t="s">
        <v>441</v>
      </c>
      <c r="L127" s="20" t="s">
        <v>441</v>
      </c>
    </row>
    <row collapsed="false" customFormat="false" customHeight="false" hidden="false" ht="15" outlineLevel="0" r="128">
      <c r="A128" s="161" t="n">
        <v>18810</v>
      </c>
      <c r="B128" s="20" t="s">
        <v>1112</v>
      </c>
      <c r="C128" s="20" t="s">
        <v>1113</v>
      </c>
      <c r="D128" s="161" t="n">
        <v>11353</v>
      </c>
      <c r="E128" s="161" t="n">
        <v>11785</v>
      </c>
      <c r="F128" s="161" t="n">
        <v>23138</v>
      </c>
      <c r="G128" s="161" t="n">
        <v>7191</v>
      </c>
      <c r="H128" s="161" t="n">
        <v>8294</v>
      </c>
      <c r="I128" s="161" t="n">
        <v>13690</v>
      </c>
      <c r="J128" s="20"/>
      <c r="K128" s="20" t="s">
        <v>441</v>
      </c>
      <c r="L128" s="20" t="s">
        <v>441</v>
      </c>
    </row>
    <row collapsed="false" customFormat="false" customHeight="false" hidden="false" ht="15" outlineLevel="0" r="129">
      <c r="A129" s="161" t="n">
        <v>18895</v>
      </c>
      <c r="B129" s="20" t="s">
        <v>1114</v>
      </c>
      <c r="C129" s="20" t="s">
        <v>1115</v>
      </c>
      <c r="D129" s="161" t="n">
        <v>4169</v>
      </c>
      <c r="E129" s="161" t="n">
        <v>4230</v>
      </c>
      <c r="F129" s="161" t="n">
        <v>8399</v>
      </c>
      <c r="G129" s="161" t="n">
        <v>2961</v>
      </c>
      <c r="H129" s="161" t="n">
        <v>3783</v>
      </c>
      <c r="I129" s="161" t="n">
        <v>5808</v>
      </c>
      <c r="J129" s="20"/>
      <c r="K129" s="20" t="s">
        <v>901</v>
      </c>
      <c r="L129" s="20" t="s">
        <v>440</v>
      </c>
    </row>
    <row collapsed="false" customFormat="false" customHeight="false" hidden="false" ht="15" outlineLevel="0" r="130">
      <c r="A130" s="161" t="n">
        <v>18894</v>
      </c>
      <c r="B130" s="20" t="s">
        <v>1116</v>
      </c>
      <c r="C130" s="20" t="s">
        <v>1117</v>
      </c>
      <c r="D130" s="161" t="n">
        <v>78645</v>
      </c>
      <c r="E130" s="161" t="n">
        <v>84595</v>
      </c>
      <c r="F130" s="161" t="n">
        <v>163240</v>
      </c>
      <c r="G130" s="161" t="n">
        <v>49384</v>
      </c>
      <c r="H130" s="161" t="n">
        <v>51910</v>
      </c>
      <c r="I130" s="161" t="n">
        <v>89490</v>
      </c>
      <c r="J130" s="20"/>
      <c r="K130" s="20" t="s">
        <v>13</v>
      </c>
      <c r="L130" s="20" t="s">
        <v>13</v>
      </c>
    </row>
    <row collapsed="false" customFormat="false" customHeight="false" hidden="false" ht="15" outlineLevel="0" r="131">
      <c r="A131" s="161" t="n">
        <v>104977</v>
      </c>
      <c r="B131" s="20" t="s">
        <v>1118</v>
      </c>
      <c r="C131" s="20" t="s">
        <v>1119</v>
      </c>
      <c r="D131" s="161" t="n">
        <v>138407</v>
      </c>
      <c r="E131" s="161" t="n">
        <v>154471</v>
      </c>
      <c r="F131" s="161" t="n">
        <v>292878</v>
      </c>
      <c r="G131" s="161" t="n">
        <v>97213</v>
      </c>
      <c r="H131" s="161" t="n">
        <v>107600</v>
      </c>
      <c r="I131" s="161" t="n">
        <v>183660</v>
      </c>
      <c r="J131" s="20"/>
      <c r="K131" s="20" t="s">
        <v>13</v>
      </c>
      <c r="L131" s="20" t="s">
        <v>13</v>
      </c>
    </row>
    <row collapsed="false" customFormat="false" customHeight="false" hidden="false" ht="15" outlineLevel="0" r="132">
      <c r="A132" s="161" t="n">
        <v>104986</v>
      </c>
      <c r="B132" s="20" t="s">
        <v>1120</v>
      </c>
      <c r="C132" s="20" t="s">
        <v>1121</v>
      </c>
      <c r="D132" s="161" t="n">
        <v>134584</v>
      </c>
      <c r="E132" s="161" t="n">
        <v>141606</v>
      </c>
      <c r="F132" s="161" t="n">
        <v>276190</v>
      </c>
      <c r="G132" s="161" t="n">
        <v>80627</v>
      </c>
      <c r="H132" s="161" t="n">
        <v>82879</v>
      </c>
      <c r="I132" s="161" t="n">
        <v>145978</v>
      </c>
      <c r="J132" s="20"/>
      <c r="K132" s="20" t="s">
        <v>13</v>
      </c>
      <c r="L132" s="20" t="s">
        <v>13</v>
      </c>
    </row>
    <row collapsed="false" customFormat="false" customHeight="false" hidden="false" ht="15" outlineLevel="0" r="133">
      <c r="A133" s="161" t="n">
        <v>18867</v>
      </c>
      <c r="B133" s="20" t="s">
        <v>1122</v>
      </c>
      <c r="C133" s="20" t="s">
        <v>1123</v>
      </c>
      <c r="D133" s="161" t="n">
        <v>71171</v>
      </c>
      <c r="E133" s="161" t="n">
        <v>74686</v>
      </c>
      <c r="F133" s="161" t="n">
        <v>145857</v>
      </c>
      <c r="G133" s="161" t="n">
        <v>45051</v>
      </c>
      <c r="H133" s="161" t="n">
        <v>48455</v>
      </c>
      <c r="I133" s="161" t="n">
        <v>85450</v>
      </c>
      <c r="J133" s="20"/>
      <c r="K133" s="20" t="s">
        <v>441</v>
      </c>
      <c r="L133" s="20" t="s">
        <v>441</v>
      </c>
    </row>
    <row collapsed="false" customFormat="false" customHeight="false" hidden="false" ht="15" outlineLevel="0" r="134">
      <c r="A134" s="161" t="n">
        <v>106623</v>
      </c>
      <c r="B134" s="20" t="s">
        <v>1124</v>
      </c>
      <c r="C134" s="20" t="s">
        <v>1125</v>
      </c>
      <c r="D134" s="161" t="n">
        <v>29066</v>
      </c>
      <c r="E134" s="161" t="n">
        <v>29970</v>
      </c>
      <c r="F134" s="161" t="n">
        <v>59036</v>
      </c>
      <c r="G134" s="161" t="n">
        <v>18441</v>
      </c>
      <c r="H134" s="161" t="n">
        <v>20684</v>
      </c>
      <c r="I134" s="161" t="n">
        <v>34818</v>
      </c>
      <c r="J134" s="20"/>
      <c r="K134" s="20" t="s">
        <v>441</v>
      </c>
      <c r="L134" s="20" t="s">
        <v>441</v>
      </c>
    </row>
    <row collapsed="false" customFormat="false" customHeight="false" hidden="false" ht="15" outlineLevel="0" r="135">
      <c r="A135" s="161" t="n">
        <v>18832</v>
      </c>
      <c r="B135" s="20" t="s">
        <v>1126</v>
      </c>
      <c r="C135" s="20" t="s">
        <v>1127</v>
      </c>
      <c r="D135" s="161" t="n">
        <v>29288</v>
      </c>
      <c r="E135" s="161" t="n">
        <v>30190</v>
      </c>
      <c r="F135" s="161" t="n">
        <v>59478</v>
      </c>
      <c r="G135" s="161" t="n">
        <v>17116</v>
      </c>
      <c r="H135" s="161" t="n">
        <v>19287</v>
      </c>
      <c r="I135" s="161" t="n">
        <v>32754</v>
      </c>
      <c r="J135" s="20"/>
      <c r="K135" s="20" t="s">
        <v>13</v>
      </c>
      <c r="L135" s="20" t="s">
        <v>13</v>
      </c>
    </row>
    <row collapsed="false" customFormat="false" customHeight="false" hidden="false" ht="15" outlineLevel="0" r="136">
      <c r="A136" s="161" t="n">
        <v>104952</v>
      </c>
      <c r="B136" s="20" t="s">
        <v>1128</v>
      </c>
      <c r="C136" s="20" t="s">
        <v>1129</v>
      </c>
      <c r="D136" s="161" t="n">
        <v>4975</v>
      </c>
      <c r="E136" s="161" t="n">
        <v>5106</v>
      </c>
      <c r="F136" s="161" t="n">
        <v>10081</v>
      </c>
      <c r="G136" s="161" t="n">
        <v>3204</v>
      </c>
      <c r="H136" s="161" t="n">
        <v>3846</v>
      </c>
      <c r="I136" s="161" t="n">
        <v>6240</v>
      </c>
      <c r="J136" s="20"/>
      <c r="K136" s="20" t="s">
        <v>441</v>
      </c>
      <c r="L136" s="20" t="s">
        <v>441</v>
      </c>
    </row>
    <row collapsed="false" customFormat="false" customHeight="false" hidden="false" ht="15" outlineLevel="0" r="137">
      <c r="A137" s="161" t="n">
        <v>106614</v>
      </c>
      <c r="B137" s="20" t="s">
        <v>1130</v>
      </c>
      <c r="C137" s="20" t="s">
        <v>1131</v>
      </c>
      <c r="D137" s="161" t="n">
        <v>59904</v>
      </c>
      <c r="E137" s="161" t="n">
        <v>63967</v>
      </c>
      <c r="F137" s="161" t="n">
        <v>123871</v>
      </c>
      <c r="G137" s="161" t="n">
        <v>43155</v>
      </c>
      <c r="H137" s="161" t="n">
        <v>50450</v>
      </c>
      <c r="I137" s="161" t="n">
        <v>83528</v>
      </c>
      <c r="J137" s="20"/>
      <c r="K137" s="20" t="s">
        <v>901</v>
      </c>
      <c r="L137" s="20" t="s">
        <v>440</v>
      </c>
    </row>
    <row collapsed="false" customFormat="false" customHeight="false" hidden="false" ht="15" outlineLevel="0" r="138">
      <c r="A138" s="161" t="n">
        <v>69698</v>
      </c>
      <c r="B138" s="20" t="s">
        <v>1132</v>
      </c>
      <c r="C138" s="20" t="s">
        <v>1133</v>
      </c>
      <c r="D138" s="161" t="n">
        <v>4536</v>
      </c>
      <c r="E138" s="161" t="n">
        <v>4642</v>
      </c>
      <c r="F138" s="161" t="n">
        <v>9178</v>
      </c>
      <c r="G138" s="161" t="n">
        <v>3163</v>
      </c>
      <c r="H138" s="161" t="n">
        <v>4152</v>
      </c>
      <c r="I138" s="161" t="n">
        <v>6210</v>
      </c>
      <c r="J138" s="20"/>
      <c r="K138" s="20" t="s">
        <v>901</v>
      </c>
      <c r="L138" s="20" t="s">
        <v>440</v>
      </c>
    </row>
    <row collapsed="false" customFormat="false" customHeight="false" hidden="false" ht="15" outlineLevel="0" r="139">
      <c r="A139" s="161" t="n">
        <v>106604</v>
      </c>
      <c r="B139" s="20" t="s">
        <v>1134</v>
      </c>
      <c r="C139" s="20" t="s">
        <v>1135</v>
      </c>
      <c r="D139" s="161" t="n">
        <v>184774</v>
      </c>
      <c r="E139" s="161" t="n">
        <v>191607</v>
      </c>
      <c r="F139" s="161" t="n">
        <v>376381</v>
      </c>
      <c r="G139" s="161" t="n">
        <v>108558</v>
      </c>
      <c r="H139" s="161" t="n">
        <v>118416</v>
      </c>
      <c r="I139" s="161" t="n">
        <v>197232</v>
      </c>
      <c r="J139" s="20"/>
      <c r="K139" s="20" t="s">
        <v>13</v>
      </c>
      <c r="L139" s="20" t="s">
        <v>13</v>
      </c>
    </row>
    <row collapsed="false" customFormat="false" customHeight="false" hidden="false" ht="15" outlineLevel="0" r="140">
      <c r="A140" s="161" t="n">
        <v>69713</v>
      </c>
      <c r="B140" s="20" t="s">
        <v>1136</v>
      </c>
      <c r="C140" s="20" t="s">
        <v>1137</v>
      </c>
      <c r="D140" s="161" t="n">
        <v>928</v>
      </c>
      <c r="E140" s="161" t="n">
        <v>836</v>
      </c>
      <c r="F140" s="161" t="n">
        <v>1764</v>
      </c>
      <c r="G140" s="161" t="n">
        <v>558</v>
      </c>
      <c r="H140" s="161" t="n">
        <v>782</v>
      </c>
      <c r="I140" s="161" t="n">
        <v>1072</v>
      </c>
      <c r="J140" s="20"/>
      <c r="K140" s="20" t="s">
        <v>901</v>
      </c>
      <c r="L140" s="20" t="s">
        <v>440</v>
      </c>
    </row>
    <row collapsed="false" customFormat="false" customHeight="false" hidden="false" ht="15" outlineLevel="0" r="141">
      <c r="A141" s="161" t="n">
        <v>106617</v>
      </c>
      <c r="B141" s="20" t="s">
        <v>1138</v>
      </c>
      <c r="C141" s="20" t="s">
        <v>1139</v>
      </c>
      <c r="D141" s="161" t="n">
        <v>6354</v>
      </c>
      <c r="E141" s="161" t="n">
        <v>6369</v>
      </c>
      <c r="F141" s="161" t="n">
        <v>12723</v>
      </c>
      <c r="G141" s="161" t="n">
        <v>4538</v>
      </c>
      <c r="H141" s="161" t="n">
        <v>7668</v>
      </c>
      <c r="I141" s="161" t="n">
        <v>8944</v>
      </c>
      <c r="J141" s="20" t="s">
        <v>890</v>
      </c>
      <c r="K141" s="20" t="s">
        <v>439</v>
      </c>
      <c r="L141" s="20" t="s">
        <v>442</v>
      </c>
    </row>
    <row collapsed="false" customFormat="false" customHeight="false" hidden="false" ht="15" outlineLevel="0" r="142">
      <c r="A142" s="161" t="n">
        <v>104967</v>
      </c>
      <c r="B142" s="20" t="s">
        <v>1140</v>
      </c>
      <c r="C142" s="20" t="s">
        <v>1141</v>
      </c>
      <c r="D142" s="161" t="n">
        <v>21054</v>
      </c>
      <c r="E142" s="161" t="n">
        <v>21967</v>
      </c>
      <c r="F142" s="161" t="n">
        <v>43021</v>
      </c>
      <c r="G142" s="161" t="n">
        <v>14519</v>
      </c>
      <c r="H142" s="161" t="n">
        <v>17197</v>
      </c>
      <c r="I142" s="161" t="n">
        <v>27544</v>
      </c>
      <c r="J142" s="20" t="s">
        <v>890</v>
      </c>
      <c r="K142" s="20" t="s">
        <v>439</v>
      </c>
      <c r="L142" s="20" t="s">
        <v>439</v>
      </c>
    </row>
    <row collapsed="false" customFormat="false" customHeight="false" hidden="false" ht="15" outlineLevel="0" r="143">
      <c r="A143" s="161" t="n">
        <v>104963</v>
      </c>
      <c r="B143" s="20" t="s">
        <v>1142</v>
      </c>
      <c r="C143" s="20" t="s">
        <v>1143</v>
      </c>
      <c r="D143" s="161" t="n">
        <v>27720</v>
      </c>
      <c r="E143" s="161" t="n">
        <v>29390</v>
      </c>
      <c r="F143" s="161" t="n">
        <v>57110</v>
      </c>
      <c r="G143" s="161" t="n">
        <v>20114</v>
      </c>
      <c r="H143" s="161" t="n">
        <v>28782</v>
      </c>
      <c r="I143" s="161" t="n">
        <v>38836</v>
      </c>
      <c r="J143" s="20" t="s">
        <v>890</v>
      </c>
      <c r="K143" s="20" t="s">
        <v>439</v>
      </c>
      <c r="L143" s="20" t="s">
        <v>440</v>
      </c>
    </row>
    <row collapsed="false" customFormat="false" customHeight="false" hidden="false" ht="15" outlineLevel="0" r="144">
      <c r="A144" s="161" t="n">
        <v>56003</v>
      </c>
      <c r="B144" s="20" t="s">
        <v>1144</v>
      </c>
      <c r="C144" s="20" t="s">
        <v>1145</v>
      </c>
      <c r="D144" s="161" t="n">
        <v>161806</v>
      </c>
      <c r="E144" s="161" t="n">
        <v>178265</v>
      </c>
      <c r="F144" s="161" t="n">
        <v>340071</v>
      </c>
      <c r="G144" s="161" t="n">
        <v>112588</v>
      </c>
      <c r="H144" s="161" t="n">
        <v>119907</v>
      </c>
      <c r="I144" s="161" t="n">
        <v>208308</v>
      </c>
      <c r="J144" s="20"/>
      <c r="K144" s="20" t="s">
        <v>13</v>
      </c>
      <c r="L144" s="20" t="s">
        <v>13</v>
      </c>
    </row>
    <row collapsed="false" customFormat="false" customHeight="false" hidden="false" ht="15" outlineLevel="0" r="145">
      <c r="A145" s="161" t="n">
        <v>69728</v>
      </c>
      <c r="B145" s="20" t="s">
        <v>1146</v>
      </c>
      <c r="C145" s="20" t="s">
        <v>1147</v>
      </c>
      <c r="D145" s="161" t="n">
        <v>4291</v>
      </c>
      <c r="E145" s="161" t="n">
        <v>4409</v>
      </c>
      <c r="F145" s="161" t="n">
        <v>8700</v>
      </c>
      <c r="G145" s="161" t="n">
        <v>2894</v>
      </c>
      <c r="H145" s="161" t="n">
        <v>3426</v>
      </c>
      <c r="I145" s="161" t="n">
        <v>5690</v>
      </c>
      <c r="J145" s="20" t="s">
        <v>890</v>
      </c>
      <c r="K145" s="20" t="s">
        <v>439</v>
      </c>
      <c r="L145" s="20" t="s">
        <v>439</v>
      </c>
    </row>
    <row collapsed="false" customFormat="false" customHeight="false" hidden="false" ht="15" outlineLevel="0" r="146">
      <c r="A146" s="161" t="n">
        <v>25533</v>
      </c>
      <c r="B146" s="20" t="s">
        <v>1148</v>
      </c>
      <c r="C146" s="20" t="s">
        <v>1149</v>
      </c>
      <c r="D146" s="161" t="n">
        <v>17340</v>
      </c>
      <c r="E146" s="161" t="n">
        <v>18502</v>
      </c>
      <c r="F146" s="161" t="n">
        <v>35842</v>
      </c>
      <c r="G146" s="161" t="n">
        <v>12416</v>
      </c>
      <c r="H146" s="161" t="n">
        <v>15596</v>
      </c>
      <c r="I146" s="161" t="n">
        <v>24058</v>
      </c>
      <c r="J146" s="20"/>
      <c r="K146" s="20" t="s">
        <v>901</v>
      </c>
      <c r="L146" s="20" t="s">
        <v>440</v>
      </c>
    </row>
    <row collapsed="false" customFormat="false" customHeight="false" hidden="false" ht="15" outlineLevel="0" r="147">
      <c r="A147" s="161" t="n">
        <v>104978</v>
      </c>
      <c r="B147" s="20" t="s">
        <v>1150</v>
      </c>
      <c r="C147" s="20" t="s">
        <v>1151</v>
      </c>
      <c r="D147" s="161" t="n">
        <v>125792</v>
      </c>
      <c r="E147" s="161" t="n">
        <v>143628</v>
      </c>
      <c r="F147" s="161" t="n">
        <v>269420</v>
      </c>
      <c r="G147" s="161" t="n">
        <v>99286</v>
      </c>
      <c r="H147" s="161" t="n">
        <v>114728</v>
      </c>
      <c r="I147" s="161" t="n">
        <v>189978</v>
      </c>
      <c r="J147" s="20"/>
      <c r="K147" s="20" t="s">
        <v>13</v>
      </c>
      <c r="L147" s="20" t="s">
        <v>13</v>
      </c>
    </row>
    <row collapsed="false" customFormat="false" customHeight="false" hidden="false" ht="15" outlineLevel="0" r="148">
      <c r="A148" s="161" t="n">
        <v>69729</v>
      </c>
      <c r="B148" s="20" t="s">
        <v>1152</v>
      </c>
      <c r="C148" s="20" t="s">
        <v>1153</v>
      </c>
      <c r="D148" s="161" t="n">
        <v>15920</v>
      </c>
      <c r="E148" s="161" t="n">
        <v>15810</v>
      </c>
      <c r="F148" s="161" t="n">
        <v>31730</v>
      </c>
      <c r="G148" s="161" t="n">
        <v>10374</v>
      </c>
      <c r="H148" s="161" t="n">
        <v>30793</v>
      </c>
      <c r="I148" s="161" t="n">
        <v>19942</v>
      </c>
      <c r="J148" s="20"/>
      <c r="K148" s="20" t="s">
        <v>901</v>
      </c>
      <c r="L148" s="20" t="s">
        <v>440</v>
      </c>
    </row>
    <row collapsed="false" customFormat="false" customHeight="false" hidden="false" ht="15" outlineLevel="0" r="149">
      <c r="A149" s="161" t="n">
        <v>105006</v>
      </c>
      <c r="B149" s="20" t="s">
        <v>1154</v>
      </c>
      <c r="C149" s="20" t="s">
        <v>1155</v>
      </c>
      <c r="D149" s="161" t="n">
        <v>15677</v>
      </c>
      <c r="E149" s="161" t="n">
        <v>15337</v>
      </c>
      <c r="F149" s="161" t="n">
        <v>31014</v>
      </c>
      <c r="G149" s="161" t="n">
        <v>9890</v>
      </c>
      <c r="H149" s="161" t="n">
        <v>12401</v>
      </c>
      <c r="I149" s="161" t="n">
        <v>19106</v>
      </c>
      <c r="J149" s="20" t="s">
        <v>890</v>
      </c>
      <c r="K149" s="20" t="s">
        <v>439</v>
      </c>
      <c r="L149" s="20" t="s">
        <v>442</v>
      </c>
    </row>
    <row collapsed="false" customFormat="false" customHeight="false" hidden="false" ht="15" outlineLevel="0" r="150">
      <c r="A150" s="161" t="n">
        <v>106615</v>
      </c>
      <c r="B150" s="20" t="s">
        <v>1156</v>
      </c>
      <c r="C150" s="20" t="s">
        <v>1157</v>
      </c>
      <c r="D150" s="161" t="n">
        <v>56970</v>
      </c>
      <c r="E150" s="161" t="n">
        <v>57299</v>
      </c>
      <c r="F150" s="161" t="n">
        <v>114269</v>
      </c>
      <c r="G150" s="161" t="n">
        <v>34013</v>
      </c>
      <c r="H150" s="161" t="n">
        <v>36007</v>
      </c>
      <c r="I150" s="161" t="n">
        <v>62230</v>
      </c>
      <c r="J150" s="20"/>
      <c r="K150" s="20" t="s">
        <v>13</v>
      </c>
      <c r="L150" s="20" t="s">
        <v>13</v>
      </c>
    </row>
    <row collapsed="false" customFormat="false" customHeight="false" hidden="false" ht="15" outlineLevel="0" r="151">
      <c r="A151" s="161" t="n">
        <v>69886</v>
      </c>
      <c r="B151" s="20" t="s">
        <v>1158</v>
      </c>
      <c r="C151" s="20" t="s">
        <v>1159</v>
      </c>
      <c r="D151" s="161" t="n">
        <v>2321</v>
      </c>
      <c r="E151" s="161" t="n">
        <v>2142</v>
      </c>
      <c r="F151" s="161" t="n">
        <v>4463</v>
      </c>
      <c r="G151" s="161" t="n">
        <v>1294</v>
      </c>
      <c r="H151" s="161" t="n">
        <v>3093</v>
      </c>
      <c r="I151" s="161" t="n">
        <v>2500</v>
      </c>
      <c r="J151" s="20"/>
      <c r="K151" s="20" t="s">
        <v>45</v>
      </c>
      <c r="L151" s="20" t="s">
        <v>45</v>
      </c>
    </row>
    <row collapsed="false" customFormat="false" customHeight="false" hidden="false" ht="15" outlineLevel="0" r="152">
      <c r="A152" s="161" t="n">
        <v>69749</v>
      </c>
      <c r="B152" s="20" t="s">
        <v>1160</v>
      </c>
      <c r="C152" s="20" t="s">
        <v>1161</v>
      </c>
      <c r="D152" s="161" t="n">
        <v>1563</v>
      </c>
      <c r="E152" s="161" t="n">
        <v>1354</v>
      </c>
      <c r="F152" s="161" t="n">
        <v>2917</v>
      </c>
      <c r="G152" s="161" t="n">
        <v>786</v>
      </c>
      <c r="H152" s="161" t="n">
        <v>1075</v>
      </c>
      <c r="I152" s="161" t="n">
        <v>1512</v>
      </c>
      <c r="J152" s="20"/>
      <c r="K152" s="20" t="s">
        <v>45</v>
      </c>
      <c r="L152" s="20" t="s">
        <v>45</v>
      </c>
    </row>
    <row collapsed="false" customFormat="false" customHeight="false" hidden="false" ht="15" outlineLevel="0" r="153">
      <c r="A153" s="161" t="n">
        <v>69820</v>
      </c>
      <c r="B153" s="20" t="s">
        <v>1162</v>
      </c>
      <c r="C153" s="20" t="s">
        <v>1163</v>
      </c>
      <c r="D153" s="161" t="n">
        <v>9113</v>
      </c>
      <c r="E153" s="161" t="n">
        <v>9019</v>
      </c>
      <c r="F153" s="161" t="n">
        <v>18132</v>
      </c>
      <c r="G153" s="161" t="n">
        <v>4697</v>
      </c>
      <c r="H153" s="161" t="n">
        <v>6203</v>
      </c>
      <c r="I153" s="161" t="n">
        <v>8938</v>
      </c>
      <c r="J153" s="20"/>
      <c r="K153" s="20" t="s">
        <v>45</v>
      </c>
      <c r="L153" s="20" t="s">
        <v>45</v>
      </c>
    </row>
    <row collapsed="false" customFormat="false" customHeight="false" hidden="false" ht="15" outlineLevel="0" r="154">
      <c r="A154" s="161" t="n">
        <v>69793</v>
      </c>
      <c r="B154" s="20" t="s">
        <v>1164</v>
      </c>
      <c r="C154" s="20" t="s">
        <v>1165</v>
      </c>
      <c r="D154" s="161" t="n">
        <v>823</v>
      </c>
      <c r="E154" s="161" t="n">
        <v>613</v>
      </c>
      <c r="F154" s="161" t="n">
        <v>1436</v>
      </c>
      <c r="G154" s="161" t="n">
        <v>365</v>
      </c>
      <c r="H154" s="161" t="n">
        <v>736</v>
      </c>
      <c r="I154" s="161" t="n">
        <v>712</v>
      </c>
      <c r="J154" s="20"/>
      <c r="K154" s="20" t="s">
        <v>45</v>
      </c>
      <c r="L154" s="20" t="s">
        <v>45</v>
      </c>
    </row>
    <row collapsed="false" customFormat="false" customHeight="false" hidden="false" ht="15" outlineLevel="0" r="155">
      <c r="A155" s="161" t="n">
        <v>25614</v>
      </c>
      <c r="B155" s="20" t="s">
        <v>1166</v>
      </c>
      <c r="C155" s="20" t="s">
        <v>1167</v>
      </c>
      <c r="D155" s="161" t="n">
        <v>14242</v>
      </c>
      <c r="E155" s="161" t="n">
        <v>13601</v>
      </c>
      <c r="F155" s="161" t="n">
        <v>27843</v>
      </c>
      <c r="G155" s="161" t="n">
        <v>6817</v>
      </c>
      <c r="H155" s="161" t="n">
        <v>8142</v>
      </c>
      <c r="I155" s="161" t="n">
        <v>12576</v>
      </c>
      <c r="J155" s="20"/>
      <c r="K155" s="20" t="s">
        <v>45</v>
      </c>
      <c r="L155" s="20" t="s">
        <v>45</v>
      </c>
    </row>
    <row collapsed="false" customFormat="false" customHeight="false" hidden="false" ht="15" outlineLevel="0" r="156">
      <c r="A156" s="161" t="n">
        <v>69818</v>
      </c>
      <c r="B156" s="20" t="s">
        <v>1168</v>
      </c>
      <c r="C156" s="20" t="s">
        <v>1169</v>
      </c>
      <c r="D156" s="161" t="n">
        <v>8414</v>
      </c>
      <c r="E156" s="161" t="n">
        <v>7671</v>
      </c>
      <c r="F156" s="161" t="n">
        <v>16085</v>
      </c>
      <c r="G156" s="161" t="n">
        <v>3927</v>
      </c>
      <c r="H156" s="161" t="n">
        <v>5072</v>
      </c>
      <c r="I156" s="161" t="n">
        <v>7558</v>
      </c>
      <c r="J156" s="20"/>
      <c r="K156" s="20" t="s">
        <v>45</v>
      </c>
      <c r="L156" s="20" t="s">
        <v>45</v>
      </c>
    </row>
    <row collapsed="false" customFormat="false" customHeight="false" hidden="false" ht="15" outlineLevel="0" r="157">
      <c r="A157" s="161" t="n">
        <v>69924</v>
      </c>
      <c r="B157" s="20" t="s">
        <v>1170</v>
      </c>
      <c r="C157" s="20" t="s">
        <v>1171</v>
      </c>
      <c r="D157" s="161" t="n">
        <v>76801</v>
      </c>
      <c r="E157" s="161" t="n">
        <v>82902</v>
      </c>
      <c r="F157" s="161" t="n">
        <v>159703</v>
      </c>
      <c r="G157" s="161" t="n">
        <v>42037</v>
      </c>
      <c r="H157" s="161" t="n">
        <v>44606</v>
      </c>
      <c r="I157" s="161" t="n">
        <v>76816</v>
      </c>
      <c r="J157" s="20"/>
      <c r="K157" s="20" t="s">
        <v>45</v>
      </c>
      <c r="L157" s="20" t="s">
        <v>45</v>
      </c>
    </row>
    <row collapsed="false" customFormat="false" customHeight="false" hidden="false" ht="15" outlineLevel="0" r="158">
      <c r="A158" s="161" t="n">
        <v>69892</v>
      </c>
      <c r="B158" s="20" t="s">
        <v>1172</v>
      </c>
      <c r="C158" s="20" t="s">
        <v>1173</v>
      </c>
      <c r="D158" s="161" t="n">
        <v>1900</v>
      </c>
      <c r="E158" s="161" t="n">
        <v>1670</v>
      </c>
      <c r="F158" s="161" t="n">
        <v>3570</v>
      </c>
      <c r="G158" s="161" t="n">
        <v>1042</v>
      </c>
      <c r="H158" s="161" t="n">
        <v>1666</v>
      </c>
      <c r="I158" s="161" t="n">
        <v>2030</v>
      </c>
      <c r="J158" s="20"/>
      <c r="K158" s="20" t="s">
        <v>45</v>
      </c>
      <c r="L158" s="20" t="s">
        <v>45</v>
      </c>
    </row>
    <row collapsed="false" customFormat="false" customHeight="false" hidden="false" ht="15" outlineLevel="0" r="159">
      <c r="A159" s="161" t="n">
        <v>69784</v>
      </c>
      <c r="B159" s="20" t="s">
        <v>1174</v>
      </c>
      <c r="C159" s="20" t="s">
        <v>1175</v>
      </c>
      <c r="D159" s="161" t="n">
        <v>5933</v>
      </c>
      <c r="E159" s="161" t="n">
        <v>5963</v>
      </c>
      <c r="F159" s="161" t="n">
        <v>11896</v>
      </c>
      <c r="G159" s="161" t="n">
        <v>3019</v>
      </c>
      <c r="H159" s="161" t="n">
        <v>3482</v>
      </c>
      <c r="I159" s="161" t="n">
        <v>5688</v>
      </c>
      <c r="J159" s="20"/>
      <c r="K159" s="20" t="s">
        <v>45</v>
      </c>
      <c r="L159" s="20" t="s">
        <v>45</v>
      </c>
    </row>
    <row collapsed="false" customFormat="false" customHeight="false" hidden="false" ht="15" outlineLevel="0" r="160">
      <c r="A160" s="161" t="n">
        <v>74928</v>
      </c>
      <c r="B160" s="20" t="s">
        <v>1176</v>
      </c>
      <c r="C160" s="20" t="s">
        <v>1177</v>
      </c>
      <c r="D160" s="161" t="n">
        <v>11499</v>
      </c>
      <c r="E160" s="161" t="n">
        <v>11139</v>
      </c>
      <c r="F160" s="161" t="n">
        <v>22638</v>
      </c>
      <c r="G160" s="161" t="n">
        <v>6093</v>
      </c>
      <c r="H160" s="161" t="n">
        <v>7364</v>
      </c>
      <c r="I160" s="161" t="n">
        <v>11536</v>
      </c>
      <c r="J160" s="20"/>
      <c r="K160" s="20" t="s">
        <v>45</v>
      </c>
      <c r="L160" s="20" t="s">
        <v>45</v>
      </c>
    </row>
    <row collapsed="false" customFormat="false" customHeight="false" hidden="false" ht="15" outlineLevel="0" r="161">
      <c r="A161" s="161" t="n">
        <v>25561</v>
      </c>
      <c r="B161" s="20" t="s">
        <v>1178</v>
      </c>
      <c r="C161" s="20" t="s">
        <v>1179</v>
      </c>
      <c r="D161" s="161" t="n">
        <v>2224</v>
      </c>
      <c r="E161" s="161" t="n">
        <v>1961</v>
      </c>
      <c r="F161" s="161" t="n">
        <v>4185</v>
      </c>
      <c r="G161" s="161" t="n">
        <v>1152</v>
      </c>
      <c r="H161" s="161" t="n">
        <v>1983</v>
      </c>
      <c r="I161" s="161" t="n">
        <v>2160</v>
      </c>
      <c r="J161" s="20"/>
      <c r="K161" s="20" t="s">
        <v>45</v>
      </c>
      <c r="L161" s="20" t="s">
        <v>45</v>
      </c>
    </row>
    <row collapsed="false" customFormat="false" customHeight="false" hidden="false" ht="15" outlineLevel="0" r="162">
      <c r="A162" s="161" t="n">
        <v>69835</v>
      </c>
      <c r="B162" s="20" t="s">
        <v>1180</v>
      </c>
      <c r="C162" s="20" t="s">
        <v>1181</v>
      </c>
      <c r="D162" s="161" t="n">
        <v>5575</v>
      </c>
      <c r="E162" s="161" t="n">
        <v>5201</v>
      </c>
      <c r="F162" s="161" t="n">
        <v>10776</v>
      </c>
      <c r="G162" s="161" t="n">
        <v>2746</v>
      </c>
      <c r="H162" s="161" t="n">
        <v>3459</v>
      </c>
      <c r="I162" s="161" t="n">
        <v>5314</v>
      </c>
      <c r="J162" s="20"/>
      <c r="K162" s="20" t="s">
        <v>45</v>
      </c>
      <c r="L162" s="20" t="s">
        <v>45</v>
      </c>
    </row>
    <row collapsed="false" customFormat="false" customHeight="false" hidden="false" ht="15" outlineLevel="0" r="163">
      <c r="A163" s="161" t="n">
        <v>48748</v>
      </c>
      <c r="B163" s="20" t="s">
        <v>1182</v>
      </c>
      <c r="C163" s="20" t="s">
        <v>1183</v>
      </c>
      <c r="D163" s="161" t="n">
        <v>11006</v>
      </c>
      <c r="E163" s="161" t="n">
        <v>11542</v>
      </c>
      <c r="F163" s="161" t="n">
        <v>22548</v>
      </c>
      <c r="G163" s="161" t="n">
        <v>5982</v>
      </c>
      <c r="H163" s="161" t="n">
        <v>7573</v>
      </c>
      <c r="I163" s="161" t="n">
        <v>11026</v>
      </c>
      <c r="J163" s="20"/>
      <c r="K163" s="20" t="s">
        <v>45</v>
      </c>
      <c r="L163" s="20" t="s">
        <v>45</v>
      </c>
    </row>
    <row collapsed="false" customFormat="false" customHeight="false" hidden="false" ht="15" outlineLevel="0" r="164">
      <c r="A164" s="161" t="n">
        <v>48749</v>
      </c>
      <c r="B164" s="20" t="s">
        <v>1184</v>
      </c>
      <c r="C164" s="20" t="s">
        <v>1185</v>
      </c>
      <c r="D164" s="161" t="n">
        <v>6323</v>
      </c>
      <c r="E164" s="161" t="n">
        <v>5711</v>
      </c>
      <c r="F164" s="161" t="n">
        <v>12034</v>
      </c>
      <c r="G164" s="161" t="n">
        <v>3096</v>
      </c>
      <c r="H164" s="161" t="n">
        <v>3605</v>
      </c>
      <c r="I164" s="161" t="n">
        <v>5828</v>
      </c>
      <c r="J164" s="20"/>
      <c r="K164" s="20" t="s">
        <v>45</v>
      </c>
      <c r="L164" s="20" t="s">
        <v>45</v>
      </c>
    </row>
    <row collapsed="false" customFormat="false" customHeight="false" hidden="false" ht="15" outlineLevel="0" r="165">
      <c r="A165" s="161" t="n">
        <v>69738</v>
      </c>
      <c r="B165" s="20" t="s">
        <v>1186</v>
      </c>
      <c r="C165" s="20" t="s">
        <v>1187</v>
      </c>
      <c r="D165" s="161" t="n">
        <v>11207</v>
      </c>
      <c r="E165" s="161" t="n">
        <v>11153</v>
      </c>
      <c r="F165" s="161" t="n">
        <v>22360</v>
      </c>
      <c r="G165" s="161" t="n">
        <v>6066</v>
      </c>
      <c r="H165" s="161" t="n">
        <v>8038</v>
      </c>
      <c r="I165" s="161" t="n">
        <v>11636</v>
      </c>
      <c r="J165" s="20"/>
      <c r="K165" s="20" t="s">
        <v>45</v>
      </c>
      <c r="L165" s="20" t="s">
        <v>45</v>
      </c>
    </row>
    <row collapsed="false" customFormat="false" customHeight="false" hidden="false" ht="15" outlineLevel="0" r="166">
      <c r="A166" s="161" t="n">
        <v>106669</v>
      </c>
      <c r="B166" s="20" t="s">
        <v>1188</v>
      </c>
      <c r="C166" s="20" t="s">
        <v>1189</v>
      </c>
      <c r="D166" s="161" t="n">
        <v>13365</v>
      </c>
      <c r="E166" s="161" t="n">
        <v>13877</v>
      </c>
      <c r="F166" s="161" t="n">
        <v>27242</v>
      </c>
      <c r="G166" s="161" t="n">
        <v>6882</v>
      </c>
      <c r="H166" s="161" t="n">
        <v>7537</v>
      </c>
      <c r="I166" s="161" t="n">
        <v>12922</v>
      </c>
      <c r="J166" s="20"/>
      <c r="K166" s="20" t="s">
        <v>45</v>
      </c>
      <c r="L166" s="20" t="s">
        <v>45</v>
      </c>
    </row>
    <row collapsed="false" customFormat="false" customHeight="false" hidden="false" ht="15" outlineLevel="0" r="167">
      <c r="A167" s="161" t="n">
        <v>69851</v>
      </c>
      <c r="B167" s="20" t="s">
        <v>1190</v>
      </c>
      <c r="C167" s="20" t="s">
        <v>1191</v>
      </c>
      <c r="D167" s="161" t="n">
        <v>27330</v>
      </c>
      <c r="E167" s="161" t="n">
        <v>27400</v>
      </c>
      <c r="F167" s="161" t="n">
        <v>54730</v>
      </c>
      <c r="G167" s="161" t="n">
        <v>16915</v>
      </c>
      <c r="H167" s="161" t="n">
        <v>27312</v>
      </c>
      <c r="I167" s="161" t="n">
        <v>32540</v>
      </c>
      <c r="J167" s="20"/>
      <c r="K167" s="20" t="s">
        <v>1192</v>
      </c>
      <c r="L167" s="20" t="s">
        <v>444</v>
      </c>
    </row>
    <row collapsed="false" customFormat="false" customHeight="false" hidden="false" ht="15" outlineLevel="0" r="168">
      <c r="A168" s="161" t="n">
        <v>69917</v>
      </c>
      <c r="B168" s="20" t="s">
        <v>1170</v>
      </c>
      <c r="C168" s="20" t="s">
        <v>1193</v>
      </c>
      <c r="D168" s="161" t="n">
        <v>634341</v>
      </c>
      <c r="E168" s="161" t="n">
        <v>695263</v>
      </c>
      <c r="F168" s="161" t="n">
        <v>1329604</v>
      </c>
      <c r="G168" s="161" t="n">
        <v>414237</v>
      </c>
      <c r="H168" s="161" t="n">
        <v>472417</v>
      </c>
      <c r="I168" s="161" t="n">
        <v>767188</v>
      </c>
      <c r="J168" s="20"/>
      <c r="K168" s="20" t="s">
        <v>1192</v>
      </c>
      <c r="L168" s="20" t="s">
        <v>445</v>
      </c>
    </row>
    <row collapsed="false" customFormat="false" customHeight="false" hidden="false" ht="15" outlineLevel="0" r="169">
      <c r="A169" s="161" t="n">
        <v>48862</v>
      </c>
      <c r="B169" s="20" t="s">
        <v>938</v>
      </c>
      <c r="C169" s="20" t="s">
        <v>1194</v>
      </c>
      <c r="D169" s="161" t="n">
        <v>110176</v>
      </c>
      <c r="E169" s="161" t="n">
        <v>114975</v>
      </c>
      <c r="F169" s="161" t="n">
        <v>225151</v>
      </c>
      <c r="G169" s="161" t="n">
        <v>63780</v>
      </c>
      <c r="H169" s="161" t="n">
        <v>74060</v>
      </c>
      <c r="I169" s="161" t="n">
        <v>120760</v>
      </c>
      <c r="J169" s="20"/>
      <c r="K169" s="20" t="s">
        <v>1192</v>
      </c>
      <c r="L169" s="20" t="s">
        <v>445</v>
      </c>
    </row>
    <row collapsed="false" customFormat="false" customHeight="false" hidden="false" ht="15" outlineLevel="0" r="170">
      <c r="A170" s="161" t="n">
        <v>69765</v>
      </c>
      <c r="B170" s="20" t="s">
        <v>1195</v>
      </c>
      <c r="C170" s="20" t="s">
        <v>1196</v>
      </c>
      <c r="D170" s="161" t="n">
        <v>29130</v>
      </c>
      <c r="E170" s="161" t="n">
        <v>29629</v>
      </c>
      <c r="F170" s="161" t="n">
        <v>58759</v>
      </c>
      <c r="G170" s="161" t="n">
        <v>15948</v>
      </c>
      <c r="H170" s="161" t="n">
        <v>18638</v>
      </c>
      <c r="I170" s="161" t="n">
        <v>30530</v>
      </c>
      <c r="J170" s="20"/>
      <c r="K170" s="20" t="s">
        <v>1192</v>
      </c>
      <c r="L170" s="20" t="s">
        <v>445</v>
      </c>
    </row>
    <row collapsed="false" customFormat="false" customHeight="false" hidden="false" ht="15" outlineLevel="0" r="171">
      <c r="A171" s="161" t="n">
        <v>106650</v>
      </c>
      <c r="B171" s="20" t="s">
        <v>1197</v>
      </c>
      <c r="C171" s="20" t="s">
        <v>1198</v>
      </c>
      <c r="D171" s="161" t="n">
        <v>18041</v>
      </c>
      <c r="E171" s="161" t="n">
        <v>17604</v>
      </c>
      <c r="F171" s="161" t="n">
        <v>35645</v>
      </c>
      <c r="G171" s="161" t="n">
        <v>11608</v>
      </c>
      <c r="H171" s="161" t="n">
        <v>13752</v>
      </c>
      <c r="I171" s="161" t="n">
        <v>22680</v>
      </c>
      <c r="J171" s="20"/>
      <c r="K171" s="20" t="s">
        <v>443</v>
      </c>
      <c r="L171" s="20" t="s">
        <v>443</v>
      </c>
    </row>
    <row collapsed="false" customFormat="false" customHeight="false" hidden="false" ht="15" outlineLevel="0" r="172">
      <c r="A172" s="161" t="n">
        <v>106648</v>
      </c>
      <c r="B172" s="20" t="s">
        <v>998</v>
      </c>
      <c r="C172" s="20" t="s">
        <v>1199</v>
      </c>
      <c r="D172" s="161" t="n">
        <v>62417</v>
      </c>
      <c r="E172" s="161" t="n">
        <v>65037</v>
      </c>
      <c r="F172" s="161" t="n">
        <v>127454</v>
      </c>
      <c r="G172" s="161" t="n">
        <v>41871</v>
      </c>
      <c r="H172" s="161" t="n">
        <v>50236</v>
      </c>
      <c r="I172" s="161" t="n">
        <v>80682</v>
      </c>
      <c r="J172" s="20"/>
      <c r="K172" s="20" t="s">
        <v>1192</v>
      </c>
      <c r="L172" s="20" t="s">
        <v>444</v>
      </c>
    </row>
    <row collapsed="false" customFormat="false" customHeight="false" hidden="false" ht="15" outlineLevel="0" r="173">
      <c r="A173" s="161" t="n">
        <v>69846</v>
      </c>
      <c r="B173" s="20" t="s">
        <v>1200</v>
      </c>
      <c r="C173" s="20" t="s">
        <v>1201</v>
      </c>
      <c r="D173" s="161" t="n">
        <v>15159</v>
      </c>
      <c r="E173" s="161" t="n">
        <v>16153</v>
      </c>
      <c r="F173" s="161" t="n">
        <v>31312</v>
      </c>
      <c r="G173" s="161" t="n">
        <v>8734</v>
      </c>
      <c r="H173" s="161" t="n">
        <v>10712</v>
      </c>
      <c r="I173" s="161" t="n">
        <v>16778</v>
      </c>
      <c r="J173" s="20"/>
      <c r="K173" s="20" t="s">
        <v>1192</v>
      </c>
      <c r="L173" s="20" t="s">
        <v>445</v>
      </c>
    </row>
    <row collapsed="false" customFormat="false" customHeight="false" hidden="false" ht="15" outlineLevel="0" r="174">
      <c r="A174" s="161" t="n">
        <v>69746</v>
      </c>
      <c r="B174" s="20" t="s">
        <v>1202</v>
      </c>
      <c r="C174" s="20" t="s">
        <v>1203</v>
      </c>
      <c r="D174" s="161" t="n">
        <v>30490</v>
      </c>
      <c r="E174" s="161" t="n">
        <v>30588</v>
      </c>
      <c r="F174" s="161" t="n">
        <v>61078</v>
      </c>
      <c r="G174" s="161" t="n">
        <v>19745</v>
      </c>
      <c r="H174" s="161" t="n">
        <v>22833</v>
      </c>
      <c r="I174" s="161" t="n">
        <v>38422</v>
      </c>
      <c r="J174" s="20"/>
      <c r="K174" s="20" t="s">
        <v>1192</v>
      </c>
      <c r="L174" s="20" t="s">
        <v>444</v>
      </c>
    </row>
    <row collapsed="false" customFormat="false" customHeight="false" hidden="false" ht="15" outlineLevel="0" r="175">
      <c r="A175" s="161" t="n">
        <v>69857</v>
      </c>
      <c r="B175" s="20" t="s">
        <v>1204</v>
      </c>
      <c r="C175" s="20" t="s">
        <v>1205</v>
      </c>
      <c r="D175" s="161" t="n">
        <v>50972</v>
      </c>
      <c r="E175" s="161" t="n">
        <v>53233</v>
      </c>
      <c r="F175" s="161" t="n">
        <v>104205</v>
      </c>
      <c r="G175" s="161" t="n">
        <v>35476</v>
      </c>
      <c r="H175" s="161" t="n">
        <v>40874</v>
      </c>
      <c r="I175" s="161" t="n">
        <v>68808</v>
      </c>
      <c r="J175" s="20"/>
      <c r="K175" s="20" t="s">
        <v>1192</v>
      </c>
      <c r="L175" s="20" t="s">
        <v>444</v>
      </c>
    </row>
    <row collapsed="false" customFormat="false" customHeight="false" hidden="false" ht="15" outlineLevel="0" r="176">
      <c r="A176" s="161" t="n">
        <v>69865</v>
      </c>
      <c r="B176" s="20" t="s">
        <v>1206</v>
      </c>
      <c r="C176" s="20" t="s">
        <v>1207</v>
      </c>
      <c r="D176" s="161" t="n">
        <v>2433</v>
      </c>
      <c r="E176" s="161" t="n">
        <v>2294</v>
      </c>
      <c r="F176" s="161" t="n">
        <v>4727</v>
      </c>
      <c r="G176" s="161" t="n">
        <v>1495</v>
      </c>
      <c r="H176" s="161" t="n">
        <v>2105</v>
      </c>
      <c r="I176" s="161" t="n">
        <v>2894</v>
      </c>
      <c r="J176" s="20"/>
      <c r="K176" s="20" t="s">
        <v>1192</v>
      </c>
      <c r="L176" s="20" t="s">
        <v>445</v>
      </c>
    </row>
    <row collapsed="false" customFormat="false" customHeight="false" hidden="false" ht="15" outlineLevel="0" r="177">
      <c r="A177" s="161" t="n">
        <v>69837</v>
      </c>
      <c r="B177" s="20" t="s">
        <v>1208</v>
      </c>
      <c r="C177" s="20" t="s">
        <v>1209</v>
      </c>
      <c r="D177" s="161" t="n">
        <v>2769</v>
      </c>
      <c r="E177" s="161" t="n">
        <v>2611</v>
      </c>
      <c r="F177" s="161" t="n">
        <v>5380</v>
      </c>
      <c r="G177" s="161" t="n">
        <v>1611</v>
      </c>
      <c r="H177" s="161" t="n">
        <v>2327</v>
      </c>
      <c r="I177" s="161" t="n">
        <v>3126</v>
      </c>
      <c r="J177" s="20"/>
      <c r="K177" s="20" t="s">
        <v>1192</v>
      </c>
      <c r="L177" s="20" t="s">
        <v>445</v>
      </c>
    </row>
    <row collapsed="false" customFormat="false" customHeight="false" hidden="false" ht="15" outlineLevel="0" r="178">
      <c r="A178" s="161" t="n">
        <v>106653</v>
      </c>
      <c r="B178" s="20" t="s">
        <v>1210</v>
      </c>
      <c r="C178" s="20" t="s">
        <v>1211</v>
      </c>
      <c r="D178" s="161" t="n">
        <v>17905</v>
      </c>
      <c r="E178" s="161" t="n">
        <v>18377</v>
      </c>
      <c r="F178" s="161" t="n">
        <v>36282</v>
      </c>
      <c r="G178" s="161" t="n">
        <v>12111</v>
      </c>
      <c r="H178" s="161" t="n">
        <v>14350</v>
      </c>
      <c r="I178" s="161" t="n">
        <v>23790</v>
      </c>
      <c r="J178" s="20"/>
      <c r="K178" s="20" t="s">
        <v>443</v>
      </c>
      <c r="L178" s="20" t="s">
        <v>443</v>
      </c>
    </row>
    <row collapsed="false" customFormat="false" customHeight="false" hidden="false" ht="15" outlineLevel="0" r="179">
      <c r="A179" s="161" t="n">
        <v>69798</v>
      </c>
      <c r="B179" s="20" t="s">
        <v>1212</v>
      </c>
      <c r="C179" s="20" t="s">
        <v>1213</v>
      </c>
      <c r="D179" s="161" t="n">
        <v>85270</v>
      </c>
      <c r="E179" s="161" t="n">
        <v>93131</v>
      </c>
      <c r="F179" s="161" t="n">
        <v>178401</v>
      </c>
      <c r="G179" s="161" t="n">
        <v>55253</v>
      </c>
      <c r="H179" s="161" t="n">
        <v>80893</v>
      </c>
      <c r="I179" s="161" t="n">
        <v>105966</v>
      </c>
      <c r="J179" s="20"/>
      <c r="K179" s="20" t="s">
        <v>1192</v>
      </c>
      <c r="L179" s="20" t="s">
        <v>445</v>
      </c>
    </row>
    <row collapsed="false" customFormat="false" customHeight="false" hidden="false" ht="15" outlineLevel="0" r="180">
      <c r="A180" s="161" t="n">
        <v>104966</v>
      </c>
      <c r="B180" s="20" t="s">
        <v>1214</v>
      </c>
      <c r="C180" s="20" t="s">
        <v>1215</v>
      </c>
      <c r="D180" s="161" t="n">
        <v>119713</v>
      </c>
      <c r="E180" s="161" t="n">
        <v>126680</v>
      </c>
      <c r="F180" s="161" t="n">
        <v>246393</v>
      </c>
      <c r="G180" s="161" t="n">
        <v>80878</v>
      </c>
      <c r="H180" s="161" t="n">
        <v>100246</v>
      </c>
      <c r="I180" s="161" t="n">
        <v>156970</v>
      </c>
      <c r="J180" s="20"/>
      <c r="K180" s="20" t="s">
        <v>1192</v>
      </c>
      <c r="L180" s="20" t="s">
        <v>444</v>
      </c>
    </row>
    <row collapsed="false" customFormat="false" customHeight="false" hidden="false" ht="15" outlineLevel="0" r="181">
      <c r="A181" s="161" t="n">
        <v>19001</v>
      </c>
      <c r="B181" s="20" t="s">
        <v>1216</v>
      </c>
      <c r="C181" s="20" t="s">
        <v>1217</v>
      </c>
      <c r="D181" s="161" t="n">
        <v>23230</v>
      </c>
      <c r="E181" s="161" t="n">
        <v>23445</v>
      </c>
      <c r="F181" s="161" t="n">
        <v>46675</v>
      </c>
      <c r="G181" s="161" t="n">
        <v>13652</v>
      </c>
      <c r="H181" s="161" t="n">
        <v>16553</v>
      </c>
      <c r="I181" s="161" t="n">
        <v>26284</v>
      </c>
      <c r="J181" s="20"/>
      <c r="K181" s="20" t="s">
        <v>1192</v>
      </c>
      <c r="L181" s="20" t="s">
        <v>445</v>
      </c>
    </row>
    <row collapsed="false" customFormat="false" customHeight="false" hidden="false" ht="15" outlineLevel="0" r="182">
      <c r="A182" s="161" t="n">
        <v>48832</v>
      </c>
      <c r="B182" s="20" t="s">
        <v>1218</v>
      </c>
      <c r="C182" s="20" t="s">
        <v>1219</v>
      </c>
      <c r="D182" s="161" t="n">
        <v>6710</v>
      </c>
      <c r="E182" s="161" t="n">
        <v>6532</v>
      </c>
      <c r="F182" s="161" t="n">
        <v>13242</v>
      </c>
      <c r="G182" s="161" t="n">
        <v>3846</v>
      </c>
      <c r="H182" s="161" t="n">
        <v>5051</v>
      </c>
      <c r="I182" s="161" t="n">
        <v>7376</v>
      </c>
      <c r="J182" s="20"/>
      <c r="K182" s="20" t="s">
        <v>1192</v>
      </c>
      <c r="L182" s="20" t="s">
        <v>445</v>
      </c>
    </row>
    <row collapsed="false" customFormat="false" customHeight="false" hidden="false" ht="15" outlineLevel="0" r="183">
      <c r="A183" s="161" t="n">
        <v>69963</v>
      </c>
      <c r="B183" s="20" t="s">
        <v>1220</v>
      </c>
      <c r="C183" s="20" t="s">
        <v>1221</v>
      </c>
      <c r="D183" s="161" t="n">
        <v>50613</v>
      </c>
      <c r="E183" s="161" t="n">
        <v>53105</v>
      </c>
      <c r="F183" s="161" t="n">
        <v>103718</v>
      </c>
      <c r="G183" s="161" t="n">
        <v>32090</v>
      </c>
      <c r="H183" s="161" t="n">
        <v>36622</v>
      </c>
      <c r="I183" s="161" t="n">
        <v>61952</v>
      </c>
      <c r="J183" s="20"/>
      <c r="K183" s="20" t="s">
        <v>1192</v>
      </c>
      <c r="L183" s="20" t="s">
        <v>445</v>
      </c>
    </row>
    <row collapsed="false" customFormat="false" customHeight="false" hidden="false" ht="15" outlineLevel="0" r="184">
      <c r="A184" s="161" t="n">
        <v>105009</v>
      </c>
      <c r="B184" s="20" t="s">
        <v>1222</v>
      </c>
      <c r="C184" s="20" t="s">
        <v>1223</v>
      </c>
      <c r="D184" s="161" t="n">
        <v>18339</v>
      </c>
      <c r="E184" s="161" t="n">
        <v>18665</v>
      </c>
      <c r="F184" s="161" t="n">
        <v>37004</v>
      </c>
      <c r="G184" s="161" t="n">
        <v>10320</v>
      </c>
      <c r="H184" s="161" t="n">
        <v>14649</v>
      </c>
      <c r="I184" s="161" t="n">
        <v>19632</v>
      </c>
      <c r="J184" s="20"/>
      <c r="K184" s="20" t="s">
        <v>1192</v>
      </c>
      <c r="L184" s="20" t="s">
        <v>445</v>
      </c>
    </row>
    <row collapsed="false" customFormat="false" customHeight="false" hidden="false" ht="15" outlineLevel="0" r="185">
      <c r="A185" s="161" t="n">
        <v>106633</v>
      </c>
      <c r="B185" s="20" t="s">
        <v>1224</v>
      </c>
      <c r="C185" s="20" t="s">
        <v>1225</v>
      </c>
      <c r="D185" s="161" t="n">
        <v>26006</v>
      </c>
      <c r="E185" s="161" t="n">
        <v>27514</v>
      </c>
      <c r="F185" s="161" t="n">
        <v>53520</v>
      </c>
      <c r="G185" s="161" t="n">
        <v>15855</v>
      </c>
      <c r="H185" s="161" t="n">
        <v>19301</v>
      </c>
      <c r="I185" s="161" t="n">
        <v>30012</v>
      </c>
      <c r="J185" s="20"/>
      <c r="K185" s="20" t="s">
        <v>1192</v>
      </c>
      <c r="L185" s="20" t="s">
        <v>444</v>
      </c>
    </row>
    <row collapsed="false" customFormat="false" customHeight="false" hidden="false" ht="15" outlineLevel="0" r="186">
      <c r="A186" s="161" t="n">
        <v>69779</v>
      </c>
      <c r="B186" s="20" t="s">
        <v>1226</v>
      </c>
      <c r="C186" s="20" t="s">
        <v>1227</v>
      </c>
      <c r="D186" s="161" t="n">
        <v>101224</v>
      </c>
      <c r="E186" s="161" t="n">
        <v>105083</v>
      </c>
      <c r="F186" s="161" t="n">
        <v>206307</v>
      </c>
      <c r="G186" s="161" t="n">
        <v>66832</v>
      </c>
      <c r="H186" s="161" t="n">
        <v>76481</v>
      </c>
      <c r="I186" s="161" t="n">
        <v>128808</v>
      </c>
      <c r="J186" s="20"/>
      <c r="K186" s="20" t="s">
        <v>1192</v>
      </c>
      <c r="L186" s="20" t="s">
        <v>446</v>
      </c>
    </row>
    <row collapsed="false" customFormat="false" customHeight="false" hidden="false" ht="15" outlineLevel="0" r="187">
      <c r="A187" s="161" t="n">
        <v>69871</v>
      </c>
      <c r="B187" s="20" t="s">
        <v>1182</v>
      </c>
      <c r="C187" s="20" t="s">
        <v>1228</v>
      </c>
      <c r="D187" s="161" t="n">
        <v>49230</v>
      </c>
      <c r="E187" s="161" t="n">
        <v>48958</v>
      </c>
      <c r="F187" s="161" t="n">
        <v>98188</v>
      </c>
      <c r="G187" s="161" t="n">
        <v>28144</v>
      </c>
      <c r="H187" s="161" t="n">
        <v>35783</v>
      </c>
      <c r="I187" s="161" t="n">
        <v>53414</v>
      </c>
      <c r="J187" s="20"/>
      <c r="K187" s="20" t="s">
        <v>1192</v>
      </c>
      <c r="L187" s="20" t="s">
        <v>445</v>
      </c>
    </row>
    <row collapsed="false" customFormat="false" customHeight="false" hidden="false" ht="15" outlineLevel="0" r="188">
      <c r="A188" s="161" t="n">
        <v>69829</v>
      </c>
      <c r="B188" s="20" t="s">
        <v>1229</v>
      </c>
      <c r="C188" s="20" t="s">
        <v>1230</v>
      </c>
      <c r="D188" s="161" t="n">
        <v>2378</v>
      </c>
      <c r="E188" s="161" t="n">
        <v>2213</v>
      </c>
      <c r="F188" s="161" t="n">
        <v>4591</v>
      </c>
      <c r="G188" s="161" t="n">
        <v>1311</v>
      </c>
      <c r="H188" s="161" t="n">
        <v>1638</v>
      </c>
      <c r="I188" s="161" t="n">
        <v>2466</v>
      </c>
      <c r="J188" s="20"/>
      <c r="K188" s="20" t="s">
        <v>1192</v>
      </c>
      <c r="L188" s="20" t="s">
        <v>445</v>
      </c>
    </row>
    <row collapsed="false" customFormat="false" customHeight="false" hidden="false" ht="15" outlineLevel="0" r="189">
      <c r="A189" s="161" t="n">
        <v>69802</v>
      </c>
      <c r="B189" s="20" t="s">
        <v>1231</v>
      </c>
      <c r="C189" s="20" t="s">
        <v>1232</v>
      </c>
      <c r="D189" s="161" t="n">
        <v>53148</v>
      </c>
      <c r="E189" s="161" t="n">
        <v>56406</v>
      </c>
      <c r="F189" s="161" t="n">
        <v>109554</v>
      </c>
      <c r="G189" s="161" t="n">
        <v>36058</v>
      </c>
      <c r="H189" s="161" t="n">
        <v>42429</v>
      </c>
      <c r="I189" s="161" t="n">
        <v>70242</v>
      </c>
      <c r="J189" s="20"/>
      <c r="K189" s="20" t="s">
        <v>1192</v>
      </c>
      <c r="L189" s="20" t="s">
        <v>444</v>
      </c>
    </row>
    <row collapsed="false" customFormat="false" customHeight="false" hidden="false" ht="15" outlineLevel="0" r="190">
      <c r="A190" s="161" t="n">
        <v>19171</v>
      </c>
      <c r="B190" s="20" t="s">
        <v>1233</v>
      </c>
      <c r="C190" s="20" t="s">
        <v>1234</v>
      </c>
      <c r="D190" s="161" t="n">
        <v>9319</v>
      </c>
      <c r="E190" s="161" t="n">
        <v>9237</v>
      </c>
      <c r="F190" s="161" t="n">
        <v>18556</v>
      </c>
      <c r="G190" s="161" t="n">
        <v>5363</v>
      </c>
      <c r="H190" s="161" t="n">
        <v>6713</v>
      </c>
      <c r="I190" s="161" t="n">
        <v>10284</v>
      </c>
      <c r="J190" s="20"/>
      <c r="K190" s="20" t="s">
        <v>1192</v>
      </c>
      <c r="L190" s="20" t="s">
        <v>445</v>
      </c>
    </row>
    <row collapsed="false" customFormat="false" customHeight="false" hidden="false" ht="15" outlineLevel="0" r="191">
      <c r="A191" s="161" t="n">
        <v>69966</v>
      </c>
      <c r="B191" s="20" t="s">
        <v>1235</v>
      </c>
      <c r="C191" s="20" t="s">
        <v>1236</v>
      </c>
      <c r="D191" s="161" t="n">
        <v>6496</v>
      </c>
      <c r="E191" s="161" t="n">
        <v>6177</v>
      </c>
      <c r="F191" s="161" t="n">
        <v>12673</v>
      </c>
      <c r="G191" s="161" t="n">
        <v>4041</v>
      </c>
      <c r="H191" s="161" t="n">
        <v>5563</v>
      </c>
      <c r="I191" s="161" t="n">
        <v>7888</v>
      </c>
      <c r="J191" s="20"/>
      <c r="K191" s="20" t="s">
        <v>1192</v>
      </c>
      <c r="L191" s="20" t="s">
        <v>445</v>
      </c>
    </row>
    <row collapsed="false" customFormat="false" customHeight="false" hidden="false" ht="15" outlineLevel="0" r="192">
      <c r="A192" s="161" t="n">
        <v>48778</v>
      </c>
      <c r="B192" s="20" t="s">
        <v>1237</v>
      </c>
      <c r="C192" s="20" t="s">
        <v>1238</v>
      </c>
      <c r="D192" s="161" t="n">
        <v>52249</v>
      </c>
      <c r="E192" s="161" t="n">
        <v>53478</v>
      </c>
      <c r="F192" s="161" t="n">
        <v>105727</v>
      </c>
      <c r="G192" s="161" t="n">
        <v>34669</v>
      </c>
      <c r="H192" s="161" t="n">
        <v>40673</v>
      </c>
      <c r="I192" s="161" t="n">
        <v>67614</v>
      </c>
      <c r="J192" s="20"/>
      <c r="K192" s="20" t="s">
        <v>1192</v>
      </c>
      <c r="L192" s="20" t="s">
        <v>444</v>
      </c>
    </row>
    <row collapsed="false" customFormat="false" customHeight="false" hidden="false" ht="15" outlineLevel="0" r="193">
      <c r="A193" s="161" t="n">
        <v>69967</v>
      </c>
      <c r="B193" s="20" t="s">
        <v>1239</v>
      </c>
      <c r="C193" s="20" t="s">
        <v>1240</v>
      </c>
      <c r="D193" s="161" t="n">
        <v>18482</v>
      </c>
      <c r="E193" s="161" t="n">
        <v>18699</v>
      </c>
      <c r="F193" s="161" t="n">
        <v>37181</v>
      </c>
      <c r="G193" s="161" t="n">
        <v>9823</v>
      </c>
      <c r="H193" s="161" t="n">
        <v>10478</v>
      </c>
      <c r="I193" s="161" t="n">
        <v>18668</v>
      </c>
      <c r="J193" s="20"/>
      <c r="K193" s="20" t="s">
        <v>64</v>
      </c>
      <c r="L193" s="20" t="s">
        <v>64</v>
      </c>
    </row>
    <row collapsed="false" customFormat="false" customHeight="false" hidden="false" ht="15" outlineLevel="0" r="194">
      <c r="A194" s="161" t="n">
        <v>69850</v>
      </c>
      <c r="B194" s="20" t="s">
        <v>1241</v>
      </c>
      <c r="C194" s="20" t="s">
        <v>1242</v>
      </c>
      <c r="D194" s="161" t="n">
        <v>1260</v>
      </c>
      <c r="E194" s="161" t="n">
        <v>1201</v>
      </c>
      <c r="F194" s="161" t="n">
        <v>2461</v>
      </c>
      <c r="G194" s="161" t="n">
        <v>676</v>
      </c>
      <c r="H194" s="161" t="n">
        <v>884</v>
      </c>
      <c r="I194" s="161" t="n">
        <v>1324</v>
      </c>
      <c r="J194" s="20"/>
      <c r="K194" s="20" t="s">
        <v>64</v>
      </c>
      <c r="L194" s="20" t="s">
        <v>64</v>
      </c>
    </row>
    <row collapsed="false" customFormat="false" customHeight="false" hidden="false" ht="15" outlineLevel="0" r="195">
      <c r="A195" s="161" t="n">
        <v>106626</v>
      </c>
      <c r="B195" s="20" t="s">
        <v>1170</v>
      </c>
      <c r="C195" s="20" t="s">
        <v>1243</v>
      </c>
      <c r="D195" s="161" t="n">
        <v>171461</v>
      </c>
      <c r="E195" s="161" t="n">
        <v>186762</v>
      </c>
      <c r="F195" s="161" t="n">
        <v>358223</v>
      </c>
      <c r="G195" s="161" t="n">
        <v>96993</v>
      </c>
      <c r="H195" s="161" t="n">
        <v>100816</v>
      </c>
      <c r="I195" s="161" t="n">
        <v>173088</v>
      </c>
      <c r="J195" s="20"/>
      <c r="K195" s="20" t="s">
        <v>64</v>
      </c>
      <c r="L195" s="20" t="s">
        <v>64</v>
      </c>
    </row>
    <row collapsed="false" customFormat="false" customHeight="false" hidden="false" ht="15" outlineLevel="0" r="196">
      <c r="A196" s="161" t="n">
        <v>69790</v>
      </c>
      <c r="B196" s="20" t="s">
        <v>1244</v>
      </c>
      <c r="C196" s="20" t="s">
        <v>1245</v>
      </c>
      <c r="D196" s="161" t="n">
        <v>10881</v>
      </c>
      <c r="E196" s="161" t="n">
        <v>10232</v>
      </c>
      <c r="F196" s="161" t="n">
        <v>21113</v>
      </c>
      <c r="G196" s="161" t="n">
        <v>5205</v>
      </c>
      <c r="H196" s="161" t="n">
        <v>5858</v>
      </c>
      <c r="I196" s="161" t="n">
        <v>10048</v>
      </c>
      <c r="J196" s="20"/>
      <c r="K196" s="20" t="s">
        <v>64</v>
      </c>
      <c r="L196" s="20" t="s">
        <v>64</v>
      </c>
    </row>
    <row collapsed="false" customFormat="false" customHeight="false" hidden="false" ht="15" outlineLevel="0" r="197">
      <c r="A197" s="161" t="n">
        <v>69770</v>
      </c>
      <c r="B197" s="20" t="s">
        <v>1246</v>
      </c>
      <c r="C197" s="20" t="s">
        <v>1247</v>
      </c>
      <c r="D197" s="161" t="n">
        <v>21619</v>
      </c>
      <c r="E197" s="161" t="n">
        <v>22765</v>
      </c>
      <c r="F197" s="161" t="n">
        <v>44384</v>
      </c>
      <c r="G197" s="161" t="n">
        <v>12446</v>
      </c>
      <c r="H197" s="161" t="n">
        <v>13796</v>
      </c>
      <c r="I197" s="161" t="n">
        <v>23802</v>
      </c>
      <c r="J197" s="20"/>
      <c r="K197" s="20" t="s">
        <v>64</v>
      </c>
      <c r="L197" s="20" t="s">
        <v>64</v>
      </c>
    </row>
    <row collapsed="false" customFormat="false" customHeight="false" hidden="false" ht="15" outlineLevel="0" r="198">
      <c r="A198" s="161" t="n">
        <v>69762</v>
      </c>
      <c r="B198" s="20" t="s">
        <v>1248</v>
      </c>
      <c r="C198" s="20" t="s">
        <v>1249</v>
      </c>
      <c r="D198" s="161" t="n">
        <v>7467</v>
      </c>
      <c r="E198" s="161" t="n">
        <v>7642</v>
      </c>
      <c r="F198" s="161" t="n">
        <v>15109</v>
      </c>
      <c r="G198" s="161" t="n">
        <v>4055</v>
      </c>
      <c r="H198" s="161" t="n">
        <v>4757</v>
      </c>
      <c r="I198" s="161" t="n">
        <v>7810</v>
      </c>
      <c r="J198" s="20"/>
      <c r="K198" s="20" t="s">
        <v>64</v>
      </c>
      <c r="L198" s="20" t="s">
        <v>64</v>
      </c>
    </row>
    <row collapsed="false" customFormat="false" customHeight="false" hidden="false" ht="15" outlineLevel="0" r="199">
      <c r="A199" s="161" t="n">
        <v>74951</v>
      </c>
      <c r="B199" s="20" t="s">
        <v>1250</v>
      </c>
      <c r="C199" s="20" t="s">
        <v>1251</v>
      </c>
      <c r="D199" s="161" t="n">
        <v>15111</v>
      </c>
      <c r="E199" s="161" t="n">
        <v>15691</v>
      </c>
      <c r="F199" s="161" t="n">
        <v>30802</v>
      </c>
      <c r="G199" s="161" t="n">
        <v>8108</v>
      </c>
      <c r="H199" s="161" t="n">
        <v>9071</v>
      </c>
      <c r="I199" s="161" t="n">
        <v>15540</v>
      </c>
      <c r="J199" s="20"/>
      <c r="K199" s="20" t="s">
        <v>64</v>
      </c>
      <c r="L199" s="20" t="s">
        <v>64</v>
      </c>
    </row>
    <row collapsed="false" customFormat="false" customHeight="false" hidden="false" ht="15" outlineLevel="0" r="200">
      <c r="A200" s="161" t="n">
        <v>74975</v>
      </c>
      <c r="B200" s="20" t="s">
        <v>974</v>
      </c>
      <c r="C200" s="20" t="s">
        <v>1252</v>
      </c>
      <c r="D200" s="161" t="n">
        <v>3919</v>
      </c>
      <c r="E200" s="161" t="n">
        <v>4007</v>
      </c>
      <c r="F200" s="161" t="n">
        <v>7926</v>
      </c>
      <c r="G200" s="161" t="n">
        <v>2387</v>
      </c>
      <c r="H200" s="161" t="n">
        <v>2885</v>
      </c>
      <c r="I200" s="161" t="n">
        <v>4574</v>
      </c>
      <c r="J200" s="20"/>
      <c r="K200" s="20" t="s">
        <v>64</v>
      </c>
      <c r="L200" s="20" t="s">
        <v>64</v>
      </c>
    </row>
    <row collapsed="false" customFormat="false" customHeight="false" hidden="false" ht="15" outlineLevel="0" r="201">
      <c r="A201" s="161" t="n">
        <v>106649</v>
      </c>
      <c r="B201" s="20" t="s">
        <v>990</v>
      </c>
      <c r="C201" s="20" t="s">
        <v>1253</v>
      </c>
      <c r="D201" s="161" t="n">
        <v>7405</v>
      </c>
      <c r="E201" s="161" t="n">
        <v>7431</v>
      </c>
      <c r="F201" s="161" t="n">
        <v>14836</v>
      </c>
      <c r="G201" s="161" t="n">
        <v>4119</v>
      </c>
      <c r="H201" s="161" t="n">
        <v>4706</v>
      </c>
      <c r="I201" s="161" t="n">
        <v>7868</v>
      </c>
      <c r="J201" s="20"/>
      <c r="K201" s="20" t="s">
        <v>64</v>
      </c>
      <c r="L201" s="20" t="s">
        <v>64</v>
      </c>
    </row>
    <row collapsed="false" customFormat="false" customHeight="false" hidden="false" ht="15" outlineLevel="0" r="202">
      <c r="A202" s="161" t="n">
        <v>69901</v>
      </c>
      <c r="B202" s="20" t="s">
        <v>1254</v>
      </c>
      <c r="C202" s="20" t="s">
        <v>1255</v>
      </c>
      <c r="D202" s="161" t="n">
        <v>43314</v>
      </c>
      <c r="E202" s="161" t="n">
        <v>46645</v>
      </c>
      <c r="F202" s="161" t="n">
        <v>89959</v>
      </c>
      <c r="G202" s="161" t="n">
        <v>24344</v>
      </c>
      <c r="H202" s="161" t="n">
        <v>25802</v>
      </c>
      <c r="I202" s="161" t="n">
        <v>45828</v>
      </c>
      <c r="J202" s="20"/>
      <c r="K202" s="20" t="s">
        <v>64</v>
      </c>
      <c r="L202" s="20" t="s">
        <v>64</v>
      </c>
    </row>
    <row collapsed="false" customFormat="false" customHeight="false" hidden="false" ht="15" outlineLevel="0" r="203">
      <c r="A203" s="161" t="n">
        <v>69740</v>
      </c>
      <c r="B203" s="20" t="s">
        <v>1256</v>
      </c>
      <c r="C203" s="20" t="s">
        <v>1257</v>
      </c>
      <c r="D203" s="161" t="n">
        <v>4537</v>
      </c>
      <c r="E203" s="161" t="n">
        <v>4634</v>
      </c>
      <c r="F203" s="161" t="n">
        <v>9171</v>
      </c>
      <c r="G203" s="161" t="n">
        <v>2456</v>
      </c>
      <c r="H203" s="161" t="n">
        <v>2865</v>
      </c>
      <c r="I203" s="161" t="n">
        <v>4770</v>
      </c>
      <c r="J203" s="20"/>
      <c r="K203" s="20" t="s">
        <v>64</v>
      </c>
      <c r="L203" s="20" t="s">
        <v>64</v>
      </c>
    </row>
    <row collapsed="false" customFormat="false" customHeight="false" hidden="false" ht="15" outlineLevel="0" r="204">
      <c r="A204" s="161" t="n">
        <v>69764</v>
      </c>
      <c r="B204" s="20" t="s">
        <v>1010</v>
      </c>
      <c r="C204" s="20" t="s">
        <v>1258</v>
      </c>
      <c r="D204" s="161" t="n">
        <v>15694</v>
      </c>
      <c r="E204" s="161" t="n">
        <v>15456</v>
      </c>
      <c r="F204" s="161" t="n">
        <v>31150</v>
      </c>
      <c r="G204" s="161" t="n">
        <v>8367</v>
      </c>
      <c r="H204" s="161" t="n">
        <v>10319</v>
      </c>
      <c r="I204" s="161" t="n">
        <v>15836</v>
      </c>
      <c r="J204" s="20"/>
      <c r="K204" s="20" t="s">
        <v>64</v>
      </c>
      <c r="L204" s="20" t="s">
        <v>64</v>
      </c>
    </row>
    <row collapsed="false" customFormat="false" customHeight="false" hidden="false" ht="15" outlineLevel="0" r="205">
      <c r="A205" s="161" t="n">
        <v>69965</v>
      </c>
      <c r="B205" s="20" t="s">
        <v>1259</v>
      </c>
      <c r="C205" s="20" t="s">
        <v>1260</v>
      </c>
      <c r="D205" s="161" t="n">
        <v>14646</v>
      </c>
      <c r="E205" s="161" t="n">
        <v>14113</v>
      </c>
      <c r="F205" s="161" t="n">
        <v>28759</v>
      </c>
      <c r="G205" s="161" t="n">
        <v>7312</v>
      </c>
      <c r="H205" s="161" t="n">
        <v>8113</v>
      </c>
      <c r="I205" s="161" t="n">
        <v>14216</v>
      </c>
      <c r="J205" s="20"/>
      <c r="K205" s="20" t="s">
        <v>64</v>
      </c>
      <c r="L205" s="20" t="s">
        <v>64</v>
      </c>
    </row>
    <row collapsed="false" customFormat="false" customHeight="false" hidden="false" ht="15" outlineLevel="0" r="206">
      <c r="A206" s="161" t="n">
        <v>106652</v>
      </c>
      <c r="B206" s="20" t="s">
        <v>1261</v>
      </c>
      <c r="C206" s="20" t="s">
        <v>1262</v>
      </c>
      <c r="D206" s="161" t="n">
        <v>4561</v>
      </c>
      <c r="E206" s="161" t="n">
        <v>4691</v>
      </c>
      <c r="F206" s="161" t="n">
        <v>9252</v>
      </c>
      <c r="G206" s="161" t="n">
        <v>2524</v>
      </c>
      <c r="H206" s="161" t="n">
        <v>3167</v>
      </c>
      <c r="I206" s="161" t="n">
        <v>4964</v>
      </c>
      <c r="J206" s="20"/>
      <c r="K206" s="20" t="s">
        <v>64</v>
      </c>
      <c r="L206" s="20" t="s">
        <v>64</v>
      </c>
    </row>
    <row collapsed="false" customFormat="false" customHeight="false" hidden="false" ht="15" outlineLevel="0" r="207">
      <c r="A207" s="161" t="n">
        <v>106644</v>
      </c>
      <c r="B207" s="20" t="s">
        <v>1050</v>
      </c>
      <c r="C207" s="20" t="s">
        <v>1263</v>
      </c>
      <c r="D207" s="161" t="n">
        <v>20076</v>
      </c>
      <c r="E207" s="161" t="n">
        <v>20591</v>
      </c>
      <c r="F207" s="161" t="n">
        <v>40667</v>
      </c>
      <c r="G207" s="161" t="n">
        <v>11172</v>
      </c>
      <c r="H207" s="161" t="n">
        <v>12684</v>
      </c>
      <c r="I207" s="161" t="n">
        <v>21276</v>
      </c>
      <c r="J207" s="20"/>
      <c r="K207" s="20" t="s">
        <v>64</v>
      </c>
      <c r="L207" s="20" t="s">
        <v>64</v>
      </c>
    </row>
    <row collapsed="false" customFormat="false" customHeight="false" hidden="false" ht="15" outlineLevel="0" r="208">
      <c r="A208" s="161" t="n">
        <v>69905</v>
      </c>
      <c r="B208" s="20" t="s">
        <v>1264</v>
      </c>
      <c r="C208" s="20" t="s">
        <v>1265</v>
      </c>
      <c r="D208" s="161" t="n">
        <v>18178</v>
      </c>
      <c r="E208" s="161" t="n">
        <v>18160</v>
      </c>
      <c r="F208" s="161" t="n">
        <v>36338</v>
      </c>
      <c r="G208" s="161" t="n">
        <v>10543</v>
      </c>
      <c r="H208" s="161" t="n">
        <v>11495</v>
      </c>
      <c r="I208" s="161" t="n">
        <v>20238</v>
      </c>
      <c r="J208" s="20"/>
      <c r="K208" s="20" t="s">
        <v>64</v>
      </c>
      <c r="L208" s="20" t="s">
        <v>64</v>
      </c>
    </row>
    <row collapsed="false" customFormat="false" customHeight="false" hidden="false" ht="15" outlineLevel="0" r="209">
      <c r="A209" s="161" t="n">
        <v>25562</v>
      </c>
      <c r="B209" s="20" t="s">
        <v>1266</v>
      </c>
      <c r="C209" s="20" t="s">
        <v>1267</v>
      </c>
      <c r="D209" s="161" t="n">
        <v>23838</v>
      </c>
      <c r="E209" s="161" t="n">
        <v>24804</v>
      </c>
      <c r="F209" s="161" t="n">
        <v>48642</v>
      </c>
      <c r="G209" s="161" t="n">
        <v>13254</v>
      </c>
      <c r="H209" s="161" t="n">
        <v>13632</v>
      </c>
      <c r="I209" s="161" t="n">
        <v>24106</v>
      </c>
      <c r="J209" s="20"/>
      <c r="K209" s="20" t="s">
        <v>64</v>
      </c>
      <c r="L209" s="20" t="s">
        <v>64</v>
      </c>
    </row>
    <row collapsed="false" customFormat="false" customHeight="false" hidden="false" ht="15" outlineLevel="0" r="210">
      <c r="A210" s="161" t="n">
        <v>106651</v>
      </c>
      <c r="B210" s="20" t="s">
        <v>1268</v>
      </c>
      <c r="C210" s="20" t="s">
        <v>1269</v>
      </c>
      <c r="D210" s="161" t="n">
        <v>10938</v>
      </c>
      <c r="E210" s="161" t="n">
        <v>11306</v>
      </c>
      <c r="F210" s="161" t="n">
        <v>22244</v>
      </c>
      <c r="G210" s="161" t="n">
        <v>5638</v>
      </c>
      <c r="H210" s="161" t="n">
        <v>6371</v>
      </c>
      <c r="I210" s="161" t="n">
        <v>10940</v>
      </c>
      <c r="J210" s="20"/>
      <c r="K210" s="20" t="s">
        <v>64</v>
      </c>
      <c r="L210" s="20" t="s">
        <v>64</v>
      </c>
    </row>
    <row collapsed="false" customFormat="false" customHeight="false" hidden="false" ht="15" outlineLevel="0" r="211">
      <c r="A211" s="161" t="n">
        <v>104989</v>
      </c>
      <c r="B211" s="20" t="s">
        <v>1270</v>
      </c>
      <c r="C211" s="20" t="s">
        <v>1271</v>
      </c>
      <c r="D211" s="161" t="n">
        <v>7244</v>
      </c>
      <c r="E211" s="161" t="n">
        <v>7137</v>
      </c>
      <c r="F211" s="161" t="n">
        <v>14381</v>
      </c>
      <c r="G211" s="161" t="n">
        <v>3882</v>
      </c>
      <c r="H211" s="161" t="n">
        <v>6589</v>
      </c>
      <c r="I211" s="161" t="n">
        <v>7380</v>
      </c>
      <c r="J211" s="20"/>
      <c r="K211" s="20" t="s">
        <v>64</v>
      </c>
      <c r="L211" s="20" t="s">
        <v>64</v>
      </c>
    </row>
    <row collapsed="false" customFormat="false" customHeight="false" hidden="false" ht="15" outlineLevel="0" r="212">
      <c r="A212" s="161" t="n">
        <v>105797</v>
      </c>
      <c r="B212" s="20" t="s">
        <v>1272</v>
      </c>
      <c r="C212" s="20" t="s">
        <v>1273</v>
      </c>
      <c r="D212" s="161" t="n">
        <v>8604</v>
      </c>
      <c r="E212" s="161" t="n">
        <v>8986</v>
      </c>
      <c r="F212" s="161" t="n">
        <v>17590</v>
      </c>
      <c r="G212" s="161" t="n">
        <v>4417</v>
      </c>
      <c r="H212" s="161" t="n">
        <v>4936</v>
      </c>
      <c r="I212" s="161" t="n">
        <v>8506</v>
      </c>
      <c r="J212" s="20"/>
      <c r="K212" s="20" t="s">
        <v>64</v>
      </c>
      <c r="L212" s="20" t="s">
        <v>64</v>
      </c>
    </row>
    <row collapsed="false" customFormat="false" customHeight="false" hidden="false" ht="15" outlineLevel="0" r="213">
      <c r="A213" s="161" t="n">
        <v>19079</v>
      </c>
      <c r="B213" s="20" t="s">
        <v>1274</v>
      </c>
      <c r="C213" s="20" t="s">
        <v>1275</v>
      </c>
      <c r="D213" s="161" t="n">
        <v>6541</v>
      </c>
      <c r="E213" s="161" t="n">
        <v>6599</v>
      </c>
      <c r="F213" s="161" t="n">
        <v>13140</v>
      </c>
      <c r="G213" s="161" t="n">
        <v>3661</v>
      </c>
      <c r="H213" s="161" t="n">
        <v>4343</v>
      </c>
      <c r="I213" s="161" t="n">
        <v>7050</v>
      </c>
      <c r="J213" s="20"/>
      <c r="K213" s="20" t="s">
        <v>64</v>
      </c>
      <c r="L213" s="20" t="s">
        <v>64</v>
      </c>
    </row>
    <row collapsed="false" customFormat="false" customHeight="false" hidden="false" ht="15" outlineLevel="0" r="214">
      <c r="A214" s="161" t="n">
        <v>69841</v>
      </c>
      <c r="B214" s="20" t="s">
        <v>1120</v>
      </c>
      <c r="C214" s="20" t="s">
        <v>1276</v>
      </c>
      <c r="D214" s="161" t="n">
        <v>5286</v>
      </c>
      <c r="E214" s="161" t="n">
        <v>5286</v>
      </c>
      <c r="F214" s="161" t="n">
        <v>10572</v>
      </c>
      <c r="G214" s="161" t="n">
        <v>2553</v>
      </c>
      <c r="H214" s="161" t="n">
        <v>2893</v>
      </c>
      <c r="I214" s="161" t="n">
        <v>4946</v>
      </c>
      <c r="J214" s="20"/>
      <c r="K214" s="20" t="s">
        <v>64</v>
      </c>
      <c r="L214" s="20" t="s">
        <v>64</v>
      </c>
    </row>
    <row collapsed="false" customFormat="false" customHeight="false" hidden="false" ht="15" outlineLevel="0" r="215">
      <c r="A215" s="161" t="n">
        <v>69828</v>
      </c>
      <c r="B215" s="20" t="s">
        <v>1277</v>
      </c>
      <c r="C215" s="20" t="s">
        <v>1278</v>
      </c>
      <c r="D215" s="161" t="n">
        <v>9073</v>
      </c>
      <c r="E215" s="161" t="n">
        <v>9293</v>
      </c>
      <c r="F215" s="161" t="n">
        <v>18366</v>
      </c>
      <c r="G215" s="161" t="n">
        <v>4684</v>
      </c>
      <c r="H215" s="161" t="n">
        <v>5278</v>
      </c>
      <c r="I215" s="161" t="n">
        <v>9026</v>
      </c>
      <c r="J215" s="20"/>
      <c r="K215" s="20" t="s">
        <v>64</v>
      </c>
      <c r="L215" s="20" t="s">
        <v>64</v>
      </c>
    </row>
    <row collapsed="false" customFormat="false" customHeight="false" hidden="false" ht="15" outlineLevel="0" r="216">
      <c r="A216" s="161" t="n">
        <v>69754</v>
      </c>
      <c r="B216" s="20" t="s">
        <v>1279</v>
      </c>
      <c r="C216" s="20" t="s">
        <v>1280</v>
      </c>
      <c r="D216" s="161" t="n">
        <v>30522</v>
      </c>
      <c r="E216" s="161" t="n">
        <v>30775</v>
      </c>
      <c r="F216" s="161" t="n">
        <v>61297</v>
      </c>
      <c r="G216" s="161" t="n">
        <v>16664</v>
      </c>
      <c r="H216" s="161" t="n">
        <v>17917</v>
      </c>
      <c r="I216" s="161" t="n">
        <v>30944</v>
      </c>
      <c r="J216" s="20"/>
      <c r="K216" s="20" t="s">
        <v>64</v>
      </c>
      <c r="L216" s="20" t="s">
        <v>64</v>
      </c>
    </row>
    <row collapsed="false" customFormat="false" customHeight="false" hidden="false" ht="15" outlineLevel="0" r="217">
      <c r="A217" s="161" t="n">
        <v>69883</v>
      </c>
      <c r="B217" s="20" t="s">
        <v>1281</v>
      </c>
      <c r="C217" s="20" t="s">
        <v>1282</v>
      </c>
      <c r="D217" s="161" t="n">
        <v>4418</v>
      </c>
      <c r="E217" s="161" t="n">
        <v>4614</v>
      </c>
      <c r="F217" s="161" t="n">
        <v>9032</v>
      </c>
      <c r="G217" s="161" t="n">
        <v>2514</v>
      </c>
      <c r="H217" s="161" t="n">
        <v>2989</v>
      </c>
      <c r="I217" s="161" t="n">
        <v>4940</v>
      </c>
      <c r="J217" s="20"/>
      <c r="K217" s="20" t="s">
        <v>64</v>
      </c>
      <c r="L217" s="20" t="s">
        <v>64</v>
      </c>
    </row>
    <row collapsed="false" customFormat="false" customHeight="false" hidden="false" ht="15" outlineLevel="0" r="218">
      <c r="A218" s="161" t="n">
        <v>69920</v>
      </c>
      <c r="B218" s="20" t="s">
        <v>895</v>
      </c>
      <c r="C218" s="20" t="s">
        <v>1283</v>
      </c>
      <c r="D218" s="161" t="n">
        <v>17364</v>
      </c>
      <c r="E218" s="161" t="n">
        <v>16711</v>
      </c>
      <c r="F218" s="161" t="n">
        <v>34075</v>
      </c>
      <c r="G218" s="161" t="n">
        <v>8730</v>
      </c>
      <c r="H218" s="161" t="n">
        <v>10123</v>
      </c>
      <c r="I218" s="161" t="n">
        <v>15990</v>
      </c>
      <c r="J218" s="20"/>
      <c r="K218" s="20" t="s">
        <v>64</v>
      </c>
      <c r="L218" s="20" t="s">
        <v>64</v>
      </c>
    </row>
    <row collapsed="false" customFormat="false" customHeight="false" hidden="false" ht="15" outlineLevel="0" r="219">
      <c r="A219" s="161" t="n">
        <v>69824</v>
      </c>
      <c r="B219" s="20" t="s">
        <v>1284</v>
      </c>
      <c r="C219" s="20" t="s">
        <v>1285</v>
      </c>
      <c r="D219" s="161" t="n">
        <v>12547</v>
      </c>
      <c r="E219" s="161" t="n">
        <v>12505</v>
      </c>
      <c r="F219" s="161" t="n">
        <v>25052</v>
      </c>
      <c r="G219" s="161" t="n">
        <v>7128</v>
      </c>
      <c r="H219" s="161" t="n">
        <v>7945</v>
      </c>
      <c r="I219" s="161" t="n">
        <v>13598</v>
      </c>
      <c r="J219" s="20"/>
      <c r="K219" s="20" t="s">
        <v>64</v>
      </c>
      <c r="L219" s="20" t="s">
        <v>64</v>
      </c>
    </row>
    <row collapsed="false" customFormat="false" customHeight="false" hidden="false" ht="15" outlineLevel="0" r="220">
      <c r="A220" s="161" t="n">
        <v>69943</v>
      </c>
      <c r="B220" s="20" t="s">
        <v>1286</v>
      </c>
      <c r="C220" s="20" t="s">
        <v>1287</v>
      </c>
      <c r="D220" s="161" t="n">
        <v>47087</v>
      </c>
      <c r="E220" s="161" t="n">
        <v>49857</v>
      </c>
      <c r="F220" s="161" t="n">
        <v>96944</v>
      </c>
      <c r="G220" s="161" t="n">
        <v>27000</v>
      </c>
      <c r="H220" s="161" t="n">
        <v>29188</v>
      </c>
      <c r="I220" s="161" t="n">
        <v>49596</v>
      </c>
      <c r="J220" s="20"/>
      <c r="K220" s="20" t="s">
        <v>64</v>
      </c>
      <c r="L220" s="20" t="s">
        <v>64</v>
      </c>
    </row>
    <row collapsed="false" customFormat="false" customHeight="false" hidden="false" ht="15" outlineLevel="0" r="221">
      <c r="A221" s="161" t="n">
        <v>69934</v>
      </c>
      <c r="B221" s="20" t="s">
        <v>948</v>
      </c>
      <c r="C221" s="20" t="s">
        <v>1288</v>
      </c>
      <c r="D221" s="161" t="n">
        <v>14967</v>
      </c>
      <c r="E221" s="161" t="n">
        <v>15623</v>
      </c>
      <c r="F221" s="161" t="n">
        <v>30590</v>
      </c>
      <c r="G221" s="161" t="n">
        <v>8494</v>
      </c>
      <c r="H221" s="161" t="n">
        <v>9089</v>
      </c>
      <c r="I221" s="161" t="n">
        <v>16006</v>
      </c>
      <c r="J221" s="20"/>
      <c r="K221" s="20" t="s">
        <v>64</v>
      </c>
      <c r="L221" s="20" t="s">
        <v>64</v>
      </c>
    </row>
    <row collapsed="false" customFormat="false" customHeight="false" hidden="false" ht="15" outlineLevel="0" r="222">
      <c r="A222" s="161" t="n">
        <v>69938</v>
      </c>
      <c r="B222" s="20" t="s">
        <v>1289</v>
      </c>
      <c r="C222" s="20" t="s">
        <v>1290</v>
      </c>
      <c r="D222" s="161" t="n">
        <v>11256</v>
      </c>
      <c r="E222" s="161" t="n">
        <v>11025</v>
      </c>
      <c r="F222" s="161" t="n">
        <v>22281</v>
      </c>
      <c r="G222" s="161" t="n">
        <v>6021</v>
      </c>
      <c r="H222" s="161" t="n">
        <v>6813</v>
      </c>
      <c r="I222" s="161" t="n">
        <v>11538</v>
      </c>
      <c r="J222" s="20"/>
      <c r="K222" s="20" t="s">
        <v>64</v>
      </c>
      <c r="L222" s="20" t="s">
        <v>64</v>
      </c>
    </row>
    <row collapsed="false" customFormat="false" customHeight="false" hidden="false" ht="15" outlineLevel="0" r="223">
      <c r="A223" s="161" t="n">
        <v>91290</v>
      </c>
      <c r="B223" s="20" t="s">
        <v>1291</v>
      </c>
      <c r="C223" s="20" t="s">
        <v>1292</v>
      </c>
      <c r="D223" s="161" t="n">
        <v>3738</v>
      </c>
      <c r="E223" s="161" t="n">
        <v>3694</v>
      </c>
      <c r="F223" s="161" t="n">
        <v>7432</v>
      </c>
      <c r="G223" s="161" t="n">
        <v>2121</v>
      </c>
      <c r="H223" s="161" t="n">
        <v>2420</v>
      </c>
      <c r="I223" s="161" t="n">
        <v>4036</v>
      </c>
      <c r="J223" s="20"/>
      <c r="K223" s="20" t="s">
        <v>64</v>
      </c>
      <c r="L223" s="20" t="s">
        <v>64</v>
      </c>
    </row>
    <row collapsed="false" customFormat="false" customHeight="false" hidden="false" ht="15" outlineLevel="0" r="224">
      <c r="A224" s="161" t="n">
        <v>69819</v>
      </c>
      <c r="B224" s="20" t="s">
        <v>1293</v>
      </c>
      <c r="C224" s="20" t="s">
        <v>1294</v>
      </c>
      <c r="D224" s="161" t="n">
        <v>6103</v>
      </c>
      <c r="E224" s="161" t="n">
        <v>5723</v>
      </c>
      <c r="F224" s="161" t="n">
        <v>11826</v>
      </c>
      <c r="G224" s="161" t="n">
        <v>3229</v>
      </c>
      <c r="H224" s="161" t="n">
        <v>3554</v>
      </c>
      <c r="I224" s="161" t="n">
        <v>6154</v>
      </c>
      <c r="J224" s="20"/>
      <c r="K224" s="20" t="s">
        <v>64</v>
      </c>
      <c r="L224" s="20" t="s">
        <v>64</v>
      </c>
    </row>
    <row collapsed="false" customFormat="false" customHeight="false" hidden="false" ht="15" outlineLevel="0" r="225">
      <c r="A225" s="161" t="n">
        <v>56300</v>
      </c>
      <c r="B225" s="20" t="s">
        <v>978</v>
      </c>
      <c r="C225" s="20" t="s">
        <v>1295</v>
      </c>
      <c r="D225" s="161" t="n">
        <v>6016</v>
      </c>
      <c r="E225" s="161" t="n">
        <v>5972</v>
      </c>
      <c r="F225" s="161" t="n">
        <v>11988</v>
      </c>
      <c r="G225" s="161" t="n">
        <v>3078</v>
      </c>
      <c r="H225" s="161" t="n">
        <v>3554</v>
      </c>
      <c r="I225" s="161" t="n">
        <v>5862</v>
      </c>
      <c r="J225" s="20"/>
      <c r="K225" s="20" t="s">
        <v>64</v>
      </c>
      <c r="L225" s="20" t="s">
        <v>64</v>
      </c>
    </row>
    <row collapsed="false" customFormat="false" customHeight="false" hidden="false" ht="15" outlineLevel="0" r="226">
      <c r="A226" s="161" t="n">
        <v>19153</v>
      </c>
      <c r="B226" s="20" t="s">
        <v>1296</v>
      </c>
      <c r="C226" s="20" t="s">
        <v>1297</v>
      </c>
      <c r="D226" s="161" t="n">
        <v>6816</v>
      </c>
      <c r="E226" s="161" t="n">
        <v>6674</v>
      </c>
      <c r="F226" s="161" t="n">
        <v>13490</v>
      </c>
      <c r="G226" s="161" t="n">
        <v>3698</v>
      </c>
      <c r="H226" s="161" t="n">
        <v>4023</v>
      </c>
      <c r="I226" s="161" t="n">
        <v>7152</v>
      </c>
      <c r="J226" s="20"/>
      <c r="K226" s="20" t="s">
        <v>64</v>
      </c>
      <c r="L226" s="20" t="s">
        <v>64</v>
      </c>
    </row>
    <row collapsed="false" customFormat="false" customHeight="false" hidden="false" ht="15" outlineLevel="0" r="227">
      <c r="A227" s="161" t="n">
        <v>69795</v>
      </c>
      <c r="B227" s="20" t="s">
        <v>1298</v>
      </c>
      <c r="C227" s="20" t="s">
        <v>1299</v>
      </c>
      <c r="D227" s="161" t="n">
        <v>34092</v>
      </c>
      <c r="E227" s="161" t="n">
        <v>33040</v>
      </c>
      <c r="F227" s="161" t="n">
        <v>67132</v>
      </c>
      <c r="G227" s="161" t="n">
        <v>17243</v>
      </c>
      <c r="H227" s="161" t="n">
        <v>19116</v>
      </c>
      <c r="I227" s="161" t="n">
        <v>32130</v>
      </c>
      <c r="J227" s="20"/>
      <c r="K227" s="20" t="s">
        <v>64</v>
      </c>
      <c r="L227" s="20" t="s">
        <v>64</v>
      </c>
    </row>
    <row collapsed="false" customFormat="false" customHeight="false" hidden="false" ht="15" outlineLevel="0" r="228">
      <c r="A228" s="161" t="n">
        <v>69921</v>
      </c>
      <c r="B228" s="20" t="s">
        <v>1300</v>
      </c>
      <c r="C228" s="20" t="s">
        <v>1301</v>
      </c>
      <c r="D228" s="161" t="n">
        <v>11191</v>
      </c>
      <c r="E228" s="161" t="n">
        <v>11220</v>
      </c>
      <c r="F228" s="161" t="n">
        <v>22411</v>
      </c>
      <c r="G228" s="161" t="n">
        <v>5417</v>
      </c>
      <c r="H228" s="161" t="n">
        <v>6254</v>
      </c>
      <c r="I228" s="161" t="n">
        <v>10402</v>
      </c>
      <c r="J228" s="20"/>
      <c r="K228" s="20" t="s">
        <v>64</v>
      </c>
      <c r="L228" s="20" t="s">
        <v>64</v>
      </c>
    </row>
    <row collapsed="false" customFormat="false" customHeight="false" hidden="false" ht="15" outlineLevel="0" r="229">
      <c r="A229" s="161" t="n">
        <v>69911</v>
      </c>
      <c r="B229" s="20" t="s">
        <v>1302</v>
      </c>
      <c r="C229" s="20" t="s">
        <v>1303</v>
      </c>
      <c r="D229" s="161" t="n">
        <v>6085</v>
      </c>
      <c r="E229" s="161" t="n">
        <v>6073</v>
      </c>
      <c r="F229" s="161" t="n">
        <v>12158</v>
      </c>
      <c r="G229" s="161" t="n">
        <v>3237</v>
      </c>
      <c r="H229" s="161" t="n">
        <v>3592</v>
      </c>
      <c r="I229" s="161" t="n">
        <v>6202</v>
      </c>
      <c r="J229" s="20"/>
      <c r="K229" s="20" t="s">
        <v>64</v>
      </c>
      <c r="L229" s="20" t="s">
        <v>64</v>
      </c>
    </row>
    <row collapsed="false" customFormat="false" customHeight="false" hidden="false" ht="15" outlineLevel="0" r="230">
      <c r="A230" s="161" t="n">
        <v>69959</v>
      </c>
      <c r="B230" s="20" t="s">
        <v>1304</v>
      </c>
      <c r="C230" s="20" t="s">
        <v>1305</v>
      </c>
      <c r="D230" s="161" t="n">
        <v>29743</v>
      </c>
      <c r="E230" s="161" t="n">
        <v>29404</v>
      </c>
      <c r="F230" s="161" t="n">
        <v>59147</v>
      </c>
      <c r="G230" s="161" t="n">
        <v>15797</v>
      </c>
      <c r="H230" s="161" t="n">
        <v>17245</v>
      </c>
      <c r="I230" s="161" t="n">
        <v>30258</v>
      </c>
      <c r="J230" s="20"/>
      <c r="K230" s="20" t="s">
        <v>64</v>
      </c>
      <c r="L230" s="20" t="s">
        <v>64</v>
      </c>
    </row>
    <row collapsed="false" customFormat="false" customHeight="false" hidden="false" ht="15" outlineLevel="0" r="231">
      <c r="A231" s="161" t="n">
        <v>69817</v>
      </c>
      <c r="B231" s="20" t="s">
        <v>1042</v>
      </c>
      <c r="C231" s="20" t="s">
        <v>1306</v>
      </c>
      <c r="D231" s="161" t="n">
        <v>12825</v>
      </c>
      <c r="E231" s="161" t="n">
        <v>12463</v>
      </c>
      <c r="F231" s="161" t="n">
        <v>25288</v>
      </c>
      <c r="G231" s="161" t="n">
        <v>6346</v>
      </c>
      <c r="H231" s="161" t="n">
        <v>6872</v>
      </c>
      <c r="I231" s="161" t="n">
        <v>12206</v>
      </c>
      <c r="J231" s="20"/>
      <c r="K231" s="20" t="s">
        <v>64</v>
      </c>
      <c r="L231" s="20" t="s">
        <v>64</v>
      </c>
    </row>
    <row collapsed="false" customFormat="false" customHeight="false" hidden="false" ht="15" outlineLevel="0" r="232">
      <c r="A232" s="161" t="n">
        <v>69812</v>
      </c>
      <c r="B232" s="20" t="s">
        <v>1307</v>
      </c>
      <c r="C232" s="20" t="s">
        <v>1308</v>
      </c>
      <c r="D232" s="161" t="n">
        <v>26819</v>
      </c>
      <c r="E232" s="161" t="n">
        <v>28261</v>
      </c>
      <c r="F232" s="161" t="n">
        <v>55080</v>
      </c>
      <c r="G232" s="161" t="n">
        <v>15495</v>
      </c>
      <c r="H232" s="161" t="n">
        <v>16558</v>
      </c>
      <c r="I232" s="161" t="n">
        <v>28776</v>
      </c>
      <c r="J232" s="20"/>
      <c r="K232" s="20" t="s">
        <v>64</v>
      </c>
      <c r="L232" s="20" t="s">
        <v>64</v>
      </c>
    </row>
    <row collapsed="false" customFormat="false" customHeight="false" hidden="false" ht="15" outlineLevel="0" r="233">
      <c r="A233" s="161" t="n">
        <v>69913</v>
      </c>
      <c r="B233" s="20" t="s">
        <v>1066</v>
      </c>
      <c r="C233" s="20" t="s">
        <v>1309</v>
      </c>
      <c r="D233" s="161" t="n">
        <v>14150</v>
      </c>
      <c r="E233" s="161" t="n">
        <v>14405</v>
      </c>
      <c r="F233" s="161" t="n">
        <v>28555</v>
      </c>
      <c r="G233" s="161" t="n">
        <v>7798</v>
      </c>
      <c r="H233" s="161" t="n">
        <v>8565</v>
      </c>
      <c r="I233" s="161" t="n">
        <v>14832</v>
      </c>
      <c r="J233" s="20"/>
      <c r="K233" s="20" t="s">
        <v>64</v>
      </c>
      <c r="L233" s="20" t="s">
        <v>64</v>
      </c>
    </row>
    <row collapsed="false" customFormat="false" customHeight="false" hidden="false" ht="15" outlineLevel="0" r="234">
      <c r="A234" s="161" t="n">
        <v>69948</v>
      </c>
      <c r="B234" s="20" t="s">
        <v>1310</v>
      </c>
      <c r="C234" s="20" t="s">
        <v>1311</v>
      </c>
      <c r="D234" s="161" t="n">
        <v>9994</v>
      </c>
      <c r="E234" s="161" t="n">
        <v>10137</v>
      </c>
      <c r="F234" s="161" t="n">
        <v>20131</v>
      </c>
      <c r="G234" s="161" t="n">
        <v>5184</v>
      </c>
      <c r="H234" s="161" t="n">
        <v>6075</v>
      </c>
      <c r="I234" s="161" t="n">
        <v>10004</v>
      </c>
      <c r="J234" s="20"/>
      <c r="K234" s="20" t="s">
        <v>64</v>
      </c>
      <c r="L234" s="20" t="s">
        <v>64</v>
      </c>
    </row>
    <row collapsed="false" customFormat="false" customHeight="false" hidden="false" ht="15" outlineLevel="0" r="235">
      <c r="A235" s="161" t="n">
        <v>69940</v>
      </c>
      <c r="B235" s="20" t="s">
        <v>1312</v>
      </c>
      <c r="C235" s="20" t="s">
        <v>1313</v>
      </c>
      <c r="D235" s="161" t="n">
        <v>6140</v>
      </c>
      <c r="E235" s="161" t="n">
        <v>6359</v>
      </c>
      <c r="F235" s="161" t="n">
        <v>12499</v>
      </c>
      <c r="G235" s="161" t="n">
        <v>3416</v>
      </c>
      <c r="H235" s="161" t="n">
        <v>3574</v>
      </c>
      <c r="I235" s="161" t="n">
        <v>6368</v>
      </c>
      <c r="J235" s="20"/>
      <c r="K235" s="20" t="s">
        <v>64</v>
      </c>
      <c r="L235" s="20" t="s">
        <v>64</v>
      </c>
    </row>
    <row collapsed="false" customFormat="false" customHeight="false" hidden="false" ht="15" outlineLevel="0" r="236">
      <c r="A236" s="161" t="n">
        <v>25497</v>
      </c>
      <c r="B236" s="20" t="s">
        <v>1314</v>
      </c>
      <c r="C236" s="20" t="s">
        <v>1315</v>
      </c>
      <c r="D236" s="161" t="n">
        <v>5151</v>
      </c>
      <c r="E236" s="161" t="n">
        <v>5171</v>
      </c>
      <c r="F236" s="161" t="n">
        <v>10322</v>
      </c>
      <c r="G236" s="161" t="n">
        <v>2954</v>
      </c>
      <c r="H236" s="161" t="n">
        <v>3524</v>
      </c>
      <c r="I236" s="161" t="n">
        <v>5698</v>
      </c>
      <c r="J236" s="20"/>
      <c r="K236" s="20" t="s">
        <v>64</v>
      </c>
      <c r="L236" s="20" t="s">
        <v>64</v>
      </c>
    </row>
    <row collapsed="false" customFormat="false" customHeight="false" hidden="false" ht="15" outlineLevel="0" r="237">
      <c r="A237" s="161" t="n">
        <v>69942</v>
      </c>
      <c r="B237" s="20" t="s">
        <v>1316</v>
      </c>
      <c r="C237" s="20" t="s">
        <v>1317</v>
      </c>
      <c r="D237" s="161" t="n">
        <v>17010</v>
      </c>
      <c r="E237" s="161" t="n">
        <v>17071</v>
      </c>
      <c r="F237" s="161" t="n">
        <v>34081</v>
      </c>
      <c r="G237" s="161" t="n">
        <v>8809</v>
      </c>
      <c r="H237" s="161" t="n">
        <v>9207</v>
      </c>
      <c r="I237" s="161" t="n">
        <v>16552</v>
      </c>
      <c r="J237" s="20"/>
      <c r="K237" s="20" t="s">
        <v>64</v>
      </c>
      <c r="L237" s="20" t="s">
        <v>64</v>
      </c>
    </row>
    <row collapsed="false" customFormat="false" customHeight="false" hidden="false" ht="15" outlineLevel="0" r="238">
      <c r="A238" s="161" t="n">
        <v>69836</v>
      </c>
      <c r="B238" s="20" t="s">
        <v>1116</v>
      </c>
      <c r="C238" s="20" t="s">
        <v>1318</v>
      </c>
      <c r="D238" s="161" t="n">
        <v>188563</v>
      </c>
      <c r="E238" s="161" t="n">
        <v>202311</v>
      </c>
      <c r="F238" s="161" t="n">
        <v>390874</v>
      </c>
      <c r="G238" s="161" t="n">
        <v>110180</v>
      </c>
      <c r="H238" s="161" t="n">
        <v>116778</v>
      </c>
      <c r="I238" s="161" t="n">
        <v>205510</v>
      </c>
      <c r="J238" s="20"/>
      <c r="K238" s="20" t="s">
        <v>64</v>
      </c>
      <c r="L238" s="20" t="s">
        <v>64</v>
      </c>
    </row>
    <row collapsed="false" customFormat="false" customHeight="false" hidden="false" ht="15" outlineLevel="0" r="239">
      <c r="A239" s="161" t="n">
        <v>69937</v>
      </c>
      <c r="B239" s="20" t="s">
        <v>1319</v>
      </c>
      <c r="C239" s="20" t="s">
        <v>1320</v>
      </c>
      <c r="D239" s="161" t="n">
        <v>7361</v>
      </c>
      <c r="E239" s="161" t="n">
        <v>7341</v>
      </c>
      <c r="F239" s="161" t="n">
        <v>14702</v>
      </c>
      <c r="G239" s="161" t="n">
        <v>3992</v>
      </c>
      <c r="H239" s="161" t="n">
        <v>4449</v>
      </c>
      <c r="I239" s="161" t="n">
        <v>7518</v>
      </c>
      <c r="J239" s="20"/>
      <c r="K239" s="20" t="s">
        <v>64</v>
      </c>
      <c r="L239" s="20" t="s">
        <v>64</v>
      </c>
    </row>
    <row collapsed="false" customFormat="false" customHeight="false" hidden="false" ht="15" outlineLevel="0" r="240">
      <c r="A240" s="161" t="n">
        <v>69928</v>
      </c>
      <c r="B240" s="20" t="s">
        <v>1321</v>
      </c>
      <c r="C240" s="20" t="s">
        <v>1322</v>
      </c>
      <c r="D240" s="161" t="n">
        <v>8115</v>
      </c>
      <c r="E240" s="161" t="n">
        <v>7774</v>
      </c>
      <c r="F240" s="161" t="n">
        <v>15889</v>
      </c>
      <c r="G240" s="161" t="n">
        <v>4367</v>
      </c>
      <c r="H240" s="161" t="n">
        <v>4947</v>
      </c>
      <c r="I240" s="161" t="n">
        <v>8136</v>
      </c>
      <c r="J240" s="20"/>
      <c r="K240" s="20" t="s">
        <v>64</v>
      </c>
      <c r="L240" s="20" t="s">
        <v>64</v>
      </c>
    </row>
    <row collapsed="false" customFormat="false" customHeight="false" hidden="false" ht="15" outlineLevel="0" r="241">
      <c r="A241" s="161" t="n">
        <v>106642</v>
      </c>
      <c r="B241" s="20" t="s">
        <v>1323</v>
      </c>
      <c r="C241" s="20" t="s">
        <v>1324</v>
      </c>
      <c r="D241" s="161" t="n">
        <v>2126</v>
      </c>
      <c r="E241" s="161" t="n">
        <v>1971</v>
      </c>
      <c r="F241" s="161" t="n">
        <v>4097</v>
      </c>
      <c r="G241" s="161" t="n">
        <v>1156</v>
      </c>
      <c r="H241" s="161" t="n">
        <v>1474</v>
      </c>
      <c r="I241" s="161" t="n">
        <v>2226</v>
      </c>
      <c r="J241" s="20"/>
      <c r="K241" s="20" t="s">
        <v>64</v>
      </c>
      <c r="L241" s="20" t="s">
        <v>64</v>
      </c>
    </row>
    <row collapsed="false" customFormat="false" customHeight="false" hidden="false" ht="15" outlineLevel="0" r="242">
      <c r="A242" s="161" t="n">
        <v>69933</v>
      </c>
      <c r="B242" s="20" t="s">
        <v>1148</v>
      </c>
      <c r="C242" s="20" t="s">
        <v>1325</v>
      </c>
      <c r="D242" s="161" t="n">
        <v>14691</v>
      </c>
      <c r="E242" s="161" t="n">
        <v>14524</v>
      </c>
      <c r="F242" s="161" t="n">
        <v>29215</v>
      </c>
      <c r="G242" s="161" t="n">
        <v>7532</v>
      </c>
      <c r="H242" s="161" t="n">
        <v>7663</v>
      </c>
      <c r="I242" s="161" t="n">
        <v>13516</v>
      </c>
      <c r="J242" s="20"/>
      <c r="K242" s="20" t="s">
        <v>64</v>
      </c>
      <c r="L242" s="20" t="s">
        <v>64</v>
      </c>
    </row>
    <row collapsed="false" customFormat="false" customHeight="false" hidden="false" ht="15" outlineLevel="0" r="243">
      <c r="A243" s="161" t="n">
        <v>69872</v>
      </c>
      <c r="B243" s="20" t="s">
        <v>1326</v>
      </c>
      <c r="C243" s="20" t="s">
        <v>1327</v>
      </c>
      <c r="D243" s="161" t="n">
        <v>41186</v>
      </c>
      <c r="E243" s="161" t="n">
        <v>41697</v>
      </c>
      <c r="F243" s="161" t="n">
        <v>82883</v>
      </c>
      <c r="G243" s="161" t="n">
        <v>24471</v>
      </c>
      <c r="H243" s="161" t="n">
        <v>27851</v>
      </c>
      <c r="I243" s="161" t="n">
        <v>46016</v>
      </c>
      <c r="J243" s="20"/>
      <c r="K243" s="20" t="s">
        <v>447</v>
      </c>
      <c r="L243" s="20" t="s">
        <v>442</v>
      </c>
    </row>
    <row collapsed="false" customFormat="false" customHeight="false" hidden="false" ht="15" outlineLevel="0" r="244">
      <c r="A244" s="161" t="n">
        <v>106666</v>
      </c>
      <c r="B244" s="20" t="s">
        <v>1328</v>
      </c>
      <c r="C244" s="20" t="s">
        <v>1329</v>
      </c>
      <c r="D244" s="161" t="n">
        <v>10562</v>
      </c>
      <c r="E244" s="161" t="n">
        <v>10357</v>
      </c>
      <c r="F244" s="161" t="n">
        <v>20919</v>
      </c>
      <c r="G244" s="161" t="n">
        <v>6714</v>
      </c>
      <c r="H244" s="161" t="n">
        <v>7955</v>
      </c>
      <c r="I244" s="161" t="n">
        <v>11936</v>
      </c>
      <c r="J244" s="20"/>
      <c r="K244" s="20" t="s">
        <v>447</v>
      </c>
      <c r="L244" s="20" t="s">
        <v>447</v>
      </c>
    </row>
    <row collapsed="false" customFormat="false" customHeight="false" hidden="false" ht="15" outlineLevel="0" r="245">
      <c r="A245" s="161" t="n">
        <v>69881</v>
      </c>
      <c r="B245" s="20" t="s">
        <v>1330</v>
      </c>
      <c r="C245" s="20" t="s">
        <v>1331</v>
      </c>
      <c r="D245" s="161" t="n">
        <v>93795</v>
      </c>
      <c r="E245" s="161" t="n">
        <v>92788</v>
      </c>
      <c r="F245" s="161" t="n">
        <v>186583</v>
      </c>
      <c r="G245" s="161" t="n">
        <v>56875</v>
      </c>
      <c r="H245" s="161" t="n">
        <v>62051</v>
      </c>
      <c r="I245" s="161" t="n">
        <v>105540</v>
      </c>
      <c r="J245" s="20"/>
      <c r="K245" s="20" t="s">
        <v>447</v>
      </c>
      <c r="L245" s="20" t="s">
        <v>442</v>
      </c>
    </row>
    <row collapsed="false" customFormat="false" customHeight="false" hidden="false" ht="15" outlineLevel="0" r="246">
      <c r="A246" s="161" t="n">
        <v>69774</v>
      </c>
      <c r="B246" s="20" t="s">
        <v>970</v>
      </c>
      <c r="C246" s="20" t="s">
        <v>1332</v>
      </c>
      <c r="D246" s="161" t="n">
        <v>923</v>
      </c>
      <c r="E246" s="161" t="n">
        <v>704</v>
      </c>
      <c r="F246" s="161" t="n">
        <v>1627</v>
      </c>
      <c r="G246" s="161" t="n">
        <v>479</v>
      </c>
      <c r="H246" s="161" t="n">
        <v>648</v>
      </c>
      <c r="I246" s="161" t="n">
        <v>920</v>
      </c>
      <c r="J246" s="20"/>
      <c r="K246" s="20" t="s">
        <v>447</v>
      </c>
      <c r="L246" s="20" t="s">
        <v>442</v>
      </c>
    </row>
    <row collapsed="false" customFormat="false" customHeight="false" hidden="false" ht="15" outlineLevel="0" r="247">
      <c r="A247" s="161" t="n">
        <v>69750</v>
      </c>
      <c r="B247" s="20" t="s">
        <v>1333</v>
      </c>
      <c r="C247" s="20" t="s">
        <v>1334</v>
      </c>
      <c r="D247" s="161" t="n">
        <v>21043</v>
      </c>
      <c r="E247" s="161" t="n">
        <v>22033</v>
      </c>
      <c r="F247" s="161" t="n">
        <v>43076</v>
      </c>
      <c r="G247" s="161" t="n">
        <v>13740</v>
      </c>
      <c r="H247" s="161" t="n">
        <v>15320</v>
      </c>
      <c r="I247" s="161" t="n">
        <v>25666</v>
      </c>
      <c r="J247" s="20"/>
      <c r="K247" s="20" t="s">
        <v>447</v>
      </c>
      <c r="L247" s="20" t="s">
        <v>447</v>
      </c>
    </row>
    <row collapsed="false" customFormat="false" customHeight="false" hidden="false" ht="15" outlineLevel="0" r="248">
      <c r="A248" s="161" t="n">
        <v>69882</v>
      </c>
      <c r="B248" s="20" t="s">
        <v>1335</v>
      </c>
      <c r="C248" s="20" t="s">
        <v>1336</v>
      </c>
      <c r="D248" s="161" t="n">
        <v>5775</v>
      </c>
      <c r="E248" s="161" t="n">
        <v>5366</v>
      </c>
      <c r="F248" s="161" t="n">
        <v>11141</v>
      </c>
      <c r="G248" s="161" t="n">
        <v>3508</v>
      </c>
      <c r="H248" s="161" t="n">
        <v>4202</v>
      </c>
      <c r="I248" s="161" t="n">
        <v>6558</v>
      </c>
      <c r="J248" s="20"/>
      <c r="K248" s="20" t="s">
        <v>447</v>
      </c>
      <c r="L248" s="20" t="s">
        <v>442</v>
      </c>
    </row>
    <row collapsed="false" customFormat="false" customHeight="false" hidden="false" ht="15" outlineLevel="0" r="249">
      <c r="A249" s="161" t="n">
        <v>69936</v>
      </c>
      <c r="B249" s="20" t="s">
        <v>1337</v>
      </c>
      <c r="C249" s="20" t="s">
        <v>1338</v>
      </c>
      <c r="D249" s="161" t="n">
        <v>821</v>
      </c>
      <c r="E249" s="161" t="n">
        <v>606</v>
      </c>
      <c r="F249" s="161" t="n">
        <v>1427</v>
      </c>
      <c r="G249" s="161" t="n">
        <v>512</v>
      </c>
      <c r="H249" s="161" t="n">
        <v>663</v>
      </c>
      <c r="I249" s="161" t="n">
        <v>842</v>
      </c>
      <c r="J249" s="20"/>
      <c r="K249" s="20" t="s">
        <v>447</v>
      </c>
      <c r="L249" s="20" t="s">
        <v>447</v>
      </c>
    </row>
    <row collapsed="false" customFormat="false" customHeight="false" hidden="false" ht="15" outlineLevel="0" r="250">
      <c r="A250" s="161" t="n">
        <v>69869</v>
      </c>
      <c r="B250" s="20" t="s">
        <v>1339</v>
      </c>
      <c r="C250" s="20" t="s">
        <v>1340</v>
      </c>
      <c r="D250" s="161" t="n">
        <v>1708</v>
      </c>
      <c r="E250" s="161" t="n">
        <v>1377</v>
      </c>
      <c r="F250" s="161" t="n">
        <v>3085</v>
      </c>
      <c r="G250" s="161" t="n">
        <v>1073</v>
      </c>
      <c r="H250" s="161" t="n">
        <v>1337</v>
      </c>
      <c r="I250" s="161" t="n">
        <v>1914</v>
      </c>
      <c r="J250" s="20"/>
      <c r="K250" s="20" t="s">
        <v>447</v>
      </c>
      <c r="L250" s="20" t="s">
        <v>447</v>
      </c>
    </row>
    <row collapsed="false" customFormat="false" customHeight="false" hidden="false" ht="15" outlineLevel="0" r="251">
      <c r="A251" s="161" t="n">
        <v>91181</v>
      </c>
      <c r="B251" s="20" t="s">
        <v>1341</v>
      </c>
      <c r="C251" s="20" t="s">
        <v>1342</v>
      </c>
      <c r="D251" s="161" t="n">
        <v>460</v>
      </c>
      <c r="E251" s="161" t="n">
        <v>318</v>
      </c>
      <c r="F251" s="161" t="n">
        <v>778</v>
      </c>
      <c r="G251" s="161" t="n">
        <v>287</v>
      </c>
      <c r="H251" s="161" t="n">
        <v>387</v>
      </c>
      <c r="I251" s="161" t="n">
        <v>520</v>
      </c>
      <c r="J251" s="20"/>
      <c r="K251" s="20" t="s">
        <v>447</v>
      </c>
      <c r="L251" s="20" t="s">
        <v>442</v>
      </c>
    </row>
    <row collapsed="false" customFormat="false" customHeight="false" hidden="false" ht="15" outlineLevel="0" r="252">
      <c r="A252" s="161" t="n">
        <v>69910</v>
      </c>
      <c r="B252" s="20" t="s">
        <v>1343</v>
      </c>
      <c r="C252" s="20" t="s">
        <v>1344</v>
      </c>
      <c r="D252" s="161" t="n">
        <v>1062</v>
      </c>
      <c r="E252" s="161" t="n">
        <v>805</v>
      </c>
      <c r="F252" s="161" t="n">
        <v>1867</v>
      </c>
      <c r="G252" s="161" t="n">
        <v>649</v>
      </c>
      <c r="H252" s="161" t="n">
        <v>897</v>
      </c>
      <c r="I252" s="161" t="n">
        <v>1266</v>
      </c>
      <c r="J252" s="20"/>
      <c r="K252" s="20" t="s">
        <v>447</v>
      </c>
      <c r="L252" s="20" t="s">
        <v>447</v>
      </c>
    </row>
    <row collapsed="false" customFormat="false" customHeight="false" hidden="false" ht="15" outlineLevel="0" r="253">
      <c r="A253" s="161" t="n">
        <v>69888</v>
      </c>
      <c r="B253" s="20" t="s">
        <v>1345</v>
      </c>
      <c r="C253" s="20" t="s">
        <v>1346</v>
      </c>
      <c r="D253" s="161" t="n">
        <v>64396</v>
      </c>
      <c r="E253" s="161" t="n">
        <v>66917</v>
      </c>
      <c r="F253" s="161" t="n">
        <v>131313</v>
      </c>
      <c r="G253" s="161" t="n">
        <v>41187</v>
      </c>
      <c r="H253" s="161" t="n">
        <v>47080</v>
      </c>
      <c r="I253" s="161" t="n">
        <v>78744</v>
      </c>
      <c r="J253" s="20"/>
      <c r="K253" s="20" t="s">
        <v>447</v>
      </c>
      <c r="L253" s="20" t="s">
        <v>442</v>
      </c>
    </row>
    <row collapsed="false" customFormat="false" customHeight="false" hidden="false" ht="15" outlineLevel="0" r="254">
      <c r="A254" s="161" t="n">
        <v>69772</v>
      </c>
      <c r="B254" s="20" t="s">
        <v>1347</v>
      </c>
      <c r="C254" s="20" t="s">
        <v>1348</v>
      </c>
      <c r="D254" s="161" t="n">
        <v>3299</v>
      </c>
      <c r="E254" s="161" t="n">
        <v>2680</v>
      </c>
      <c r="F254" s="161" t="n">
        <v>5979</v>
      </c>
      <c r="G254" s="161" t="n">
        <v>1984</v>
      </c>
      <c r="H254" s="161" t="n">
        <v>2605</v>
      </c>
      <c r="I254" s="161" t="n">
        <v>3696</v>
      </c>
      <c r="J254" s="20"/>
      <c r="K254" s="20" t="s">
        <v>447</v>
      </c>
      <c r="L254" s="20" t="s">
        <v>447</v>
      </c>
    </row>
    <row collapsed="false" customFormat="false" customHeight="false" hidden="false" ht="15" outlineLevel="0" r="255">
      <c r="A255" s="161" t="n">
        <v>19123</v>
      </c>
      <c r="B255" s="20" t="s">
        <v>1349</v>
      </c>
      <c r="C255" s="20" t="s">
        <v>1350</v>
      </c>
      <c r="D255" s="161" t="n">
        <v>5898</v>
      </c>
      <c r="E255" s="161" t="n">
        <v>5498</v>
      </c>
      <c r="F255" s="161" t="n">
        <v>11396</v>
      </c>
      <c r="G255" s="161" t="n">
        <v>3262</v>
      </c>
      <c r="H255" s="161" t="n">
        <v>3890</v>
      </c>
      <c r="I255" s="161" t="n">
        <v>6118</v>
      </c>
      <c r="J255" s="20"/>
      <c r="K255" s="20" t="s">
        <v>447</v>
      </c>
      <c r="L255" s="20" t="s">
        <v>447</v>
      </c>
    </row>
    <row collapsed="false" customFormat="false" customHeight="false" hidden="false" ht="15" outlineLevel="0" r="256">
      <c r="A256" s="161" t="n">
        <v>69890</v>
      </c>
      <c r="B256" s="20" t="s">
        <v>1351</v>
      </c>
      <c r="C256" s="20" t="s">
        <v>1352</v>
      </c>
      <c r="D256" s="161" t="n">
        <v>2845</v>
      </c>
      <c r="E256" s="161" t="n">
        <v>2545</v>
      </c>
      <c r="F256" s="161" t="n">
        <v>5390</v>
      </c>
      <c r="G256" s="161" t="n">
        <v>1793</v>
      </c>
      <c r="H256" s="161" t="n">
        <v>2217</v>
      </c>
      <c r="I256" s="161" t="n">
        <v>3434</v>
      </c>
      <c r="J256" s="20"/>
      <c r="K256" s="20" t="s">
        <v>447</v>
      </c>
      <c r="L256" s="20" t="s">
        <v>447</v>
      </c>
    </row>
    <row collapsed="false" customFormat="false" customHeight="false" hidden="false" ht="15" outlineLevel="0" r="257">
      <c r="A257" s="161" t="n">
        <v>69922</v>
      </c>
      <c r="B257" s="20" t="s">
        <v>1353</v>
      </c>
      <c r="C257" s="20" t="s">
        <v>1354</v>
      </c>
      <c r="D257" s="161" t="n">
        <v>876</v>
      </c>
      <c r="E257" s="161" t="n">
        <v>768</v>
      </c>
      <c r="F257" s="161" t="n">
        <v>1644</v>
      </c>
      <c r="G257" s="161" t="n">
        <v>632</v>
      </c>
      <c r="H257" s="161" t="n">
        <v>882</v>
      </c>
      <c r="I257" s="161" t="n">
        <v>1182</v>
      </c>
      <c r="J257" s="20"/>
      <c r="K257" s="20" t="s">
        <v>447</v>
      </c>
      <c r="L257" s="20" t="s">
        <v>442</v>
      </c>
    </row>
    <row collapsed="false" customFormat="false" customHeight="false" hidden="false" ht="15" outlineLevel="0" r="258">
      <c r="A258" s="161" t="n">
        <v>91257</v>
      </c>
      <c r="B258" s="20" t="s">
        <v>938</v>
      </c>
      <c r="C258" s="20" t="s">
        <v>1355</v>
      </c>
      <c r="D258" s="161" t="n">
        <v>30860</v>
      </c>
      <c r="E258" s="161" t="n">
        <v>31300</v>
      </c>
      <c r="F258" s="161" t="n">
        <v>62160</v>
      </c>
      <c r="G258" s="161" t="n">
        <v>19963</v>
      </c>
      <c r="H258" s="161" t="n">
        <v>24140</v>
      </c>
      <c r="I258" s="161" t="n">
        <v>38128</v>
      </c>
      <c r="J258" s="20"/>
      <c r="K258" s="20" t="s">
        <v>446</v>
      </c>
      <c r="L258" s="20" t="s">
        <v>446</v>
      </c>
    </row>
    <row collapsed="false" customFormat="false" customHeight="false" hidden="false" ht="15" outlineLevel="0" r="259">
      <c r="A259" s="161" t="n">
        <v>19004</v>
      </c>
      <c r="B259" s="20" t="s">
        <v>1356</v>
      </c>
      <c r="C259" s="20" t="s">
        <v>1357</v>
      </c>
      <c r="D259" s="161" t="n">
        <v>83829</v>
      </c>
      <c r="E259" s="161" t="n">
        <v>86204</v>
      </c>
      <c r="F259" s="161" t="n">
        <v>170033</v>
      </c>
      <c r="G259" s="161" t="n">
        <v>47982</v>
      </c>
      <c r="H259" s="161" t="n">
        <v>51372</v>
      </c>
      <c r="I259" s="161" t="n">
        <v>89922</v>
      </c>
      <c r="J259" s="20"/>
      <c r="K259" s="20" t="s">
        <v>446</v>
      </c>
      <c r="L259" s="20" t="s">
        <v>446</v>
      </c>
    </row>
    <row collapsed="false" customFormat="false" customHeight="false" hidden="false" ht="15" outlineLevel="0" r="260">
      <c r="A260" s="161" t="n">
        <v>69900</v>
      </c>
      <c r="B260" s="20" t="s">
        <v>1358</v>
      </c>
      <c r="C260" s="20" t="s">
        <v>1359</v>
      </c>
      <c r="D260" s="161" t="n">
        <v>22468</v>
      </c>
      <c r="E260" s="161" t="n">
        <v>23893</v>
      </c>
      <c r="F260" s="161" t="n">
        <v>46361</v>
      </c>
      <c r="G260" s="161" t="n">
        <v>14784</v>
      </c>
      <c r="H260" s="161" t="n">
        <v>17362</v>
      </c>
      <c r="I260" s="161" t="n">
        <v>28504</v>
      </c>
      <c r="J260" s="20"/>
      <c r="K260" s="20" t="s">
        <v>446</v>
      </c>
      <c r="L260" s="20" t="s">
        <v>446</v>
      </c>
    </row>
    <row collapsed="false" customFormat="false" customHeight="false" hidden="false" ht="15" outlineLevel="0" r="261">
      <c r="A261" s="161" t="n">
        <v>69767</v>
      </c>
      <c r="B261" s="20" t="s">
        <v>1360</v>
      </c>
      <c r="C261" s="20" t="s">
        <v>1361</v>
      </c>
      <c r="D261" s="161" t="n">
        <v>34494</v>
      </c>
      <c r="E261" s="161" t="n">
        <v>34242</v>
      </c>
      <c r="F261" s="161" t="n">
        <v>68736</v>
      </c>
      <c r="G261" s="161" t="n">
        <v>19378</v>
      </c>
      <c r="H261" s="161" t="n">
        <v>21396</v>
      </c>
      <c r="I261" s="161" t="n">
        <v>36874</v>
      </c>
      <c r="J261" s="20"/>
      <c r="K261" s="20" t="s">
        <v>446</v>
      </c>
      <c r="L261" s="20" t="s">
        <v>446</v>
      </c>
    </row>
    <row collapsed="false" customFormat="false" customHeight="false" hidden="false" ht="15" outlineLevel="0" r="262">
      <c r="A262" s="161" t="n">
        <v>104993</v>
      </c>
      <c r="B262" s="20" t="s">
        <v>1362</v>
      </c>
      <c r="C262" s="20" t="s">
        <v>1363</v>
      </c>
      <c r="D262" s="161" t="n">
        <v>12865</v>
      </c>
      <c r="E262" s="161" t="n">
        <v>12998</v>
      </c>
      <c r="F262" s="161" t="n">
        <v>25863</v>
      </c>
      <c r="G262" s="161" t="n">
        <v>7408</v>
      </c>
      <c r="H262" s="161" t="n">
        <v>8637</v>
      </c>
      <c r="I262" s="161" t="n">
        <v>14444</v>
      </c>
      <c r="J262" s="20"/>
      <c r="K262" s="20" t="s">
        <v>446</v>
      </c>
      <c r="L262" s="20" t="s">
        <v>446</v>
      </c>
    </row>
    <row collapsed="false" customFormat="false" customHeight="false" hidden="false" ht="15" outlineLevel="0" r="263">
      <c r="A263" s="161" t="n">
        <v>74952</v>
      </c>
      <c r="B263" s="20" t="s">
        <v>1364</v>
      </c>
      <c r="C263" s="20" t="s">
        <v>1365</v>
      </c>
      <c r="D263" s="161" t="n">
        <v>7526</v>
      </c>
      <c r="E263" s="161" t="n">
        <v>7553</v>
      </c>
      <c r="F263" s="161" t="n">
        <v>15079</v>
      </c>
      <c r="G263" s="161" t="n">
        <v>3949</v>
      </c>
      <c r="H263" s="161" t="n">
        <v>4469</v>
      </c>
      <c r="I263" s="161" t="n">
        <v>7582</v>
      </c>
      <c r="J263" s="20"/>
      <c r="K263" s="20" t="s">
        <v>446</v>
      </c>
      <c r="L263" s="20" t="s">
        <v>446</v>
      </c>
    </row>
    <row collapsed="false" customFormat="false" customHeight="false" hidden="false" ht="15" outlineLevel="0" r="264">
      <c r="A264" s="161" t="n">
        <v>69863</v>
      </c>
      <c r="B264" s="20" t="s">
        <v>1366</v>
      </c>
      <c r="C264" s="20" t="s">
        <v>1367</v>
      </c>
      <c r="D264" s="161" t="n">
        <v>25309</v>
      </c>
      <c r="E264" s="161" t="n">
        <v>26574</v>
      </c>
      <c r="F264" s="161" t="n">
        <v>51883</v>
      </c>
      <c r="G264" s="161" t="n">
        <v>16153</v>
      </c>
      <c r="H264" s="161" t="n">
        <v>18519</v>
      </c>
      <c r="I264" s="161" t="n">
        <v>30624</v>
      </c>
      <c r="J264" s="20"/>
      <c r="K264" s="20" t="s">
        <v>446</v>
      </c>
      <c r="L264" s="20" t="s">
        <v>446</v>
      </c>
    </row>
    <row collapsed="false" customFormat="false" customHeight="false" hidden="false" ht="15" outlineLevel="0" r="265">
      <c r="A265" s="161" t="n">
        <v>69735</v>
      </c>
      <c r="B265" s="20" t="s">
        <v>1368</v>
      </c>
      <c r="C265" s="20" t="s">
        <v>1369</v>
      </c>
      <c r="D265" s="161" t="n">
        <v>53460</v>
      </c>
      <c r="E265" s="161" t="n">
        <v>56001</v>
      </c>
      <c r="F265" s="161" t="n">
        <v>109461</v>
      </c>
      <c r="G265" s="161" t="n">
        <v>34492</v>
      </c>
      <c r="H265" s="161" t="n">
        <v>40374</v>
      </c>
      <c r="I265" s="161" t="n">
        <v>66114</v>
      </c>
      <c r="J265" s="20"/>
      <c r="K265" s="20" t="s">
        <v>446</v>
      </c>
      <c r="L265" s="20" t="s">
        <v>446</v>
      </c>
    </row>
    <row collapsed="false" customFormat="false" customHeight="false" hidden="false" ht="15" outlineLevel="0" r="266">
      <c r="A266" s="161" t="n">
        <v>69876</v>
      </c>
      <c r="B266" s="20" t="s">
        <v>1370</v>
      </c>
      <c r="C266" s="20" t="s">
        <v>1371</v>
      </c>
      <c r="D266" s="161" t="n">
        <v>6244</v>
      </c>
      <c r="E266" s="161" t="n">
        <v>5833</v>
      </c>
      <c r="F266" s="161" t="n">
        <v>12077</v>
      </c>
      <c r="G266" s="161" t="n">
        <v>3445</v>
      </c>
      <c r="H266" s="161" t="n">
        <v>4695</v>
      </c>
      <c r="I266" s="161" t="n">
        <v>6738</v>
      </c>
      <c r="J266" s="20"/>
      <c r="K266" s="20" t="s">
        <v>446</v>
      </c>
      <c r="L266" s="20" t="s">
        <v>446</v>
      </c>
    </row>
    <row collapsed="false" customFormat="false" customHeight="false" hidden="false" ht="15" outlineLevel="0" r="267">
      <c r="A267" s="161" t="n">
        <v>69763</v>
      </c>
      <c r="B267" s="20" t="s">
        <v>1176</v>
      </c>
      <c r="C267" s="20" t="s">
        <v>1372</v>
      </c>
      <c r="D267" s="161" t="n">
        <v>32761</v>
      </c>
      <c r="E267" s="161" t="n">
        <v>34142</v>
      </c>
      <c r="F267" s="161" t="n">
        <v>66903</v>
      </c>
      <c r="G267" s="161" t="n">
        <v>18305</v>
      </c>
      <c r="H267" s="161" t="n">
        <v>20276</v>
      </c>
      <c r="I267" s="161" t="n">
        <v>34880</v>
      </c>
      <c r="J267" s="20"/>
      <c r="K267" s="20" t="s">
        <v>446</v>
      </c>
      <c r="L267" s="20" t="s">
        <v>446</v>
      </c>
    </row>
    <row collapsed="false" customFormat="false" customHeight="false" hidden="false" ht="15" outlineLevel="0" r="268">
      <c r="A268" s="161" t="n">
        <v>69884</v>
      </c>
      <c r="B268" s="20" t="s">
        <v>1373</v>
      </c>
      <c r="C268" s="20" t="s">
        <v>1374</v>
      </c>
      <c r="D268" s="161" t="n">
        <v>19187</v>
      </c>
      <c r="E268" s="161" t="n">
        <v>19839</v>
      </c>
      <c r="F268" s="161" t="n">
        <v>39026</v>
      </c>
      <c r="G268" s="161" t="n">
        <v>12207</v>
      </c>
      <c r="H268" s="161" t="n">
        <v>14242</v>
      </c>
      <c r="I268" s="161" t="n">
        <v>23756</v>
      </c>
      <c r="J268" s="20"/>
      <c r="K268" s="20" t="s">
        <v>446</v>
      </c>
      <c r="L268" s="20" t="s">
        <v>446</v>
      </c>
    </row>
    <row collapsed="false" customFormat="false" customHeight="false" hidden="false" ht="15" outlineLevel="0" r="269">
      <c r="A269" s="161" t="n">
        <v>69866</v>
      </c>
      <c r="B269" s="20" t="s">
        <v>1375</v>
      </c>
      <c r="C269" s="20" t="s">
        <v>1376</v>
      </c>
      <c r="D269" s="161" t="n">
        <v>163449</v>
      </c>
      <c r="E269" s="161" t="n">
        <v>176481</v>
      </c>
      <c r="F269" s="161" t="n">
        <v>339930</v>
      </c>
      <c r="G269" s="161" t="n">
        <v>105030</v>
      </c>
      <c r="H269" s="161" t="n">
        <v>117433</v>
      </c>
      <c r="I269" s="161" t="n">
        <v>199144</v>
      </c>
      <c r="J269" s="20"/>
      <c r="K269" s="20" t="s">
        <v>446</v>
      </c>
      <c r="L269" s="20" t="s">
        <v>446</v>
      </c>
    </row>
    <row collapsed="false" customFormat="false" customHeight="false" hidden="false" ht="15" outlineLevel="0" r="270">
      <c r="A270" s="161" t="n">
        <v>69808</v>
      </c>
      <c r="B270" s="20" t="s">
        <v>1377</v>
      </c>
      <c r="C270" s="20" t="s">
        <v>1378</v>
      </c>
      <c r="D270" s="161" t="n">
        <v>8654</v>
      </c>
      <c r="E270" s="161" t="n">
        <v>8703</v>
      </c>
      <c r="F270" s="161" t="n">
        <v>17357</v>
      </c>
      <c r="G270" s="161" t="n">
        <v>5257</v>
      </c>
      <c r="H270" s="161" t="n">
        <v>5877</v>
      </c>
      <c r="I270" s="161" t="n">
        <v>10220</v>
      </c>
      <c r="J270" s="20"/>
      <c r="K270" s="20" t="s">
        <v>446</v>
      </c>
      <c r="L270" s="20" t="s">
        <v>446</v>
      </c>
    </row>
    <row collapsed="false" customFormat="false" customHeight="false" hidden="false" ht="15" outlineLevel="0" r="271">
      <c r="A271" s="161" t="n">
        <v>106637</v>
      </c>
      <c r="B271" s="20" t="s">
        <v>1379</v>
      </c>
      <c r="C271" s="20" t="s">
        <v>1380</v>
      </c>
      <c r="D271" s="161" t="n">
        <v>12586</v>
      </c>
      <c r="E271" s="161" t="n">
        <v>13079</v>
      </c>
      <c r="F271" s="161" t="n">
        <v>25665</v>
      </c>
      <c r="G271" s="161" t="n">
        <v>8406</v>
      </c>
      <c r="H271" s="161" t="n">
        <v>10002</v>
      </c>
      <c r="I271" s="161" t="n">
        <v>16286</v>
      </c>
      <c r="J271" s="20"/>
      <c r="K271" s="20" t="s">
        <v>446</v>
      </c>
      <c r="L271" s="20" t="s">
        <v>446</v>
      </c>
    </row>
    <row collapsed="false" customFormat="false" customHeight="false" hidden="false" ht="15" outlineLevel="0" r="272">
      <c r="A272" s="161" t="n">
        <v>69843</v>
      </c>
      <c r="B272" s="20" t="s">
        <v>1381</v>
      </c>
      <c r="C272" s="20" t="s">
        <v>1382</v>
      </c>
      <c r="D272" s="161" t="n">
        <v>49321</v>
      </c>
      <c r="E272" s="161" t="n">
        <v>51407</v>
      </c>
      <c r="F272" s="161" t="n">
        <v>100728</v>
      </c>
      <c r="G272" s="161" t="n">
        <v>32573</v>
      </c>
      <c r="H272" s="161" t="n">
        <v>36399</v>
      </c>
      <c r="I272" s="161" t="n">
        <v>61786</v>
      </c>
      <c r="J272" s="20"/>
      <c r="K272" s="20" t="s">
        <v>446</v>
      </c>
      <c r="L272" s="20" t="s">
        <v>446</v>
      </c>
    </row>
    <row collapsed="false" customFormat="false" customHeight="false" hidden="false" ht="15" outlineLevel="0" r="273">
      <c r="A273" s="161" t="n">
        <v>69880</v>
      </c>
      <c r="B273" s="20" t="s">
        <v>1383</v>
      </c>
      <c r="C273" s="20" t="s">
        <v>1384</v>
      </c>
      <c r="D273" s="161" t="n">
        <v>17564</v>
      </c>
      <c r="E273" s="161" t="n">
        <v>18203</v>
      </c>
      <c r="F273" s="161" t="n">
        <v>35767</v>
      </c>
      <c r="G273" s="161" t="n">
        <v>11063</v>
      </c>
      <c r="H273" s="161" t="n">
        <v>13689</v>
      </c>
      <c r="I273" s="161" t="n">
        <v>21208</v>
      </c>
      <c r="J273" s="20"/>
      <c r="K273" s="20" t="s">
        <v>446</v>
      </c>
      <c r="L273" s="20" t="s">
        <v>446</v>
      </c>
    </row>
    <row collapsed="false" customFormat="false" customHeight="false" hidden="false" ht="15" outlineLevel="0" r="274">
      <c r="A274" s="161" t="n">
        <v>69799</v>
      </c>
      <c r="B274" s="20" t="s">
        <v>1385</v>
      </c>
      <c r="C274" s="20" t="s">
        <v>1386</v>
      </c>
      <c r="D274" s="161" t="n">
        <v>23989</v>
      </c>
      <c r="E274" s="161" t="n">
        <v>24976</v>
      </c>
      <c r="F274" s="161" t="n">
        <v>48965</v>
      </c>
      <c r="G274" s="161" t="n">
        <v>14726</v>
      </c>
      <c r="H274" s="161" t="n">
        <v>16709</v>
      </c>
      <c r="I274" s="161" t="n">
        <v>28290</v>
      </c>
      <c r="J274" s="20"/>
      <c r="K274" s="20" t="s">
        <v>446</v>
      </c>
      <c r="L274" s="20" t="s">
        <v>446</v>
      </c>
    </row>
    <row collapsed="false" customFormat="false" customHeight="false" hidden="false" ht="15" outlineLevel="0" r="275">
      <c r="A275" s="161" t="n">
        <v>106665</v>
      </c>
      <c r="B275" s="20" t="s">
        <v>1284</v>
      </c>
      <c r="C275" s="20" t="s">
        <v>1387</v>
      </c>
      <c r="D275" s="161" t="n">
        <v>7539</v>
      </c>
      <c r="E275" s="161" t="n">
        <v>6507</v>
      </c>
      <c r="F275" s="161" t="n">
        <v>14046</v>
      </c>
      <c r="G275" s="161" t="n">
        <v>3548</v>
      </c>
      <c r="H275" s="161" t="n">
        <v>4267</v>
      </c>
      <c r="I275" s="161" t="n">
        <v>6568</v>
      </c>
      <c r="J275" s="20"/>
      <c r="K275" s="20" t="s">
        <v>64</v>
      </c>
      <c r="L275" s="20" t="s">
        <v>64</v>
      </c>
    </row>
    <row collapsed="false" customFormat="false" customHeight="false" hidden="false" ht="15" outlineLevel="0" r="276">
      <c r="A276" s="161" t="n">
        <v>104960</v>
      </c>
      <c r="B276" s="20" t="s">
        <v>1388</v>
      </c>
      <c r="C276" s="20" t="s">
        <v>1389</v>
      </c>
      <c r="D276" s="161" t="n">
        <v>113082</v>
      </c>
      <c r="E276" s="161" t="n">
        <v>121272</v>
      </c>
      <c r="F276" s="161" t="n">
        <v>234354</v>
      </c>
      <c r="G276" s="161" t="n">
        <v>62621</v>
      </c>
      <c r="H276" s="161" t="n">
        <v>64586</v>
      </c>
      <c r="I276" s="161" t="n">
        <v>112380</v>
      </c>
      <c r="J276" s="20"/>
      <c r="K276" s="20" t="s">
        <v>64</v>
      </c>
      <c r="L276" s="20" t="s">
        <v>64</v>
      </c>
    </row>
    <row collapsed="false" customFormat="false" customHeight="false" hidden="false" ht="15" outlineLevel="0" r="277">
      <c r="A277" s="161" t="n">
        <v>69860</v>
      </c>
      <c r="B277" s="20" t="s">
        <v>1390</v>
      </c>
      <c r="C277" s="20" t="s">
        <v>1391</v>
      </c>
      <c r="D277" s="161" t="n">
        <v>8772</v>
      </c>
      <c r="E277" s="161" t="n">
        <v>8291</v>
      </c>
      <c r="F277" s="161" t="n">
        <v>17063</v>
      </c>
      <c r="G277" s="161" t="n">
        <v>4538</v>
      </c>
      <c r="H277" s="161" t="n">
        <v>5509</v>
      </c>
      <c r="I277" s="161" t="n">
        <v>8720</v>
      </c>
      <c r="J277" s="20"/>
      <c r="K277" s="20" t="s">
        <v>64</v>
      </c>
      <c r="L277" s="20" t="s">
        <v>64</v>
      </c>
    </row>
    <row collapsed="false" customFormat="false" customHeight="false" hidden="false" ht="15" outlineLevel="0" r="278">
      <c r="A278" s="161" t="n">
        <v>106643</v>
      </c>
      <c r="B278" s="20" t="s">
        <v>1392</v>
      </c>
      <c r="C278" s="20" t="s">
        <v>1393</v>
      </c>
      <c r="D278" s="161" t="n">
        <v>7138</v>
      </c>
      <c r="E278" s="161" t="n">
        <v>7237</v>
      </c>
      <c r="F278" s="161" t="n">
        <v>14375</v>
      </c>
      <c r="G278" s="161" t="n">
        <v>3363</v>
      </c>
      <c r="H278" s="161" t="n">
        <v>4044</v>
      </c>
      <c r="I278" s="161" t="n">
        <v>6404</v>
      </c>
      <c r="J278" s="20"/>
      <c r="K278" s="20" t="s">
        <v>64</v>
      </c>
      <c r="L278" s="20" t="s">
        <v>64</v>
      </c>
    </row>
    <row collapsed="false" customFormat="false" customHeight="false" hidden="false" ht="15" outlineLevel="0" r="279">
      <c r="A279" s="161" t="n">
        <v>19080</v>
      </c>
      <c r="B279" s="20" t="s">
        <v>1394</v>
      </c>
      <c r="C279" s="20" t="s">
        <v>1395</v>
      </c>
      <c r="D279" s="161" t="n">
        <v>35127</v>
      </c>
      <c r="E279" s="161" t="n">
        <v>33454</v>
      </c>
      <c r="F279" s="161" t="n">
        <v>68581</v>
      </c>
      <c r="G279" s="161" t="n">
        <v>18856</v>
      </c>
      <c r="H279" s="161" t="n">
        <v>22025</v>
      </c>
      <c r="I279" s="161" t="n">
        <v>35878</v>
      </c>
      <c r="J279" s="20"/>
      <c r="K279" s="20" t="s">
        <v>64</v>
      </c>
      <c r="L279" s="20" t="s">
        <v>64</v>
      </c>
    </row>
    <row collapsed="false" customFormat="false" customHeight="false" hidden="false" ht="15" outlineLevel="0" r="280">
      <c r="A280" s="161" t="n">
        <v>106627</v>
      </c>
      <c r="B280" s="20" t="s">
        <v>1396</v>
      </c>
      <c r="C280" s="20" t="s">
        <v>1397</v>
      </c>
      <c r="D280" s="161" t="n">
        <v>9525</v>
      </c>
      <c r="E280" s="161" t="n">
        <v>8874</v>
      </c>
      <c r="F280" s="161" t="n">
        <v>18399</v>
      </c>
      <c r="G280" s="161" t="n">
        <v>4794</v>
      </c>
      <c r="H280" s="161" t="n">
        <v>5842</v>
      </c>
      <c r="I280" s="161" t="n">
        <v>9392</v>
      </c>
      <c r="J280" s="20"/>
      <c r="K280" s="20" t="s">
        <v>64</v>
      </c>
      <c r="L280" s="20" t="s">
        <v>64</v>
      </c>
    </row>
    <row collapsed="false" customFormat="false" customHeight="false" hidden="false" ht="15" outlineLevel="0" r="281">
      <c r="A281" s="161" t="n">
        <v>106641</v>
      </c>
      <c r="B281" s="20" t="s">
        <v>1398</v>
      </c>
      <c r="C281" s="20" t="s">
        <v>1399</v>
      </c>
      <c r="D281" s="161" t="n">
        <v>41837</v>
      </c>
      <c r="E281" s="161" t="n">
        <v>43187</v>
      </c>
      <c r="F281" s="161" t="n">
        <v>85024</v>
      </c>
      <c r="G281" s="161" t="n">
        <v>21932</v>
      </c>
      <c r="H281" s="161" t="n">
        <v>24045</v>
      </c>
      <c r="I281" s="161" t="n">
        <v>41008</v>
      </c>
      <c r="J281" s="20"/>
      <c r="K281" s="20" t="s">
        <v>64</v>
      </c>
      <c r="L281" s="20" t="s">
        <v>64</v>
      </c>
    </row>
    <row collapsed="false" customFormat="false" customHeight="false" hidden="false" ht="15" outlineLevel="0" r="282">
      <c r="A282" s="161" t="n">
        <v>106629</v>
      </c>
      <c r="B282" s="20" t="s">
        <v>1400</v>
      </c>
      <c r="C282" s="20" t="s">
        <v>1401</v>
      </c>
      <c r="D282" s="161" t="n">
        <v>32358</v>
      </c>
      <c r="E282" s="161" t="n">
        <v>32208</v>
      </c>
      <c r="F282" s="161" t="n">
        <v>64566</v>
      </c>
      <c r="G282" s="161" t="n">
        <v>17855</v>
      </c>
      <c r="H282" s="161" t="n">
        <v>21207</v>
      </c>
      <c r="I282" s="161" t="n">
        <v>34588</v>
      </c>
      <c r="J282" s="20"/>
      <c r="K282" s="20" t="s">
        <v>64</v>
      </c>
      <c r="L282" s="20" t="s">
        <v>64</v>
      </c>
    </row>
    <row collapsed="false" customFormat="false" customHeight="false" hidden="false" ht="15" outlineLevel="0" r="283">
      <c r="A283" s="161" t="n">
        <v>69887</v>
      </c>
      <c r="B283" s="20" t="s">
        <v>1402</v>
      </c>
      <c r="C283" s="20" t="s">
        <v>1403</v>
      </c>
      <c r="D283" s="161" t="n">
        <v>7017</v>
      </c>
      <c r="E283" s="161" t="n">
        <v>6737</v>
      </c>
      <c r="F283" s="161" t="n">
        <v>13754</v>
      </c>
      <c r="G283" s="161" t="n">
        <v>2796</v>
      </c>
      <c r="H283" s="161" t="n">
        <v>2933</v>
      </c>
      <c r="I283" s="161" t="n">
        <v>5330</v>
      </c>
      <c r="J283" s="20"/>
      <c r="K283" s="20" t="s">
        <v>64</v>
      </c>
      <c r="L283" s="20" t="s">
        <v>64</v>
      </c>
    </row>
    <row collapsed="false" customFormat="false" customHeight="false" hidden="false" ht="15" outlineLevel="0" r="284">
      <c r="A284" s="161" t="n">
        <v>69895</v>
      </c>
      <c r="B284" s="20" t="s">
        <v>1404</v>
      </c>
      <c r="C284" s="20" t="s">
        <v>1405</v>
      </c>
      <c r="D284" s="161" t="n">
        <v>5994</v>
      </c>
      <c r="E284" s="161" t="n">
        <v>6662</v>
      </c>
      <c r="F284" s="161" t="n">
        <v>12656</v>
      </c>
      <c r="G284" s="161" t="n">
        <v>3373</v>
      </c>
      <c r="H284" s="161" t="n">
        <v>5105</v>
      </c>
      <c r="I284" s="161" t="n">
        <v>6070</v>
      </c>
      <c r="J284" s="20"/>
      <c r="K284" s="20" t="s">
        <v>45</v>
      </c>
      <c r="L284" s="20" t="s">
        <v>45</v>
      </c>
    </row>
    <row collapsed="false" customFormat="false" customHeight="false" hidden="false" ht="15" outlineLevel="0" r="285">
      <c r="A285" s="161" t="n">
        <v>106655</v>
      </c>
      <c r="B285" s="20" t="s">
        <v>1406</v>
      </c>
      <c r="C285" s="20" t="s">
        <v>1407</v>
      </c>
      <c r="D285" s="161" t="n">
        <v>48841</v>
      </c>
      <c r="E285" s="161" t="n">
        <v>48198</v>
      </c>
      <c r="F285" s="161" t="n">
        <v>97039</v>
      </c>
      <c r="G285" s="161" t="n">
        <v>23324</v>
      </c>
      <c r="H285" s="161" t="n">
        <v>24230</v>
      </c>
      <c r="I285" s="161" t="n">
        <v>38632</v>
      </c>
      <c r="J285" s="20"/>
      <c r="K285" s="20" t="s">
        <v>45</v>
      </c>
      <c r="L285" s="20" t="s">
        <v>45</v>
      </c>
    </row>
    <row collapsed="false" customFormat="false" customHeight="false" hidden="false" ht="15" outlineLevel="0" r="286">
      <c r="A286" s="161" t="n">
        <v>19005</v>
      </c>
      <c r="B286" s="20" t="s">
        <v>1408</v>
      </c>
      <c r="C286" s="20" t="s">
        <v>1409</v>
      </c>
      <c r="D286" s="161" t="n">
        <v>127467</v>
      </c>
      <c r="E286" s="161" t="n">
        <v>137782</v>
      </c>
      <c r="F286" s="161" t="n">
        <v>265249</v>
      </c>
      <c r="G286" s="161" t="n">
        <v>71061</v>
      </c>
      <c r="H286" s="161" t="n">
        <v>74662</v>
      </c>
      <c r="I286" s="161" t="n">
        <v>126238</v>
      </c>
      <c r="J286" s="20"/>
      <c r="K286" s="20" t="s">
        <v>45</v>
      </c>
      <c r="L286" s="20" t="s">
        <v>45</v>
      </c>
    </row>
    <row collapsed="false" customFormat="false" customHeight="false" hidden="false" ht="15" outlineLevel="0" r="287">
      <c r="A287" s="161" t="n">
        <v>56309</v>
      </c>
      <c r="B287" s="20" t="s">
        <v>1410</v>
      </c>
      <c r="C287" s="20" t="s">
        <v>1411</v>
      </c>
      <c r="D287" s="161" t="n">
        <v>8442</v>
      </c>
      <c r="E287" s="161" t="n">
        <v>8924</v>
      </c>
      <c r="F287" s="161" t="n">
        <v>17366</v>
      </c>
      <c r="G287" s="161" t="n">
        <v>4742</v>
      </c>
      <c r="H287" s="161" t="n">
        <v>7344</v>
      </c>
      <c r="I287" s="161" t="n">
        <v>8844</v>
      </c>
      <c r="J287" s="20"/>
      <c r="K287" s="20" t="s">
        <v>45</v>
      </c>
      <c r="L287" s="20" t="s">
        <v>45</v>
      </c>
    </row>
    <row collapsed="false" customFormat="false" customHeight="false" hidden="false" ht="15" outlineLevel="0" r="288">
      <c r="A288" s="161" t="n">
        <v>25313</v>
      </c>
      <c r="B288" s="20" t="s">
        <v>1412</v>
      </c>
      <c r="C288" s="20" t="s">
        <v>1413</v>
      </c>
      <c r="D288" s="161" t="n">
        <v>40826</v>
      </c>
      <c r="E288" s="161" t="n">
        <v>40964</v>
      </c>
      <c r="F288" s="161" t="n">
        <v>81790</v>
      </c>
      <c r="G288" s="161" t="n">
        <v>20345</v>
      </c>
      <c r="H288" s="161" t="n">
        <v>22153</v>
      </c>
      <c r="I288" s="161" t="n">
        <v>36708</v>
      </c>
      <c r="J288" s="20"/>
      <c r="K288" s="20" t="s">
        <v>45</v>
      </c>
      <c r="L288" s="20" t="s">
        <v>45</v>
      </c>
    </row>
    <row collapsed="false" customFormat="false" customHeight="false" hidden="false" ht="15" outlineLevel="0" r="289">
      <c r="A289" s="161" t="n">
        <v>69743</v>
      </c>
      <c r="B289" s="20" t="s">
        <v>1414</v>
      </c>
      <c r="C289" s="20" t="s">
        <v>1415</v>
      </c>
      <c r="D289" s="161" t="n">
        <v>25914</v>
      </c>
      <c r="E289" s="161" t="n">
        <v>26717</v>
      </c>
      <c r="F289" s="161" t="n">
        <v>52631</v>
      </c>
      <c r="G289" s="161" t="n">
        <v>13225</v>
      </c>
      <c r="H289" s="161" t="n">
        <v>13840</v>
      </c>
      <c r="I289" s="161" t="n">
        <v>23862</v>
      </c>
      <c r="J289" s="20"/>
      <c r="K289" s="20" t="s">
        <v>45</v>
      </c>
      <c r="L289" s="20" t="s">
        <v>45</v>
      </c>
    </row>
    <row collapsed="false" customFormat="false" customHeight="false" hidden="false" ht="15" outlineLevel="0" r="290">
      <c r="A290" s="161" t="n">
        <v>106635</v>
      </c>
      <c r="B290" s="20" t="s">
        <v>1416</v>
      </c>
      <c r="C290" s="20" t="s">
        <v>1417</v>
      </c>
      <c r="D290" s="161" t="n">
        <v>1390</v>
      </c>
      <c r="E290" s="161" t="n">
        <v>1098</v>
      </c>
      <c r="F290" s="161" t="n">
        <v>2488</v>
      </c>
      <c r="G290" s="161" t="n">
        <v>553</v>
      </c>
      <c r="H290" s="161" t="n">
        <v>980</v>
      </c>
      <c r="I290" s="161" t="n">
        <v>1040</v>
      </c>
      <c r="J290" s="20"/>
      <c r="K290" s="20" t="s">
        <v>45</v>
      </c>
      <c r="L290" s="20" t="s">
        <v>45</v>
      </c>
    </row>
    <row collapsed="false" customFormat="false" customHeight="false" hidden="false" ht="15" outlineLevel="0" r="291">
      <c r="A291" s="161" t="n">
        <v>69861</v>
      </c>
      <c r="B291" s="20" t="s">
        <v>1418</v>
      </c>
      <c r="C291" s="20" t="s">
        <v>1419</v>
      </c>
      <c r="D291" s="161" t="n">
        <v>2275</v>
      </c>
      <c r="E291" s="161" t="n">
        <v>2191</v>
      </c>
      <c r="F291" s="161" t="n">
        <v>4466</v>
      </c>
      <c r="G291" s="161" t="n">
        <v>1239</v>
      </c>
      <c r="H291" s="161" t="n">
        <v>1795</v>
      </c>
      <c r="I291" s="161" t="n">
        <v>2272</v>
      </c>
      <c r="J291" s="20"/>
      <c r="K291" s="20" t="s">
        <v>45</v>
      </c>
      <c r="L291" s="20" t="s">
        <v>45</v>
      </c>
    </row>
    <row collapsed="false" customFormat="false" customHeight="false" hidden="false" ht="15" outlineLevel="0" r="292">
      <c r="A292" s="161" t="n">
        <v>19039</v>
      </c>
      <c r="B292" s="20" t="s">
        <v>1124</v>
      </c>
      <c r="C292" s="20" t="s">
        <v>1420</v>
      </c>
      <c r="D292" s="161" t="n">
        <v>36954</v>
      </c>
      <c r="E292" s="161" t="n">
        <v>38083</v>
      </c>
      <c r="F292" s="161" t="n">
        <v>75037</v>
      </c>
      <c r="G292" s="161" t="n">
        <v>19616</v>
      </c>
      <c r="H292" s="161" t="n">
        <v>21799</v>
      </c>
      <c r="I292" s="161" t="n">
        <v>36008</v>
      </c>
      <c r="J292" s="20"/>
      <c r="K292" s="20" t="s">
        <v>45</v>
      </c>
      <c r="L292" s="20" t="s">
        <v>45</v>
      </c>
    </row>
    <row collapsed="false" customFormat="false" customHeight="false" hidden="false" ht="15" outlineLevel="0" r="293">
      <c r="A293" s="161" t="n">
        <v>25600</v>
      </c>
      <c r="B293" s="20" t="s">
        <v>1421</v>
      </c>
      <c r="C293" s="20" t="s">
        <v>1422</v>
      </c>
      <c r="D293" s="161" t="n">
        <v>9178</v>
      </c>
      <c r="E293" s="161" t="n">
        <v>8552</v>
      </c>
      <c r="F293" s="161" t="n">
        <v>17730</v>
      </c>
      <c r="G293" s="161" t="n">
        <v>4369</v>
      </c>
      <c r="H293" s="161" t="n">
        <v>5026</v>
      </c>
      <c r="I293" s="161" t="n">
        <v>7846</v>
      </c>
      <c r="J293" s="20"/>
      <c r="K293" s="20" t="s">
        <v>45</v>
      </c>
      <c r="L293" s="20" t="s">
        <v>45</v>
      </c>
    </row>
    <row collapsed="false" customFormat="false" customHeight="false" hidden="false" ht="15" outlineLevel="0" r="294">
      <c r="A294" s="161" t="n">
        <v>69809</v>
      </c>
      <c r="B294" s="20" t="s">
        <v>1423</v>
      </c>
      <c r="C294" s="20" t="s">
        <v>1424</v>
      </c>
      <c r="D294" s="161" t="n">
        <v>1379</v>
      </c>
      <c r="E294" s="161" t="n">
        <v>1421</v>
      </c>
      <c r="F294" s="161" t="n">
        <v>2800</v>
      </c>
      <c r="G294" s="161" t="n">
        <v>846</v>
      </c>
      <c r="H294" s="161" t="n">
        <v>1553</v>
      </c>
      <c r="I294" s="161" t="n">
        <v>1518</v>
      </c>
      <c r="J294" s="20"/>
      <c r="K294" s="20" t="s">
        <v>45</v>
      </c>
      <c r="L294" s="20" t="s">
        <v>45</v>
      </c>
    </row>
    <row collapsed="false" customFormat="false" customHeight="false" hidden="false" ht="15" outlineLevel="0" r="295">
      <c r="A295" s="161" t="n">
        <v>106632</v>
      </c>
      <c r="B295" s="20" t="s">
        <v>1425</v>
      </c>
      <c r="C295" s="20" t="s">
        <v>1426</v>
      </c>
      <c r="D295" s="161" t="n">
        <v>1901</v>
      </c>
      <c r="E295" s="161" t="n">
        <v>1890</v>
      </c>
      <c r="F295" s="161" t="n">
        <v>3791</v>
      </c>
      <c r="G295" s="161" t="n">
        <v>854</v>
      </c>
      <c r="H295" s="161" t="n">
        <v>1393</v>
      </c>
      <c r="I295" s="161" t="n">
        <v>1456</v>
      </c>
      <c r="J295" s="20"/>
      <c r="K295" s="20" t="s">
        <v>45</v>
      </c>
      <c r="L295" s="20" t="s">
        <v>45</v>
      </c>
    </row>
    <row collapsed="false" customFormat="false" customHeight="false" hidden="false" ht="15" outlineLevel="0" r="296">
      <c r="A296" s="161" t="n">
        <v>106657</v>
      </c>
      <c r="B296" s="20" t="s">
        <v>1427</v>
      </c>
      <c r="C296" s="20" t="s">
        <v>1428</v>
      </c>
      <c r="D296" s="161" t="n">
        <v>6095</v>
      </c>
      <c r="E296" s="161" t="n">
        <v>6254</v>
      </c>
      <c r="F296" s="161" t="n">
        <v>12349</v>
      </c>
      <c r="G296" s="161" t="n">
        <v>3397</v>
      </c>
      <c r="H296" s="161" t="n">
        <v>4917</v>
      </c>
      <c r="I296" s="161" t="n">
        <v>5990</v>
      </c>
      <c r="J296" s="20"/>
      <c r="K296" s="20" t="s">
        <v>45</v>
      </c>
      <c r="L296" s="20" t="s">
        <v>45</v>
      </c>
    </row>
    <row collapsed="false" customFormat="false" customHeight="false" hidden="false" ht="15" outlineLevel="0" r="297">
      <c r="A297" s="161" t="n">
        <v>19007</v>
      </c>
      <c r="B297" s="20" t="s">
        <v>1429</v>
      </c>
      <c r="C297" s="20" t="s">
        <v>1430</v>
      </c>
      <c r="D297" s="161" t="n">
        <v>2306</v>
      </c>
      <c r="E297" s="161" t="n">
        <v>2352</v>
      </c>
      <c r="F297" s="161" t="n">
        <v>4658</v>
      </c>
      <c r="G297" s="161" t="n">
        <v>1284</v>
      </c>
      <c r="H297" s="161" t="n">
        <v>1882</v>
      </c>
      <c r="I297" s="161" t="n">
        <v>2298</v>
      </c>
      <c r="J297" s="20"/>
      <c r="K297" s="20" t="s">
        <v>45</v>
      </c>
      <c r="L297" s="20" t="s">
        <v>45</v>
      </c>
    </row>
    <row collapsed="false" customFormat="false" customHeight="false" hidden="false" ht="15" outlineLevel="0" r="298">
      <c r="A298" s="161" t="n">
        <v>106654</v>
      </c>
      <c r="B298" s="20" t="s">
        <v>1431</v>
      </c>
      <c r="C298" s="20" t="s">
        <v>1432</v>
      </c>
      <c r="D298" s="161" t="n">
        <v>1254</v>
      </c>
      <c r="E298" s="161" t="n">
        <v>1197</v>
      </c>
      <c r="F298" s="161" t="n">
        <v>2451</v>
      </c>
      <c r="G298" s="161" t="n">
        <v>777</v>
      </c>
      <c r="H298" s="161" t="n">
        <v>1601</v>
      </c>
      <c r="I298" s="161" t="n">
        <v>1454</v>
      </c>
      <c r="J298" s="20"/>
      <c r="K298" s="20" t="s">
        <v>45</v>
      </c>
      <c r="L298" s="20" t="s">
        <v>45</v>
      </c>
    </row>
    <row collapsed="false" customFormat="false" customHeight="false" hidden="false" ht="15" outlineLevel="0" r="299">
      <c r="A299" s="161" t="n">
        <v>104992</v>
      </c>
      <c r="B299" s="20" t="s">
        <v>1433</v>
      </c>
      <c r="C299" s="20" t="s">
        <v>1434</v>
      </c>
      <c r="D299" s="161" t="n">
        <v>9774</v>
      </c>
      <c r="E299" s="161" t="n">
        <v>11032</v>
      </c>
      <c r="F299" s="161" t="n">
        <v>20806</v>
      </c>
      <c r="G299" s="161" t="n">
        <v>5625</v>
      </c>
      <c r="H299" s="161" t="n">
        <v>7505</v>
      </c>
      <c r="I299" s="161" t="n">
        <v>9586</v>
      </c>
      <c r="J299" s="20"/>
      <c r="K299" s="20" t="s">
        <v>45</v>
      </c>
      <c r="L299" s="20" t="s">
        <v>45</v>
      </c>
    </row>
    <row collapsed="false" customFormat="false" customHeight="false" hidden="false" ht="15" outlineLevel="0" r="300">
      <c r="A300" s="161" t="n">
        <v>69941</v>
      </c>
      <c r="B300" s="20" t="s">
        <v>1435</v>
      </c>
      <c r="C300" s="20" t="s">
        <v>1436</v>
      </c>
      <c r="D300" s="161" t="n">
        <v>5116</v>
      </c>
      <c r="E300" s="161" t="n">
        <v>5037</v>
      </c>
      <c r="F300" s="161" t="n">
        <v>10153</v>
      </c>
      <c r="G300" s="161" t="n">
        <v>3586</v>
      </c>
      <c r="H300" s="161" t="n">
        <v>4448</v>
      </c>
      <c r="I300" s="161" t="n">
        <v>6998</v>
      </c>
      <c r="J300" s="20"/>
      <c r="K300" s="20" t="s">
        <v>439</v>
      </c>
      <c r="L300" s="20" t="s">
        <v>439</v>
      </c>
    </row>
    <row collapsed="false" customFormat="false" customHeight="false" hidden="false" ht="15" outlineLevel="0" r="301">
      <c r="A301" s="161" t="n">
        <v>69801</v>
      </c>
      <c r="B301" s="20" t="s">
        <v>1437</v>
      </c>
      <c r="C301" s="20" t="s">
        <v>1438</v>
      </c>
      <c r="D301" s="161" t="n">
        <v>1188</v>
      </c>
      <c r="E301" s="161" t="n">
        <v>1125</v>
      </c>
      <c r="F301" s="161" t="n">
        <v>2313</v>
      </c>
      <c r="G301" s="161" t="n">
        <v>741</v>
      </c>
      <c r="H301" s="161" t="n">
        <v>1091</v>
      </c>
      <c r="I301" s="161" t="n">
        <v>1390</v>
      </c>
      <c r="J301" s="20"/>
      <c r="K301" s="20" t="s">
        <v>439</v>
      </c>
      <c r="L301" s="20" t="s">
        <v>439</v>
      </c>
    </row>
    <row collapsed="false" customFormat="false" customHeight="false" hidden="false" ht="15" outlineLevel="0" r="302">
      <c r="A302" s="161" t="n">
        <v>69918</v>
      </c>
      <c r="B302" s="20" t="s">
        <v>1170</v>
      </c>
      <c r="C302" s="20" t="s">
        <v>1439</v>
      </c>
      <c r="D302" s="161" t="n">
        <v>50775</v>
      </c>
      <c r="E302" s="161" t="n">
        <v>54537</v>
      </c>
      <c r="F302" s="161" t="n">
        <v>105312</v>
      </c>
      <c r="G302" s="161" t="n">
        <v>35598</v>
      </c>
      <c r="H302" s="161" t="n">
        <v>42716</v>
      </c>
      <c r="I302" s="161" t="n">
        <v>68966</v>
      </c>
      <c r="J302" s="20"/>
      <c r="K302" s="20" t="s">
        <v>439</v>
      </c>
      <c r="L302" s="20" t="s">
        <v>439</v>
      </c>
    </row>
    <row collapsed="false" customFormat="false" customHeight="false" hidden="false" ht="15" outlineLevel="0" r="303">
      <c r="A303" s="161" t="n">
        <v>69926</v>
      </c>
      <c r="B303" s="20" t="s">
        <v>1440</v>
      </c>
      <c r="C303" s="20" t="s">
        <v>1441</v>
      </c>
      <c r="D303" s="161" t="n">
        <v>3706</v>
      </c>
      <c r="E303" s="161" t="n">
        <v>3587</v>
      </c>
      <c r="F303" s="161" t="n">
        <v>7293</v>
      </c>
      <c r="G303" s="161" t="n">
        <v>2389</v>
      </c>
      <c r="H303" s="161" t="n">
        <v>2975</v>
      </c>
      <c r="I303" s="161" t="n">
        <v>4608</v>
      </c>
      <c r="J303" s="20"/>
      <c r="K303" s="20" t="s">
        <v>439</v>
      </c>
      <c r="L303" s="20" t="s">
        <v>439</v>
      </c>
    </row>
    <row collapsed="false" customFormat="false" customHeight="false" hidden="false" ht="15" outlineLevel="0" r="304">
      <c r="A304" s="161" t="n">
        <v>69935</v>
      </c>
      <c r="B304" s="20" t="s">
        <v>1442</v>
      </c>
      <c r="C304" s="20" t="s">
        <v>1443</v>
      </c>
      <c r="D304" s="161" t="n">
        <v>7029</v>
      </c>
      <c r="E304" s="161" t="n">
        <v>7048</v>
      </c>
      <c r="F304" s="161" t="n">
        <v>14077</v>
      </c>
      <c r="G304" s="161" t="n">
        <v>4996</v>
      </c>
      <c r="H304" s="161" t="n">
        <v>6333</v>
      </c>
      <c r="I304" s="161" t="n">
        <v>9786</v>
      </c>
      <c r="J304" s="20"/>
      <c r="K304" s="20" t="s">
        <v>439</v>
      </c>
      <c r="L304" s="20" t="s">
        <v>439</v>
      </c>
    </row>
    <row collapsed="false" customFormat="false" customHeight="false" hidden="false" ht="15" outlineLevel="0" r="305">
      <c r="A305" s="161" t="n">
        <v>69791</v>
      </c>
      <c r="B305" s="20" t="s">
        <v>1444</v>
      </c>
      <c r="C305" s="20" t="s">
        <v>1445</v>
      </c>
      <c r="D305" s="161" t="n">
        <v>590</v>
      </c>
      <c r="E305" s="161" t="n">
        <v>450</v>
      </c>
      <c r="F305" s="161" t="n">
        <v>1040</v>
      </c>
      <c r="G305" s="161" t="n">
        <v>360</v>
      </c>
      <c r="H305" s="161" t="n">
        <v>522</v>
      </c>
      <c r="I305" s="161" t="n">
        <v>694</v>
      </c>
      <c r="J305" s="20"/>
      <c r="K305" s="20" t="s">
        <v>439</v>
      </c>
      <c r="L305" s="20" t="s">
        <v>439</v>
      </c>
    </row>
    <row collapsed="false" customFormat="false" customHeight="false" hidden="false" ht="15" outlineLevel="0" r="306">
      <c r="A306" s="161" t="n">
        <v>69744</v>
      </c>
      <c r="B306" s="20" t="s">
        <v>1446</v>
      </c>
      <c r="C306" s="20" t="s">
        <v>1447</v>
      </c>
      <c r="D306" s="161" t="n">
        <v>1542</v>
      </c>
      <c r="E306" s="161" t="n">
        <v>1443</v>
      </c>
      <c r="F306" s="161" t="n">
        <v>2985</v>
      </c>
      <c r="G306" s="161" t="n">
        <v>947</v>
      </c>
      <c r="H306" s="161" t="n">
        <v>1191</v>
      </c>
      <c r="I306" s="161" t="n">
        <v>1800</v>
      </c>
      <c r="J306" s="20"/>
      <c r="K306" s="20" t="s">
        <v>439</v>
      </c>
      <c r="L306" s="20" t="s">
        <v>439</v>
      </c>
    </row>
    <row collapsed="false" customFormat="false" customHeight="false" hidden="false" ht="15" outlineLevel="0" r="307">
      <c r="A307" s="161" t="n">
        <v>106662</v>
      </c>
      <c r="B307" s="20" t="s">
        <v>1448</v>
      </c>
      <c r="C307" s="20" t="s">
        <v>1449</v>
      </c>
      <c r="D307" s="161" t="n">
        <v>5847</v>
      </c>
      <c r="E307" s="161" t="n">
        <v>5773</v>
      </c>
      <c r="F307" s="161" t="n">
        <v>11620</v>
      </c>
      <c r="G307" s="161" t="n">
        <v>3984</v>
      </c>
      <c r="H307" s="161" t="n">
        <v>4899</v>
      </c>
      <c r="I307" s="161" t="n">
        <v>7780</v>
      </c>
      <c r="J307" s="20"/>
      <c r="K307" s="20" t="s">
        <v>439</v>
      </c>
      <c r="L307" s="20" t="s">
        <v>439</v>
      </c>
    </row>
    <row collapsed="false" customFormat="false" customHeight="false" hidden="false" ht="15" outlineLevel="0" r="308">
      <c r="A308" s="161" t="n">
        <v>69912</v>
      </c>
      <c r="B308" s="20" t="s">
        <v>1450</v>
      </c>
      <c r="C308" s="20" t="s">
        <v>1451</v>
      </c>
      <c r="D308" s="161" t="n">
        <v>794</v>
      </c>
      <c r="E308" s="161" t="n">
        <v>708</v>
      </c>
      <c r="F308" s="161" t="n">
        <v>1502</v>
      </c>
      <c r="G308" s="161" t="n">
        <v>474</v>
      </c>
      <c r="H308" s="161" t="n">
        <v>657</v>
      </c>
      <c r="I308" s="161" t="n">
        <v>924</v>
      </c>
      <c r="J308" s="20"/>
      <c r="K308" s="20" t="s">
        <v>439</v>
      </c>
      <c r="L308" s="20" t="s">
        <v>439</v>
      </c>
    </row>
    <row collapsed="false" customFormat="false" customHeight="false" hidden="false" ht="15" outlineLevel="0" r="309">
      <c r="A309" s="161" t="n">
        <v>69931</v>
      </c>
      <c r="B309" s="20" t="s">
        <v>1452</v>
      </c>
      <c r="C309" s="20" t="s">
        <v>1453</v>
      </c>
      <c r="D309" s="161" t="n">
        <v>4457</v>
      </c>
      <c r="E309" s="161" t="n">
        <v>4374</v>
      </c>
      <c r="F309" s="161" t="n">
        <v>8831</v>
      </c>
      <c r="G309" s="161" t="n">
        <v>3202</v>
      </c>
      <c r="H309" s="161" t="n">
        <v>4008</v>
      </c>
      <c r="I309" s="161" t="n">
        <v>6328</v>
      </c>
      <c r="J309" s="20"/>
      <c r="K309" s="20" t="s">
        <v>439</v>
      </c>
      <c r="L309" s="20" t="s">
        <v>439</v>
      </c>
    </row>
    <row collapsed="false" customFormat="false" customHeight="false" hidden="false" ht="15" outlineLevel="0" r="310">
      <c r="A310" s="161" t="n">
        <v>69785</v>
      </c>
      <c r="B310" s="20" t="s">
        <v>1454</v>
      </c>
      <c r="C310" s="20" t="s">
        <v>1455</v>
      </c>
      <c r="D310" s="161" t="n">
        <v>3835</v>
      </c>
      <c r="E310" s="161" t="n">
        <v>3705</v>
      </c>
      <c r="F310" s="161" t="n">
        <v>7540</v>
      </c>
      <c r="G310" s="161" t="n">
        <v>2908</v>
      </c>
      <c r="H310" s="161" t="n">
        <v>3892</v>
      </c>
      <c r="I310" s="161" t="n">
        <v>5722</v>
      </c>
      <c r="J310" s="20"/>
      <c r="K310" s="20" t="s">
        <v>439</v>
      </c>
      <c r="L310" s="20" t="s">
        <v>439</v>
      </c>
    </row>
    <row collapsed="false" customFormat="false" customHeight="false" hidden="false" ht="15" outlineLevel="0" r="311">
      <c r="A311" s="161" t="n">
        <v>90057</v>
      </c>
      <c r="B311" s="20" t="s">
        <v>1456</v>
      </c>
      <c r="C311" s="20" t="s">
        <v>1457</v>
      </c>
      <c r="D311" s="161" t="n">
        <v>270</v>
      </c>
      <c r="E311" s="161" t="n">
        <v>169</v>
      </c>
      <c r="F311" s="161" t="n">
        <v>439</v>
      </c>
      <c r="G311" s="161" t="n">
        <v>182</v>
      </c>
      <c r="H311" s="161" t="n">
        <v>378</v>
      </c>
      <c r="I311" s="161" t="n">
        <v>358</v>
      </c>
      <c r="J311" s="20"/>
      <c r="K311" s="20" t="s">
        <v>439</v>
      </c>
      <c r="L311" s="20" t="s">
        <v>439</v>
      </c>
    </row>
    <row collapsed="false" customFormat="false" customHeight="false" hidden="false" ht="15" outlineLevel="0" r="312">
      <c r="A312" s="161" t="n">
        <v>106631</v>
      </c>
      <c r="B312" s="20" t="s">
        <v>1458</v>
      </c>
      <c r="C312" s="20" t="s">
        <v>1459</v>
      </c>
      <c r="D312" s="161" t="n">
        <v>296</v>
      </c>
      <c r="E312" s="161" t="n">
        <v>207</v>
      </c>
      <c r="F312" s="161" t="n">
        <v>503</v>
      </c>
      <c r="G312" s="161" t="n">
        <v>189</v>
      </c>
      <c r="H312" s="161" t="n">
        <v>282</v>
      </c>
      <c r="I312" s="161" t="n">
        <v>378</v>
      </c>
      <c r="J312" s="20"/>
      <c r="K312" s="20" t="s">
        <v>439</v>
      </c>
      <c r="L312" s="20" t="s">
        <v>439</v>
      </c>
    </row>
    <row collapsed="false" customFormat="false" customHeight="false" hidden="false" ht="15" outlineLevel="0" r="313">
      <c r="A313" s="161" t="n">
        <v>69914</v>
      </c>
      <c r="B313" s="20" t="s">
        <v>1460</v>
      </c>
      <c r="C313" s="20" t="s">
        <v>1461</v>
      </c>
      <c r="D313" s="161" t="n">
        <v>4342</v>
      </c>
      <c r="E313" s="161" t="n">
        <v>4277</v>
      </c>
      <c r="F313" s="161" t="n">
        <v>8619</v>
      </c>
      <c r="G313" s="161" t="n">
        <v>2824</v>
      </c>
      <c r="H313" s="161" t="n">
        <v>3739</v>
      </c>
      <c r="I313" s="161" t="n">
        <v>5574</v>
      </c>
      <c r="J313" s="20"/>
      <c r="K313" s="20" t="s">
        <v>439</v>
      </c>
      <c r="L313" s="20" t="s">
        <v>439</v>
      </c>
    </row>
    <row collapsed="false" customFormat="false" customHeight="false" hidden="false" ht="15" outlineLevel="0" r="314">
      <c r="A314" s="161" t="n">
        <v>19116</v>
      </c>
      <c r="B314" s="20" t="s">
        <v>1462</v>
      </c>
      <c r="C314" s="20" t="s">
        <v>1463</v>
      </c>
      <c r="D314" s="161" t="n">
        <v>28879</v>
      </c>
      <c r="E314" s="161" t="n">
        <v>30145</v>
      </c>
      <c r="F314" s="161" t="n">
        <v>59024</v>
      </c>
      <c r="G314" s="161" t="n">
        <v>19703</v>
      </c>
      <c r="H314" s="161" t="n">
        <v>23201</v>
      </c>
      <c r="I314" s="161" t="n">
        <v>38208</v>
      </c>
      <c r="J314" s="20"/>
      <c r="K314" s="20" t="s">
        <v>439</v>
      </c>
      <c r="L314" s="20" t="s">
        <v>439</v>
      </c>
    </row>
    <row collapsed="false" customFormat="false" customHeight="false" hidden="false" ht="15" outlineLevel="0" r="315">
      <c r="A315" s="161" t="n">
        <v>69778</v>
      </c>
      <c r="B315" s="20" t="s">
        <v>1464</v>
      </c>
      <c r="C315" s="20" t="s">
        <v>1465</v>
      </c>
      <c r="D315" s="161" t="n">
        <v>4927</v>
      </c>
      <c r="E315" s="161" t="n">
        <v>4541</v>
      </c>
      <c r="F315" s="161" t="n">
        <v>9468</v>
      </c>
      <c r="G315" s="161" t="n">
        <v>2790</v>
      </c>
      <c r="H315" s="161" t="n">
        <v>3339</v>
      </c>
      <c r="I315" s="161" t="n">
        <v>5336</v>
      </c>
      <c r="J315" s="20"/>
      <c r="K315" s="20" t="s">
        <v>439</v>
      </c>
      <c r="L315" s="20" t="s">
        <v>439</v>
      </c>
    </row>
    <row collapsed="false" customFormat="false" customHeight="false" hidden="false" ht="15" outlineLevel="0" r="316">
      <c r="A316" s="161" t="n">
        <v>69927</v>
      </c>
      <c r="B316" s="20" t="s">
        <v>1466</v>
      </c>
      <c r="C316" s="20" t="s">
        <v>1467</v>
      </c>
      <c r="D316" s="161" t="n">
        <v>4340</v>
      </c>
      <c r="E316" s="161" t="n">
        <v>4323</v>
      </c>
      <c r="F316" s="161" t="n">
        <v>8663</v>
      </c>
      <c r="G316" s="161" t="n">
        <v>3139</v>
      </c>
      <c r="H316" s="161" t="n">
        <v>4017</v>
      </c>
      <c r="I316" s="161" t="n">
        <v>6166</v>
      </c>
      <c r="J316" s="20"/>
      <c r="K316" s="20" t="s">
        <v>439</v>
      </c>
      <c r="L316" s="20" t="s">
        <v>439</v>
      </c>
    </row>
    <row collapsed="false" customFormat="false" customHeight="false" hidden="false" ht="15" outlineLevel="0" r="317">
      <c r="A317" s="161" t="n">
        <v>69813</v>
      </c>
      <c r="B317" s="20" t="s">
        <v>1468</v>
      </c>
      <c r="C317" s="20" t="s">
        <v>1469</v>
      </c>
      <c r="D317" s="161" t="n">
        <v>5370</v>
      </c>
      <c r="E317" s="161" t="n">
        <v>5298</v>
      </c>
      <c r="F317" s="161" t="n">
        <v>10668</v>
      </c>
      <c r="G317" s="161" t="n">
        <v>3497</v>
      </c>
      <c r="H317" s="161" t="n">
        <v>4565</v>
      </c>
      <c r="I317" s="161" t="n">
        <v>6816</v>
      </c>
      <c r="J317" s="20"/>
      <c r="K317" s="20" t="s">
        <v>439</v>
      </c>
      <c r="L317" s="20" t="s">
        <v>439</v>
      </c>
    </row>
    <row collapsed="false" customFormat="false" customHeight="false" hidden="false" ht="15" outlineLevel="0" r="318">
      <c r="A318" s="161" t="n">
        <v>69826</v>
      </c>
      <c r="B318" s="20" t="s">
        <v>1470</v>
      </c>
      <c r="C318" s="20" t="s">
        <v>1471</v>
      </c>
      <c r="D318" s="161" t="n">
        <v>8091</v>
      </c>
      <c r="E318" s="161" t="n">
        <v>8136</v>
      </c>
      <c r="F318" s="161" t="n">
        <v>16227</v>
      </c>
      <c r="G318" s="161" t="n">
        <v>5472</v>
      </c>
      <c r="H318" s="161" t="n">
        <v>6796</v>
      </c>
      <c r="I318" s="161" t="n">
        <v>10792</v>
      </c>
      <c r="J318" s="20"/>
      <c r="K318" s="20" t="s">
        <v>439</v>
      </c>
      <c r="L318" s="20" t="s">
        <v>439</v>
      </c>
    </row>
    <row collapsed="false" customFormat="false" customHeight="false" hidden="false" ht="15" outlineLevel="0" r="319">
      <c r="A319" s="161" t="n">
        <v>69949</v>
      </c>
      <c r="B319" s="20" t="s">
        <v>1472</v>
      </c>
      <c r="C319" s="20" t="s">
        <v>1473</v>
      </c>
      <c r="D319" s="161" t="n">
        <v>6295</v>
      </c>
      <c r="E319" s="161" t="n">
        <v>6114</v>
      </c>
      <c r="F319" s="161" t="n">
        <v>12409</v>
      </c>
      <c r="G319" s="161" t="n">
        <v>3836</v>
      </c>
      <c r="H319" s="161" t="n">
        <v>5121</v>
      </c>
      <c r="I319" s="161" t="n">
        <v>7486</v>
      </c>
      <c r="J319" s="20"/>
      <c r="K319" s="20" t="s">
        <v>439</v>
      </c>
      <c r="L319" s="20" t="s">
        <v>439</v>
      </c>
    </row>
    <row collapsed="false" customFormat="false" customHeight="false" hidden="false" ht="15" outlineLevel="0" r="320">
      <c r="A320" s="161" t="n">
        <v>91231</v>
      </c>
      <c r="B320" s="20" t="s">
        <v>1474</v>
      </c>
      <c r="C320" s="20" t="s">
        <v>1475</v>
      </c>
      <c r="D320" s="161" t="n">
        <v>2773</v>
      </c>
      <c r="E320" s="161" t="n">
        <v>2653</v>
      </c>
      <c r="F320" s="161" t="n">
        <v>5426</v>
      </c>
      <c r="G320" s="161" t="n">
        <v>1852</v>
      </c>
      <c r="H320" s="161" t="n">
        <v>2526</v>
      </c>
      <c r="I320" s="161" t="n">
        <v>3630</v>
      </c>
      <c r="J320" s="20"/>
      <c r="K320" s="20" t="s">
        <v>439</v>
      </c>
      <c r="L320" s="20" t="s">
        <v>439</v>
      </c>
    </row>
    <row collapsed="false" customFormat="false" customHeight="false" hidden="false" ht="15" outlineLevel="0" r="321">
      <c r="A321" s="161" t="n">
        <v>69945</v>
      </c>
      <c r="B321" s="20" t="s">
        <v>1476</v>
      </c>
      <c r="C321" s="20" t="s">
        <v>1477</v>
      </c>
      <c r="D321" s="161" t="n">
        <v>7335</v>
      </c>
      <c r="E321" s="161" t="n">
        <v>7504</v>
      </c>
      <c r="F321" s="161" t="n">
        <v>14839</v>
      </c>
      <c r="G321" s="161" t="n">
        <v>5005</v>
      </c>
      <c r="H321" s="161" t="n">
        <v>6490</v>
      </c>
      <c r="I321" s="161" t="n">
        <v>9854</v>
      </c>
      <c r="J321" s="20"/>
      <c r="K321" s="20" t="s">
        <v>439</v>
      </c>
      <c r="L321" s="20" t="s">
        <v>439</v>
      </c>
    </row>
    <row collapsed="false" customFormat="false" customHeight="false" hidden="false" ht="15" outlineLevel="0" r="322">
      <c r="A322" s="161" t="n">
        <v>69781</v>
      </c>
      <c r="B322" s="20" t="s">
        <v>1478</v>
      </c>
      <c r="C322" s="20" t="s">
        <v>1479</v>
      </c>
      <c r="D322" s="161" t="n">
        <v>7731</v>
      </c>
      <c r="E322" s="161" t="n">
        <v>7687</v>
      </c>
      <c r="F322" s="161" t="n">
        <v>15418</v>
      </c>
      <c r="G322" s="161" t="n">
        <v>4109</v>
      </c>
      <c r="H322" s="161" t="n">
        <v>4806</v>
      </c>
      <c r="I322" s="161" t="n">
        <v>7834</v>
      </c>
      <c r="J322" s="20"/>
      <c r="K322" s="20" t="s">
        <v>45</v>
      </c>
      <c r="L322" s="20" t="s">
        <v>45</v>
      </c>
    </row>
    <row collapsed="false" customFormat="false" customHeight="false" hidden="false" ht="15" outlineLevel="0" r="323">
      <c r="A323" s="161" t="n">
        <v>91177</v>
      </c>
      <c r="B323" s="20" t="s">
        <v>1170</v>
      </c>
      <c r="C323" s="20" t="s">
        <v>1480</v>
      </c>
      <c r="D323" s="161" t="n">
        <v>88562</v>
      </c>
      <c r="E323" s="161" t="n">
        <v>92433</v>
      </c>
      <c r="F323" s="161" t="n">
        <v>180995</v>
      </c>
      <c r="G323" s="161" t="n">
        <v>48916</v>
      </c>
      <c r="H323" s="161" t="n">
        <v>55482</v>
      </c>
      <c r="I323" s="161" t="n">
        <v>91558</v>
      </c>
      <c r="J323" s="20"/>
      <c r="K323" s="20" t="s">
        <v>45</v>
      </c>
      <c r="L323" s="20" t="s">
        <v>45</v>
      </c>
    </row>
    <row collapsed="false" customFormat="false" customHeight="false" hidden="false" ht="15" outlineLevel="0" r="324">
      <c r="A324" s="161" t="n">
        <v>104951</v>
      </c>
      <c r="B324" s="20" t="s">
        <v>1481</v>
      </c>
      <c r="C324" s="20" t="s">
        <v>1482</v>
      </c>
      <c r="D324" s="161" t="n">
        <v>2159</v>
      </c>
      <c r="E324" s="161" t="n">
        <v>2109</v>
      </c>
      <c r="F324" s="161" t="n">
        <v>4268</v>
      </c>
      <c r="G324" s="161" t="n">
        <v>1328</v>
      </c>
      <c r="H324" s="161" t="n">
        <v>2219</v>
      </c>
      <c r="I324" s="161" t="n">
        <v>2604</v>
      </c>
      <c r="J324" s="20"/>
      <c r="K324" s="20" t="s">
        <v>45</v>
      </c>
      <c r="L324" s="20" t="s">
        <v>45</v>
      </c>
    </row>
    <row collapsed="false" customFormat="false" customHeight="false" hidden="false" ht="15" outlineLevel="0" r="325">
      <c r="A325" s="161" t="n">
        <v>19081</v>
      </c>
      <c r="B325" s="20" t="s">
        <v>1483</v>
      </c>
      <c r="C325" s="20" t="s">
        <v>1484</v>
      </c>
      <c r="D325" s="161" t="n">
        <v>4877</v>
      </c>
      <c r="E325" s="161" t="n">
        <v>4771</v>
      </c>
      <c r="F325" s="161" t="n">
        <v>9648</v>
      </c>
      <c r="G325" s="161" t="n">
        <v>2617</v>
      </c>
      <c r="H325" s="161" t="n">
        <v>3533</v>
      </c>
      <c r="I325" s="161" t="n">
        <v>5026</v>
      </c>
      <c r="J325" s="20"/>
      <c r="K325" s="20" t="s">
        <v>45</v>
      </c>
      <c r="L325" s="20" t="s">
        <v>45</v>
      </c>
    </row>
    <row collapsed="false" customFormat="false" customHeight="false" hidden="false" ht="15" outlineLevel="0" r="326">
      <c r="A326" s="161" t="n">
        <v>69939</v>
      </c>
      <c r="B326" s="20" t="s">
        <v>1485</v>
      </c>
      <c r="C326" s="20" t="s">
        <v>1486</v>
      </c>
      <c r="D326" s="161" t="n">
        <v>7036</v>
      </c>
      <c r="E326" s="161" t="n">
        <v>7124</v>
      </c>
      <c r="F326" s="161" t="n">
        <v>14160</v>
      </c>
      <c r="G326" s="161" t="n">
        <v>4058</v>
      </c>
      <c r="H326" s="161" t="n">
        <v>4789</v>
      </c>
      <c r="I326" s="161" t="n">
        <v>7822</v>
      </c>
      <c r="J326" s="20"/>
      <c r="K326" s="20" t="s">
        <v>45</v>
      </c>
      <c r="L326" s="20" t="s">
        <v>45</v>
      </c>
    </row>
    <row collapsed="false" customFormat="false" customHeight="false" hidden="false" ht="15" outlineLevel="0" r="327">
      <c r="A327" s="161" t="n">
        <v>69775</v>
      </c>
      <c r="B327" s="20" t="s">
        <v>1487</v>
      </c>
      <c r="C327" s="20" t="s">
        <v>1488</v>
      </c>
      <c r="D327" s="161" t="n">
        <v>24512</v>
      </c>
      <c r="E327" s="161" t="n">
        <v>24920</v>
      </c>
      <c r="F327" s="161" t="n">
        <v>49432</v>
      </c>
      <c r="G327" s="161" t="n">
        <v>13300</v>
      </c>
      <c r="H327" s="161" t="n">
        <v>15637</v>
      </c>
      <c r="I327" s="161" t="n">
        <v>25280</v>
      </c>
      <c r="J327" s="20"/>
      <c r="K327" s="20" t="s">
        <v>45</v>
      </c>
      <c r="L327" s="20" t="s">
        <v>45</v>
      </c>
    </row>
    <row collapsed="false" customFormat="false" customHeight="false" hidden="false" ht="15" outlineLevel="0" r="328">
      <c r="A328" s="161" t="n">
        <v>69771</v>
      </c>
      <c r="B328" s="20" t="s">
        <v>1489</v>
      </c>
      <c r="C328" s="20" t="s">
        <v>1490</v>
      </c>
      <c r="D328" s="161" t="n">
        <v>2989</v>
      </c>
      <c r="E328" s="161" t="n">
        <v>2874</v>
      </c>
      <c r="F328" s="161" t="n">
        <v>5863</v>
      </c>
      <c r="G328" s="161" t="n">
        <v>1711</v>
      </c>
      <c r="H328" s="161" t="n">
        <v>2605</v>
      </c>
      <c r="I328" s="161" t="n">
        <v>3318</v>
      </c>
      <c r="J328" s="20"/>
      <c r="K328" s="20" t="s">
        <v>45</v>
      </c>
      <c r="L328" s="20" t="s">
        <v>45</v>
      </c>
    </row>
    <row collapsed="false" customFormat="false" customHeight="false" hidden="false" ht="15" outlineLevel="0" r="329">
      <c r="A329" s="161" t="n">
        <v>104961</v>
      </c>
      <c r="B329" s="20" t="s">
        <v>1491</v>
      </c>
      <c r="C329" s="20" t="s">
        <v>1492</v>
      </c>
      <c r="D329" s="161" t="n">
        <v>1625</v>
      </c>
      <c r="E329" s="161" t="n">
        <v>1448</v>
      </c>
      <c r="F329" s="161" t="n">
        <v>3073</v>
      </c>
      <c r="G329" s="161" t="n">
        <v>867</v>
      </c>
      <c r="H329" s="161" t="n">
        <v>1161</v>
      </c>
      <c r="I329" s="161" t="n">
        <v>1710</v>
      </c>
      <c r="J329" s="20"/>
      <c r="K329" s="20" t="s">
        <v>45</v>
      </c>
      <c r="L329" s="20" t="s">
        <v>45</v>
      </c>
    </row>
    <row collapsed="false" customFormat="false" customHeight="false" hidden="false" ht="15" outlineLevel="0" r="330">
      <c r="A330" s="161" t="n">
        <v>69758</v>
      </c>
      <c r="B330" s="20" t="s">
        <v>978</v>
      </c>
      <c r="C330" s="20" t="s">
        <v>1493</v>
      </c>
      <c r="D330" s="161" t="n">
        <v>3686</v>
      </c>
      <c r="E330" s="161" t="n">
        <v>3684</v>
      </c>
      <c r="F330" s="161" t="n">
        <v>7370</v>
      </c>
      <c r="G330" s="161" t="n">
        <v>2149</v>
      </c>
      <c r="H330" s="161" t="n">
        <v>2723</v>
      </c>
      <c r="I330" s="161" t="n">
        <v>4154</v>
      </c>
      <c r="J330" s="20"/>
      <c r="K330" s="20" t="s">
        <v>45</v>
      </c>
      <c r="L330" s="20" t="s">
        <v>45</v>
      </c>
    </row>
    <row collapsed="false" customFormat="false" customHeight="false" hidden="false" ht="15" outlineLevel="0" r="331">
      <c r="A331" s="161" t="n">
        <v>69831</v>
      </c>
      <c r="B331" s="20" t="s">
        <v>1494</v>
      </c>
      <c r="C331" s="20" t="s">
        <v>1495</v>
      </c>
      <c r="D331" s="161" t="n">
        <v>2157</v>
      </c>
      <c r="E331" s="161" t="n">
        <v>1951</v>
      </c>
      <c r="F331" s="161" t="n">
        <v>4108</v>
      </c>
      <c r="G331" s="161" t="n">
        <v>1123</v>
      </c>
      <c r="H331" s="161" t="n">
        <v>1456</v>
      </c>
      <c r="I331" s="161" t="n">
        <v>2200</v>
      </c>
      <c r="J331" s="20"/>
      <c r="K331" s="20" t="s">
        <v>45</v>
      </c>
      <c r="L331" s="20" t="s">
        <v>45</v>
      </c>
    </row>
    <row collapsed="false" customFormat="false" customHeight="false" hidden="false" ht="15" outlineLevel="0" r="332">
      <c r="A332" s="161" t="n">
        <v>69925</v>
      </c>
      <c r="B332" s="20" t="s">
        <v>1496</v>
      </c>
      <c r="C332" s="20" t="s">
        <v>1497</v>
      </c>
      <c r="D332" s="161" t="n">
        <v>865</v>
      </c>
      <c r="E332" s="161" t="n">
        <v>869</v>
      </c>
      <c r="F332" s="161" t="n">
        <v>1734</v>
      </c>
      <c r="G332" s="161" t="n">
        <v>484</v>
      </c>
      <c r="H332" s="161" t="n">
        <v>657</v>
      </c>
      <c r="I332" s="161" t="n">
        <v>950</v>
      </c>
      <c r="J332" s="20"/>
      <c r="K332" s="20" t="s">
        <v>45</v>
      </c>
      <c r="L332" s="20" t="s">
        <v>45</v>
      </c>
    </row>
    <row collapsed="false" customFormat="false" customHeight="false" hidden="false" ht="15" outlineLevel="0" r="333">
      <c r="A333" s="161" t="n">
        <v>69833</v>
      </c>
      <c r="B333" s="20" t="s">
        <v>1498</v>
      </c>
      <c r="C333" s="20" t="s">
        <v>1499</v>
      </c>
      <c r="D333" s="161" t="n">
        <v>3665</v>
      </c>
      <c r="E333" s="161" t="n">
        <v>3480</v>
      </c>
      <c r="F333" s="161" t="n">
        <v>7145</v>
      </c>
      <c r="G333" s="161" t="n">
        <v>2096</v>
      </c>
      <c r="H333" s="161" t="n">
        <v>2665</v>
      </c>
      <c r="I333" s="161" t="n">
        <v>4094</v>
      </c>
      <c r="J333" s="20"/>
      <c r="K333" s="20" t="s">
        <v>45</v>
      </c>
      <c r="L333" s="20" t="s">
        <v>45</v>
      </c>
    </row>
    <row collapsed="false" customFormat="false" customHeight="false" hidden="false" ht="15" outlineLevel="0" r="334">
      <c r="A334" s="161" t="n">
        <v>69811</v>
      </c>
      <c r="B334" s="20" t="s">
        <v>998</v>
      </c>
      <c r="C334" s="20" t="s">
        <v>1500</v>
      </c>
      <c r="D334" s="161" t="n">
        <v>2496</v>
      </c>
      <c r="E334" s="161" t="n">
        <v>2448</v>
      </c>
      <c r="F334" s="161" t="n">
        <v>4944</v>
      </c>
      <c r="G334" s="161" t="n">
        <v>1297</v>
      </c>
      <c r="H334" s="161" t="n">
        <v>1633</v>
      </c>
      <c r="I334" s="161" t="n">
        <v>2538</v>
      </c>
      <c r="J334" s="20"/>
      <c r="K334" s="20" t="s">
        <v>45</v>
      </c>
      <c r="L334" s="20" t="s">
        <v>45</v>
      </c>
    </row>
    <row collapsed="false" customFormat="false" customHeight="false" hidden="false" ht="15" outlineLevel="0" r="335">
      <c r="A335" s="161" t="n">
        <v>56245</v>
      </c>
      <c r="B335" s="20" t="s">
        <v>1501</v>
      </c>
      <c r="C335" s="20" t="s">
        <v>1502</v>
      </c>
      <c r="D335" s="161" t="n">
        <v>1431</v>
      </c>
      <c r="E335" s="161" t="n">
        <v>1300</v>
      </c>
      <c r="F335" s="161" t="n">
        <v>2731</v>
      </c>
      <c r="G335" s="161" t="n">
        <v>766</v>
      </c>
      <c r="H335" s="161" t="n">
        <v>1094</v>
      </c>
      <c r="I335" s="161" t="n">
        <v>1498</v>
      </c>
      <c r="J335" s="20"/>
      <c r="K335" s="20" t="s">
        <v>45</v>
      </c>
      <c r="L335" s="20" t="s">
        <v>45</v>
      </c>
    </row>
    <row collapsed="false" customFormat="false" customHeight="false" hidden="false" ht="15" outlineLevel="0" r="336">
      <c r="A336" s="161" t="n">
        <v>69737</v>
      </c>
      <c r="B336" s="20" t="s">
        <v>1300</v>
      </c>
      <c r="C336" s="20" t="s">
        <v>1503</v>
      </c>
      <c r="D336" s="161" t="n">
        <v>1235</v>
      </c>
      <c r="E336" s="161" t="n">
        <v>1192</v>
      </c>
      <c r="F336" s="161" t="n">
        <v>2427</v>
      </c>
      <c r="G336" s="161" t="n">
        <v>643</v>
      </c>
      <c r="H336" s="161" t="n">
        <v>868</v>
      </c>
      <c r="I336" s="161" t="n">
        <v>1258</v>
      </c>
      <c r="J336" s="20"/>
      <c r="K336" s="20" t="s">
        <v>45</v>
      </c>
      <c r="L336" s="20" t="s">
        <v>45</v>
      </c>
    </row>
    <row collapsed="false" customFormat="false" customHeight="false" hidden="false" ht="15" outlineLevel="0" r="337">
      <c r="A337" s="161" t="n">
        <v>69932</v>
      </c>
      <c r="B337" s="20" t="s">
        <v>1504</v>
      </c>
      <c r="C337" s="20" t="s">
        <v>1505</v>
      </c>
      <c r="D337" s="161" t="n">
        <v>6990</v>
      </c>
      <c r="E337" s="161" t="n">
        <v>7064</v>
      </c>
      <c r="F337" s="161" t="n">
        <v>14054</v>
      </c>
      <c r="G337" s="161" t="n">
        <v>3924</v>
      </c>
      <c r="H337" s="161" t="n">
        <v>4714</v>
      </c>
      <c r="I337" s="161" t="n">
        <v>7588</v>
      </c>
      <c r="J337" s="20"/>
      <c r="K337" s="20" t="s">
        <v>45</v>
      </c>
      <c r="L337" s="20" t="s">
        <v>45</v>
      </c>
    </row>
    <row collapsed="false" customFormat="false" customHeight="false" hidden="false" ht="15" outlineLevel="0" r="338">
      <c r="A338" s="161" t="n">
        <v>69838</v>
      </c>
      <c r="B338" s="20" t="s">
        <v>1506</v>
      </c>
      <c r="C338" s="20" t="s">
        <v>1507</v>
      </c>
      <c r="D338" s="161" t="n">
        <v>1934</v>
      </c>
      <c r="E338" s="161" t="n">
        <v>1993</v>
      </c>
      <c r="F338" s="161" t="n">
        <v>3927</v>
      </c>
      <c r="G338" s="161" t="n">
        <v>1087</v>
      </c>
      <c r="H338" s="161" t="n">
        <v>1691</v>
      </c>
      <c r="I338" s="161" t="n">
        <v>2094</v>
      </c>
      <c r="J338" s="20"/>
      <c r="K338" s="20" t="s">
        <v>45</v>
      </c>
      <c r="L338" s="20" t="s">
        <v>45</v>
      </c>
    </row>
    <row collapsed="false" customFormat="false" customHeight="false" hidden="false" ht="15" outlineLevel="0" r="339">
      <c r="A339" s="161" t="n">
        <v>104991</v>
      </c>
      <c r="B339" s="20" t="s">
        <v>1508</v>
      </c>
      <c r="C339" s="20" t="s">
        <v>1509</v>
      </c>
      <c r="D339" s="161" t="n">
        <v>1177</v>
      </c>
      <c r="E339" s="161" t="n">
        <v>1168</v>
      </c>
      <c r="F339" s="161" t="n">
        <v>2345</v>
      </c>
      <c r="G339" s="161" t="n">
        <v>622</v>
      </c>
      <c r="H339" s="161" t="n">
        <v>1234</v>
      </c>
      <c r="I339" s="161" t="n">
        <v>1208</v>
      </c>
      <c r="J339" s="20"/>
      <c r="K339" s="20" t="s">
        <v>45</v>
      </c>
      <c r="L339" s="20" t="s">
        <v>45</v>
      </c>
    </row>
    <row collapsed="false" customFormat="false" customHeight="false" hidden="false" ht="15" outlineLevel="0" r="340">
      <c r="A340" s="161" t="n">
        <v>6</v>
      </c>
      <c r="B340" s="20" t="s">
        <v>1170</v>
      </c>
      <c r="C340" s="20" t="s">
        <v>1510</v>
      </c>
      <c r="D340" s="161" t="n">
        <v>54058</v>
      </c>
      <c r="E340" s="161" t="n">
        <v>60983</v>
      </c>
      <c r="F340" s="161" t="n">
        <v>115041</v>
      </c>
      <c r="G340" s="161" t="n">
        <v>39136</v>
      </c>
      <c r="H340" s="161" t="n">
        <v>51236</v>
      </c>
      <c r="I340" s="161" t="n">
        <v>73588</v>
      </c>
      <c r="J340" s="20"/>
      <c r="K340" s="20" t="s">
        <v>448</v>
      </c>
      <c r="L340" s="20" t="s">
        <v>448</v>
      </c>
    </row>
    <row collapsed="false" customFormat="false" customHeight="false" hidden="false" ht="15" outlineLevel="0" r="341">
      <c r="A341" s="161" t="n">
        <v>69957</v>
      </c>
      <c r="B341" s="20" t="s">
        <v>974</v>
      </c>
      <c r="C341" s="20" t="s">
        <v>1511</v>
      </c>
      <c r="D341" s="161" t="n">
        <v>22550</v>
      </c>
      <c r="E341" s="161" t="n">
        <v>23879</v>
      </c>
      <c r="F341" s="161" t="n">
        <v>46429</v>
      </c>
      <c r="G341" s="161" t="n">
        <v>14748</v>
      </c>
      <c r="H341" s="161" t="n">
        <v>16795</v>
      </c>
      <c r="I341" s="161" t="n">
        <v>28226</v>
      </c>
      <c r="J341" s="20"/>
      <c r="K341" s="20" t="s">
        <v>448</v>
      </c>
      <c r="L341" s="20" t="s">
        <v>448</v>
      </c>
    </row>
    <row collapsed="false" customFormat="false" customHeight="false" hidden="false" ht="15" outlineLevel="0" r="342">
      <c r="A342" s="161" t="n">
        <v>7</v>
      </c>
      <c r="B342" s="20" t="s">
        <v>1512</v>
      </c>
      <c r="C342" s="20" t="s">
        <v>1513</v>
      </c>
      <c r="D342" s="161" t="n">
        <v>91102</v>
      </c>
      <c r="E342" s="161" t="n">
        <v>100801</v>
      </c>
      <c r="F342" s="161" t="n">
        <v>191903</v>
      </c>
      <c r="G342" s="161" t="n">
        <v>57375</v>
      </c>
      <c r="H342" s="161" t="n">
        <v>59827</v>
      </c>
      <c r="I342" s="161" t="n">
        <v>105794</v>
      </c>
      <c r="J342" s="20"/>
      <c r="K342" s="20" t="s">
        <v>448</v>
      </c>
      <c r="L342" s="20" t="s">
        <v>448</v>
      </c>
    </row>
    <row collapsed="false" customFormat="false" customHeight="false" hidden="false" ht="15" outlineLevel="0" r="343">
      <c r="A343" s="161" t="n">
        <v>69815</v>
      </c>
      <c r="B343" s="20" t="s">
        <v>1514</v>
      </c>
      <c r="C343" s="20" t="s">
        <v>1515</v>
      </c>
      <c r="D343" s="161" t="n">
        <v>137238</v>
      </c>
      <c r="E343" s="161" t="n">
        <v>146565</v>
      </c>
      <c r="F343" s="161" t="n">
        <v>283803</v>
      </c>
      <c r="G343" s="161" t="n">
        <v>79770</v>
      </c>
      <c r="H343" s="161" t="n">
        <v>82388</v>
      </c>
      <c r="I343" s="161" t="n">
        <v>146660</v>
      </c>
      <c r="J343" s="20"/>
      <c r="K343" s="20" t="s">
        <v>448</v>
      </c>
      <c r="L343" s="20" t="s">
        <v>448</v>
      </c>
    </row>
    <row collapsed="false" customFormat="false" customHeight="false" hidden="false" ht="15" outlineLevel="0" r="344">
      <c r="A344" s="161" t="n">
        <v>105003</v>
      </c>
      <c r="B344" s="20" t="s">
        <v>1014</v>
      </c>
      <c r="C344" s="20" t="s">
        <v>1516</v>
      </c>
      <c r="D344" s="161" t="n">
        <v>18662</v>
      </c>
      <c r="E344" s="161" t="n">
        <v>19197</v>
      </c>
      <c r="F344" s="161" t="n">
        <v>37859</v>
      </c>
      <c r="G344" s="161" t="n">
        <v>10578</v>
      </c>
      <c r="H344" s="161" t="n">
        <v>11073</v>
      </c>
      <c r="I344" s="161" t="n">
        <v>19898</v>
      </c>
      <c r="J344" s="20"/>
      <c r="K344" s="20" t="s">
        <v>448</v>
      </c>
      <c r="L344" s="20" t="s">
        <v>448</v>
      </c>
    </row>
    <row collapsed="false" customFormat="false" customHeight="false" hidden="false" ht="15" outlineLevel="0" r="345">
      <c r="A345" s="161" t="n">
        <v>5</v>
      </c>
      <c r="B345" s="20" t="s">
        <v>1176</v>
      </c>
      <c r="C345" s="20" t="s">
        <v>1517</v>
      </c>
      <c r="D345" s="161" t="n">
        <v>4982</v>
      </c>
      <c r="E345" s="161" t="n">
        <v>5030</v>
      </c>
      <c r="F345" s="161" t="n">
        <v>10012</v>
      </c>
      <c r="G345" s="161" t="n">
        <v>2869</v>
      </c>
      <c r="H345" s="161" t="n">
        <v>3114</v>
      </c>
      <c r="I345" s="161" t="n">
        <v>5228</v>
      </c>
      <c r="J345" s="20"/>
      <c r="K345" s="20" t="s">
        <v>448</v>
      </c>
      <c r="L345" s="20" t="s">
        <v>448</v>
      </c>
    </row>
    <row collapsed="false" customFormat="false" customHeight="false" hidden="false" ht="15" outlineLevel="0" r="346">
      <c r="A346" s="161" t="n">
        <v>69958</v>
      </c>
      <c r="B346" s="20" t="s">
        <v>1518</v>
      </c>
      <c r="C346" s="20" t="s">
        <v>1519</v>
      </c>
      <c r="D346" s="161" t="n">
        <v>99305</v>
      </c>
      <c r="E346" s="161" t="n">
        <v>104361</v>
      </c>
      <c r="F346" s="161" t="n">
        <v>203666</v>
      </c>
      <c r="G346" s="161" t="n">
        <v>53978</v>
      </c>
      <c r="H346" s="161" t="n">
        <v>55584</v>
      </c>
      <c r="I346" s="161" t="n">
        <v>98738</v>
      </c>
      <c r="J346" s="20"/>
      <c r="K346" s="20" t="s">
        <v>448</v>
      </c>
      <c r="L346" s="20" t="s">
        <v>448</v>
      </c>
    </row>
    <row collapsed="false" customFormat="false" customHeight="false" hidden="false" ht="15" outlineLevel="0" r="347">
      <c r="A347" s="161" t="n">
        <v>4</v>
      </c>
      <c r="B347" s="20" t="s">
        <v>1259</v>
      </c>
      <c r="C347" s="20" t="s">
        <v>1520</v>
      </c>
      <c r="D347" s="161" t="n">
        <v>18610</v>
      </c>
      <c r="E347" s="161" t="n">
        <v>18128</v>
      </c>
      <c r="F347" s="161" t="n">
        <v>36738</v>
      </c>
      <c r="G347" s="161" t="n">
        <v>9269</v>
      </c>
      <c r="H347" s="161" t="n">
        <v>10187</v>
      </c>
      <c r="I347" s="161" t="n">
        <v>17224</v>
      </c>
      <c r="J347" s="20"/>
      <c r="K347" s="20" t="s">
        <v>448</v>
      </c>
      <c r="L347" s="20" t="s">
        <v>448</v>
      </c>
    </row>
    <row collapsed="false" customFormat="false" customHeight="false" hidden="false" ht="15" outlineLevel="0" r="348">
      <c r="A348" s="161" t="n">
        <v>3</v>
      </c>
      <c r="B348" s="20" t="s">
        <v>1521</v>
      </c>
      <c r="C348" s="20" t="s">
        <v>1522</v>
      </c>
      <c r="D348" s="161" t="n">
        <v>59055</v>
      </c>
      <c r="E348" s="161" t="n">
        <v>60833</v>
      </c>
      <c r="F348" s="161" t="n">
        <v>119888</v>
      </c>
      <c r="G348" s="161" t="n">
        <v>32233</v>
      </c>
      <c r="H348" s="161" t="n">
        <v>37864</v>
      </c>
      <c r="I348" s="161" t="n">
        <v>59096</v>
      </c>
      <c r="J348" s="20"/>
      <c r="K348" s="20" t="s">
        <v>448</v>
      </c>
      <c r="L348" s="20" t="s">
        <v>448</v>
      </c>
    </row>
    <row collapsed="false" customFormat="false" customHeight="false" hidden="false" ht="15" outlineLevel="0" r="349">
      <c r="A349" s="161" t="n">
        <v>25303</v>
      </c>
      <c r="B349" s="20" t="s">
        <v>1042</v>
      </c>
      <c r="C349" s="20" t="s">
        <v>1523</v>
      </c>
      <c r="D349" s="161" t="n">
        <v>84907</v>
      </c>
      <c r="E349" s="161" t="n">
        <v>87425</v>
      </c>
      <c r="F349" s="161" t="n">
        <v>172332</v>
      </c>
      <c r="G349" s="161" t="n">
        <v>46569</v>
      </c>
      <c r="H349" s="161" t="n">
        <v>47612</v>
      </c>
      <c r="I349" s="161" t="n">
        <v>84822</v>
      </c>
      <c r="J349" s="20"/>
      <c r="K349" s="20" t="s">
        <v>448</v>
      </c>
      <c r="L349" s="20" t="s">
        <v>448</v>
      </c>
    </row>
    <row collapsed="false" customFormat="false" customHeight="false" hidden="false" ht="15" outlineLevel="0" r="350">
      <c r="A350" s="161" t="n">
        <v>25302</v>
      </c>
      <c r="B350" s="20" t="s">
        <v>1524</v>
      </c>
      <c r="C350" s="20" t="s">
        <v>1525</v>
      </c>
      <c r="D350" s="161" t="n">
        <v>14109</v>
      </c>
      <c r="E350" s="161" t="n">
        <v>13551</v>
      </c>
      <c r="F350" s="161" t="n">
        <v>27660</v>
      </c>
      <c r="G350" s="161" t="n">
        <v>7820</v>
      </c>
      <c r="H350" s="161" t="n">
        <v>8556</v>
      </c>
      <c r="I350" s="161" t="n">
        <v>14180</v>
      </c>
      <c r="J350" s="20"/>
      <c r="K350" s="20" t="s">
        <v>448</v>
      </c>
      <c r="L350" s="20" t="s">
        <v>448</v>
      </c>
    </row>
    <row collapsed="false" customFormat="false" customHeight="false" hidden="false" ht="15" outlineLevel="0" r="351">
      <c r="A351" s="161" t="n">
        <v>106660</v>
      </c>
      <c r="B351" s="20" t="s">
        <v>1096</v>
      </c>
      <c r="C351" s="20" t="s">
        <v>1526</v>
      </c>
      <c r="D351" s="161" t="n">
        <v>27738</v>
      </c>
      <c r="E351" s="161" t="n">
        <v>28635</v>
      </c>
      <c r="F351" s="161" t="n">
        <v>56373</v>
      </c>
      <c r="G351" s="161" t="n">
        <v>15884</v>
      </c>
      <c r="H351" s="161" t="n">
        <v>17196</v>
      </c>
      <c r="I351" s="161" t="n">
        <v>29950</v>
      </c>
      <c r="J351" s="20"/>
      <c r="K351" s="20" t="s">
        <v>448</v>
      </c>
      <c r="L351" s="20" t="s">
        <v>448</v>
      </c>
    </row>
    <row collapsed="false" customFormat="false" customHeight="false" hidden="false" ht="15" outlineLevel="0" r="352">
      <c r="A352" s="161" t="n">
        <v>106661</v>
      </c>
      <c r="B352" s="20" t="s">
        <v>1527</v>
      </c>
      <c r="C352" s="20" t="s">
        <v>1528</v>
      </c>
      <c r="D352" s="161" t="n">
        <v>16313</v>
      </c>
      <c r="E352" s="161" t="n">
        <v>16318</v>
      </c>
      <c r="F352" s="161" t="n">
        <v>32631</v>
      </c>
      <c r="G352" s="161" t="n">
        <v>8985</v>
      </c>
      <c r="H352" s="161" t="n">
        <v>9664</v>
      </c>
      <c r="I352" s="161" t="n">
        <v>16860</v>
      </c>
      <c r="J352" s="20"/>
      <c r="K352" s="20" t="s">
        <v>448</v>
      </c>
      <c r="L352" s="20" t="s">
        <v>448</v>
      </c>
    </row>
    <row collapsed="false" customFormat="false" customHeight="false" hidden="false" ht="15" outlineLevel="0" r="353">
      <c r="A353" s="161" t="n">
        <v>1</v>
      </c>
      <c r="B353" s="20" t="s">
        <v>1274</v>
      </c>
      <c r="C353" s="20" t="s">
        <v>1529</v>
      </c>
      <c r="D353" s="161" t="n">
        <v>57882</v>
      </c>
      <c r="E353" s="161" t="n">
        <v>60338</v>
      </c>
      <c r="F353" s="161" t="n">
        <v>118220</v>
      </c>
      <c r="G353" s="161" t="n">
        <v>32730</v>
      </c>
      <c r="H353" s="161" t="n">
        <v>34216</v>
      </c>
      <c r="I353" s="161" t="n">
        <v>60818</v>
      </c>
      <c r="J353" s="20"/>
      <c r="K353" s="20" t="s">
        <v>448</v>
      </c>
      <c r="L353" s="20" t="s">
        <v>448</v>
      </c>
    </row>
    <row collapsed="false" customFormat="false" customHeight="false" hidden="false" ht="15" outlineLevel="0" r="354">
      <c r="A354" s="161" t="n">
        <v>25535</v>
      </c>
      <c r="B354" s="20" t="s">
        <v>1530</v>
      </c>
      <c r="C354" s="20" t="s">
        <v>1531</v>
      </c>
      <c r="D354" s="161" t="n">
        <v>91051</v>
      </c>
      <c r="E354" s="161" t="n">
        <v>96967</v>
      </c>
      <c r="F354" s="161" t="n">
        <v>188018</v>
      </c>
      <c r="G354" s="161" t="n">
        <v>56391</v>
      </c>
      <c r="H354" s="161" t="n">
        <v>64108</v>
      </c>
      <c r="I354" s="161" t="n">
        <v>108552</v>
      </c>
      <c r="J354" s="20"/>
      <c r="K354" s="20" t="s">
        <v>448</v>
      </c>
      <c r="L354" s="20" t="s">
        <v>448</v>
      </c>
    </row>
    <row collapsed="false" customFormat="false" customHeight="false" hidden="false" ht="15" outlineLevel="0" r="355">
      <c r="A355" s="161" t="n">
        <v>18985</v>
      </c>
      <c r="B355" s="20" t="s">
        <v>1184</v>
      </c>
      <c r="C355" s="20" t="s">
        <v>1532</v>
      </c>
      <c r="D355" s="161" t="n">
        <v>8312</v>
      </c>
      <c r="E355" s="161" t="n">
        <v>8062</v>
      </c>
      <c r="F355" s="161" t="n">
        <v>16374</v>
      </c>
      <c r="G355" s="161" t="n">
        <v>4438</v>
      </c>
      <c r="H355" s="161" t="n">
        <v>5087</v>
      </c>
      <c r="I355" s="161" t="n">
        <v>8410</v>
      </c>
      <c r="J355" s="20"/>
      <c r="K355" s="20" t="s">
        <v>448</v>
      </c>
      <c r="L355" s="20" t="s">
        <v>448</v>
      </c>
    </row>
    <row collapsed="false" customFormat="false" customHeight="false" hidden="false" ht="15" outlineLevel="0" r="356">
      <c r="A356" s="161" t="n">
        <v>2</v>
      </c>
      <c r="B356" s="20" t="s">
        <v>1533</v>
      </c>
      <c r="C356" s="20" t="s">
        <v>1534</v>
      </c>
      <c r="D356" s="161" t="n">
        <v>24424</v>
      </c>
      <c r="E356" s="161" t="n">
        <v>25034</v>
      </c>
      <c r="F356" s="161" t="n">
        <v>49458</v>
      </c>
      <c r="G356" s="161" t="n">
        <v>13538</v>
      </c>
      <c r="H356" s="161" t="n">
        <v>14639</v>
      </c>
      <c r="I356" s="161" t="n">
        <v>25380</v>
      </c>
      <c r="J356" s="20"/>
      <c r="K356" s="20" t="s">
        <v>448</v>
      </c>
      <c r="L356" s="20" t="s">
        <v>448</v>
      </c>
    </row>
    <row collapsed="false" customFormat="false" customHeight="false" hidden="false" ht="15" outlineLevel="0" r="357">
      <c r="A357" s="161" t="n">
        <v>106659</v>
      </c>
      <c r="B357" s="20" t="s">
        <v>1535</v>
      </c>
      <c r="C357" s="20" t="s">
        <v>1536</v>
      </c>
      <c r="D357" s="161" t="n">
        <v>16533</v>
      </c>
      <c r="E357" s="161" t="n">
        <v>15991</v>
      </c>
      <c r="F357" s="161" t="n">
        <v>32524</v>
      </c>
      <c r="G357" s="161" t="n">
        <v>8530</v>
      </c>
      <c r="H357" s="161" t="n">
        <v>8910</v>
      </c>
      <c r="I357" s="161" t="n">
        <v>15676</v>
      </c>
      <c r="J357" s="20"/>
      <c r="K357" s="20" t="s">
        <v>448</v>
      </c>
      <c r="L357" s="20" t="s">
        <v>448</v>
      </c>
    </row>
    <row collapsed="false" customFormat="false" customHeight="false" hidden="false" ht="15" outlineLevel="0" r="358">
      <c r="A358" s="161" t="n">
        <v>19003</v>
      </c>
      <c r="B358" s="20" t="s">
        <v>1537</v>
      </c>
      <c r="C358" s="20" t="s">
        <v>1538</v>
      </c>
      <c r="D358" s="161" t="n">
        <v>20843</v>
      </c>
      <c r="E358" s="161" t="n">
        <v>21406</v>
      </c>
      <c r="F358" s="161" t="n">
        <v>42249</v>
      </c>
      <c r="G358" s="161" t="n">
        <v>11556</v>
      </c>
      <c r="H358" s="161" t="n">
        <v>12801</v>
      </c>
      <c r="I358" s="161" t="n">
        <v>22114</v>
      </c>
      <c r="J358" s="20"/>
      <c r="K358" s="20" t="s">
        <v>64</v>
      </c>
      <c r="L358" s="20" t="s">
        <v>64</v>
      </c>
    </row>
    <row collapsed="false" customFormat="false" customHeight="false" hidden="false" ht="15" outlineLevel="0" r="359">
      <c r="A359" s="161" t="n">
        <v>69873</v>
      </c>
      <c r="B359" s="20" t="s">
        <v>1539</v>
      </c>
      <c r="C359" s="20" t="s">
        <v>1540</v>
      </c>
      <c r="D359" s="161" t="n">
        <v>27305</v>
      </c>
      <c r="E359" s="161" t="n">
        <v>26098</v>
      </c>
      <c r="F359" s="161" t="n">
        <v>53403</v>
      </c>
      <c r="G359" s="161" t="n">
        <v>14387</v>
      </c>
      <c r="H359" s="161" t="n">
        <v>15491</v>
      </c>
      <c r="I359" s="161" t="n">
        <v>27996</v>
      </c>
      <c r="J359" s="20"/>
      <c r="K359" s="20" t="s">
        <v>64</v>
      </c>
      <c r="L359" s="20" t="s">
        <v>64</v>
      </c>
    </row>
    <row collapsed="false" customFormat="false" customHeight="false" hidden="false" ht="15" outlineLevel="0" r="360">
      <c r="A360" s="161" t="n">
        <v>106646</v>
      </c>
      <c r="B360" s="20" t="s">
        <v>1541</v>
      </c>
      <c r="C360" s="20" t="s">
        <v>1542</v>
      </c>
      <c r="D360" s="161" t="n">
        <v>13734</v>
      </c>
      <c r="E360" s="161" t="n">
        <v>13306</v>
      </c>
      <c r="F360" s="161" t="n">
        <v>27040</v>
      </c>
      <c r="G360" s="161" t="n">
        <v>7299</v>
      </c>
      <c r="H360" s="161" t="n">
        <v>8243</v>
      </c>
      <c r="I360" s="161" t="n">
        <v>13806</v>
      </c>
      <c r="J360" s="20"/>
      <c r="K360" s="20" t="s">
        <v>64</v>
      </c>
      <c r="L360" s="20" t="s">
        <v>64</v>
      </c>
    </row>
    <row collapsed="false" customFormat="false" customHeight="false" hidden="false" ht="15" outlineLevel="0" r="361">
      <c r="A361" s="161" t="n">
        <v>56198</v>
      </c>
      <c r="B361" s="20" t="s">
        <v>1170</v>
      </c>
      <c r="C361" s="20" t="s">
        <v>1543</v>
      </c>
      <c r="D361" s="161" t="n">
        <v>155535</v>
      </c>
      <c r="E361" s="161" t="n">
        <v>169221</v>
      </c>
      <c r="F361" s="161" t="n">
        <v>324756</v>
      </c>
      <c r="G361" s="161" t="n">
        <v>93120</v>
      </c>
      <c r="H361" s="161" t="n">
        <v>100700</v>
      </c>
      <c r="I361" s="161" t="n">
        <v>174942</v>
      </c>
      <c r="J361" s="20"/>
      <c r="K361" s="20" t="s">
        <v>64</v>
      </c>
      <c r="L361" s="20" t="s">
        <v>64</v>
      </c>
    </row>
    <row collapsed="false" customFormat="false" customHeight="false" hidden="false" ht="15" outlineLevel="0" r="362">
      <c r="A362" s="161" t="n">
        <v>74657</v>
      </c>
      <c r="B362" s="20" t="s">
        <v>1244</v>
      </c>
      <c r="C362" s="20" t="s">
        <v>1544</v>
      </c>
      <c r="D362" s="161" t="n">
        <v>4781</v>
      </c>
      <c r="E362" s="161" t="n">
        <v>4796</v>
      </c>
      <c r="F362" s="161" t="n">
        <v>9577</v>
      </c>
      <c r="G362" s="161" t="n">
        <v>2584</v>
      </c>
      <c r="H362" s="161" t="n">
        <v>3077</v>
      </c>
      <c r="I362" s="161" t="n">
        <v>5104</v>
      </c>
      <c r="J362" s="20"/>
      <c r="K362" s="20" t="s">
        <v>64</v>
      </c>
      <c r="L362" s="20" t="s">
        <v>64</v>
      </c>
    </row>
    <row collapsed="false" customFormat="false" customHeight="false" hidden="false" ht="15" outlineLevel="0" r="363">
      <c r="A363" s="161" t="n">
        <v>69745</v>
      </c>
      <c r="B363" s="20" t="s">
        <v>1545</v>
      </c>
      <c r="C363" s="20" t="s">
        <v>1546</v>
      </c>
      <c r="D363" s="161" t="n">
        <v>38903</v>
      </c>
      <c r="E363" s="161" t="n">
        <v>39318</v>
      </c>
      <c r="F363" s="161" t="n">
        <v>78221</v>
      </c>
      <c r="G363" s="161" t="n">
        <v>21635</v>
      </c>
      <c r="H363" s="161" t="n">
        <v>23598</v>
      </c>
      <c r="I363" s="161" t="n">
        <v>41682</v>
      </c>
      <c r="J363" s="20"/>
      <c r="K363" s="20" t="s">
        <v>64</v>
      </c>
      <c r="L363" s="20" t="s">
        <v>64</v>
      </c>
    </row>
    <row collapsed="false" customFormat="false" customHeight="false" hidden="false" ht="15" outlineLevel="0" r="364">
      <c r="A364" s="161" t="n">
        <v>69906</v>
      </c>
      <c r="B364" s="20" t="s">
        <v>1547</v>
      </c>
      <c r="C364" s="20" t="s">
        <v>1548</v>
      </c>
      <c r="D364" s="161" t="n">
        <v>22184</v>
      </c>
      <c r="E364" s="161" t="n">
        <v>20718</v>
      </c>
      <c r="F364" s="161" t="n">
        <v>42902</v>
      </c>
      <c r="G364" s="161" t="n">
        <v>11042</v>
      </c>
      <c r="H364" s="161" t="n">
        <v>11914</v>
      </c>
      <c r="I364" s="161" t="n">
        <v>20870</v>
      </c>
      <c r="J364" s="20"/>
      <c r="K364" s="20" t="s">
        <v>64</v>
      </c>
      <c r="L364" s="20" t="s">
        <v>64</v>
      </c>
    </row>
    <row collapsed="false" customFormat="false" customHeight="false" hidden="false" ht="15" outlineLevel="0" r="365">
      <c r="A365" s="161" t="n">
        <v>69796</v>
      </c>
      <c r="B365" s="20" t="s">
        <v>1549</v>
      </c>
      <c r="C365" s="20" t="s">
        <v>1550</v>
      </c>
      <c r="D365" s="161" t="n">
        <v>34912</v>
      </c>
      <c r="E365" s="161" t="n">
        <v>32985</v>
      </c>
      <c r="F365" s="161" t="n">
        <v>67897</v>
      </c>
      <c r="G365" s="161" t="n">
        <v>17789</v>
      </c>
      <c r="H365" s="161" t="n">
        <v>19475</v>
      </c>
      <c r="I365" s="161" t="n">
        <v>34764</v>
      </c>
      <c r="J365" s="20"/>
      <c r="K365" s="20" t="s">
        <v>64</v>
      </c>
      <c r="L365" s="20" t="s">
        <v>64</v>
      </c>
    </row>
    <row collapsed="false" customFormat="false" customHeight="false" hidden="false" ht="15" outlineLevel="0" r="366">
      <c r="A366" s="161" t="n">
        <v>56310</v>
      </c>
      <c r="B366" s="20" t="s">
        <v>1551</v>
      </c>
      <c r="C366" s="20" t="s">
        <v>1552</v>
      </c>
      <c r="D366" s="161" t="n">
        <v>41294</v>
      </c>
      <c r="E366" s="161" t="n">
        <v>40933</v>
      </c>
      <c r="F366" s="161" t="n">
        <v>82227</v>
      </c>
      <c r="G366" s="161" t="n">
        <v>21466</v>
      </c>
      <c r="H366" s="161" t="n">
        <v>23305</v>
      </c>
      <c r="I366" s="161" t="n">
        <v>41234</v>
      </c>
      <c r="J366" s="20"/>
      <c r="K366" s="20" t="s">
        <v>64</v>
      </c>
      <c r="L366" s="20" t="s">
        <v>64</v>
      </c>
    </row>
    <row collapsed="false" customFormat="false" customHeight="false" hidden="false" ht="15" outlineLevel="0" r="367">
      <c r="A367" s="161" t="n">
        <v>25534</v>
      </c>
      <c r="B367" s="20" t="s">
        <v>1028</v>
      </c>
      <c r="C367" s="20" t="s">
        <v>1553</v>
      </c>
      <c r="D367" s="161" t="n">
        <v>22493</v>
      </c>
      <c r="E367" s="161" t="n">
        <v>22582</v>
      </c>
      <c r="F367" s="161" t="n">
        <v>45075</v>
      </c>
      <c r="G367" s="161" t="n">
        <v>13063</v>
      </c>
      <c r="H367" s="161" t="n">
        <v>14156</v>
      </c>
      <c r="I367" s="161" t="n">
        <v>25462</v>
      </c>
      <c r="J367" s="20"/>
      <c r="K367" s="20" t="s">
        <v>64</v>
      </c>
      <c r="L367" s="20" t="s">
        <v>64</v>
      </c>
    </row>
    <row collapsed="false" customFormat="false" customHeight="false" hidden="false" ht="15" outlineLevel="0" r="368">
      <c r="A368" s="161" t="n">
        <v>74929</v>
      </c>
      <c r="B368" s="20" t="s">
        <v>1304</v>
      </c>
      <c r="C368" s="20" t="s">
        <v>1554</v>
      </c>
      <c r="D368" s="161" t="n">
        <v>23433</v>
      </c>
      <c r="E368" s="161" t="n">
        <v>23128</v>
      </c>
      <c r="F368" s="161" t="n">
        <v>46561</v>
      </c>
      <c r="G368" s="161" t="n">
        <v>12751</v>
      </c>
      <c r="H368" s="161" t="n">
        <v>14088</v>
      </c>
      <c r="I368" s="161" t="n">
        <v>25000</v>
      </c>
      <c r="J368" s="20"/>
      <c r="K368" s="20" t="s">
        <v>64</v>
      </c>
      <c r="L368" s="20" t="s">
        <v>64</v>
      </c>
    </row>
    <row collapsed="false" customFormat="false" customHeight="false" hidden="false" ht="15" outlineLevel="0" r="369">
      <c r="A369" s="161" t="n">
        <v>69844</v>
      </c>
      <c r="B369" s="20" t="s">
        <v>1555</v>
      </c>
      <c r="C369" s="20" t="s">
        <v>1556</v>
      </c>
      <c r="D369" s="161" t="n">
        <v>18431</v>
      </c>
      <c r="E369" s="161" t="n">
        <v>18314</v>
      </c>
      <c r="F369" s="161" t="n">
        <v>36745</v>
      </c>
      <c r="G369" s="161" t="n">
        <v>9805</v>
      </c>
      <c r="H369" s="161" t="n">
        <v>10746</v>
      </c>
      <c r="I369" s="161" t="n">
        <v>19026</v>
      </c>
      <c r="J369" s="20"/>
      <c r="K369" s="20" t="s">
        <v>64</v>
      </c>
      <c r="L369" s="20" t="s">
        <v>64</v>
      </c>
    </row>
    <row collapsed="false" customFormat="false" customHeight="false" hidden="false" ht="15" outlineLevel="0" r="370">
      <c r="A370" s="161" t="n">
        <v>48753</v>
      </c>
      <c r="B370" s="20" t="s">
        <v>1557</v>
      </c>
      <c r="C370" s="20" t="s">
        <v>1558</v>
      </c>
      <c r="D370" s="161" t="n">
        <v>53624</v>
      </c>
      <c r="E370" s="161" t="n">
        <v>53877</v>
      </c>
      <c r="F370" s="161" t="n">
        <v>107501</v>
      </c>
      <c r="G370" s="161" t="n">
        <v>30016</v>
      </c>
      <c r="H370" s="161" t="n">
        <v>33062</v>
      </c>
      <c r="I370" s="161" t="n">
        <v>58480</v>
      </c>
      <c r="J370" s="20"/>
      <c r="K370" s="20" t="s">
        <v>64</v>
      </c>
      <c r="L370" s="20" t="s">
        <v>64</v>
      </c>
    </row>
    <row collapsed="false" customFormat="false" customHeight="false" hidden="false" ht="15" outlineLevel="0" r="371">
      <c r="A371" s="161" t="n">
        <v>106671</v>
      </c>
      <c r="B371" s="20" t="s">
        <v>1559</v>
      </c>
      <c r="C371" s="20" t="s">
        <v>1560</v>
      </c>
      <c r="D371" s="161" t="n">
        <v>28942</v>
      </c>
      <c r="E371" s="161" t="n">
        <v>28786</v>
      </c>
      <c r="F371" s="161" t="n">
        <v>57728</v>
      </c>
      <c r="G371" s="161" t="n">
        <v>15532</v>
      </c>
      <c r="H371" s="161" t="n">
        <v>16931</v>
      </c>
      <c r="I371" s="161" t="n">
        <v>29702</v>
      </c>
      <c r="J371" s="20"/>
      <c r="K371" s="20" t="s">
        <v>64</v>
      </c>
      <c r="L371" s="20" t="s">
        <v>64</v>
      </c>
    </row>
    <row collapsed="false" customFormat="false" customHeight="false" hidden="false" ht="15" outlineLevel="0" r="372">
      <c r="A372" s="161" t="n">
        <v>69807</v>
      </c>
      <c r="B372" s="20" t="s">
        <v>1224</v>
      </c>
      <c r="C372" s="20" t="s">
        <v>1561</v>
      </c>
      <c r="D372" s="161" t="n">
        <v>10469</v>
      </c>
      <c r="E372" s="161" t="n">
        <v>10437</v>
      </c>
      <c r="F372" s="161" t="n">
        <v>20906</v>
      </c>
      <c r="G372" s="161" t="n">
        <v>5714</v>
      </c>
      <c r="H372" s="161" t="n">
        <v>6056</v>
      </c>
      <c r="I372" s="161" t="n">
        <v>10824</v>
      </c>
      <c r="J372" s="20"/>
      <c r="K372" s="20" t="s">
        <v>64</v>
      </c>
      <c r="L372" s="20" t="s">
        <v>64</v>
      </c>
    </row>
    <row collapsed="false" customFormat="false" customHeight="false" hidden="false" ht="15" outlineLevel="0" r="373">
      <c r="A373" s="161" t="n">
        <v>18968</v>
      </c>
      <c r="B373" s="20" t="s">
        <v>1124</v>
      </c>
      <c r="C373" s="20" t="s">
        <v>1562</v>
      </c>
      <c r="D373" s="161" t="n">
        <v>16215</v>
      </c>
      <c r="E373" s="161" t="n">
        <v>14836</v>
      </c>
      <c r="F373" s="161" t="n">
        <v>31051</v>
      </c>
      <c r="G373" s="161" t="n">
        <v>7665</v>
      </c>
      <c r="H373" s="161" t="n">
        <v>8430</v>
      </c>
      <c r="I373" s="161" t="n">
        <v>14826</v>
      </c>
      <c r="J373" s="20"/>
      <c r="K373" s="20" t="s">
        <v>64</v>
      </c>
      <c r="L373" s="20" t="s">
        <v>64</v>
      </c>
    </row>
    <row collapsed="false" customFormat="false" customHeight="false" hidden="false" ht="15" outlineLevel="0" r="374">
      <c r="A374" s="161" t="n">
        <v>69878</v>
      </c>
      <c r="B374" s="20" t="s">
        <v>1148</v>
      </c>
      <c r="C374" s="20" t="s">
        <v>1563</v>
      </c>
      <c r="D374" s="161" t="n">
        <v>14237</v>
      </c>
      <c r="E374" s="161" t="n">
        <v>13517</v>
      </c>
      <c r="F374" s="161" t="n">
        <v>27754</v>
      </c>
      <c r="G374" s="161" t="n">
        <v>7529</v>
      </c>
      <c r="H374" s="161" t="n">
        <v>7976</v>
      </c>
      <c r="I374" s="161" t="n">
        <v>14694</v>
      </c>
      <c r="J374" s="20"/>
      <c r="K374" s="20" t="s">
        <v>64</v>
      </c>
      <c r="L374" s="20" t="s">
        <v>64</v>
      </c>
    </row>
    <row collapsed="false" customFormat="false" customHeight="false" hidden="false" ht="15" outlineLevel="0" r="375">
      <c r="A375" s="161" t="n">
        <v>106638</v>
      </c>
      <c r="B375" s="20" t="s">
        <v>1564</v>
      </c>
      <c r="C375" s="20" t="s">
        <v>1565</v>
      </c>
      <c r="D375" s="161" t="n">
        <v>4271</v>
      </c>
      <c r="E375" s="161" t="n">
        <v>4035</v>
      </c>
      <c r="F375" s="161" t="n">
        <v>8306</v>
      </c>
      <c r="G375" s="161" t="n">
        <v>2432</v>
      </c>
      <c r="H375" s="161" t="n">
        <v>3537</v>
      </c>
      <c r="I375" s="161" t="n">
        <v>4674</v>
      </c>
      <c r="J375" s="20"/>
      <c r="K375" s="20" t="s">
        <v>447</v>
      </c>
      <c r="L375" s="20" t="s">
        <v>447</v>
      </c>
    </row>
    <row collapsed="false" customFormat="false" customHeight="false" hidden="false" ht="15" outlineLevel="0" r="376">
      <c r="A376" s="161" t="n">
        <v>69821</v>
      </c>
      <c r="B376" s="20" t="s">
        <v>1566</v>
      </c>
      <c r="C376" s="20" t="s">
        <v>1567</v>
      </c>
      <c r="D376" s="161" t="n">
        <v>5677</v>
      </c>
      <c r="E376" s="161" t="n">
        <v>5109</v>
      </c>
      <c r="F376" s="161" t="n">
        <v>10786</v>
      </c>
      <c r="G376" s="161" t="n">
        <v>3238</v>
      </c>
      <c r="H376" s="161" t="n">
        <v>3990</v>
      </c>
      <c r="I376" s="161" t="n">
        <v>6252</v>
      </c>
      <c r="J376" s="20"/>
      <c r="K376" s="20" t="s">
        <v>447</v>
      </c>
      <c r="L376" s="20" t="s">
        <v>447</v>
      </c>
    </row>
    <row collapsed="false" customFormat="false" customHeight="false" hidden="false" ht="15" outlineLevel="0" r="377">
      <c r="A377" s="161" t="n">
        <v>104950</v>
      </c>
      <c r="B377" s="20" t="s">
        <v>1568</v>
      </c>
      <c r="C377" s="20" t="s">
        <v>1569</v>
      </c>
      <c r="D377" s="161" t="n">
        <v>1170</v>
      </c>
      <c r="E377" s="161" t="n">
        <v>985</v>
      </c>
      <c r="F377" s="161" t="n">
        <v>2155</v>
      </c>
      <c r="G377" s="161" t="n">
        <v>661</v>
      </c>
      <c r="H377" s="161" t="n">
        <v>763</v>
      </c>
      <c r="I377" s="161" t="n">
        <v>1280</v>
      </c>
      <c r="J377" s="20"/>
      <c r="K377" s="20" t="s">
        <v>447</v>
      </c>
      <c r="L377" s="20" t="s">
        <v>447</v>
      </c>
    </row>
    <row collapsed="false" customFormat="false" customHeight="false" hidden="false" ht="15" outlineLevel="0" r="378">
      <c r="A378" s="161" t="n">
        <v>69891</v>
      </c>
      <c r="B378" s="20" t="s">
        <v>1570</v>
      </c>
      <c r="C378" s="20" t="s">
        <v>1571</v>
      </c>
      <c r="D378" s="161" t="n">
        <v>2303</v>
      </c>
      <c r="E378" s="161" t="n">
        <v>2229</v>
      </c>
      <c r="F378" s="161" t="n">
        <v>4532</v>
      </c>
      <c r="G378" s="161" t="n">
        <v>1316</v>
      </c>
      <c r="H378" s="161" t="n">
        <v>1613</v>
      </c>
      <c r="I378" s="161" t="n">
        <v>2586</v>
      </c>
      <c r="J378" s="20"/>
      <c r="K378" s="20" t="s">
        <v>447</v>
      </c>
      <c r="L378" s="20" t="s">
        <v>447</v>
      </c>
    </row>
    <row collapsed="false" customFormat="false" customHeight="false" hidden="false" ht="15" outlineLevel="0" r="379">
      <c r="A379" s="161" t="n">
        <v>74658</v>
      </c>
      <c r="B379" s="20" t="s">
        <v>1572</v>
      </c>
      <c r="C379" s="20" t="s">
        <v>1573</v>
      </c>
      <c r="D379" s="161" t="n">
        <v>177618</v>
      </c>
      <c r="E379" s="161" t="n">
        <v>185055</v>
      </c>
      <c r="F379" s="161" t="n">
        <v>362673</v>
      </c>
      <c r="G379" s="161" t="n">
        <v>113864</v>
      </c>
      <c r="H379" s="161" t="n">
        <v>125443</v>
      </c>
      <c r="I379" s="161" t="n">
        <v>211838</v>
      </c>
      <c r="J379" s="20"/>
      <c r="K379" s="20" t="s">
        <v>447</v>
      </c>
      <c r="L379" s="20" t="s">
        <v>447</v>
      </c>
    </row>
    <row collapsed="false" customFormat="false" customHeight="false" hidden="false" ht="15" outlineLevel="0" r="380">
      <c r="A380" s="161" t="n">
        <v>85695</v>
      </c>
      <c r="B380" s="20" t="s">
        <v>1574</v>
      </c>
      <c r="C380" s="20" t="s">
        <v>1575</v>
      </c>
      <c r="D380" s="161" t="n">
        <v>7607</v>
      </c>
      <c r="E380" s="161" t="n">
        <v>7649</v>
      </c>
      <c r="F380" s="161" t="n">
        <v>15256</v>
      </c>
      <c r="G380" s="161" t="n">
        <v>4600</v>
      </c>
      <c r="H380" s="161" t="n">
        <v>5523</v>
      </c>
      <c r="I380" s="161" t="n">
        <v>8884</v>
      </c>
      <c r="J380" s="20"/>
      <c r="K380" s="20" t="s">
        <v>447</v>
      </c>
      <c r="L380" s="20" t="s">
        <v>447</v>
      </c>
    </row>
    <row collapsed="false" customFormat="false" customHeight="false" hidden="false" ht="15" outlineLevel="0" r="381">
      <c r="A381" s="161" t="n">
        <v>19006</v>
      </c>
      <c r="B381" s="20" t="s">
        <v>1576</v>
      </c>
      <c r="C381" s="20" t="s">
        <v>1577</v>
      </c>
      <c r="D381" s="161" t="n">
        <v>7363</v>
      </c>
      <c r="E381" s="161" t="n">
        <v>7362</v>
      </c>
      <c r="F381" s="161" t="n">
        <v>14725</v>
      </c>
      <c r="G381" s="161" t="n">
        <v>4222</v>
      </c>
      <c r="H381" s="161" t="n">
        <v>4807</v>
      </c>
      <c r="I381" s="161" t="n">
        <v>8038</v>
      </c>
      <c r="J381" s="20"/>
      <c r="K381" s="20" t="s">
        <v>447</v>
      </c>
      <c r="L381" s="20" t="s">
        <v>447</v>
      </c>
    </row>
    <row collapsed="false" customFormat="false" customHeight="false" hidden="false" ht="15" outlineLevel="0" r="382">
      <c r="A382" s="161" t="n">
        <v>69852</v>
      </c>
      <c r="B382" s="20" t="s">
        <v>1578</v>
      </c>
      <c r="C382" s="20" t="s">
        <v>1579</v>
      </c>
      <c r="D382" s="161" t="n">
        <v>14789</v>
      </c>
      <c r="E382" s="161" t="n">
        <v>14959</v>
      </c>
      <c r="F382" s="161" t="n">
        <v>29748</v>
      </c>
      <c r="G382" s="161" t="n">
        <v>9155</v>
      </c>
      <c r="H382" s="161" t="n">
        <v>11321</v>
      </c>
      <c r="I382" s="161" t="n">
        <v>17180</v>
      </c>
      <c r="J382" s="20"/>
      <c r="K382" s="20" t="s">
        <v>447</v>
      </c>
      <c r="L382" s="20" t="s">
        <v>447</v>
      </c>
    </row>
    <row collapsed="false" customFormat="false" customHeight="false" hidden="false" ht="15" outlineLevel="0" r="383">
      <c r="A383" s="161" t="n">
        <v>69783</v>
      </c>
      <c r="B383" s="20" t="s">
        <v>1580</v>
      </c>
      <c r="C383" s="20" t="s">
        <v>1581</v>
      </c>
      <c r="D383" s="161" t="n">
        <v>3499</v>
      </c>
      <c r="E383" s="161" t="n">
        <v>3426</v>
      </c>
      <c r="F383" s="161" t="n">
        <v>6925</v>
      </c>
      <c r="G383" s="161" t="n">
        <v>2000</v>
      </c>
      <c r="H383" s="161" t="n">
        <v>2336</v>
      </c>
      <c r="I383" s="161" t="n">
        <v>3740</v>
      </c>
      <c r="J383" s="20"/>
      <c r="K383" s="20" t="s">
        <v>447</v>
      </c>
      <c r="L383" s="20" t="s">
        <v>447</v>
      </c>
    </row>
    <row collapsed="false" customFormat="false" customHeight="false" hidden="false" ht="15" outlineLevel="0" r="384">
      <c r="A384" s="161" t="n">
        <v>105008</v>
      </c>
      <c r="B384" s="20" t="s">
        <v>1582</v>
      </c>
      <c r="C384" s="20" t="s">
        <v>1583</v>
      </c>
      <c r="D384" s="161" t="n">
        <v>6111</v>
      </c>
      <c r="E384" s="161" t="n">
        <v>5887</v>
      </c>
      <c r="F384" s="161" t="n">
        <v>11998</v>
      </c>
      <c r="G384" s="161" t="n">
        <v>3623</v>
      </c>
      <c r="H384" s="161" t="n">
        <v>4885</v>
      </c>
      <c r="I384" s="161" t="n">
        <v>6946</v>
      </c>
      <c r="J384" s="20"/>
      <c r="K384" s="20" t="s">
        <v>447</v>
      </c>
      <c r="L384" s="20" t="s">
        <v>447</v>
      </c>
    </row>
    <row collapsed="false" customFormat="false" customHeight="false" hidden="false" ht="15" outlineLevel="0" r="385">
      <c r="A385" s="161" t="n">
        <v>69759</v>
      </c>
      <c r="B385" s="20" t="s">
        <v>1206</v>
      </c>
      <c r="C385" s="20" t="s">
        <v>1584</v>
      </c>
      <c r="D385" s="161" t="n">
        <v>3738</v>
      </c>
      <c r="E385" s="161" t="n">
        <v>3496</v>
      </c>
      <c r="F385" s="161" t="n">
        <v>7234</v>
      </c>
      <c r="G385" s="161" t="n">
        <v>2195</v>
      </c>
      <c r="H385" s="161" t="n">
        <v>2654</v>
      </c>
      <c r="I385" s="161" t="n">
        <v>3956</v>
      </c>
      <c r="J385" s="20"/>
      <c r="K385" s="20" t="s">
        <v>447</v>
      </c>
      <c r="L385" s="20" t="s">
        <v>447</v>
      </c>
    </row>
    <row collapsed="false" customFormat="false" customHeight="false" hidden="false" ht="15" outlineLevel="0" r="386">
      <c r="A386" s="161" t="n">
        <v>69753</v>
      </c>
      <c r="B386" s="20" t="s">
        <v>1585</v>
      </c>
      <c r="C386" s="20" t="s">
        <v>1586</v>
      </c>
      <c r="D386" s="161" t="n">
        <v>2483</v>
      </c>
      <c r="E386" s="161" t="n">
        <v>2209</v>
      </c>
      <c r="F386" s="161" t="n">
        <v>4692</v>
      </c>
      <c r="G386" s="161" t="n">
        <v>1380</v>
      </c>
      <c r="H386" s="161" t="n">
        <v>1964</v>
      </c>
      <c r="I386" s="161" t="n">
        <v>2534</v>
      </c>
      <c r="J386" s="20"/>
      <c r="K386" s="20" t="s">
        <v>447</v>
      </c>
      <c r="L386" s="20" t="s">
        <v>447</v>
      </c>
    </row>
    <row collapsed="false" customFormat="false" customHeight="false" hidden="false" ht="15" outlineLevel="0" r="387">
      <c r="A387" s="161" t="n">
        <v>69879</v>
      </c>
      <c r="B387" s="20" t="s">
        <v>1587</v>
      </c>
      <c r="C387" s="20" t="s">
        <v>1588</v>
      </c>
      <c r="D387" s="161" t="n">
        <v>12980</v>
      </c>
      <c r="E387" s="161" t="n">
        <v>11107</v>
      </c>
      <c r="F387" s="161" t="n">
        <v>24087</v>
      </c>
      <c r="G387" s="161" t="n">
        <v>7196</v>
      </c>
      <c r="H387" s="161" t="n">
        <v>8565</v>
      </c>
      <c r="I387" s="161" t="n">
        <v>13484</v>
      </c>
      <c r="J387" s="20"/>
      <c r="K387" s="20" t="s">
        <v>447</v>
      </c>
      <c r="L387" s="20" t="s">
        <v>447</v>
      </c>
    </row>
    <row collapsed="false" customFormat="false" customHeight="false" hidden="false" ht="15" outlineLevel="0" r="388">
      <c r="A388" s="161" t="n">
        <v>69834</v>
      </c>
      <c r="B388" s="20" t="s">
        <v>1589</v>
      </c>
      <c r="C388" s="20" t="s">
        <v>1590</v>
      </c>
      <c r="D388" s="161" t="n">
        <v>2397</v>
      </c>
      <c r="E388" s="161" t="n">
        <v>2181</v>
      </c>
      <c r="F388" s="161" t="n">
        <v>4578</v>
      </c>
      <c r="G388" s="161" t="n">
        <v>1461</v>
      </c>
      <c r="H388" s="161" t="n">
        <v>1796</v>
      </c>
      <c r="I388" s="161" t="n">
        <v>2856</v>
      </c>
      <c r="J388" s="20"/>
      <c r="K388" s="20" t="s">
        <v>447</v>
      </c>
      <c r="L388" s="20" t="s">
        <v>447</v>
      </c>
    </row>
    <row collapsed="false" customFormat="false" customHeight="false" hidden="false" ht="15" outlineLevel="0" r="389">
      <c r="A389" s="161" t="n">
        <v>106628</v>
      </c>
      <c r="B389" s="20" t="s">
        <v>1591</v>
      </c>
      <c r="C389" s="20" t="s">
        <v>1592</v>
      </c>
      <c r="D389" s="161" t="n">
        <v>3628</v>
      </c>
      <c r="E389" s="161" t="n">
        <v>3394</v>
      </c>
      <c r="F389" s="161" t="n">
        <v>7022</v>
      </c>
      <c r="G389" s="161" t="n">
        <v>1979</v>
      </c>
      <c r="H389" s="161" t="n">
        <v>2489</v>
      </c>
      <c r="I389" s="161" t="n">
        <v>3830</v>
      </c>
      <c r="J389" s="20"/>
      <c r="K389" s="20" t="s">
        <v>447</v>
      </c>
      <c r="L389" s="20" t="s">
        <v>447</v>
      </c>
    </row>
    <row collapsed="false" customFormat="false" customHeight="false" hidden="false" ht="15" outlineLevel="0" r="390">
      <c r="A390" s="161" t="n">
        <v>69761</v>
      </c>
      <c r="B390" s="20" t="s">
        <v>1593</v>
      </c>
      <c r="C390" s="20" t="s">
        <v>1594</v>
      </c>
      <c r="D390" s="161" t="n">
        <v>17974</v>
      </c>
      <c r="E390" s="161" t="n">
        <v>18575</v>
      </c>
      <c r="F390" s="161" t="n">
        <v>36549</v>
      </c>
      <c r="G390" s="161" t="n">
        <v>10735</v>
      </c>
      <c r="H390" s="161" t="n">
        <v>12047</v>
      </c>
      <c r="I390" s="161" t="n">
        <v>20526</v>
      </c>
      <c r="J390" s="20"/>
      <c r="K390" s="20" t="s">
        <v>447</v>
      </c>
      <c r="L390" s="20" t="s">
        <v>447</v>
      </c>
    </row>
    <row collapsed="false" customFormat="false" customHeight="false" hidden="false" ht="15" outlineLevel="0" r="391">
      <c r="A391" s="161" t="n">
        <v>69822</v>
      </c>
      <c r="B391" s="20" t="s">
        <v>888</v>
      </c>
      <c r="C391" s="20" t="s">
        <v>1595</v>
      </c>
      <c r="D391" s="161" t="n">
        <v>28439</v>
      </c>
      <c r="E391" s="161" t="n">
        <v>29239</v>
      </c>
      <c r="F391" s="161" t="n">
        <v>57678</v>
      </c>
      <c r="G391" s="161" t="n">
        <v>18345</v>
      </c>
      <c r="H391" s="161" t="n">
        <v>22766</v>
      </c>
      <c r="I391" s="161" t="n">
        <v>35302</v>
      </c>
      <c r="J391" s="20"/>
      <c r="K391" s="20" t="s">
        <v>447</v>
      </c>
      <c r="L391" s="20" t="s">
        <v>442</v>
      </c>
    </row>
    <row collapsed="false" customFormat="false" customHeight="false" hidden="false" ht="15" outlineLevel="0" r="392">
      <c r="A392" s="161" t="n">
        <v>69848</v>
      </c>
      <c r="B392" s="20" t="s">
        <v>897</v>
      </c>
      <c r="C392" s="20" t="s">
        <v>1596</v>
      </c>
      <c r="D392" s="161" t="n">
        <v>18010</v>
      </c>
      <c r="E392" s="161" t="n">
        <v>17313</v>
      </c>
      <c r="F392" s="161" t="n">
        <v>35323</v>
      </c>
      <c r="G392" s="161" t="n">
        <v>10549</v>
      </c>
      <c r="H392" s="161" t="n">
        <v>12239</v>
      </c>
      <c r="I392" s="161" t="n">
        <v>20330</v>
      </c>
      <c r="J392" s="20"/>
      <c r="K392" s="20" t="s">
        <v>447</v>
      </c>
      <c r="L392" s="20" t="s">
        <v>447</v>
      </c>
    </row>
    <row collapsed="false" customFormat="false" customHeight="false" hidden="false" ht="15" outlineLevel="0" r="393">
      <c r="A393" s="161" t="n">
        <v>56403</v>
      </c>
      <c r="B393" s="20" t="s">
        <v>1597</v>
      </c>
      <c r="C393" s="20" t="s">
        <v>1598</v>
      </c>
      <c r="D393" s="161" t="n">
        <v>65986</v>
      </c>
      <c r="E393" s="161" t="n">
        <v>67514</v>
      </c>
      <c r="F393" s="161" t="n">
        <v>133500</v>
      </c>
      <c r="G393" s="161" t="n">
        <v>41976</v>
      </c>
      <c r="H393" s="161" t="n">
        <v>50455</v>
      </c>
      <c r="I393" s="161" t="n">
        <v>80246</v>
      </c>
      <c r="J393" s="20"/>
      <c r="K393" s="20" t="s">
        <v>447</v>
      </c>
      <c r="L393" s="20" t="s">
        <v>447</v>
      </c>
    </row>
    <row collapsed="false" customFormat="false" customHeight="false" hidden="false" ht="15" outlineLevel="0" r="394">
      <c r="A394" s="161" t="n">
        <v>69929</v>
      </c>
      <c r="B394" s="20" t="s">
        <v>1599</v>
      </c>
      <c r="C394" s="20" t="s">
        <v>1600</v>
      </c>
      <c r="D394" s="161" t="n">
        <v>3552</v>
      </c>
      <c r="E394" s="161" t="n">
        <v>3517</v>
      </c>
      <c r="F394" s="161" t="n">
        <v>7069</v>
      </c>
      <c r="G394" s="161" t="n">
        <v>2254</v>
      </c>
      <c r="H394" s="161" t="n">
        <v>2758</v>
      </c>
      <c r="I394" s="161" t="n">
        <v>4358</v>
      </c>
      <c r="J394" s="20"/>
      <c r="K394" s="20" t="s">
        <v>447</v>
      </c>
      <c r="L394" s="20" t="s">
        <v>442</v>
      </c>
    </row>
    <row collapsed="false" customFormat="false" customHeight="false" hidden="false" ht="15" outlineLevel="0" r="395">
      <c r="A395" s="161" t="n">
        <v>106667</v>
      </c>
      <c r="B395" s="20" t="s">
        <v>1601</v>
      </c>
      <c r="C395" s="20" t="s">
        <v>1602</v>
      </c>
      <c r="D395" s="161" t="n">
        <v>2887</v>
      </c>
      <c r="E395" s="161" t="n">
        <v>2393</v>
      </c>
      <c r="F395" s="161" t="n">
        <v>5280</v>
      </c>
      <c r="G395" s="161" t="n">
        <v>1869</v>
      </c>
      <c r="H395" s="161" t="n">
        <v>2686</v>
      </c>
      <c r="I395" s="161" t="n">
        <v>3498</v>
      </c>
      <c r="J395" s="20"/>
      <c r="K395" s="20" t="s">
        <v>447</v>
      </c>
      <c r="L395" s="20" t="s">
        <v>447</v>
      </c>
    </row>
    <row collapsed="false" customFormat="false" customHeight="false" hidden="false" ht="15" outlineLevel="0" r="396">
      <c r="A396" s="161" t="n">
        <v>106647</v>
      </c>
      <c r="B396" s="20" t="s">
        <v>1197</v>
      </c>
      <c r="C396" s="20" t="s">
        <v>1603</v>
      </c>
      <c r="D396" s="161" t="n">
        <v>157860</v>
      </c>
      <c r="E396" s="161" t="n">
        <v>163061</v>
      </c>
      <c r="F396" s="161" t="n">
        <v>320921</v>
      </c>
      <c r="G396" s="161" t="n">
        <v>99433</v>
      </c>
      <c r="H396" s="161" t="n">
        <v>111393</v>
      </c>
      <c r="I396" s="161" t="n">
        <v>190292</v>
      </c>
      <c r="J396" s="20"/>
      <c r="K396" s="20" t="s">
        <v>447</v>
      </c>
      <c r="L396" s="20" t="s">
        <v>447</v>
      </c>
    </row>
    <row collapsed="false" customFormat="false" customHeight="false" hidden="false" ht="15" outlineLevel="0" r="397">
      <c r="A397" s="161" t="n">
        <v>69916</v>
      </c>
      <c r="B397" s="20" t="s">
        <v>1604</v>
      </c>
      <c r="C397" s="20" t="s">
        <v>1605</v>
      </c>
      <c r="D397" s="161" t="n">
        <v>1862</v>
      </c>
      <c r="E397" s="161" t="n">
        <v>1613</v>
      </c>
      <c r="F397" s="161" t="n">
        <v>3475</v>
      </c>
      <c r="G397" s="161" t="n">
        <v>1123</v>
      </c>
      <c r="H397" s="161" t="n">
        <v>1417</v>
      </c>
      <c r="I397" s="161" t="n">
        <v>1958</v>
      </c>
      <c r="J397" s="20"/>
      <c r="K397" s="20" t="s">
        <v>447</v>
      </c>
      <c r="L397" s="20" t="s">
        <v>447</v>
      </c>
    </row>
    <row collapsed="false" customFormat="false" customHeight="false" hidden="false" ht="15" outlineLevel="0" r="398">
      <c r="A398" s="161" t="n">
        <v>69947</v>
      </c>
      <c r="B398" s="20" t="s">
        <v>1606</v>
      </c>
      <c r="C398" s="20" t="s">
        <v>1607</v>
      </c>
      <c r="D398" s="161" t="n">
        <v>1005</v>
      </c>
      <c r="E398" s="161" t="n">
        <v>731</v>
      </c>
      <c r="F398" s="161" t="n">
        <v>1736</v>
      </c>
      <c r="G398" s="161" t="n">
        <v>637</v>
      </c>
      <c r="H398" s="161" t="n">
        <v>747</v>
      </c>
      <c r="I398" s="161" t="n">
        <v>910</v>
      </c>
      <c r="J398" s="20"/>
      <c r="K398" s="20" t="s">
        <v>447</v>
      </c>
      <c r="L398" s="20" t="s">
        <v>447</v>
      </c>
    </row>
    <row collapsed="false" customFormat="false" customHeight="false" hidden="false" ht="15" outlineLevel="0" r="399">
      <c r="A399" s="161" t="n">
        <v>69867</v>
      </c>
      <c r="B399" s="20" t="s">
        <v>1608</v>
      </c>
      <c r="C399" s="20" t="s">
        <v>1609</v>
      </c>
      <c r="D399" s="161" t="n">
        <v>6943</v>
      </c>
      <c r="E399" s="161" t="n">
        <v>7164</v>
      </c>
      <c r="F399" s="161" t="n">
        <v>14107</v>
      </c>
      <c r="G399" s="161" t="n">
        <v>4687</v>
      </c>
      <c r="H399" s="161" t="n">
        <v>5774</v>
      </c>
      <c r="I399" s="161" t="n">
        <v>9174</v>
      </c>
      <c r="J399" s="20"/>
      <c r="K399" s="20" t="s">
        <v>447</v>
      </c>
      <c r="L399" s="20" t="s">
        <v>442</v>
      </c>
    </row>
    <row collapsed="false" customFormat="false" customHeight="false" hidden="false" ht="15" outlineLevel="0" r="400">
      <c r="A400" s="161" t="n">
        <v>106640</v>
      </c>
      <c r="B400" s="20" t="s">
        <v>1610</v>
      </c>
      <c r="C400" s="20" t="s">
        <v>1611</v>
      </c>
      <c r="D400" s="161" t="n">
        <v>3769</v>
      </c>
      <c r="E400" s="161" t="n">
        <v>3659</v>
      </c>
      <c r="F400" s="161" t="n">
        <v>7428</v>
      </c>
      <c r="G400" s="161" t="n">
        <v>2360</v>
      </c>
      <c r="H400" s="161" t="n">
        <v>2971</v>
      </c>
      <c r="I400" s="161" t="n">
        <v>4484</v>
      </c>
      <c r="J400" s="20"/>
      <c r="K400" s="20" t="s">
        <v>447</v>
      </c>
      <c r="L400" s="20" t="s">
        <v>447</v>
      </c>
    </row>
    <row collapsed="false" customFormat="false" customHeight="false" hidden="false" ht="15" outlineLevel="0" r="401">
      <c r="A401" s="161" t="n">
        <v>48806</v>
      </c>
      <c r="B401" s="20" t="s">
        <v>1418</v>
      </c>
      <c r="C401" s="20" t="s">
        <v>1612</v>
      </c>
      <c r="D401" s="161" t="n">
        <v>14815</v>
      </c>
      <c r="E401" s="161" t="n">
        <v>14469</v>
      </c>
      <c r="F401" s="161" t="n">
        <v>29284</v>
      </c>
      <c r="G401" s="161" t="n">
        <v>9230</v>
      </c>
      <c r="H401" s="161" t="n">
        <v>15346</v>
      </c>
      <c r="I401" s="161" t="n">
        <v>17674</v>
      </c>
      <c r="J401" s="20"/>
      <c r="K401" s="20" t="s">
        <v>447</v>
      </c>
      <c r="L401" s="20" t="s">
        <v>442</v>
      </c>
    </row>
    <row collapsed="false" customFormat="false" customHeight="false" hidden="false" ht="15" outlineLevel="0" r="402">
      <c r="A402" s="161" t="n">
        <v>106674</v>
      </c>
      <c r="B402" s="20" t="s">
        <v>1613</v>
      </c>
      <c r="C402" s="20" t="s">
        <v>1614</v>
      </c>
      <c r="D402" s="161" t="n">
        <v>3586</v>
      </c>
      <c r="E402" s="161" t="n">
        <v>3515</v>
      </c>
      <c r="F402" s="161" t="n">
        <v>7101</v>
      </c>
      <c r="G402" s="161" t="n">
        <v>2053</v>
      </c>
      <c r="H402" s="161" t="n">
        <v>2549</v>
      </c>
      <c r="I402" s="161" t="n">
        <v>3946</v>
      </c>
      <c r="J402" s="20"/>
      <c r="K402" s="20" t="s">
        <v>447</v>
      </c>
      <c r="L402" s="20" t="s">
        <v>447</v>
      </c>
    </row>
    <row collapsed="false" customFormat="false" customHeight="false" hidden="false" ht="15" outlineLevel="0" r="403">
      <c r="A403" s="161" t="n">
        <v>69780</v>
      </c>
      <c r="B403" s="20" t="s">
        <v>1148</v>
      </c>
      <c r="C403" s="20" t="s">
        <v>1615</v>
      </c>
      <c r="D403" s="161" t="n">
        <v>8060</v>
      </c>
      <c r="E403" s="161" t="n">
        <v>7683</v>
      </c>
      <c r="F403" s="161" t="n">
        <v>15743</v>
      </c>
      <c r="G403" s="161" t="n">
        <v>4673</v>
      </c>
      <c r="H403" s="161" t="n">
        <v>5508</v>
      </c>
      <c r="I403" s="161" t="n">
        <v>9022</v>
      </c>
      <c r="J403" s="20"/>
      <c r="K403" s="20" t="s">
        <v>447</v>
      </c>
      <c r="L403" s="20" t="s">
        <v>447</v>
      </c>
    </row>
    <row collapsed="false" customFormat="false" customHeight="false" hidden="false" ht="15" outlineLevel="0" r="404">
      <c r="A404" s="161" t="n">
        <v>69845</v>
      </c>
      <c r="B404" s="20" t="s">
        <v>1616</v>
      </c>
      <c r="C404" s="20" t="s">
        <v>1617</v>
      </c>
      <c r="D404" s="161" t="n">
        <v>29400</v>
      </c>
      <c r="E404" s="161" t="n">
        <v>28011</v>
      </c>
      <c r="F404" s="161" t="n">
        <v>57411</v>
      </c>
      <c r="G404" s="161" t="n">
        <v>13688</v>
      </c>
      <c r="H404" s="161" t="n">
        <v>14847</v>
      </c>
      <c r="I404" s="161" t="n">
        <v>24978</v>
      </c>
      <c r="J404" s="20"/>
      <c r="K404" s="20" t="s">
        <v>45</v>
      </c>
      <c r="L404" s="20" t="s">
        <v>45</v>
      </c>
    </row>
    <row collapsed="false" customFormat="false" customHeight="false" hidden="false" ht="15" outlineLevel="0" r="405">
      <c r="A405" s="161" t="n">
        <v>69816</v>
      </c>
      <c r="B405" s="20" t="s">
        <v>1618</v>
      </c>
      <c r="C405" s="20" t="s">
        <v>1619</v>
      </c>
      <c r="D405" s="161" t="n">
        <v>3719</v>
      </c>
      <c r="E405" s="161" t="n">
        <v>3596</v>
      </c>
      <c r="F405" s="161" t="n">
        <v>7315</v>
      </c>
      <c r="G405" s="161" t="n">
        <v>1811</v>
      </c>
      <c r="H405" s="161" t="n">
        <v>2422</v>
      </c>
      <c r="I405" s="161" t="n">
        <v>3408</v>
      </c>
      <c r="J405" s="20"/>
      <c r="K405" s="20" t="s">
        <v>45</v>
      </c>
      <c r="L405" s="20" t="s">
        <v>45</v>
      </c>
    </row>
    <row collapsed="false" customFormat="false" customHeight="false" hidden="false" ht="15" outlineLevel="0" r="406">
      <c r="A406" s="161" t="n">
        <v>48793</v>
      </c>
      <c r="B406" s="20" t="s">
        <v>1620</v>
      </c>
      <c r="C406" s="20" t="s">
        <v>1621</v>
      </c>
      <c r="D406" s="161" t="n">
        <v>7388</v>
      </c>
      <c r="E406" s="161" t="n">
        <v>7462</v>
      </c>
      <c r="F406" s="161" t="n">
        <v>14850</v>
      </c>
      <c r="G406" s="161" t="n">
        <v>3555</v>
      </c>
      <c r="H406" s="161" t="n">
        <v>3553</v>
      </c>
      <c r="I406" s="161" t="n">
        <v>5784</v>
      </c>
      <c r="J406" s="20"/>
      <c r="K406" s="20" t="s">
        <v>45</v>
      </c>
      <c r="L406" s="20" t="s">
        <v>45</v>
      </c>
    </row>
    <row collapsed="false" customFormat="false" customHeight="false" hidden="false" ht="15" outlineLevel="0" r="407">
      <c r="A407" s="161" t="n">
        <v>56197</v>
      </c>
      <c r="B407" s="20" t="s">
        <v>1170</v>
      </c>
      <c r="C407" s="20" t="s">
        <v>1622</v>
      </c>
      <c r="D407" s="161" t="n">
        <v>256830</v>
      </c>
      <c r="E407" s="161" t="n">
        <v>279283</v>
      </c>
      <c r="F407" s="161" t="n">
        <v>536113</v>
      </c>
      <c r="G407" s="161" t="n">
        <v>137000</v>
      </c>
      <c r="H407" s="161" t="n">
        <v>136697</v>
      </c>
      <c r="I407" s="161" t="n">
        <v>239206</v>
      </c>
      <c r="J407" s="20"/>
      <c r="K407" s="20" t="s">
        <v>45</v>
      </c>
      <c r="L407" s="20" t="s">
        <v>45</v>
      </c>
    </row>
    <row collapsed="false" customFormat="false" customHeight="false" hidden="false" ht="15" outlineLevel="0" r="408">
      <c r="A408" s="161" t="n">
        <v>69854</v>
      </c>
      <c r="B408" s="20" t="s">
        <v>1623</v>
      </c>
      <c r="C408" s="20" t="s">
        <v>1624</v>
      </c>
      <c r="D408" s="161" t="n">
        <v>17991</v>
      </c>
      <c r="E408" s="161" t="n">
        <v>17798</v>
      </c>
      <c r="F408" s="161" t="n">
        <v>35789</v>
      </c>
      <c r="G408" s="161" t="n">
        <v>8505</v>
      </c>
      <c r="H408" s="161" t="n">
        <v>9242</v>
      </c>
      <c r="I408" s="161" t="n">
        <v>15098</v>
      </c>
      <c r="J408" s="20"/>
      <c r="K408" s="20" t="s">
        <v>45</v>
      </c>
      <c r="L408" s="20" t="s">
        <v>45</v>
      </c>
    </row>
    <row collapsed="false" customFormat="false" customHeight="false" hidden="false" ht="15" outlineLevel="0" r="409">
      <c r="A409" s="161" t="n">
        <v>91179</v>
      </c>
      <c r="B409" s="20" t="s">
        <v>1625</v>
      </c>
      <c r="C409" s="20" t="s">
        <v>1626</v>
      </c>
      <c r="D409" s="161" t="n">
        <v>10366</v>
      </c>
      <c r="E409" s="161" t="n">
        <v>10344</v>
      </c>
      <c r="F409" s="161" t="n">
        <v>20710</v>
      </c>
      <c r="G409" s="161" t="n">
        <v>4949</v>
      </c>
      <c r="H409" s="161" t="n">
        <v>4993</v>
      </c>
      <c r="I409" s="161" t="n">
        <v>8110</v>
      </c>
      <c r="J409" s="20"/>
      <c r="K409" s="20" t="s">
        <v>45</v>
      </c>
      <c r="L409" s="20" t="s">
        <v>45</v>
      </c>
    </row>
    <row collapsed="false" customFormat="false" customHeight="false" hidden="false" ht="15" outlineLevel="0" r="410">
      <c r="A410" s="161" t="n">
        <v>47005</v>
      </c>
      <c r="B410" s="20" t="s">
        <v>1298</v>
      </c>
      <c r="C410" s="20" t="s">
        <v>1627</v>
      </c>
      <c r="D410" s="161" t="n">
        <v>23521</v>
      </c>
      <c r="E410" s="161" t="n">
        <v>23705</v>
      </c>
      <c r="F410" s="161" t="n">
        <v>47226</v>
      </c>
      <c r="G410" s="161" t="n">
        <v>11562</v>
      </c>
      <c r="H410" s="161" t="n">
        <v>12222</v>
      </c>
      <c r="I410" s="161" t="n">
        <v>21080</v>
      </c>
      <c r="J410" s="20"/>
      <c r="K410" s="20" t="s">
        <v>45</v>
      </c>
      <c r="L410" s="20" t="s">
        <v>45</v>
      </c>
    </row>
    <row collapsed="false" customFormat="false" customHeight="false" hidden="false" ht="15" outlineLevel="0" r="411">
      <c r="A411" s="161" t="n">
        <v>69776</v>
      </c>
      <c r="B411" s="20" t="s">
        <v>1628</v>
      </c>
      <c r="C411" s="20" t="s">
        <v>1629</v>
      </c>
      <c r="D411" s="161" t="n">
        <v>78338</v>
      </c>
      <c r="E411" s="161" t="n">
        <v>78572</v>
      </c>
      <c r="F411" s="161" t="n">
        <v>156910</v>
      </c>
      <c r="G411" s="161" t="n">
        <v>37915</v>
      </c>
      <c r="H411" s="161" t="n">
        <v>39928</v>
      </c>
      <c r="I411" s="161" t="n">
        <v>69422</v>
      </c>
      <c r="J411" s="20"/>
      <c r="K411" s="20" t="s">
        <v>45</v>
      </c>
      <c r="L411" s="20" t="s">
        <v>45</v>
      </c>
    </row>
    <row collapsed="false" customFormat="false" customHeight="false" hidden="false" ht="15" outlineLevel="0" r="412">
      <c r="A412" s="161" t="n">
        <v>69777</v>
      </c>
      <c r="B412" s="20" t="s">
        <v>1630</v>
      </c>
      <c r="C412" s="20" t="s">
        <v>1631</v>
      </c>
      <c r="D412" s="161" t="n">
        <v>1638</v>
      </c>
      <c r="E412" s="161" t="n">
        <v>1549</v>
      </c>
      <c r="F412" s="161" t="n">
        <v>3187</v>
      </c>
      <c r="G412" s="161" t="n">
        <v>906</v>
      </c>
      <c r="H412" s="161" t="n">
        <v>1191</v>
      </c>
      <c r="I412" s="161" t="n">
        <v>1698</v>
      </c>
      <c r="J412" s="20"/>
      <c r="K412" s="20" t="s">
        <v>45</v>
      </c>
      <c r="L412" s="20" t="s">
        <v>45</v>
      </c>
    </row>
    <row collapsed="false" customFormat="false" customHeight="false" hidden="false" ht="15" outlineLevel="0" r="413">
      <c r="A413" s="161" t="n">
        <v>19078</v>
      </c>
      <c r="B413" s="20" t="s">
        <v>1632</v>
      </c>
      <c r="C413" s="20" t="s">
        <v>1633</v>
      </c>
      <c r="D413" s="161" t="n">
        <v>2905</v>
      </c>
      <c r="E413" s="161" t="n">
        <v>3082</v>
      </c>
      <c r="F413" s="161" t="n">
        <v>5987</v>
      </c>
      <c r="G413" s="161" t="n">
        <v>1504</v>
      </c>
      <c r="H413" s="161" t="n">
        <v>2550</v>
      </c>
      <c r="I413" s="161" t="n">
        <v>2732</v>
      </c>
      <c r="J413" s="20"/>
      <c r="K413" s="20" t="s">
        <v>45</v>
      </c>
      <c r="L413" s="20" t="s">
        <v>45</v>
      </c>
    </row>
    <row collapsed="false" customFormat="false" customHeight="false" hidden="false" ht="15" outlineLevel="0" r="414">
      <c r="A414" s="161" t="n">
        <v>19082</v>
      </c>
      <c r="B414" s="20" t="s">
        <v>1634</v>
      </c>
      <c r="C414" s="20" t="s">
        <v>1635</v>
      </c>
      <c r="D414" s="161" t="n">
        <v>3957</v>
      </c>
      <c r="E414" s="161" t="n">
        <v>3806</v>
      </c>
      <c r="F414" s="161" t="n">
        <v>7763</v>
      </c>
      <c r="G414" s="161" t="n">
        <v>2088</v>
      </c>
      <c r="H414" s="161" t="n">
        <v>2578</v>
      </c>
      <c r="I414" s="161" t="n">
        <v>3692</v>
      </c>
      <c r="J414" s="20"/>
      <c r="K414" s="20" t="s">
        <v>45</v>
      </c>
      <c r="L414" s="20" t="s">
        <v>45</v>
      </c>
    </row>
    <row collapsed="false" customFormat="false" customHeight="false" hidden="false" ht="15" outlineLevel="0" r="415">
      <c r="A415" s="161" t="n">
        <v>69907</v>
      </c>
      <c r="B415" s="20" t="s">
        <v>1636</v>
      </c>
      <c r="C415" s="20" t="s">
        <v>1637</v>
      </c>
      <c r="D415" s="161" t="n">
        <v>2939</v>
      </c>
      <c r="E415" s="161" t="n">
        <v>2765</v>
      </c>
      <c r="F415" s="161" t="n">
        <v>5704</v>
      </c>
      <c r="G415" s="161" t="n">
        <v>1469</v>
      </c>
      <c r="H415" s="161" t="n">
        <v>1751</v>
      </c>
      <c r="I415" s="161" t="n">
        <v>2732</v>
      </c>
      <c r="J415" s="20"/>
      <c r="K415" s="20" t="s">
        <v>45</v>
      </c>
      <c r="L415" s="20" t="s">
        <v>45</v>
      </c>
    </row>
    <row collapsed="false" customFormat="false" customHeight="false" hidden="false" ht="15" outlineLevel="0" r="416">
      <c r="A416" s="161" t="n">
        <v>69962</v>
      </c>
      <c r="B416" s="20" t="s">
        <v>1638</v>
      </c>
      <c r="C416" s="20" t="s">
        <v>1639</v>
      </c>
      <c r="D416" s="161" t="n">
        <v>848</v>
      </c>
      <c r="E416" s="161" t="n">
        <v>890</v>
      </c>
      <c r="F416" s="161" t="n">
        <v>1738</v>
      </c>
      <c r="G416" s="161" t="n">
        <v>423</v>
      </c>
      <c r="H416" s="161" t="n">
        <v>621</v>
      </c>
      <c r="I416" s="161" t="n">
        <v>730</v>
      </c>
      <c r="J416" s="20"/>
      <c r="K416" s="20" t="s">
        <v>45</v>
      </c>
      <c r="L416" s="20" t="s">
        <v>45</v>
      </c>
    </row>
    <row collapsed="false" customFormat="false" customHeight="false" hidden="false" ht="15" outlineLevel="0" r="417">
      <c r="A417" s="161" t="n">
        <v>69787</v>
      </c>
      <c r="B417" s="20" t="s">
        <v>1640</v>
      </c>
      <c r="C417" s="20" t="s">
        <v>1641</v>
      </c>
      <c r="D417" s="161" t="n">
        <v>3728</v>
      </c>
      <c r="E417" s="161" t="n">
        <v>3707</v>
      </c>
      <c r="F417" s="161" t="n">
        <v>7435</v>
      </c>
      <c r="G417" s="161" t="n">
        <v>1869</v>
      </c>
      <c r="H417" s="161" t="n">
        <v>2155</v>
      </c>
      <c r="I417" s="161" t="n">
        <v>2930</v>
      </c>
      <c r="J417" s="20"/>
      <c r="K417" s="20" t="s">
        <v>45</v>
      </c>
      <c r="L417" s="20" t="s">
        <v>45</v>
      </c>
    </row>
    <row collapsed="false" customFormat="false" customHeight="false" hidden="false" ht="15" outlineLevel="0" r="418">
      <c r="A418" s="161" t="n">
        <v>25314</v>
      </c>
      <c r="B418" s="20" t="s">
        <v>1642</v>
      </c>
      <c r="C418" s="20" t="s">
        <v>1643</v>
      </c>
      <c r="D418" s="161" t="n">
        <v>3127</v>
      </c>
      <c r="E418" s="161" t="n">
        <v>2923</v>
      </c>
      <c r="F418" s="161" t="n">
        <v>6050</v>
      </c>
      <c r="G418" s="161" t="n">
        <v>1250</v>
      </c>
      <c r="H418" s="161" t="n">
        <v>1796</v>
      </c>
      <c r="I418" s="161" t="n">
        <v>2220</v>
      </c>
      <c r="J418" s="20"/>
      <c r="K418" s="20" t="s">
        <v>45</v>
      </c>
      <c r="L418" s="20" t="s">
        <v>45</v>
      </c>
    </row>
    <row collapsed="false" customFormat="false" customHeight="false" hidden="false" ht="15" outlineLevel="0" r="419">
      <c r="A419" s="161" t="n">
        <v>69864</v>
      </c>
      <c r="B419" s="20" t="s">
        <v>1644</v>
      </c>
      <c r="C419" s="20" t="s">
        <v>1645</v>
      </c>
      <c r="D419" s="161" t="n">
        <v>20079</v>
      </c>
      <c r="E419" s="161" t="n">
        <v>20272</v>
      </c>
      <c r="F419" s="161" t="n">
        <v>40351</v>
      </c>
      <c r="G419" s="161" t="n">
        <v>10128</v>
      </c>
      <c r="H419" s="161" t="n">
        <v>10983</v>
      </c>
      <c r="I419" s="161" t="n">
        <v>18624</v>
      </c>
      <c r="J419" s="20"/>
      <c r="K419" s="20" t="s">
        <v>45</v>
      </c>
      <c r="L419" s="20" t="s">
        <v>45</v>
      </c>
    </row>
    <row collapsed="false" customFormat="false" customHeight="false" hidden="false" ht="15" outlineLevel="0" r="420">
      <c r="A420" s="161" t="n">
        <v>106645</v>
      </c>
      <c r="B420" s="20" t="s">
        <v>1646</v>
      </c>
      <c r="C420" s="20" t="s">
        <v>1647</v>
      </c>
      <c r="D420" s="161" t="n">
        <v>2785</v>
      </c>
      <c r="E420" s="161" t="n">
        <v>2867</v>
      </c>
      <c r="F420" s="161" t="n">
        <v>5652</v>
      </c>
      <c r="G420" s="161" t="n">
        <v>1191</v>
      </c>
      <c r="H420" s="161" t="n">
        <v>1551</v>
      </c>
      <c r="I420" s="161" t="n">
        <v>2210</v>
      </c>
      <c r="J420" s="20"/>
      <c r="K420" s="20" t="s">
        <v>45</v>
      </c>
      <c r="L420" s="20" t="s">
        <v>45</v>
      </c>
    </row>
    <row collapsed="false" customFormat="false" customHeight="false" hidden="false" ht="15" outlineLevel="0" r="421">
      <c r="A421" s="161" t="n">
        <v>69823</v>
      </c>
      <c r="B421" s="20" t="s">
        <v>1648</v>
      </c>
      <c r="C421" s="20" t="s">
        <v>1649</v>
      </c>
      <c r="D421" s="161" t="n">
        <v>69698</v>
      </c>
      <c r="E421" s="161" t="n">
        <v>69140</v>
      </c>
      <c r="F421" s="161" t="n">
        <v>138838</v>
      </c>
      <c r="G421" s="161" t="n">
        <v>31859</v>
      </c>
      <c r="H421" s="161" t="n">
        <v>33365</v>
      </c>
      <c r="I421" s="161" t="n">
        <v>58200</v>
      </c>
      <c r="J421" s="20"/>
      <c r="K421" s="20" t="s">
        <v>45</v>
      </c>
      <c r="L421" s="20" t="s">
        <v>45</v>
      </c>
    </row>
    <row collapsed="false" customFormat="false" customHeight="false" hidden="false" ht="15" outlineLevel="0" r="422">
      <c r="A422" s="161" t="n">
        <v>69806</v>
      </c>
      <c r="B422" s="20" t="s">
        <v>1096</v>
      </c>
      <c r="C422" s="20" t="s">
        <v>1650</v>
      </c>
      <c r="D422" s="161" t="n">
        <v>15779</v>
      </c>
      <c r="E422" s="161" t="n">
        <v>14578</v>
      </c>
      <c r="F422" s="161" t="n">
        <v>30357</v>
      </c>
      <c r="G422" s="161" t="n">
        <v>7154</v>
      </c>
      <c r="H422" s="161" t="n">
        <v>7901</v>
      </c>
      <c r="I422" s="161" t="n">
        <v>13318</v>
      </c>
      <c r="J422" s="20"/>
      <c r="K422" s="20" t="s">
        <v>45</v>
      </c>
      <c r="L422" s="20" t="s">
        <v>45</v>
      </c>
    </row>
    <row collapsed="false" customFormat="false" customHeight="false" hidden="false" ht="15" outlineLevel="0" r="423">
      <c r="A423" s="161" t="n">
        <v>104988</v>
      </c>
      <c r="B423" s="20" t="s">
        <v>1651</v>
      </c>
      <c r="C423" s="20" t="s">
        <v>1652</v>
      </c>
      <c r="D423" s="161" t="n">
        <v>14286</v>
      </c>
      <c r="E423" s="161" t="n">
        <v>14707</v>
      </c>
      <c r="F423" s="161" t="n">
        <v>28993</v>
      </c>
      <c r="G423" s="161" t="n">
        <v>7803</v>
      </c>
      <c r="H423" s="161" t="n">
        <v>8407</v>
      </c>
      <c r="I423" s="161" t="n">
        <v>14058</v>
      </c>
      <c r="J423" s="20"/>
      <c r="K423" s="20" t="s">
        <v>45</v>
      </c>
      <c r="L423" s="20" t="s">
        <v>45</v>
      </c>
    </row>
    <row collapsed="false" customFormat="false" customHeight="false" hidden="false" ht="15" outlineLevel="0" r="424">
      <c r="A424" s="161" t="n">
        <v>69773</v>
      </c>
      <c r="B424" s="20" t="s">
        <v>1653</v>
      </c>
      <c r="C424" s="20" t="s">
        <v>1654</v>
      </c>
      <c r="D424" s="161" t="n">
        <v>19253</v>
      </c>
      <c r="E424" s="161" t="n">
        <v>19449</v>
      </c>
      <c r="F424" s="161" t="n">
        <v>38702</v>
      </c>
      <c r="G424" s="161" t="n">
        <v>8968</v>
      </c>
      <c r="H424" s="161" t="n">
        <v>10398</v>
      </c>
      <c r="I424" s="161" t="n">
        <v>16234</v>
      </c>
      <c r="J424" s="20"/>
      <c r="K424" s="20" t="s">
        <v>45</v>
      </c>
      <c r="L424" s="20" t="s">
        <v>45</v>
      </c>
    </row>
    <row collapsed="false" customFormat="false" customHeight="false" hidden="false" ht="15" outlineLevel="0" r="425">
      <c r="A425" s="161" t="n">
        <v>69839</v>
      </c>
      <c r="B425" s="20" t="s">
        <v>1527</v>
      </c>
      <c r="C425" s="20" t="s">
        <v>1655</v>
      </c>
      <c r="D425" s="161" t="n">
        <v>3538</v>
      </c>
      <c r="E425" s="161" t="n">
        <v>3478</v>
      </c>
      <c r="F425" s="161" t="n">
        <v>7016</v>
      </c>
      <c r="G425" s="161" t="n">
        <v>1652</v>
      </c>
      <c r="H425" s="161" t="n">
        <v>2108</v>
      </c>
      <c r="I425" s="161" t="n">
        <v>2830</v>
      </c>
      <c r="J425" s="20"/>
      <c r="K425" s="20" t="s">
        <v>45</v>
      </c>
      <c r="L425" s="20" t="s">
        <v>45</v>
      </c>
    </row>
    <row collapsed="false" customFormat="false" customHeight="false" hidden="false" ht="15" outlineLevel="0" r="426">
      <c r="A426" s="161" t="n">
        <v>106636</v>
      </c>
      <c r="B426" s="20" t="s">
        <v>1656</v>
      </c>
      <c r="C426" s="20" t="s">
        <v>1657</v>
      </c>
      <c r="D426" s="161" t="n">
        <v>5040</v>
      </c>
      <c r="E426" s="161" t="n">
        <v>5304</v>
      </c>
      <c r="F426" s="161" t="n">
        <v>10344</v>
      </c>
      <c r="G426" s="161" t="n">
        <v>2545</v>
      </c>
      <c r="H426" s="161" t="n">
        <v>3927</v>
      </c>
      <c r="I426" s="161" t="n">
        <v>4856</v>
      </c>
      <c r="J426" s="20"/>
      <c r="K426" s="20" t="s">
        <v>45</v>
      </c>
      <c r="L426" s="20" t="s">
        <v>45</v>
      </c>
    </row>
    <row collapsed="false" customFormat="false" customHeight="false" hidden="false" ht="15" outlineLevel="0" r="427">
      <c r="A427" s="161" t="n">
        <v>69903</v>
      </c>
      <c r="B427" s="20" t="s">
        <v>1658</v>
      </c>
      <c r="C427" s="20" t="s">
        <v>1659</v>
      </c>
      <c r="D427" s="161" t="n">
        <v>11821</v>
      </c>
      <c r="E427" s="161" t="n">
        <v>12067</v>
      </c>
      <c r="F427" s="161" t="n">
        <v>23888</v>
      </c>
      <c r="G427" s="161" t="n">
        <v>5863</v>
      </c>
      <c r="H427" s="161" t="n">
        <v>6207</v>
      </c>
      <c r="I427" s="161" t="n">
        <v>10796</v>
      </c>
      <c r="J427" s="20"/>
      <c r="K427" s="20" t="s">
        <v>448</v>
      </c>
      <c r="L427" s="20" t="s">
        <v>448</v>
      </c>
    </row>
    <row collapsed="false" customFormat="false" customHeight="false" hidden="false" ht="15" outlineLevel="0" r="428">
      <c r="A428" s="161" t="n">
        <v>69964</v>
      </c>
      <c r="B428" s="20" t="s">
        <v>1660</v>
      </c>
      <c r="C428" s="20" t="s">
        <v>1661</v>
      </c>
      <c r="D428" s="161" t="n">
        <v>4075</v>
      </c>
      <c r="E428" s="161" t="n">
        <v>4050</v>
      </c>
      <c r="F428" s="161" t="n">
        <v>8125</v>
      </c>
      <c r="G428" s="161" t="n">
        <v>2015</v>
      </c>
      <c r="H428" s="161" t="n">
        <v>2226</v>
      </c>
      <c r="I428" s="161" t="n">
        <v>3756</v>
      </c>
      <c r="J428" s="20"/>
      <c r="K428" s="20" t="s">
        <v>448</v>
      </c>
      <c r="L428" s="20" t="s">
        <v>448</v>
      </c>
    </row>
    <row collapsed="false" customFormat="false" customHeight="false" hidden="false" ht="15" outlineLevel="0" r="429">
      <c r="A429" s="161" t="n">
        <v>91191</v>
      </c>
      <c r="B429" s="20" t="s">
        <v>1662</v>
      </c>
      <c r="C429" s="20" t="s">
        <v>1663</v>
      </c>
      <c r="D429" s="161" t="n">
        <v>4562</v>
      </c>
      <c r="E429" s="161" t="n">
        <v>4026</v>
      </c>
      <c r="F429" s="161" t="n">
        <v>8588</v>
      </c>
      <c r="G429" s="161" t="n">
        <v>2117</v>
      </c>
      <c r="H429" s="161" t="n">
        <v>2915</v>
      </c>
      <c r="I429" s="161" t="n">
        <v>4032</v>
      </c>
      <c r="J429" s="20"/>
      <c r="K429" s="20" t="s">
        <v>448</v>
      </c>
      <c r="L429" s="20" t="s">
        <v>448</v>
      </c>
    </row>
    <row collapsed="false" customFormat="false" customHeight="false" hidden="false" ht="15" outlineLevel="0" r="430">
      <c r="A430" s="161" t="n">
        <v>69830</v>
      </c>
      <c r="B430" s="20" t="s">
        <v>1170</v>
      </c>
      <c r="C430" s="20" t="s">
        <v>1664</v>
      </c>
      <c r="D430" s="161" t="n">
        <v>50397</v>
      </c>
      <c r="E430" s="161" t="n">
        <v>58726</v>
      </c>
      <c r="F430" s="161" t="n">
        <v>109123</v>
      </c>
      <c r="G430" s="161" t="n">
        <v>34049</v>
      </c>
      <c r="H430" s="161" t="n">
        <v>39218</v>
      </c>
      <c r="I430" s="161" t="n">
        <v>63654</v>
      </c>
      <c r="J430" s="20"/>
      <c r="K430" s="20" t="s">
        <v>448</v>
      </c>
      <c r="L430" s="20" t="s">
        <v>448</v>
      </c>
    </row>
    <row collapsed="false" customFormat="false" customHeight="false" hidden="false" ht="15" outlineLevel="0" r="431">
      <c r="A431" s="161" t="n">
        <v>91178</v>
      </c>
      <c r="B431" s="20" t="s">
        <v>1665</v>
      </c>
      <c r="C431" s="20" t="s">
        <v>1666</v>
      </c>
      <c r="D431" s="161" t="n">
        <v>18854</v>
      </c>
      <c r="E431" s="161" t="n">
        <v>19489</v>
      </c>
      <c r="F431" s="161" t="n">
        <v>38343</v>
      </c>
      <c r="G431" s="161" t="n">
        <v>9452</v>
      </c>
      <c r="H431" s="161" t="n">
        <v>9682</v>
      </c>
      <c r="I431" s="161" t="n">
        <v>17704</v>
      </c>
      <c r="J431" s="20"/>
      <c r="K431" s="20" t="s">
        <v>448</v>
      </c>
      <c r="L431" s="20" t="s">
        <v>448</v>
      </c>
    </row>
    <row collapsed="false" customFormat="false" customHeight="false" hidden="false" ht="15" outlineLevel="0" r="432">
      <c r="A432" s="161" t="n">
        <v>48752</v>
      </c>
      <c r="B432" s="20" t="s">
        <v>1667</v>
      </c>
      <c r="C432" s="20" t="s">
        <v>1668</v>
      </c>
      <c r="D432" s="161" t="n">
        <v>43079</v>
      </c>
      <c r="E432" s="161" t="n">
        <v>44179</v>
      </c>
      <c r="F432" s="161" t="n">
        <v>87258</v>
      </c>
      <c r="G432" s="161" t="n">
        <v>20846</v>
      </c>
      <c r="H432" s="161" t="n">
        <v>20160</v>
      </c>
      <c r="I432" s="161" t="n">
        <v>37238</v>
      </c>
      <c r="J432" s="20"/>
      <c r="K432" s="20" t="s">
        <v>448</v>
      </c>
      <c r="L432" s="20" t="s">
        <v>448</v>
      </c>
    </row>
    <row collapsed="false" customFormat="false" customHeight="false" hidden="false" ht="15" outlineLevel="0" r="433">
      <c r="A433" s="161" t="n">
        <v>56308</v>
      </c>
      <c r="B433" s="20" t="s">
        <v>1669</v>
      </c>
      <c r="C433" s="20" t="s">
        <v>1670</v>
      </c>
      <c r="D433" s="161" t="n">
        <v>5731</v>
      </c>
      <c r="E433" s="161" t="n">
        <v>3368</v>
      </c>
      <c r="F433" s="161" t="n">
        <v>9099</v>
      </c>
      <c r="G433" s="161" t="n">
        <v>1753</v>
      </c>
      <c r="H433" s="161" t="n">
        <v>2640</v>
      </c>
      <c r="I433" s="161" t="n">
        <v>3360</v>
      </c>
      <c r="J433" s="20"/>
      <c r="K433" s="20" t="s">
        <v>448</v>
      </c>
      <c r="L433" s="20" t="s">
        <v>448</v>
      </c>
    </row>
    <row collapsed="false" customFormat="false" customHeight="false" hidden="false" ht="15" outlineLevel="0" r="434">
      <c r="A434" s="161" t="n">
        <v>74976</v>
      </c>
      <c r="B434" s="20" t="s">
        <v>1671</v>
      </c>
      <c r="C434" s="20" t="s">
        <v>1672</v>
      </c>
      <c r="D434" s="161" t="n">
        <v>10985</v>
      </c>
      <c r="E434" s="161" t="n">
        <v>10745</v>
      </c>
      <c r="F434" s="161" t="n">
        <v>21730</v>
      </c>
      <c r="G434" s="161" t="n">
        <v>5365</v>
      </c>
      <c r="H434" s="161" t="n">
        <v>6343</v>
      </c>
      <c r="I434" s="161" t="n">
        <v>9992</v>
      </c>
      <c r="J434" s="20"/>
      <c r="K434" s="20" t="s">
        <v>448</v>
      </c>
      <c r="L434" s="20" t="s">
        <v>448</v>
      </c>
    </row>
    <row collapsed="false" customFormat="false" customHeight="false" hidden="false" ht="15" outlineLevel="0" r="435">
      <c r="A435" s="161" t="n">
        <v>48751</v>
      </c>
      <c r="B435" s="20" t="s">
        <v>1066</v>
      </c>
      <c r="C435" s="20" t="s">
        <v>1673</v>
      </c>
      <c r="D435" s="161" t="n">
        <v>4627</v>
      </c>
      <c r="E435" s="161" t="n">
        <v>4680</v>
      </c>
      <c r="F435" s="161" t="n">
        <v>9307</v>
      </c>
      <c r="G435" s="161" t="n">
        <v>2221</v>
      </c>
      <c r="H435" s="161" t="n">
        <v>2363</v>
      </c>
      <c r="I435" s="161" t="n">
        <v>4130</v>
      </c>
      <c r="J435" s="20"/>
      <c r="K435" s="20" t="s">
        <v>448</v>
      </c>
      <c r="L435" s="20" t="s">
        <v>448</v>
      </c>
    </row>
    <row collapsed="false" customFormat="false" customHeight="false" hidden="false" ht="15" outlineLevel="0" r="436">
      <c r="A436" s="161" t="n">
        <v>85694</v>
      </c>
      <c r="B436" s="20" t="s">
        <v>1674</v>
      </c>
      <c r="C436" s="20" t="s">
        <v>1675</v>
      </c>
      <c r="D436" s="161" t="n">
        <v>26382</v>
      </c>
      <c r="E436" s="161" t="n">
        <v>26780</v>
      </c>
      <c r="F436" s="161" t="n">
        <v>53162</v>
      </c>
      <c r="G436" s="161" t="n">
        <v>13154</v>
      </c>
      <c r="H436" s="161" t="n">
        <v>13852</v>
      </c>
      <c r="I436" s="161" t="n">
        <v>24162</v>
      </c>
      <c r="J436" s="20"/>
      <c r="K436" s="20" t="s">
        <v>448</v>
      </c>
      <c r="L436" s="20" t="s">
        <v>448</v>
      </c>
    </row>
    <row collapsed="false" customFormat="false" customHeight="false" hidden="false" ht="15" outlineLevel="0" r="437">
      <c r="A437" s="161" t="n">
        <v>69804</v>
      </c>
      <c r="B437" s="20" t="s">
        <v>1345</v>
      </c>
      <c r="C437" s="20" t="s">
        <v>1676</v>
      </c>
      <c r="D437" s="161" t="n">
        <v>55400</v>
      </c>
      <c r="E437" s="161" t="n">
        <v>58968</v>
      </c>
      <c r="F437" s="161" t="n">
        <v>114368</v>
      </c>
      <c r="G437" s="161" t="n">
        <v>29520</v>
      </c>
      <c r="H437" s="161" t="n">
        <v>29422</v>
      </c>
      <c r="I437" s="161" t="n">
        <v>52662</v>
      </c>
      <c r="J437" s="20"/>
      <c r="K437" s="20" t="s">
        <v>448</v>
      </c>
      <c r="L437" s="20" t="s">
        <v>448</v>
      </c>
    </row>
    <row collapsed="false" customFormat="false" customHeight="false" hidden="false" ht="15" outlineLevel="0" r="438">
      <c r="A438" s="161" t="n">
        <v>69840</v>
      </c>
      <c r="B438" s="20" t="s">
        <v>1096</v>
      </c>
      <c r="C438" s="20" t="s">
        <v>1677</v>
      </c>
      <c r="D438" s="161" t="n">
        <v>39624</v>
      </c>
      <c r="E438" s="161" t="n">
        <v>43017</v>
      </c>
      <c r="F438" s="161" t="n">
        <v>82641</v>
      </c>
      <c r="G438" s="161" t="n">
        <v>21910</v>
      </c>
      <c r="H438" s="161" t="n">
        <v>22660</v>
      </c>
      <c r="I438" s="161" t="n">
        <v>40154</v>
      </c>
      <c r="J438" s="20"/>
      <c r="K438" s="20" t="s">
        <v>448</v>
      </c>
      <c r="L438" s="20" t="s">
        <v>448</v>
      </c>
    </row>
    <row collapsed="false" customFormat="false" customHeight="false" hidden="false" ht="15" outlineLevel="0" r="439">
      <c r="A439" s="161" t="n">
        <v>104990</v>
      </c>
      <c r="B439" s="20" t="s">
        <v>1274</v>
      </c>
      <c r="C439" s="20" t="s">
        <v>1678</v>
      </c>
      <c r="D439" s="161" t="n">
        <v>5591</v>
      </c>
      <c r="E439" s="161" t="n">
        <v>5524</v>
      </c>
      <c r="F439" s="161" t="n">
        <v>11115</v>
      </c>
      <c r="G439" s="161" t="n">
        <v>2675</v>
      </c>
      <c r="H439" s="161" t="n">
        <v>2790</v>
      </c>
      <c r="I439" s="161" t="n">
        <v>4954</v>
      </c>
      <c r="J439" s="20"/>
      <c r="K439" s="20" t="s">
        <v>448</v>
      </c>
      <c r="L439" s="20" t="s">
        <v>448</v>
      </c>
    </row>
    <row collapsed="false" customFormat="false" customHeight="false" hidden="false" ht="15" outlineLevel="0" r="440">
      <c r="A440" s="161" t="n">
        <v>69961</v>
      </c>
      <c r="B440" s="20" t="s">
        <v>1679</v>
      </c>
      <c r="C440" s="20" t="s">
        <v>1680</v>
      </c>
      <c r="D440" s="161" t="n">
        <v>23282</v>
      </c>
      <c r="E440" s="161" t="n">
        <v>24805</v>
      </c>
      <c r="F440" s="161" t="n">
        <v>48087</v>
      </c>
      <c r="G440" s="161" t="n">
        <v>12724</v>
      </c>
      <c r="H440" s="161" t="n">
        <v>12943</v>
      </c>
      <c r="I440" s="161" t="n">
        <v>22582</v>
      </c>
      <c r="J440" s="20"/>
      <c r="K440" s="20" t="s">
        <v>448</v>
      </c>
      <c r="L440" s="20" t="s">
        <v>448</v>
      </c>
    </row>
    <row collapsed="false" customFormat="false" customHeight="false" hidden="false" ht="15" outlineLevel="0" r="441">
      <c r="A441" s="161" t="n">
        <v>106656</v>
      </c>
      <c r="B441" s="20" t="s">
        <v>1349</v>
      </c>
      <c r="C441" s="20" t="s">
        <v>1681</v>
      </c>
      <c r="D441" s="161" t="n">
        <v>11412</v>
      </c>
      <c r="E441" s="161" t="n">
        <v>10719</v>
      </c>
      <c r="F441" s="161" t="n">
        <v>22131</v>
      </c>
      <c r="G441" s="161" t="n">
        <v>5224</v>
      </c>
      <c r="H441" s="161" t="n">
        <v>5586</v>
      </c>
      <c r="I441" s="161" t="n">
        <v>9660</v>
      </c>
      <c r="J441" s="20"/>
      <c r="K441" s="20" t="s">
        <v>448</v>
      </c>
      <c r="L441" s="20" t="s">
        <v>448</v>
      </c>
    </row>
    <row collapsed="false" customFormat="false" customHeight="false" hidden="false" ht="15" outlineLevel="0" r="442">
      <c r="A442" s="161" t="n">
        <v>106639</v>
      </c>
      <c r="B442" s="20" t="s">
        <v>1682</v>
      </c>
      <c r="C442" s="20" t="s">
        <v>1683</v>
      </c>
      <c r="D442" s="161" t="n">
        <v>2495</v>
      </c>
      <c r="E442" s="161" t="n">
        <v>2391</v>
      </c>
      <c r="F442" s="161" t="n">
        <v>4886</v>
      </c>
      <c r="G442" s="161" t="n">
        <v>1230</v>
      </c>
      <c r="H442" s="161" t="n">
        <v>1537</v>
      </c>
      <c r="I442" s="161" t="n">
        <v>2378</v>
      </c>
      <c r="J442" s="20"/>
      <c r="K442" s="20" t="s">
        <v>448</v>
      </c>
      <c r="L442" s="20" t="s">
        <v>448</v>
      </c>
    </row>
    <row collapsed="false" customFormat="false" customHeight="false" hidden="false" ht="15" outlineLevel="0" r="443">
      <c r="A443" s="161" t="n">
        <v>25234</v>
      </c>
      <c r="B443" s="20" t="s">
        <v>1684</v>
      </c>
      <c r="C443" s="20" t="s">
        <v>1685</v>
      </c>
      <c r="D443" s="161" t="n">
        <v>3703</v>
      </c>
      <c r="E443" s="161" t="n">
        <v>3519</v>
      </c>
      <c r="F443" s="161" t="n">
        <v>7222</v>
      </c>
      <c r="G443" s="161" t="n">
        <v>1868</v>
      </c>
      <c r="H443" s="161" t="n">
        <v>2453</v>
      </c>
      <c r="I443" s="161" t="n">
        <v>3584</v>
      </c>
      <c r="J443" s="20"/>
      <c r="K443" s="20" t="s">
        <v>448</v>
      </c>
      <c r="L443" s="20" t="s">
        <v>448</v>
      </c>
    </row>
    <row collapsed="false" customFormat="false" customHeight="false" hidden="false" ht="15" outlineLevel="0" r="444">
      <c r="A444" s="161" t="n">
        <v>69874</v>
      </c>
      <c r="B444" s="20" t="s">
        <v>1148</v>
      </c>
      <c r="C444" s="20" t="s">
        <v>1686</v>
      </c>
      <c r="D444" s="161" t="n">
        <v>8722</v>
      </c>
      <c r="E444" s="161" t="n">
        <v>8397</v>
      </c>
      <c r="F444" s="161" t="n">
        <v>17119</v>
      </c>
      <c r="G444" s="161" t="n">
        <v>3973</v>
      </c>
      <c r="H444" s="161" t="n">
        <v>4178</v>
      </c>
      <c r="I444" s="161" t="n">
        <v>7408</v>
      </c>
      <c r="J444" s="20"/>
      <c r="K444" s="20" t="s">
        <v>448</v>
      </c>
      <c r="L444" s="20" t="s">
        <v>448</v>
      </c>
    </row>
    <row collapsed="false" customFormat="false" customHeight="false" hidden="false" ht="15" outlineLevel="0" r="445">
      <c r="A445" s="161" t="n">
        <v>106634</v>
      </c>
      <c r="B445" s="20" t="s">
        <v>1687</v>
      </c>
      <c r="C445" s="20" t="s">
        <v>1688</v>
      </c>
      <c r="D445" s="161" t="n">
        <v>2486</v>
      </c>
      <c r="E445" s="161" t="n">
        <v>2377</v>
      </c>
      <c r="F445" s="161" t="n">
        <v>4863</v>
      </c>
      <c r="G445" s="161" t="n">
        <v>1196</v>
      </c>
      <c r="H445" s="161" t="n">
        <v>1480</v>
      </c>
      <c r="I445" s="161" t="n">
        <v>2202</v>
      </c>
      <c r="J445" s="20"/>
      <c r="K445" s="20" t="s">
        <v>448</v>
      </c>
      <c r="L445" s="20" t="s">
        <v>448</v>
      </c>
    </row>
    <row collapsed="false" customFormat="false" customHeight="false" hidden="false" ht="15" outlineLevel="0" r="446">
      <c r="A446" s="161" t="n">
        <v>19000</v>
      </c>
      <c r="B446" s="20" t="s">
        <v>899</v>
      </c>
      <c r="C446" s="20" t="s">
        <v>1689</v>
      </c>
      <c r="D446" s="161" t="n">
        <v>9647</v>
      </c>
      <c r="E446" s="161" t="n">
        <v>9440</v>
      </c>
      <c r="F446" s="161" t="n">
        <v>19087</v>
      </c>
      <c r="G446" s="161" t="n">
        <v>5534</v>
      </c>
      <c r="H446" s="161" t="n">
        <v>6730</v>
      </c>
      <c r="I446" s="161" t="n">
        <v>10522</v>
      </c>
      <c r="J446" s="20"/>
      <c r="K446" s="20" t="s">
        <v>448</v>
      </c>
      <c r="L446" s="20" t="s">
        <v>448</v>
      </c>
    </row>
    <row collapsed="false" customFormat="false" customHeight="false" hidden="false" ht="15" outlineLevel="0" r="447">
      <c r="A447" s="161" t="n">
        <v>69794</v>
      </c>
      <c r="B447" s="20" t="s">
        <v>1690</v>
      </c>
      <c r="C447" s="20" t="s">
        <v>1691</v>
      </c>
      <c r="D447" s="161" t="n">
        <v>2207</v>
      </c>
      <c r="E447" s="161" t="n">
        <v>1778</v>
      </c>
      <c r="F447" s="161" t="n">
        <v>3985</v>
      </c>
      <c r="G447" s="161" t="n">
        <v>1294</v>
      </c>
      <c r="H447" s="161" t="n">
        <v>2091</v>
      </c>
      <c r="I447" s="161" t="n">
        <v>2492</v>
      </c>
      <c r="J447" s="20"/>
      <c r="K447" s="20" t="s">
        <v>448</v>
      </c>
      <c r="L447" s="20" t="s">
        <v>448</v>
      </c>
    </row>
    <row collapsed="false" customFormat="false" customHeight="false" hidden="false" ht="15" outlineLevel="0" r="448">
      <c r="A448" s="161" t="n">
        <v>91258</v>
      </c>
      <c r="B448" s="20" t="s">
        <v>944</v>
      </c>
      <c r="C448" s="20" t="s">
        <v>1692</v>
      </c>
      <c r="D448" s="161" t="n">
        <v>6708</v>
      </c>
      <c r="E448" s="161" t="n">
        <v>6449</v>
      </c>
      <c r="F448" s="161" t="n">
        <v>13157</v>
      </c>
      <c r="G448" s="161" t="n">
        <v>4055</v>
      </c>
      <c r="H448" s="161" t="n">
        <v>5652</v>
      </c>
      <c r="I448" s="161" t="n">
        <v>7724</v>
      </c>
      <c r="J448" s="20"/>
      <c r="K448" s="20" t="s">
        <v>448</v>
      </c>
      <c r="L448" s="20" t="s">
        <v>448</v>
      </c>
    </row>
    <row collapsed="false" customFormat="false" customHeight="false" hidden="false" ht="15" outlineLevel="0" r="449">
      <c r="A449" s="161" t="n">
        <v>25101</v>
      </c>
      <c r="B449" s="20" t="s">
        <v>948</v>
      </c>
      <c r="C449" s="20" t="s">
        <v>1693</v>
      </c>
      <c r="D449" s="161" t="n">
        <v>10381</v>
      </c>
      <c r="E449" s="161" t="n">
        <v>10363</v>
      </c>
      <c r="F449" s="161" t="n">
        <v>20744</v>
      </c>
      <c r="G449" s="161" t="n">
        <v>6417</v>
      </c>
      <c r="H449" s="161" t="n">
        <v>7833</v>
      </c>
      <c r="I449" s="161" t="n">
        <v>12436</v>
      </c>
      <c r="J449" s="20"/>
      <c r="K449" s="20" t="s">
        <v>448</v>
      </c>
      <c r="L449" s="20" t="s">
        <v>448</v>
      </c>
    </row>
    <row collapsed="false" customFormat="false" customHeight="false" hidden="false" ht="15" outlineLevel="0" r="450">
      <c r="A450" s="161" t="n">
        <v>56390</v>
      </c>
      <c r="B450" s="20" t="s">
        <v>1694</v>
      </c>
      <c r="C450" s="20" t="s">
        <v>1695</v>
      </c>
      <c r="D450" s="161" t="n">
        <v>62031</v>
      </c>
      <c r="E450" s="161" t="n">
        <v>63868</v>
      </c>
      <c r="F450" s="161" t="n">
        <v>125899</v>
      </c>
      <c r="G450" s="161" t="n">
        <v>36992</v>
      </c>
      <c r="H450" s="161" t="n">
        <v>39486</v>
      </c>
      <c r="I450" s="161" t="n">
        <v>68744</v>
      </c>
      <c r="J450" s="20"/>
      <c r="K450" s="20" t="s">
        <v>448</v>
      </c>
      <c r="L450" s="20" t="s">
        <v>448</v>
      </c>
    </row>
    <row collapsed="false" customFormat="false" customHeight="false" hidden="false" ht="15" outlineLevel="0" r="451">
      <c r="A451" s="161" t="n">
        <v>69788</v>
      </c>
      <c r="B451" s="20" t="s">
        <v>1696</v>
      </c>
      <c r="C451" s="20" t="s">
        <v>1697</v>
      </c>
      <c r="D451" s="161" t="n">
        <v>6097</v>
      </c>
      <c r="E451" s="161" t="n">
        <v>5682</v>
      </c>
      <c r="F451" s="161" t="n">
        <v>11779</v>
      </c>
      <c r="G451" s="161" t="n">
        <v>3508</v>
      </c>
      <c r="H451" s="161" t="n">
        <v>4249</v>
      </c>
      <c r="I451" s="161" t="n">
        <v>6788</v>
      </c>
      <c r="J451" s="20"/>
      <c r="K451" s="20" t="s">
        <v>448</v>
      </c>
      <c r="L451" s="20" t="s">
        <v>448</v>
      </c>
    </row>
    <row collapsed="false" customFormat="false" customHeight="false" hidden="false" ht="15" outlineLevel="0" r="452">
      <c r="A452" s="161" t="n">
        <v>56312</v>
      </c>
      <c r="B452" s="20" t="s">
        <v>1014</v>
      </c>
      <c r="C452" s="20" t="s">
        <v>1698</v>
      </c>
      <c r="D452" s="161" t="n">
        <v>14211</v>
      </c>
      <c r="E452" s="161" t="n">
        <v>14722</v>
      </c>
      <c r="F452" s="161" t="n">
        <v>28933</v>
      </c>
      <c r="G452" s="161" t="n">
        <v>9033</v>
      </c>
      <c r="H452" s="161" t="n">
        <v>11960</v>
      </c>
      <c r="I452" s="161" t="n">
        <v>17276</v>
      </c>
      <c r="J452" s="20"/>
      <c r="K452" s="20" t="s">
        <v>448</v>
      </c>
      <c r="L452" s="20" t="s">
        <v>448</v>
      </c>
    </row>
    <row collapsed="false" customFormat="false" customHeight="false" hidden="false" ht="15" outlineLevel="0" r="453">
      <c r="A453" s="161" t="n">
        <v>69856</v>
      </c>
      <c r="B453" s="20" t="s">
        <v>1699</v>
      </c>
      <c r="C453" s="20" t="s">
        <v>1700</v>
      </c>
      <c r="D453" s="161" t="n">
        <v>99602</v>
      </c>
      <c r="E453" s="161" t="n">
        <v>104417</v>
      </c>
      <c r="F453" s="161" t="n">
        <v>204019</v>
      </c>
      <c r="G453" s="161" t="n">
        <v>58559</v>
      </c>
      <c r="H453" s="161" t="n">
        <v>62166</v>
      </c>
      <c r="I453" s="161" t="n">
        <v>106634</v>
      </c>
      <c r="J453" s="20"/>
      <c r="K453" s="20" t="s">
        <v>448</v>
      </c>
      <c r="L453" s="20" t="s">
        <v>448</v>
      </c>
    </row>
    <row collapsed="false" customFormat="false" customHeight="false" hidden="false" ht="15" outlineLevel="0" r="454">
      <c r="A454" s="161" t="n">
        <v>106630</v>
      </c>
      <c r="B454" s="20" t="s">
        <v>1304</v>
      </c>
      <c r="C454" s="20" t="s">
        <v>1701</v>
      </c>
      <c r="D454" s="161" t="n">
        <v>2523</v>
      </c>
      <c r="E454" s="161" t="n">
        <v>2184</v>
      </c>
      <c r="F454" s="161" t="n">
        <v>4707</v>
      </c>
      <c r="G454" s="161" t="n">
        <v>1530</v>
      </c>
      <c r="H454" s="161" t="n">
        <v>1882</v>
      </c>
      <c r="I454" s="161" t="n">
        <v>2916</v>
      </c>
      <c r="J454" s="20"/>
      <c r="K454" s="20" t="s">
        <v>448</v>
      </c>
      <c r="L454" s="20" t="s">
        <v>448</v>
      </c>
    </row>
    <row collapsed="false" customFormat="false" customHeight="false" hidden="false" ht="15" outlineLevel="0" r="455">
      <c r="A455" s="161" t="n">
        <v>69768</v>
      </c>
      <c r="B455" s="20" t="s">
        <v>1702</v>
      </c>
      <c r="C455" s="20" t="s">
        <v>1703</v>
      </c>
      <c r="D455" s="161" t="n">
        <v>5773</v>
      </c>
      <c r="E455" s="161" t="n">
        <v>5320</v>
      </c>
      <c r="F455" s="161" t="n">
        <v>11093</v>
      </c>
      <c r="G455" s="161" t="n">
        <v>3481</v>
      </c>
      <c r="H455" s="161" t="n">
        <v>4196</v>
      </c>
      <c r="I455" s="161" t="n">
        <v>6598</v>
      </c>
      <c r="J455" s="20"/>
      <c r="K455" s="20" t="s">
        <v>447</v>
      </c>
      <c r="L455" s="20" t="s">
        <v>442</v>
      </c>
    </row>
    <row collapsed="false" customFormat="false" customHeight="false" hidden="false" ht="15" outlineLevel="0" r="456">
      <c r="A456" s="161" t="n">
        <v>69899</v>
      </c>
      <c r="B456" s="20" t="s">
        <v>1704</v>
      </c>
      <c r="C456" s="20" t="s">
        <v>1705</v>
      </c>
      <c r="D456" s="161" t="n">
        <v>55505</v>
      </c>
      <c r="E456" s="161" t="n">
        <v>52125</v>
      </c>
      <c r="F456" s="161" t="n">
        <v>107630</v>
      </c>
      <c r="G456" s="161" t="n">
        <v>32187</v>
      </c>
      <c r="H456" s="161" t="n">
        <v>36080</v>
      </c>
      <c r="I456" s="161" t="n">
        <v>59258</v>
      </c>
      <c r="J456" s="20"/>
      <c r="K456" s="20" t="s">
        <v>447</v>
      </c>
      <c r="L456" s="20" t="s">
        <v>442</v>
      </c>
    </row>
    <row collapsed="false" customFormat="false" customHeight="false" hidden="false" ht="15" outlineLevel="0" r="457">
      <c r="A457" s="161" t="n">
        <v>69875</v>
      </c>
      <c r="B457" s="20" t="s">
        <v>1706</v>
      </c>
      <c r="C457" s="20" t="s">
        <v>1707</v>
      </c>
      <c r="D457" s="161" t="n">
        <v>57451</v>
      </c>
      <c r="E457" s="161" t="n">
        <v>55816</v>
      </c>
      <c r="F457" s="161" t="n">
        <v>113267</v>
      </c>
      <c r="G457" s="161" t="n">
        <v>33809</v>
      </c>
      <c r="H457" s="161" t="n">
        <v>38278</v>
      </c>
      <c r="I457" s="161" t="n">
        <v>63404</v>
      </c>
      <c r="J457" s="20"/>
      <c r="K457" s="20" t="s">
        <v>447</v>
      </c>
      <c r="L457" s="20" t="s">
        <v>442</v>
      </c>
    </row>
    <row collapsed="false" customFormat="false" customHeight="false" hidden="false" ht="15" outlineLevel="0" r="458">
      <c r="A458" s="161" t="n">
        <v>18965</v>
      </c>
      <c r="B458" s="20" t="s">
        <v>1708</v>
      </c>
      <c r="C458" s="20" t="s">
        <v>1709</v>
      </c>
      <c r="D458" s="161" t="n">
        <v>9709</v>
      </c>
      <c r="E458" s="161" t="n">
        <v>9155</v>
      </c>
      <c r="F458" s="161" t="n">
        <v>18864</v>
      </c>
      <c r="G458" s="161" t="n">
        <v>5512</v>
      </c>
      <c r="H458" s="161" t="n">
        <v>6806</v>
      </c>
      <c r="I458" s="161" t="n">
        <v>10272</v>
      </c>
      <c r="J458" s="20"/>
      <c r="K458" s="20" t="s">
        <v>447</v>
      </c>
      <c r="L458" s="20" t="s">
        <v>442</v>
      </c>
    </row>
    <row collapsed="false" customFormat="false" customHeight="false" hidden="false" ht="15" outlineLevel="0" r="459">
      <c r="A459" s="161" t="n">
        <v>69853</v>
      </c>
      <c r="B459" s="20" t="s">
        <v>1710</v>
      </c>
      <c r="C459" s="20" t="s">
        <v>1711</v>
      </c>
      <c r="D459" s="161" t="n">
        <v>4902</v>
      </c>
      <c r="E459" s="161" t="n">
        <v>3848</v>
      </c>
      <c r="F459" s="161" t="n">
        <v>8750</v>
      </c>
      <c r="G459" s="161" t="n">
        <v>2571</v>
      </c>
      <c r="H459" s="161" t="n">
        <v>3228</v>
      </c>
      <c r="I459" s="161" t="n">
        <v>4864</v>
      </c>
      <c r="J459" s="20"/>
      <c r="K459" s="20" t="s">
        <v>447</v>
      </c>
      <c r="L459" s="20" t="s">
        <v>442</v>
      </c>
    </row>
    <row collapsed="false" customFormat="false" customHeight="false" hidden="false" ht="15" outlineLevel="0" r="460">
      <c r="A460" s="161" t="n">
        <v>48831</v>
      </c>
      <c r="B460" s="20" t="s">
        <v>1712</v>
      </c>
      <c r="C460" s="20" t="s">
        <v>1713</v>
      </c>
      <c r="D460" s="161" t="n">
        <v>4794</v>
      </c>
      <c r="E460" s="161" t="n">
        <v>4408</v>
      </c>
      <c r="F460" s="161" t="n">
        <v>9202</v>
      </c>
      <c r="G460" s="161" t="n">
        <v>2807</v>
      </c>
      <c r="H460" s="161" t="n">
        <v>3419</v>
      </c>
      <c r="I460" s="161" t="n">
        <v>5328</v>
      </c>
      <c r="J460" s="20"/>
      <c r="K460" s="20" t="s">
        <v>447</v>
      </c>
      <c r="L460" s="20" t="s">
        <v>442</v>
      </c>
    </row>
    <row collapsed="false" customFormat="false" customHeight="false" hidden="false" ht="15" outlineLevel="0" r="461">
      <c r="A461" s="161" t="n">
        <v>69805</v>
      </c>
      <c r="B461" s="20" t="s">
        <v>1714</v>
      </c>
      <c r="C461" s="20" t="s">
        <v>1715</v>
      </c>
      <c r="D461" s="161" t="n">
        <v>2953</v>
      </c>
      <c r="E461" s="161" t="n">
        <v>2205</v>
      </c>
      <c r="F461" s="161" t="n">
        <v>5158</v>
      </c>
      <c r="G461" s="161" t="n">
        <v>1429</v>
      </c>
      <c r="H461" s="161" t="n">
        <v>1874</v>
      </c>
      <c r="I461" s="161" t="n">
        <v>2742</v>
      </c>
      <c r="J461" s="20"/>
      <c r="K461" s="20" t="s">
        <v>447</v>
      </c>
      <c r="L461" s="20" t="s">
        <v>442</v>
      </c>
    </row>
    <row collapsed="false" customFormat="false" customHeight="false" hidden="false" ht="15" outlineLevel="0" r="462">
      <c r="A462" s="161" t="n">
        <v>69849</v>
      </c>
      <c r="B462" s="20" t="s">
        <v>1690</v>
      </c>
      <c r="C462" s="20" t="s">
        <v>1716</v>
      </c>
      <c r="D462" s="161" t="n">
        <v>21865</v>
      </c>
      <c r="E462" s="161" t="n">
        <v>22923</v>
      </c>
      <c r="F462" s="161" t="n">
        <v>44788</v>
      </c>
      <c r="G462" s="161" t="n">
        <v>14481</v>
      </c>
      <c r="H462" s="161" t="n">
        <v>16082</v>
      </c>
      <c r="I462" s="161" t="n">
        <v>27350</v>
      </c>
      <c r="J462" s="20"/>
      <c r="K462" s="20" t="s">
        <v>73</v>
      </c>
      <c r="L462" s="20" t="s">
        <v>73</v>
      </c>
    </row>
    <row collapsed="false" customFormat="false" customHeight="false" hidden="false" ht="15" outlineLevel="0" r="463">
      <c r="A463" s="161" t="n">
        <v>69752</v>
      </c>
      <c r="B463" s="20" t="s">
        <v>1717</v>
      </c>
      <c r="C463" s="20" t="s">
        <v>1718</v>
      </c>
      <c r="D463" s="161" t="n">
        <v>39780</v>
      </c>
      <c r="E463" s="161" t="n">
        <v>42320</v>
      </c>
      <c r="F463" s="161" t="n">
        <v>82100</v>
      </c>
      <c r="G463" s="161" t="n">
        <v>27951</v>
      </c>
      <c r="H463" s="161" t="n">
        <v>32510</v>
      </c>
      <c r="I463" s="161" t="n">
        <v>53528</v>
      </c>
      <c r="J463" s="20"/>
      <c r="K463" s="20" t="s">
        <v>73</v>
      </c>
      <c r="L463" s="20" t="s">
        <v>73</v>
      </c>
    </row>
    <row collapsed="false" customFormat="false" customHeight="false" hidden="false" ht="15" outlineLevel="0" r="464">
      <c r="A464" s="161" t="n">
        <v>69915</v>
      </c>
      <c r="B464" s="20" t="s">
        <v>1719</v>
      </c>
      <c r="C464" s="20" t="s">
        <v>1720</v>
      </c>
      <c r="D464" s="161" t="n">
        <v>87793</v>
      </c>
      <c r="E464" s="161" t="n">
        <v>90299</v>
      </c>
      <c r="F464" s="161" t="n">
        <v>178092</v>
      </c>
      <c r="G464" s="161" t="n">
        <v>56560</v>
      </c>
      <c r="H464" s="161" t="n">
        <v>62458</v>
      </c>
      <c r="I464" s="161" t="n">
        <v>106268</v>
      </c>
      <c r="J464" s="20"/>
      <c r="K464" s="20" t="s">
        <v>446</v>
      </c>
      <c r="L464" s="20" t="s">
        <v>446</v>
      </c>
    </row>
    <row collapsed="false" customFormat="false" customHeight="false" hidden="false" ht="15" outlineLevel="0" r="465">
      <c r="A465" s="161" t="n">
        <v>56292</v>
      </c>
      <c r="B465" s="20" t="s">
        <v>1721</v>
      </c>
      <c r="C465" s="20" t="s">
        <v>1722</v>
      </c>
      <c r="D465" s="161" t="n">
        <v>42453</v>
      </c>
      <c r="E465" s="161" t="n">
        <v>44457</v>
      </c>
      <c r="F465" s="161" t="n">
        <v>86910</v>
      </c>
      <c r="G465" s="161" t="n">
        <v>27693</v>
      </c>
      <c r="H465" s="161" t="n">
        <v>30390</v>
      </c>
      <c r="I465" s="161" t="n">
        <v>51942</v>
      </c>
      <c r="J465" s="20"/>
      <c r="K465" s="20" t="s">
        <v>73</v>
      </c>
      <c r="L465" s="20" t="s">
        <v>73</v>
      </c>
    </row>
    <row collapsed="false" customFormat="false" customHeight="false" hidden="false" ht="15" outlineLevel="0" r="466">
      <c r="A466" s="161" t="n">
        <v>69893</v>
      </c>
      <c r="B466" s="20" t="s">
        <v>1723</v>
      </c>
      <c r="C466" s="20" t="s">
        <v>1724</v>
      </c>
      <c r="D466" s="161" t="n">
        <v>10557</v>
      </c>
      <c r="E466" s="161" t="n">
        <v>10333</v>
      </c>
      <c r="F466" s="161" t="n">
        <v>20890</v>
      </c>
      <c r="G466" s="161" t="n">
        <v>5860</v>
      </c>
      <c r="H466" s="161" t="n">
        <v>7389</v>
      </c>
      <c r="I466" s="161" t="n">
        <v>11142</v>
      </c>
      <c r="J466" s="20"/>
      <c r="K466" s="20" t="s">
        <v>446</v>
      </c>
      <c r="L466" s="20" t="s">
        <v>446</v>
      </c>
    </row>
    <row collapsed="false" customFormat="false" customHeight="false" hidden="false" ht="15" outlineLevel="0" r="467">
      <c r="A467" s="161" t="n">
        <v>91180</v>
      </c>
      <c r="B467" s="20" t="s">
        <v>1725</v>
      </c>
      <c r="C467" s="20" t="s">
        <v>1726</v>
      </c>
      <c r="D467" s="161" t="n">
        <v>93181</v>
      </c>
      <c r="E467" s="161" t="n">
        <v>97843</v>
      </c>
      <c r="F467" s="161" t="n">
        <v>191024</v>
      </c>
      <c r="G467" s="161" t="n">
        <v>64397</v>
      </c>
      <c r="H467" s="161" t="n">
        <v>74256</v>
      </c>
      <c r="I467" s="161" t="n">
        <v>124168</v>
      </c>
      <c r="J467" s="20"/>
      <c r="K467" s="20" t="s">
        <v>443</v>
      </c>
      <c r="L467" s="20" t="s">
        <v>443</v>
      </c>
    </row>
    <row collapsed="false" customFormat="false" customHeight="false" hidden="false" ht="15" outlineLevel="0" r="468">
      <c r="A468" s="161" t="n">
        <v>69855</v>
      </c>
      <c r="B468" s="20" t="s">
        <v>1727</v>
      </c>
      <c r="C468" s="20" t="s">
        <v>1728</v>
      </c>
      <c r="D468" s="161" t="n">
        <v>86966</v>
      </c>
      <c r="E468" s="161" t="n">
        <v>89444</v>
      </c>
      <c r="F468" s="161" t="n">
        <v>176410</v>
      </c>
      <c r="G468" s="161" t="n">
        <v>49969</v>
      </c>
      <c r="H468" s="161" t="n">
        <v>51437</v>
      </c>
      <c r="I468" s="161" t="n">
        <v>90946</v>
      </c>
      <c r="J468" s="20"/>
      <c r="K468" s="20" t="s">
        <v>64</v>
      </c>
      <c r="L468" s="20" t="s">
        <v>64</v>
      </c>
    </row>
    <row collapsed="false" customFormat="false" customHeight="false" hidden="false" ht="15" outlineLevel="0" r="469">
      <c r="A469" s="161" t="n">
        <v>69803</v>
      </c>
      <c r="B469" s="20" t="s">
        <v>1729</v>
      </c>
      <c r="C469" s="20" t="s">
        <v>1730</v>
      </c>
      <c r="D469" s="161" t="n">
        <v>32551</v>
      </c>
      <c r="E469" s="161" t="n">
        <v>34124</v>
      </c>
      <c r="F469" s="161" t="n">
        <v>66675</v>
      </c>
      <c r="G469" s="161" t="n">
        <v>21896</v>
      </c>
      <c r="H469" s="161" t="n">
        <v>26030</v>
      </c>
      <c r="I469" s="161" t="n">
        <v>42084</v>
      </c>
      <c r="J469" s="20"/>
      <c r="K469" s="20" t="s">
        <v>73</v>
      </c>
      <c r="L469" s="20" t="s">
        <v>73</v>
      </c>
    </row>
    <row collapsed="false" customFormat="false" customHeight="false" hidden="false" ht="15" outlineLevel="0" r="470">
      <c r="A470" s="161" t="n">
        <v>25235</v>
      </c>
      <c r="B470" s="20" t="s">
        <v>1699</v>
      </c>
      <c r="C470" s="20" t="s">
        <v>1731</v>
      </c>
      <c r="D470" s="161" t="n">
        <v>250959</v>
      </c>
      <c r="E470" s="161" t="n">
        <v>274134</v>
      </c>
      <c r="F470" s="161" t="n">
        <v>525093</v>
      </c>
      <c r="G470" s="161" t="n">
        <v>165133</v>
      </c>
      <c r="H470" s="161" t="n">
        <v>182841</v>
      </c>
      <c r="I470" s="161" t="n">
        <v>306196</v>
      </c>
      <c r="J470" s="20"/>
      <c r="K470" s="20" t="s">
        <v>446</v>
      </c>
      <c r="L470" s="20" t="s">
        <v>446</v>
      </c>
    </row>
    <row collapsed="false" customFormat="false" customHeight="false" hidden="false" ht="15" outlineLevel="0" r="471">
      <c r="A471" s="161" t="n">
        <v>69756</v>
      </c>
      <c r="B471" s="20" t="s">
        <v>1732</v>
      </c>
      <c r="C471" s="20" t="s">
        <v>1733</v>
      </c>
      <c r="D471" s="161" t="n">
        <v>51674</v>
      </c>
      <c r="E471" s="161" t="n">
        <v>53272</v>
      </c>
      <c r="F471" s="161" t="n">
        <v>104946</v>
      </c>
      <c r="G471" s="161" t="n">
        <v>34327</v>
      </c>
      <c r="H471" s="161" t="n">
        <v>40178</v>
      </c>
      <c r="I471" s="161" t="n">
        <v>66084</v>
      </c>
      <c r="J471" s="20"/>
      <c r="K471" s="20" t="s">
        <v>446</v>
      </c>
      <c r="L471" s="20" t="s">
        <v>446</v>
      </c>
    </row>
    <row collapsed="false" customFormat="false" customHeight="false" hidden="false" ht="15" outlineLevel="0" r="472">
      <c r="A472" s="161" t="n">
        <v>69896</v>
      </c>
      <c r="B472" s="20" t="s">
        <v>1066</v>
      </c>
      <c r="C472" s="20" t="s">
        <v>1734</v>
      </c>
      <c r="D472" s="161" t="n">
        <v>15043</v>
      </c>
      <c r="E472" s="161" t="n">
        <v>14789</v>
      </c>
      <c r="F472" s="161" t="n">
        <v>29832</v>
      </c>
      <c r="G472" s="161" t="n">
        <v>8744</v>
      </c>
      <c r="H472" s="161" t="n">
        <v>10552</v>
      </c>
      <c r="I472" s="161" t="n">
        <v>16824</v>
      </c>
      <c r="J472" s="20"/>
      <c r="K472" s="20" t="s">
        <v>64</v>
      </c>
      <c r="L472" s="20" t="s">
        <v>64</v>
      </c>
    </row>
    <row collapsed="false" customFormat="false" customHeight="false" hidden="false" ht="15" outlineLevel="0" r="473">
      <c r="A473" s="161" t="n">
        <v>18966</v>
      </c>
      <c r="B473" s="20" t="s">
        <v>73</v>
      </c>
      <c r="C473" s="20" t="s">
        <v>1735</v>
      </c>
      <c r="D473" s="161" t="n">
        <v>571506</v>
      </c>
      <c r="E473" s="161" t="n">
        <v>622099</v>
      </c>
      <c r="F473" s="161" t="n">
        <v>1193605</v>
      </c>
      <c r="G473" s="161" t="n">
        <v>392533</v>
      </c>
      <c r="H473" s="161" t="n">
        <v>434485</v>
      </c>
      <c r="I473" s="161" t="n">
        <v>709014</v>
      </c>
      <c r="J473" s="20"/>
      <c r="K473" s="20" t="s">
        <v>73</v>
      </c>
      <c r="L473" s="20" t="s">
        <v>73</v>
      </c>
    </row>
    <row collapsed="false" customFormat="false" customHeight="false" hidden="false" ht="15" outlineLevel="0" r="474">
      <c r="A474" s="161" t="n">
        <v>69789</v>
      </c>
      <c r="B474" s="20" t="s">
        <v>1736</v>
      </c>
      <c r="C474" s="20" t="s">
        <v>1737</v>
      </c>
      <c r="D474" s="161" t="n">
        <v>34019</v>
      </c>
      <c r="E474" s="161" t="n">
        <v>34859</v>
      </c>
      <c r="F474" s="161" t="n">
        <v>68878</v>
      </c>
      <c r="G474" s="161" t="n">
        <v>21776</v>
      </c>
      <c r="H474" s="161" t="n">
        <v>25236</v>
      </c>
      <c r="I474" s="161" t="n">
        <v>41542</v>
      </c>
      <c r="J474" s="20"/>
      <c r="K474" s="20" t="s">
        <v>64</v>
      </c>
      <c r="L474" s="20" t="s">
        <v>64</v>
      </c>
    </row>
    <row collapsed="false" customFormat="false" customHeight="false" hidden="false" ht="15" outlineLevel="0" r="475">
      <c r="A475" s="161" t="n">
        <v>69741</v>
      </c>
      <c r="B475" s="20" t="s">
        <v>1224</v>
      </c>
      <c r="C475" s="20" t="s">
        <v>1738</v>
      </c>
      <c r="D475" s="161" t="n">
        <v>15497</v>
      </c>
      <c r="E475" s="161" t="n">
        <v>15462</v>
      </c>
      <c r="F475" s="161" t="n">
        <v>30959</v>
      </c>
      <c r="G475" s="161" t="n">
        <v>9103</v>
      </c>
      <c r="H475" s="161" t="n">
        <v>10618</v>
      </c>
      <c r="I475" s="161" t="n">
        <v>17474</v>
      </c>
      <c r="J475" s="20"/>
      <c r="K475" s="20" t="s">
        <v>64</v>
      </c>
      <c r="L475" s="20" t="s">
        <v>64</v>
      </c>
    </row>
    <row collapsed="false" customFormat="false" customHeight="false" hidden="false" ht="15" outlineLevel="0" r="476">
      <c r="A476" s="161" t="n">
        <v>56246</v>
      </c>
      <c r="B476" s="20" t="s">
        <v>1739</v>
      </c>
      <c r="C476" s="20" t="s">
        <v>1740</v>
      </c>
      <c r="D476" s="161" t="n">
        <v>40134</v>
      </c>
      <c r="E476" s="161" t="n">
        <v>40706</v>
      </c>
      <c r="F476" s="161" t="n">
        <v>80840</v>
      </c>
      <c r="G476" s="161" t="n">
        <v>25662</v>
      </c>
      <c r="H476" s="161" t="n">
        <v>30121</v>
      </c>
      <c r="I476" s="161" t="n">
        <v>48712</v>
      </c>
      <c r="J476" s="20"/>
      <c r="K476" s="20" t="s">
        <v>446</v>
      </c>
      <c r="L476" s="20" t="s">
        <v>446</v>
      </c>
    </row>
    <row collapsed="false" customFormat="false" customHeight="false" hidden="false" ht="15" outlineLevel="0" r="477">
      <c r="A477" s="161" t="n">
        <v>106663</v>
      </c>
      <c r="B477" s="20" t="s">
        <v>1226</v>
      </c>
      <c r="C477" s="20" t="s">
        <v>1741</v>
      </c>
      <c r="D477" s="161" t="n">
        <v>20124</v>
      </c>
      <c r="E477" s="161" t="n">
        <v>20780</v>
      </c>
      <c r="F477" s="161" t="n">
        <v>40904</v>
      </c>
      <c r="G477" s="161" t="n">
        <v>13113</v>
      </c>
      <c r="H477" s="161" t="n">
        <v>15278</v>
      </c>
      <c r="I477" s="161" t="n">
        <v>24974</v>
      </c>
      <c r="J477" s="20"/>
      <c r="K477" s="20" t="s">
        <v>64</v>
      </c>
      <c r="L477" s="20" t="s">
        <v>64</v>
      </c>
    </row>
    <row collapsed="false" customFormat="false" customHeight="false" hidden="false" ht="15" outlineLevel="0" r="478">
      <c r="A478" s="161" t="n">
        <v>104964</v>
      </c>
      <c r="B478" s="20" t="s">
        <v>1319</v>
      </c>
      <c r="C478" s="20" t="s">
        <v>1742</v>
      </c>
      <c r="D478" s="161" t="n">
        <v>76668</v>
      </c>
      <c r="E478" s="161" t="n">
        <v>80587</v>
      </c>
      <c r="F478" s="161" t="n">
        <v>157255</v>
      </c>
      <c r="G478" s="161" t="n">
        <v>48350</v>
      </c>
      <c r="H478" s="161" t="n">
        <v>52180</v>
      </c>
      <c r="I478" s="161" t="n">
        <v>89004</v>
      </c>
      <c r="J478" s="20"/>
      <c r="K478" s="20" t="s">
        <v>73</v>
      </c>
      <c r="L478" s="20" t="s">
        <v>73</v>
      </c>
    </row>
    <row collapsed="false" customFormat="false" customHeight="false" hidden="false" ht="15" outlineLevel="0" r="479">
      <c r="A479" s="161" t="n">
        <v>69862</v>
      </c>
      <c r="B479" s="20" t="s">
        <v>1274</v>
      </c>
      <c r="C479" s="20" t="s">
        <v>1743</v>
      </c>
      <c r="D479" s="161" t="n">
        <v>31405</v>
      </c>
      <c r="E479" s="161" t="n">
        <v>32437</v>
      </c>
      <c r="F479" s="161" t="n">
        <v>63842</v>
      </c>
      <c r="G479" s="161" t="n">
        <v>21473</v>
      </c>
      <c r="H479" s="161" t="n">
        <v>24541</v>
      </c>
      <c r="I479" s="161" t="n">
        <v>41574</v>
      </c>
      <c r="J479" s="20"/>
      <c r="K479" s="20" t="s">
        <v>446</v>
      </c>
      <c r="L479" s="20" t="s">
        <v>446</v>
      </c>
    </row>
    <row collapsed="false" customFormat="false" customHeight="false" hidden="false" ht="15" outlineLevel="0" r="480">
      <c r="A480" s="161" t="n">
        <v>106670</v>
      </c>
      <c r="B480" s="20" t="s">
        <v>1744</v>
      </c>
      <c r="C480" s="20" t="s">
        <v>1745</v>
      </c>
      <c r="D480" s="161" t="n">
        <v>25686</v>
      </c>
      <c r="E480" s="161" t="n">
        <v>25808</v>
      </c>
      <c r="F480" s="161" t="n">
        <v>51494</v>
      </c>
      <c r="G480" s="161" t="n">
        <v>14756</v>
      </c>
      <c r="H480" s="161" t="n">
        <v>17069</v>
      </c>
      <c r="I480" s="161" t="n">
        <v>27912</v>
      </c>
      <c r="J480" s="20"/>
      <c r="K480" s="20" t="s">
        <v>64</v>
      </c>
      <c r="L480" s="20" t="s">
        <v>64</v>
      </c>
    </row>
    <row collapsed="false" customFormat="false" customHeight="false" hidden="false" ht="15" outlineLevel="0" r="481">
      <c r="A481" s="161" t="n">
        <v>69751</v>
      </c>
      <c r="B481" s="20" t="s">
        <v>1746</v>
      </c>
      <c r="C481" s="20" t="s">
        <v>1747</v>
      </c>
      <c r="D481" s="161" t="n">
        <v>3913</v>
      </c>
      <c r="E481" s="161" t="n">
        <v>3697</v>
      </c>
      <c r="F481" s="161" t="n">
        <v>7610</v>
      </c>
      <c r="G481" s="161" t="n">
        <v>2087</v>
      </c>
      <c r="H481" s="161" t="n">
        <v>2655</v>
      </c>
      <c r="I481" s="161" t="n">
        <v>4046</v>
      </c>
      <c r="J481" s="20"/>
      <c r="K481" s="20" t="s">
        <v>45</v>
      </c>
      <c r="L481" s="20" t="s">
        <v>45</v>
      </c>
    </row>
    <row collapsed="false" customFormat="false" customHeight="false" hidden="false" ht="15" outlineLevel="0" r="482">
      <c r="A482" s="161" t="n">
        <v>69897</v>
      </c>
      <c r="B482" s="20" t="s">
        <v>1748</v>
      </c>
      <c r="C482" s="20" t="s">
        <v>1749</v>
      </c>
      <c r="D482" s="161" t="n">
        <v>9035</v>
      </c>
      <c r="E482" s="161" t="n">
        <v>8217</v>
      </c>
      <c r="F482" s="161" t="n">
        <v>17252</v>
      </c>
      <c r="G482" s="161" t="n">
        <v>3980</v>
      </c>
      <c r="H482" s="161" t="n">
        <v>4048</v>
      </c>
      <c r="I482" s="161" t="n">
        <v>6922</v>
      </c>
      <c r="J482" s="20"/>
      <c r="K482" s="20" t="s">
        <v>45</v>
      </c>
      <c r="L482" s="20" t="s">
        <v>45</v>
      </c>
    </row>
    <row collapsed="false" customFormat="false" customHeight="false" hidden="false" ht="15" outlineLevel="0" r="483">
      <c r="A483" s="161" t="n">
        <v>69847</v>
      </c>
      <c r="B483" s="20" t="s">
        <v>1750</v>
      </c>
      <c r="C483" s="20" t="s">
        <v>1751</v>
      </c>
      <c r="D483" s="161" t="n">
        <v>5433</v>
      </c>
      <c r="E483" s="161" t="n">
        <v>5490</v>
      </c>
      <c r="F483" s="161" t="n">
        <v>10923</v>
      </c>
      <c r="G483" s="161" t="n">
        <v>2520</v>
      </c>
      <c r="H483" s="161" t="n">
        <v>3122</v>
      </c>
      <c r="I483" s="161" t="n">
        <v>4908</v>
      </c>
      <c r="J483" s="20"/>
      <c r="K483" s="20" t="s">
        <v>45</v>
      </c>
      <c r="L483" s="20" t="s">
        <v>45</v>
      </c>
    </row>
    <row collapsed="false" customFormat="false" customHeight="false" hidden="false" ht="15" outlineLevel="0" r="484">
      <c r="A484" s="161" t="n">
        <v>19008</v>
      </c>
      <c r="B484" s="20" t="s">
        <v>897</v>
      </c>
      <c r="C484" s="20" t="s">
        <v>1752</v>
      </c>
      <c r="D484" s="161" t="n">
        <v>10548</v>
      </c>
      <c r="E484" s="161" t="n">
        <v>10215</v>
      </c>
      <c r="F484" s="161" t="n">
        <v>20763</v>
      </c>
      <c r="G484" s="161" t="n">
        <v>4897</v>
      </c>
      <c r="H484" s="161" t="n">
        <v>5177</v>
      </c>
      <c r="I484" s="161" t="n">
        <v>7794</v>
      </c>
      <c r="J484" s="20"/>
      <c r="K484" s="20" t="s">
        <v>45</v>
      </c>
      <c r="L484" s="20" t="s">
        <v>45</v>
      </c>
    </row>
    <row collapsed="false" customFormat="false" customHeight="false" hidden="false" ht="15" outlineLevel="0" r="485">
      <c r="A485" s="161" t="n">
        <v>106664</v>
      </c>
      <c r="B485" s="20" t="s">
        <v>1753</v>
      </c>
      <c r="C485" s="20" t="s">
        <v>1754</v>
      </c>
      <c r="D485" s="161" t="n">
        <v>69320</v>
      </c>
      <c r="E485" s="161" t="n">
        <v>72959</v>
      </c>
      <c r="F485" s="161" t="n">
        <v>142279</v>
      </c>
      <c r="G485" s="161" t="n">
        <v>35244</v>
      </c>
      <c r="H485" s="161" t="n">
        <v>38982</v>
      </c>
      <c r="I485" s="161" t="n">
        <v>66264</v>
      </c>
      <c r="J485" s="20"/>
      <c r="K485" s="20" t="s">
        <v>45</v>
      </c>
      <c r="L485" s="20" t="s">
        <v>45</v>
      </c>
    </row>
    <row collapsed="false" customFormat="false" customHeight="false" hidden="false" ht="15" outlineLevel="0" r="486">
      <c r="A486" s="161" t="n">
        <v>106677</v>
      </c>
      <c r="B486" s="20" t="s">
        <v>1690</v>
      </c>
      <c r="C486" s="20" t="s">
        <v>1755</v>
      </c>
      <c r="D486" s="161" t="n">
        <v>4734</v>
      </c>
      <c r="E486" s="161" t="n">
        <v>4509</v>
      </c>
      <c r="F486" s="161" t="n">
        <v>9243</v>
      </c>
      <c r="G486" s="161" t="n">
        <v>2473</v>
      </c>
      <c r="H486" s="161" t="n">
        <v>2617</v>
      </c>
      <c r="I486" s="161" t="n">
        <v>4314</v>
      </c>
      <c r="J486" s="20"/>
      <c r="K486" s="20" t="s">
        <v>45</v>
      </c>
      <c r="L486" s="20" t="s">
        <v>45</v>
      </c>
    </row>
    <row collapsed="false" customFormat="false" customHeight="false" hidden="false" ht="15" outlineLevel="0" r="487">
      <c r="A487" s="161" t="n">
        <v>69898</v>
      </c>
      <c r="B487" s="20" t="s">
        <v>1170</v>
      </c>
      <c r="C487" s="20" t="s">
        <v>1756</v>
      </c>
      <c r="D487" s="161" t="n">
        <v>127703</v>
      </c>
      <c r="E487" s="161" t="n">
        <v>139422</v>
      </c>
      <c r="F487" s="161" t="n">
        <v>267125</v>
      </c>
      <c r="G487" s="161" t="n">
        <v>68793</v>
      </c>
      <c r="H487" s="161" t="n">
        <v>78196</v>
      </c>
      <c r="I487" s="161" t="n">
        <v>128696</v>
      </c>
      <c r="J487" s="20"/>
      <c r="K487" s="20" t="s">
        <v>45</v>
      </c>
      <c r="L487" s="20" t="s">
        <v>45</v>
      </c>
    </row>
    <row collapsed="false" customFormat="false" customHeight="false" hidden="false" ht="15" outlineLevel="0" r="488">
      <c r="A488" s="161" t="n">
        <v>104994</v>
      </c>
      <c r="B488" s="20" t="s">
        <v>1757</v>
      </c>
      <c r="C488" s="20" t="s">
        <v>1758</v>
      </c>
      <c r="D488" s="161" t="n">
        <v>16313</v>
      </c>
      <c r="E488" s="161" t="n">
        <v>15091</v>
      </c>
      <c r="F488" s="161" t="n">
        <v>31404</v>
      </c>
      <c r="G488" s="161" t="n">
        <v>7522</v>
      </c>
      <c r="H488" s="161" t="n">
        <v>8435</v>
      </c>
      <c r="I488" s="161" t="n">
        <v>13318</v>
      </c>
      <c r="J488" s="20"/>
      <c r="K488" s="20" t="s">
        <v>45</v>
      </c>
      <c r="L488" s="20" t="s">
        <v>45</v>
      </c>
    </row>
    <row collapsed="false" customFormat="false" customHeight="false" hidden="false" ht="15" outlineLevel="0" r="489">
      <c r="A489" s="161" t="n">
        <v>69902</v>
      </c>
      <c r="B489" s="20" t="s">
        <v>1759</v>
      </c>
      <c r="C489" s="20" t="s">
        <v>1760</v>
      </c>
      <c r="D489" s="161" t="n">
        <v>17156</v>
      </c>
      <c r="E489" s="161" t="n">
        <v>17511</v>
      </c>
      <c r="F489" s="161" t="n">
        <v>34667</v>
      </c>
      <c r="G489" s="161" t="n">
        <v>9465</v>
      </c>
      <c r="H489" s="161" t="n">
        <v>11034</v>
      </c>
      <c r="I489" s="161" t="n">
        <v>18060</v>
      </c>
      <c r="J489" s="20"/>
      <c r="K489" s="20" t="s">
        <v>45</v>
      </c>
      <c r="L489" s="20" t="s">
        <v>45</v>
      </c>
    </row>
    <row collapsed="false" customFormat="false" customHeight="false" hidden="false" ht="15" outlineLevel="0" r="490">
      <c r="A490" s="161" t="n">
        <v>69782</v>
      </c>
      <c r="B490" s="20" t="s">
        <v>1761</v>
      </c>
      <c r="C490" s="20" t="s">
        <v>1762</v>
      </c>
      <c r="D490" s="161" t="n">
        <v>9486</v>
      </c>
      <c r="E490" s="161" t="n">
        <v>8334</v>
      </c>
      <c r="F490" s="161" t="n">
        <v>17820</v>
      </c>
      <c r="G490" s="161" t="n">
        <v>4084</v>
      </c>
      <c r="H490" s="161" t="n">
        <v>4290</v>
      </c>
      <c r="I490" s="161" t="n">
        <v>7418</v>
      </c>
      <c r="J490" s="20"/>
      <c r="K490" s="20" t="s">
        <v>45</v>
      </c>
      <c r="L490" s="20" t="s">
        <v>45</v>
      </c>
    </row>
    <row collapsed="false" customFormat="false" customHeight="false" hidden="false" ht="15" outlineLevel="0" r="491">
      <c r="A491" s="161" t="n">
        <v>48845</v>
      </c>
      <c r="B491" s="20" t="s">
        <v>1763</v>
      </c>
      <c r="C491" s="20" t="s">
        <v>1764</v>
      </c>
      <c r="D491" s="161" t="n">
        <v>18999</v>
      </c>
      <c r="E491" s="161" t="n">
        <v>19106</v>
      </c>
      <c r="F491" s="161" t="n">
        <v>38105</v>
      </c>
      <c r="G491" s="161" t="n">
        <v>9073</v>
      </c>
      <c r="H491" s="161" t="n">
        <v>9957</v>
      </c>
      <c r="I491" s="161" t="n">
        <v>16638</v>
      </c>
      <c r="J491" s="20"/>
      <c r="K491" s="20" t="s">
        <v>45</v>
      </c>
      <c r="L491" s="20" t="s">
        <v>45</v>
      </c>
    </row>
    <row collapsed="false" customFormat="false" customHeight="false" hidden="false" ht="15" outlineLevel="0" r="492">
      <c r="A492" s="161" t="n">
        <v>69930</v>
      </c>
      <c r="B492" s="20" t="s">
        <v>1765</v>
      </c>
      <c r="C492" s="20" t="s">
        <v>1766</v>
      </c>
      <c r="D492" s="161" t="n">
        <v>3935</v>
      </c>
      <c r="E492" s="161" t="n">
        <v>3667</v>
      </c>
      <c r="F492" s="161" t="n">
        <v>7602</v>
      </c>
      <c r="G492" s="161" t="n">
        <v>1950</v>
      </c>
      <c r="H492" s="161" t="n">
        <v>2338</v>
      </c>
      <c r="I492" s="161" t="n">
        <v>3590</v>
      </c>
      <c r="J492" s="20"/>
      <c r="K492" s="20" t="s">
        <v>45</v>
      </c>
      <c r="L492" s="20" t="s">
        <v>45</v>
      </c>
    </row>
    <row collapsed="false" customFormat="false" customHeight="false" hidden="false" ht="15" outlineLevel="0" r="493">
      <c r="A493" s="161" t="n">
        <v>25548</v>
      </c>
      <c r="B493" s="20" t="s">
        <v>1767</v>
      </c>
      <c r="C493" s="20" t="s">
        <v>1768</v>
      </c>
      <c r="D493" s="161" t="n">
        <v>7361</v>
      </c>
      <c r="E493" s="161" t="n">
        <v>6991</v>
      </c>
      <c r="F493" s="161" t="n">
        <v>14352</v>
      </c>
      <c r="G493" s="161" t="n">
        <v>3586</v>
      </c>
      <c r="H493" s="161" t="n">
        <v>2886</v>
      </c>
      <c r="I493" s="161" t="n">
        <v>4038</v>
      </c>
      <c r="J493" s="20"/>
      <c r="K493" s="20" t="s">
        <v>45</v>
      </c>
      <c r="L493" s="20" t="s">
        <v>45</v>
      </c>
    </row>
    <row collapsed="false" customFormat="false" customHeight="false" hidden="false" ht="15" outlineLevel="0" r="494">
      <c r="A494" s="161" t="n">
        <v>25652</v>
      </c>
      <c r="B494" s="20" t="s">
        <v>1769</v>
      </c>
      <c r="C494" s="20" t="s">
        <v>1770</v>
      </c>
      <c r="D494" s="161" t="n">
        <v>9240</v>
      </c>
      <c r="E494" s="161" t="n">
        <v>8811</v>
      </c>
      <c r="F494" s="161" t="n">
        <v>18051</v>
      </c>
      <c r="G494" s="161" t="n">
        <v>4180</v>
      </c>
      <c r="H494" s="161" t="n">
        <v>4444</v>
      </c>
      <c r="I494" s="161" t="n">
        <v>7574</v>
      </c>
      <c r="J494" s="20"/>
      <c r="K494" s="20" t="s">
        <v>45</v>
      </c>
      <c r="L494" s="20" t="s">
        <v>45</v>
      </c>
    </row>
    <row collapsed="false" customFormat="false" customHeight="false" hidden="false" ht="15" outlineLevel="0" r="495">
      <c r="A495" s="161" t="n">
        <v>104971</v>
      </c>
      <c r="B495" s="20" t="s">
        <v>1771</v>
      </c>
      <c r="C495" s="20" t="s">
        <v>1772</v>
      </c>
      <c r="D495" s="161" t="n">
        <v>9696</v>
      </c>
      <c r="E495" s="161" t="n">
        <v>10340</v>
      </c>
      <c r="F495" s="161" t="n">
        <v>20036</v>
      </c>
      <c r="G495" s="161" t="n">
        <v>4782</v>
      </c>
      <c r="H495" s="161" t="n">
        <v>5248</v>
      </c>
      <c r="I495" s="161" t="n">
        <v>8836</v>
      </c>
      <c r="J495" s="20"/>
      <c r="K495" s="20" t="s">
        <v>45</v>
      </c>
      <c r="L495" s="20" t="s">
        <v>45</v>
      </c>
    </row>
    <row collapsed="false" customFormat="false" customHeight="false" hidden="false" ht="15" outlineLevel="0" r="496">
      <c r="A496" s="161" t="n">
        <v>69760</v>
      </c>
      <c r="B496" s="20" t="s">
        <v>1773</v>
      </c>
      <c r="C496" s="20" t="s">
        <v>1774</v>
      </c>
      <c r="D496" s="161" t="n">
        <v>997</v>
      </c>
      <c r="E496" s="161" t="n">
        <v>893</v>
      </c>
      <c r="F496" s="161" t="n">
        <v>1890</v>
      </c>
      <c r="G496" s="161" t="n">
        <v>536</v>
      </c>
      <c r="H496" s="161" t="n">
        <v>644</v>
      </c>
      <c r="I496" s="161" t="n">
        <v>1042</v>
      </c>
      <c r="J496" s="20"/>
      <c r="K496" s="20" t="s">
        <v>45</v>
      </c>
      <c r="L496" s="20" t="s">
        <v>45</v>
      </c>
    </row>
    <row collapsed="false" customFormat="false" customHeight="false" hidden="false" ht="15" outlineLevel="0" r="497">
      <c r="A497" s="161" t="n">
        <v>69944</v>
      </c>
      <c r="B497" s="20" t="s">
        <v>1058</v>
      </c>
      <c r="C497" s="20" t="s">
        <v>1775</v>
      </c>
      <c r="D497" s="161" t="n">
        <v>16487</v>
      </c>
      <c r="E497" s="161" t="n">
        <v>15643</v>
      </c>
      <c r="F497" s="161" t="n">
        <v>32130</v>
      </c>
      <c r="G497" s="161" t="n">
        <v>7467</v>
      </c>
      <c r="H497" s="161" t="n">
        <v>7174</v>
      </c>
      <c r="I497" s="161" t="n">
        <v>12026</v>
      </c>
      <c r="J497" s="20"/>
      <c r="K497" s="20" t="s">
        <v>45</v>
      </c>
      <c r="L497" s="20" t="s">
        <v>45</v>
      </c>
    </row>
    <row collapsed="false" customFormat="false" customHeight="false" hidden="false" ht="15" outlineLevel="0" r="498">
      <c r="A498" s="161" t="n">
        <v>69858</v>
      </c>
      <c r="B498" s="20" t="s">
        <v>1776</v>
      </c>
      <c r="C498" s="20" t="s">
        <v>1777</v>
      </c>
      <c r="D498" s="161" t="n">
        <v>6989</v>
      </c>
      <c r="E498" s="161" t="n">
        <v>7019</v>
      </c>
      <c r="F498" s="161" t="n">
        <v>14008</v>
      </c>
      <c r="G498" s="161" t="n">
        <v>3784</v>
      </c>
      <c r="H498" s="161" t="n">
        <v>4371</v>
      </c>
      <c r="I498" s="161" t="n">
        <v>6942</v>
      </c>
      <c r="J498" s="20"/>
      <c r="K498" s="20" t="s">
        <v>45</v>
      </c>
      <c r="L498" s="20" t="s">
        <v>45</v>
      </c>
    </row>
    <row collapsed="false" customFormat="false" customHeight="false" hidden="false" ht="15" outlineLevel="0" r="499">
      <c r="A499" s="161" t="n">
        <v>69797</v>
      </c>
      <c r="B499" s="20" t="s">
        <v>1074</v>
      </c>
      <c r="C499" s="20" t="s">
        <v>1778</v>
      </c>
      <c r="D499" s="161" t="n">
        <v>10650</v>
      </c>
      <c r="E499" s="161" t="n">
        <v>9864</v>
      </c>
      <c r="F499" s="161" t="n">
        <v>20514</v>
      </c>
      <c r="G499" s="161" t="n">
        <v>5296</v>
      </c>
      <c r="H499" s="161" t="n">
        <v>6286</v>
      </c>
      <c r="I499" s="161" t="n">
        <v>9406</v>
      </c>
      <c r="J499" s="20"/>
      <c r="K499" s="20" t="s">
        <v>45</v>
      </c>
      <c r="L499" s="20" t="s">
        <v>45</v>
      </c>
    </row>
    <row collapsed="false" customFormat="false" customHeight="false" hidden="false" ht="15" outlineLevel="0" r="500">
      <c r="A500" s="161" t="n">
        <v>105007</v>
      </c>
      <c r="B500" s="20" t="s">
        <v>1779</v>
      </c>
      <c r="C500" s="20" t="s">
        <v>1780</v>
      </c>
      <c r="D500" s="161" t="n">
        <v>5284</v>
      </c>
      <c r="E500" s="161" t="n">
        <v>5284</v>
      </c>
      <c r="F500" s="161" t="n">
        <v>10568</v>
      </c>
      <c r="G500" s="161" t="n">
        <v>2807</v>
      </c>
      <c r="H500" s="161" t="n">
        <v>3206</v>
      </c>
      <c r="I500" s="161" t="n">
        <v>5198</v>
      </c>
      <c r="J500" s="20"/>
      <c r="K500" s="20" t="s">
        <v>45</v>
      </c>
      <c r="L500" s="20" t="s">
        <v>45</v>
      </c>
    </row>
    <row collapsed="false" customFormat="false" customHeight="false" hidden="false" ht="15" outlineLevel="0" r="501">
      <c r="A501" s="161" t="n">
        <v>69960</v>
      </c>
      <c r="B501" s="20" t="s">
        <v>1781</v>
      </c>
      <c r="C501" s="20" t="s">
        <v>1782</v>
      </c>
      <c r="D501" s="161" t="n">
        <v>27125</v>
      </c>
      <c r="E501" s="161" t="n">
        <v>27742</v>
      </c>
      <c r="F501" s="161" t="n">
        <v>54867</v>
      </c>
      <c r="G501" s="161" t="n">
        <v>13567</v>
      </c>
      <c r="H501" s="161" t="n">
        <v>15181</v>
      </c>
      <c r="I501" s="161" t="n">
        <v>22864</v>
      </c>
      <c r="J501" s="20"/>
      <c r="K501" s="20" t="s">
        <v>45</v>
      </c>
      <c r="L501" s="20" t="s">
        <v>45</v>
      </c>
    </row>
    <row collapsed="false" customFormat="false" customHeight="false" hidden="false" ht="15" outlineLevel="0" r="502">
      <c r="A502" s="161" t="n">
        <v>47141</v>
      </c>
      <c r="B502" s="20" t="s">
        <v>1096</v>
      </c>
      <c r="C502" s="20" t="s">
        <v>1783</v>
      </c>
      <c r="D502" s="161" t="n">
        <v>2594</v>
      </c>
      <c r="E502" s="161" t="n">
        <v>2421</v>
      </c>
      <c r="F502" s="161" t="n">
        <v>5015</v>
      </c>
      <c r="G502" s="161" t="n">
        <v>1468</v>
      </c>
      <c r="H502" s="161" t="n">
        <v>1733</v>
      </c>
      <c r="I502" s="161" t="n">
        <v>2758</v>
      </c>
      <c r="J502" s="20"/>
      <c r="K502" s="20" t="s">
        <v>45</v>
      </c>
      <c r="L502" s="20" t="s">
        <v>45</v>
      </c>
    </row>
    <row collapsed="false" customFormat="false" customHeight="false" hidden="false" ht="15" outlineLevel="0" r="503">
      <c r="A503" s="161" t="n">
        <v>69748</v>
      </c>
      <c r="B503" s="20" t="s">
        <v>1784</v>
      </c>
      <c r="C503" s="20" t="s">
        <v>1785</v>
      </c>
      <c r="D503" s="161" t="n">
        <v>22391</v>
      </c>
      <c r="E503" s="161" t="n">
        <v>22024</v>
      </c>
      <c r="F503" s="161" t="n">
        <v>44415</v>
      </c>
      <c r="G503" s="161" t="n">
        <v>10609</v>
      </c>
      <c r="H503" s="161" t="n">
        <v>11112</v>
      </c>
      <c r="I503" s="161" t="n">
        <v>18402</v>
      </c>
      <c r="J503" s="20"/>
      <c r="K503" s="20" t="s">
        <v>45</v>
      </c>
      <c r="L503" s="20" t="s">
        <v>45</v>
      </c>
    </row>
    <row collapsed="false" customFormat="false" customHeight="false" hidden="false" ht="15" outlineLevel="0" r="504">
      <c r="A504" s="161" t="n">
        <v>69786</v>
      </c>
      <c r="B504" s="20" t="s">
        <v>1786</v>
      </c>
      <c r="C504" s="20" t="s">
        <v>1787</v>
      </c>
      <c r="D504" s="161" t="n">
        <v>5845</v>
      </c>
      <c r="E504" s="161" t="n">
        <v>5372</v>
      </c>
      <c r="F504" s="161" t="n">
        <v>11217</v>
      </c>
      <c r="G504" s="161" t="n">
        <v>2718</v>
      </c>
      <c r="H504" s="161" t="n">
        <v>3307</v>
      </c>
      <c r="I504" s="161" t="n">
        <v>5304</v>
      </c>
      <c r="J504" s="20"/>
      <c r="K504" s="20" t="s">
        <v>45</v>
      </c>
      <c r="L504" s="20" t="s">
        <v>45</v>
      </c>
    </row>
    <row collapsed="false" customFormat="false" customHeight="false" hidden="false" ht="15" outlineLevel="0" r="505">
      <c r="A505" s="161" t="n">
        <v>18967</v>
      </c>
      <c r="B505" s="20" t="s">
        <v>1274</v>
      </c>
      <c r="C505" s="20" t="s">
        <v>1788</v>
      </c>
      <c r="D505" s="161" t="n">
        <v>4995</v>
      </c>
      <c r="E505" s="161" t="n">
        <v>4836</v>
      </c>
      <c r="F505" s="161" t="n">
        <v>9831</v>
      </c>
      <c r="G505" s="161" t="n">
        <v>2261</v>
      </c>
      <c r="H505" s="161" t="n">
        <v>2425</v>
      </c>
      <c r="I505" s="161" t="n">
        <v>4132</v>
      </c>
      <c r="J505" s="20"/>
      <c r="K505" s="20" t="s">
        <v>45</v>
      </c>
      <c r="L505" s="20" t="s">
        <v>45</v>
      </c>
    </row>
    <row collapsed="false" customFormat="false" customHeight="false" hidden="false" ht="15" outlineLevel="0" r="506">
      <c r="A506" s="161" t="n">
        <v>69755</v>
      </c>
      <c r="B506" s="20" t="s">
        <v>1349</v>
      </c>
      <c r="C506" s="20" t="s">
        <v>1789</v>
      </c>
      <c r="D506" s="161" t="n">
        <v>2392</v>
      </c>
      <c r="E506" s="161" t="n">
        <v>2215</v>
      </c>
      <c r="F506" s="161" t="n">
        <v>4607</v>
      </c>
      <c r="G506" s="161" t="n">
        <v>1057</v>
      </c>
      <c r="H506" s="161" t="n">
        <v>1315</v>
      </c>
      <c r="I506" s="161" t="n">
        <v>2082</v>
      </c>
      <c r="J506" s="20"/>
      <c r="K506" s="20" t="s">
        <v>45</v>
      </c>
      <c r="L506" s="20" t="s">
        <v>45</v>
      </c>
    </row>
    <row collapsed="false" customFormat="false" customHeight="false" hidden="false" ht="15" outlineLevel="0" r="507">
      <c r="A507" s="161" t="n">
        <v>69827</v>
      </c>
      <c r="B507" s="20" t="s">
        <v>1790</v>
      </c>
      <c r="C507" s="20" t="s">
        <v>1791</v>
      </c>
      <c r="D507" s="161" t="n">
        <v>4011</v>
      </c>
      <c r="E507" s="161" t="n">
        <v>3701</v>
      </c>
      <c r="F507" s="161" t="n">
        <v>7712</v>
      </c>
      <c r="G507" s="161" t="n">
        <v>1819</v>
      </c>
      <c r="H507" s="161" t="n">
        <v>1851</v>
      </c>
      <c r="I507" s="161" t="n">
        <v>3240</v>
      </c>
      <c r="J507" s="20"/>
      <c r="K507" s="20" t="s">
        <v>45</v>
      </c>
      <c r="L507" s="20" t="s">
        <v>45</v>
      </c>
    </row>
    <row collapsed="false" customFormat="false" customHeight="false" hidden="false" ht="15" outlineLevel="0" r="508">
      <c r="A508" s="161" t="n">
        <v>69800</v>
      </c>
      <c r="B508" s="20" t="s">
        <v>1792</v>
      </c>
      <c r="C508" s="20" t="s">
        <v>1793</v>
      </c>
      <c r="D508" s="161" t="n">
        <v>18979</v>
      </c>
      <c r="E508" s="161" t="n">
        <v>17972</v>
      </c>
      <c r="F508" s="161" t="n">
        <v>36951</v>
      </c>
      <c r="G508" s="161" t="n">
        <v>8807</v>
      </c>
      <c r="H508" s="161" t="n">
        <v>10335</v>
      </c>
      <c r="I508" s="161" t="n">
        <v>16788</v>
      </c>
      <c r="J508" s="20"/>
      <c r="K508" s="20" t="s">
        <v>45</v>
      </c>
      <c r="L508" s="20" t="s">
        <v>45</v>
      </c>
    </row>
    <row collapsed="false" customFormat="false" customHeight="false" hidden="false" ht="15" outlineLevel="0" r="509">
      <c r="A509" s="161" t="n">
        <v>69769</v>
      </c>
      <c r="B509" s="20" t="s">
        <v>1794</v>
      </c>
      <c r="C509" s="20" t="s">
        <v>1795</v>
      </c>
      <c r="D509" s="161" t="n">
        <v>89223</v>
      </c>
      <c r="E509" s="161" t="n">
        <v>91276</v>
      </c>
      <c r="F509" s="161" t="n">
        <v>180499</v>
      </c>
      <c r="G509" s="161" t="n">
        <v>42757</v>
      </c>
      <c r="H509" s="161" t="n">
        <v>42951</v>
      </c>
      <c r="I509" s="161" t="n">
        <v>77300</v>
      </c>
      <c r="J509" s="20"/>
      <c r="K509" s="20" t="s">
        <v>45</v>
      </c>
      <c r="L509" s="20" t="s">
        <v>45</v>
      </c>
    </row>
    <row collapsed="false" customFormat="false" customHeight="false" hidden="false" ht="15" outlineLevel="0" r="510">
      <c r="A510" s="161" t="n">
        <v>69894</v>
      </c>
      <c r="B510" s="20" t="s">
        <v>1796</v>
      </c>
      <c r="C510" s="20" t="s">
        <v>1797</v>
      </c>
      <c r="D510" s="161" t="n">
        <v>39556</v>
      </c>
      <c r="E510" s="161" t="n">
        <v>41179</v>
      </c>
      <c r="F510" s="161" t="n">
        <v>80735</v>
      </c>
      <c r="G510" s="161" t="n">
        <v>19864</v>
      </c>
      <c r="H510" s="161" t="n">
        <v>20605</v>
      </c>
      <c r="I510" s="161" t="n">
        <v>36696</v>
      </c>
      <c r="J510" s="20"/>
      <c r="K510" s="20" t="s">
        <v>45</v>
      </c>
      <c r="L510" s="20" t="s">
        <v>45</v>
      </c>
    </row>
    <row collapsed="false" customFormat="false" customHeight="false" hidden="false" ht="15" outlineLevel="0" r="511">
      <c r="A511" s="161" t="n">
        <v>69766</v>
      </c>
      <c r="B511" s="20" t="s">
        <v>1798</v>
      </c>
      <c r="C511" s="20" t="s">
        <v>1799</v>
      </c>
      <c r="D511" s="161" t="n">
        <v>17216</v>
      </c>
      <c r="E511" s="161" t="n">
        <v>17326</v>
      </c>
      <c r="F511" s="161" t="n">
        <v>34542</v>
      </c>
      <c r="G511" s="161" t="n">
        <v>8019</v>
      </c>
      <c r="H511" s="161" t="n">
        <v>8124</v>
      </c>
      <c r="I511" s="161" t="n">
        <v>14502</v>
      </c>
      <c r="J511" s="20"/>
      <c r="K511" s="20" t="s">
        <v>45</v>
      </c>
      <c r="L511" s="20" t="s">
        <v>45</v>
      </c>
    </row>
    <row collapsed="false" customFormat="false" customHeight="false" hidden="false" ht="15" outlineLevel="0" r="512">
      <c r="A512" s="161" t="n">
        <v>69742</v>
      </c>
      <c r="B512" s="20" t="s">
        <v>1800</v>
      </c>
      <c r="C512" s="20" t="s">
        <v>1801</v>
      </c>
      <c r="D512" s="161" t="n">
        <v>7035</v>
      </c>
      <c r="E512" s="161" t="n">
        <v>6516</v>
      </c>
      <c r="F512" s="161" t="n">
        <v>13551</v>
      </c>
      <c r="G512" s="161" t="n">
        <v>3481</v>
      </c>
      <c r="H512" s="161" t="n">
        <v>4143</v>
      </c>
      <c r="I512" s="161" t="n">
        <v>6734</v>
      </c>
      <c r="J512" s="20"/>
      <c r="K512" s="20" t="s">
        <v>45</v>
      </c>
      <c r="L512" s="20" t="s">
        <v>45</v>
      </c>
    </row>
    <row collapsed="false" customFormat="false" customHeight="false" hidden="false" ht="15" outlineLevel="0" r="513">
      <c r="A513" s="161" t="n">
        <v>69859</v>
      </c>
      <c r="B513" s="20" t="s">
        <v>1802</v>
      </c>
      <c r="C513" s="20" t="s">
        <v>1803</v>
      </c>
      <c r="D513" s="161" t="n">
        <v>14910</v>
      </c>
      <c r="E513" s="161" t="n">
        <v>15327</v>
      </c>
      <c r="F513" s="161" t="n">
        <v>30237</v>
      </c>
      <c r="G513" s="161" t="n">
        <v>7554</v>
      </c>
      <c r="H513" s="161" t="n">
        <v>8261</v>
      </c>
      <c r="I513" s="161" t="n">
        <v>14296</v>
      </c>
      <c r="J513" s="20"/>
      <c r="K513" s="20" t="s">
        <v>45</v>
      </c>
      <c r="L513" s="20" t="s">
        <v>45</v>
      </c>
    </row>
    <row collapsed="false" customFormat="false" customHeight="false" hidden="false" ht="15" outlineLevel="0" r="514">
      <c r="A514" s="161" t="n">
        <v>69868</v>
      </c>
      <c r="B514" s="20" t="s">
        <v>1804</v>
      </c>
      <c r="C514" s="20" t="s">
        <v>1805</v>
      </c>
      <c r="D514" s="161" t="n">
        <v>9578</v>
      </c>
      <c r="E514" s="161" t="n">
        <v>9424</v>
      </c>
      <c r="F514" s="161" t="n">
        <v>19002</v>
      </c>
      <c r="G514" s="161" t="n">
        <v>4607</v>
      </c>
      <c r="H514" s="161" t="n">
        <v>5043</v>
      </c>
      <c r="I514" s="161" t="n">
        <v>8378</v>
      </c>
      <c r="J514" s="20"/>
      <c r="K514" s="20" t="s">
        <v>45</v>
      </c>
      <c r="L514" s="20" t="s">
        <v>45</v>
      </c>
    </row>
    <row collapsed="false" customFormat="false" customHeight="false" hidden="false" ht="15" outlineLevel="0" r="515">
      <c r="A515" s="161" t="n">
        <v>69877</v>
      </c>
      <c r="B515" s="20" t="s">
        <v>1806</v>
      </c>
      <c r="C515" s="20" t="s">
        <v>1807</v>
      </c>
      <c r="D515" s="161" t="n">
        <v>27715</v>
      </c>
      <c r="E515" s="161" t="n">
        <v>27234</v>
      </c>
      <c r="F515" s="161" t="n">
        <v>54949</v>
      </c>
      <c r="G515" s="161" t="n">
        <v>13663</v>
      </c>
      <c r="H515" s="161" t="n">
        <v>15209</v>
      </c>
      <c r="I515" s="161" t="n">
        <v>26254</v>
      </c>
      <c r="J515" s="20"/>
      <c r="K515" s="20" t="s">
        <v>45</v>
      </c>
      <c r="L515" s="20" t="s">
        <v>45</v>
      </c>
    </row>
    <row collapsed="false" customFormat="false" customHeight="false" hidden="false" ht="15" outlineLevel="0" r="516">
      <c r="A516" s="161" t="n">
        <v>69832</v>
      </c>
      <c r="B516" s="20" t="s">
        <v>1808</v>
      </c>
      <c r="C516" s="20" t="s">
        <v>1809</v>
      </c>
      <c r="D516" s="161" t="n">
        <v>33945</v>
      </c>
      <c r="E516" s="161" t="n">
        <v>34529</v>
      </c>
      <c r="F516" s="161" t="n">
        <v>68474</v>
      </c>
      <c r="G516" s="161" t="n">
        <v>16361</v>
      </c>
      <c r="H516" s="161" t="n">
        <v>16869</v>
      </c>
      <c r="I516" s="161" t="n">
        <v>29214</v>
      </c>
      <c r="J516" s="20"/>
      <c r="K516" s="20" t="s">
        <v>45</v>
      </c>
      <c r="L516" s="20" t="s">
        <v>45</v>
      </c>
    </row>
    <row collapsed="false" customFormat="false" customHeight="false" hidden="false" ht="15" outlineLevel="0" r="517">
      <c r="A517" s="161" t="n">
        <v>69739</v>
      </c>
      <c r="B517" s="20" t="s">
        <v>1810</v>
      </c>
      <c r="C517" s="20" t="s">
        <v>1811</v>
      </c>
      <c r="D517" s="161" t="n">
        <v>31424</v>
      </c>
      <c r="E517" s="161" t="n">
        <v>32217</v>
      </c>
      <c r="F517" s="161" t="n">
        <v>63641</v>
      </c>
      <c r="G517" s="161" t="n">
        <v>15944</v>
      </c>
      <c r="H517" s="161" t="n">
        <v>17168</v>
      </c>
      <c r="I517" s="161" t="n">
        <v>29930</v>
      </c>
      <c r="J517" s="20"/>
      <c r="K517" s="20" t="s">
        <v>45</v>
      </c>
      <c r="L517" s="20" t="s">
        <v>45</v>
      </c>
    </row>
    <row collapsed="false" customFormat="false" customHeight="false" hidden="false" ht="15" outlineLevel="0" r="518">
      <c r="A518" s="161" t="n">
        <v>105798</v>
      </c>
      <c r="B518" s="20" t="s">
        <v>1714</v>
      </c>
      <c r="C518" s="20" t="s">
        <v>1812</v>
      </c>
      <c r="D518" s="161" t="n">
        <v>28298</v>
      </c>
      <c r="E518" s="161" t="n">
        <v>28549</v>
      </c>
      <c r="F518" s="161" t="n">
        <v>56847</v>
      </c>
      <c r="G518" s="161" t="n">
        <v>14088</v>
      </c>
      <c r="H518" s="161" t="n">
        <v>14733</v>
      </c>
      <c r="I518" s="161" t="n">
        <v>26194</v>
      </c>
      <c r="J518" s="20"/>
      <c r="K518" s="20" t="s">
        <v>45</v>
      </c>
      <c r="L518" s="20" t="s">
        <v>45</v>
      </c>
    </row>
    <row collapsed="false" customFormat="false" customHeight="false" hidden="false" ht="15" outlineLevel="0" r="519">
      <c r="A519" s="161" t="n">
        <v>104965</v>
      </c>
      <c r="B519" s="20" t="s">
        <v>1170</v>
      </c>
      <c r="C519" s="20" t="s">
        <v>1813</v>
      </c>
      <c r="D519" s="161" t="n">
        <v>261010</v>
      </c>
      <c r="E519" s="161" t="n">
        <v>287856</v>
      </c>
      <c r="F519" s="161" t="n">
        <v>548866</v>
      </c>
      <c r="G519" s="161" t="n">
        <v>148773</v>
      </c>
      <c r="H519" s="161" t="n">
        <v>157351</v>
      </c>
      <c r="I519" s="161" t="n">
        <v>266816</v>
      </c>
      <c r="J519" s="20"/>
      <c r="K519" s="20" t="s">
        <v>45</v>
      </c>
      <c r="L519" s="20" t="s">
        <v>45</v>
      </c>
    </row>
    <row collapsed="false" customFormat="false" customHeight="false" hidden="false" ht="15" outlineLevel="0" r="520">
      <c r="A520" s="161" t="n">
        <v>48750</v>
      </c>
      <c r="B520" s="20" t="s">
        <v>1814</v>
      </c>
      <c r="C520" s="20" t="s">
        <v>1815</v>
      </c>
      <c r="D520" s="161" t="n">
        <v>15878</v>
      </c>
      <c r="E520" s="161" t="n">
        <v>14998</v>
      </c>
      <c r="F520" s="161" t="n">
        <v>30876</v>
      </c>
      <c r="G520" s="161" t="n">
        <v>7875</v>
      </c>
      <c r="H520" s="161" t="n">
        <v>8660</v>
      </c>
      <c r="I520" s="161" t="n">
        <v>14976</v>
      </c>
      <c r="J520" s="20"/>
      <c r="K520" s="20" t="s">
        <v>45</v>
      </c>
      <c r="L520" s="20" t="s">
        <v>45</v>
      </c>
    </row>
    <row collapsed="false" customFormat="false" customHeight="false" hidden="false" ht="15" outlineLevel="0" r="521">
      <c r="A521" s="161" t="n">
        <v>69889</v>
      </c>
      <c r="B521" s="20" t="s">
        <v>1816</v>
      </c>
      <c r="C521" s="20" t="s">
        <v>1817</v>
      </c>
      <c r="D521" s="161" t="n">
        <v>7664</v>
      </c>
      <c r="E521" s="161" t="n">
        <v>7269</v>
      </c>
      <c r="F521" s="161" t="n">
        <v>14933</v>
      </c>
      <c r="G521" s="161" t="n">
        <v>3972</v>
      </c>
      <c r="H521" s="161" t="n">
        <v>8517</v>
      </c>
      <c r="I521" s="161" t="n">
        <v>7586</v>
      </c>
      <c r="J521" s="20"/>
      <c r="K521" s="20" t="s">
        <v>45</v>
      </c>
      <c r="L521" s="20" t="s">
        <v>45</v>
      </c>
    </row>
    <row collapsed="false" customFormat="false" customHeight="false" hidden="false" ht="15" outlineLevel="0" r="522">
      <c r="A522" s="161" t="n">
        <v>69792</v>
      </c>
      <c r="B522" s="20" t="s">
        <v>1818</v>
      </c>
      <c r="C522" s="20" t="s">
        <v>1819</v>
      </c>
      <c r="D522" s="161" t="n">
        <v>59487</v>
      </c>
      <c r="E522" s="161" t="n">
        <v>62151</v>
      </c>
      <c r="F522" s="161" t="n">
        <v>121638</v>
      </c>
      <c r="G522" s="161" t="n">
        <v>29772</v>
      </c>
      <c r="H522" s="161" t="n">
        <v>31491</v>
      </c>
      <c r="I522" s="161" t="n">
        <v>53228</v>
      </c>
      <c r="J522" s="20"/>
      <c r="K522" s="20" t="s">
        <v>45</v>
      </c>
      <c r="L522" s="20" t="s">
        <v>45</v>
      </c>
    </row>
    <row collapsed="false" customFormat="false" customHeight="false" hidden="false" ht="15" outlineLevel="0" r="523">
      <c r="A523" s="161" t="n">
        <v>106625</v>
      </c>
      <c r="B523" s="20" t="s">
        <v>1820</v>
      </c>
      <c r="C523" s="20" t="s">
        <v>1821</v>
      </c>
      <c r="D523" s="161" t="n">
        <v>8893</v>
      </c>
      <c r="E523" s="161" t="n">
        <v>8478</v>
      </c>
      <c r="F523" s="161" t="n">
        <v>17371</v>
      </c>
      <c r="G523" s="161" t="n">
        <v>4441</v>
      </c>
      <c r="H523" s="161" t="n">
        <v>6889</v>
      </c>
      <c r="I523" s="161" t="n">
        <v>8408</v>
      </c>
      <c r="J523" s="20"/>
      <c r="K523" s="20" t="s">
        <v>45</v>
      </c>
      <c r="L523" s="20" t="s">
        <v>45</v>
      </c>
    </row>
    <row collapsed="false" customFormat="false" customHeight="false" hidden="false" ht="15" outlineLevel="0" r="524">
      <c r="A524" s="161" t="n">
        <v>69885</v>
      </c>
      <c r="B524" s="20" t="s">
        <v>1822</v>
      </c>
      <c r="C524" s="20" t="s">
        <v>1823</v>
      </c>
      <c r="D524" s="161" t="n">
        <v>36576</v>
      </c>
      <c r="E524" s="161" t="n">
        <v>38500</v>
      </c>
      <c r="F524" s="161" t="n">
        <v>75076</v>
      </c>
      <c r="G524" s="161" t="n">
        <v>18560</v>
      </c>
      <c r="H524" s="161" t="n">
        <v>19691</v>
      </c>
      <c r="I524" s="161" t="n">
        <v>34342</v>
      </c>
      <c r="J524" s="20"/>
      <c r="K524" s="20" t="s">
        <v>45</v>
      </c>
      <c r="L524" s="20" t="s">
        <v>45</v>
      </c>
    </row>
    <row collapsed="false" customFormat="false" customHeight="false" hidden="false" ht="15" outlineLevel="0" r="525">
      <c r="A525" s="161" t="n">
        <v>69870</v>
      </c>
      <c r="B525" s="20" t="s">
        <v>1824</v>
      </c>
      <c r="C525" s="20" t="s">
        <v>1825</v>
      </c>
      <c r="D525" s="161" t="n">
        <v>35947</v>
      </c>
      <c r="E525" s="161" t="n">
        <v>34095</v>
      </c>
      <c r="F525" s="161" t="n">
        <v>70042</v>
      </c>
      <c r="G525" s="161" t="n">
        <v>21410</v>
      </c>
      <c r="H525" s="161" t="n">
        <v>23298</v>
      </c>
      <c r="I525" s="161" t="n">
        <v>39580</v>
      </c>
      <c r="J525" s="20"/>
      <c r="K525" s="20" t="s">
        <v>447</v>
      </c>
      <c r="L525" s="20" t="s">
        <v>442</v>
      </c>
    </row>
    <row collapsed="false" customFormat="false" customHeight="false" hidden="false" ht="15" outlineLevel="0" r="526">
      <c r="A526" s="161" t="n">
        <v>69842</v>
      </c>
      <c r="B526" s="20" t="s">
        <v>1826</v>
      </c>
      <c r="C526" s="20" t="s">
        <v>1827</v>
      </c>
      <c r="D526" s="161" t="n">
        <v>29130</v>
      </c>
      <c r="E526" s="161" t="n">
        <v>27826</v>
      </c>
      <c r="F526" s="161" t="n">
        <v>56956</v>
      </c>
      <c r="G526" s="161" t="n">
        <v>17538</v>
      </c>
      <c r="H526" s="161" t="n">
        <v>20054</v>
      </c>
      <c r="I526" s="161" t="n">
        <v>33782</v>
      </c>
      <c r="J526" s="20"/>
      <c r="K526" s="20" t="s">
        <v>447</v>
      </c>
      <c r="L526" s="20" t="s">
        <v>442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6" activeCellId="0" pane="topLeft" sqref="C16"/>
    </sheetView>
  </sheetViews>
  <sheetFormatPr defaultRowHeight="15"/>
  <cols>
    <col collapsed="false" hidden="false" max="1" min="1" style="0" width="26.4234693877551"/>
    <col collapsed="false" hidden="false" max="2" min="2" style="0" width="16.1428571428571"/>
    <col collapsed="false" hidden="false" max="1025" min="3" style="0" width="10.7295918367347"/>
  </cols>
  <sheetData>
    <row collapsed="false" customFormat="false" customHeight="false" hidden="false" ht="15" outlineLevel="0" r="3">
      <c r="A3" s="111" t="s">
        <v>857</v>
      </c>
      <c r="B3" s="71"/>
    </row>
    <row collapsed="false" customFormat="false" customHeight="false" hidden="false" ht="15" outlineLevel="0" r="4">
      <c r="A4" s="112" t="s">
        <v>13</v>
      </c>
      <c r="B4" s="162" t="n">
        <v>14865885</v>
      </c>
    </row>
    <row collapsed="false" customFormat="false" customHeight="false" hidden="false" ht="15" outlineLevel="0" r="5">
      <c r="A5" s="113" t="s">
        <v>441</v>
      </c>
      <c r="B5" s="163" t="n">
        <v>971922</v>
      </c>
    </row>
    <row collapsed="false" customFormat="false" customHeight="false" hidden="false" ht="15" outlineLevel="0" r="6">
      <c r="A6" s="113" t="s">
        <v>440</v>
      </c>
      <c r="B6" s="163" t="n">
        <v>1952792</v>
      </c>
    </row>
    <row collapsed="false" customFormat="false" customHeight="false" hidden="false" ht="15" outlineLevel="0" r="7">
      <c r="A7" s="113" t="s">
        <v>445</v>
      </c>
      <c r="B7" s="163" t="n">
        <v>2167981</v>
      </c>
    </row>
    <row collapsed="false" customFormat="false" customHeight="false" hidden="false" ht="15" outlineLevel="0" r="8">
      <c r="A8" s="113" t="s">
        <v>444</v>
      </c>
      <c r="B8" s="163" t="n">
        <v>862661</v>
      </c>
    </row>
    <row collapsed="false" customFormat="false" customHeight="false" hidden="false" ht="15" outlineLevel="0" r="9">
      <c r="A9" s="113" t="s">
        <v>448</v>
      </c>
      <c r="B9" s="163" t="n">
        <v>2852294</v>
      </c>
    </row>
    <row collapsed="false" customFormat="false" customHeight="false" hidden="false" ht="15" outlineLevel="0" r="10">
      <c r="A10" s="113" t="s">
        <v>446</v>
      </c>
      <c r="B10" s="163" t="n">
        <v>2416004</v>
      </c>
    </row>
    <row collapsed="false" customFormat="false" customHeight="false" hidden="false" ht="15" outlineLevel="0" r="11">
      <c r="A11" s="113" t="s">
        <v>64</v>
      </c>
      <c r="B11" s="163" t="n">
        <v>4078086</v>
      </c>
    </row>
    <row collapsed="false" customFormat="false" customHeight="false" hidden="false" ht="15" outlineLevel="0" r="12">
      <c r="A12" s="113" t="s">
        <v>45</v>
      </c>
      <c r="B12" s="163" t="n">
        <v>4911412</v>
      </c>
    </row>
    <row collapsed="false" customFormat="false" customHeight="false" hidden="false" ht="15" outlineLevel="0" r="13">
      <c r="A13" s="113" t="s">
        <v>443</v>
      </c>
      <c r="B13" s="163" t="n">
        <v>399250</v>
      </c>
    </row>
    <row collapsed="false" customFormat="false" customHeight="false" hidden="false" ht="15" outlineLevel="0" r="14">
      <c r="A14" s="113" t="s">
        <v>439</v>
      </c>
      <c r="B14" s="163" t="n">
        <v>453877</v>
      </c>
    </row>
    <row collapsed="false" customFormat="false" customHeight="false" hidden="false" ht="15" outlineLevel="0" r="15">
      <c r="A15" s="113" t="s">
        <v>447</v>
      </c>
      <c r="B15" s="163" t="n">
        <v>1174912</v>
      </c>
    </row>
    <row collapsed="false" customFormat="false" customHeight="false" hidden="false" ht="15" outlineLevel="0" r="16">
      <c r="A16" s="113" t="s">
        <v>442</v>
      </c>
      <c r="B16" s="163" t="n">
        <v>1378480</v>
      </c>
    </row>
    <row collapsed="false" customFormat="false" customHeight="false" hidden="false" ht="15" outlineLevel="0" r="17">
      <c r="A17" s="113" t="s">
        <v>73</v>
      </c>
      <c r="B17" s="164" t="n">
        <v>1631333</v>
      </c>
    </row>
    <row collapsed="false" customFormat="false" customHeight="false" hidden="false" ht="15" outlineLevel="0" r="18">
      <c r="A18" s="114" t="s">
        <v>408</v>
      </c>
      <c r="B18" s="165" t="n">
        <v>40116889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B27" activeCellId="0" pane="topLeft" sqref="B27"/>
    </sheetView>
  </sheetViews>
  <sheetFormatPr defaultRowHeight="12"/>
  <cols>
    <col collapsed="false" hidden="false" max="1" min="1" style="0" width="61.4234693877551"/>
    <col collapsed="false" hidden="false" max="3" min="2" style="0" width="11.4183673469388"/>
    <col collapsed="false" hidden="false" max="4" min="4" style="0" width="20.1428571428571"/>
    <col collapsed="false" hidden="false" max="5" min="5" style="0" width="16.5663265306122"/>
    <col collapsed="false" hidden="false" max="6" min="6" style="0" width="11.9948979591837"/>
    <col collapsed="false" hidden="false" max="7" min="7" style="0" width="14.4285714285714"/>
    <col collapsed="false" hidden="false" max="1025" min="8" style="166" width="11.4183673469388"/>
  </cols>
  <sheetData>
    <row collapsed="false" customFormat="false" customHeight="false" hidden="false" ht="14.25" outlineLevel="0" r="1">
      <c r="A1" s="167" t="s">
        <v>1828</v>
      </c>
      <c r="B1" s="167"/>
      <c r="C1" s="167"/>
    </row>
    <row collapsed="false" customFormat="false" customHeight="false" hidden="false" ht="14.25" outlineLevel="0" r="2">
      <c r="A2" s="168"/>
      <c r="B2" s="168"/>
      <c r="C2" s="168"/>
    </row>
    <row collapsed="false" customFormat="false" customHeight="false" hidden="false" ht="12" outlineLevel="0" r="3">
      <c r="A3" s="169" t="s">
        <v>1829</v>
      </c>
      <c r="B3" s="169"/>
      <c r="D3" s="170" t="s">
        <v>1830</v>
      </c>
    </row>
    <row collapsed="false" customFormat="false" customHeight="false" hidden="false" ht="12" outlineLevel="0" r="4">
      <c r="A4" s="169"/>
      <c r="B4" s="169"/>
    </row>
    <row collapsed="false" customFormat="false" customHeight="false" hidden="false" ht="12" outlineLevel="0" r="5">
      <c r="A5" s="171" t="s">
        <v>438</v>
      </c>
      <c r="B5" s="172" t="n">
        <f aca="false">+COUNTA(A6:A11)</f>
        <v>6</v>
      </c>
      <c r="C5" s="173"/>
      <c r="D5" s="174" t="s">
        <v>1831</v>
      </c>
      <c r="E5" s="174" t="s">
        <v>1832</v>
      </c>
      <c r="F5" s="174" t="s">
        <v>1833</v>
      </c>
      <c r="G5" s="174" t="s">
        <v>12</v>
      </c>
    </row>
    <row collapsed="false" customFormat="false" customHeight="false" hidden="false" ht="12" outlineLevel="0" r="6">
      <c r="A6" s="175" t="s">
        <v>841</v>
      </c>
      <c r="B6" s="176"/>
      <c r="C6" s="173"/>
      <c r="D6" s="177" t="n">
        <v>30</v>
      </c>
      <c r="E6" s="177" t="n">
        <v>10</v>
      </c>
      <c r="F6" s="177" t="n">
        <v>57</v>
      </c>
      <c r="G6" s="177" t="n">
        <v>97</v>
      </c>
    </row>
    <row collapsed="false" customFormat="false" customHeight="false" hidden="false" ht="12" outlineLevel="0" r="7">
      <c r="A7" s="175" t="s">
        <v>812</v>
      </c>
      <c r="B7" s="176"/>
      <c r="C7" s="173"/>
    </row>
    <row collapsed="false" customFormat="false" customHeight="false" hidden="false" ht="12" outlineLevel="0" r="8">
      <c r="A8" s="175" t="s">
        <v>762</v>
      </c>
      <c r="B8" s="176"/>
      <c r="C8" s="173"/>
    </row>
    <row collapsed="false" customFormat="false" customHeight="false" hidden="false" ht="12" outlineLevel="0" r="9">
      <c r="A9" s="175" t="s">
        <v>790</v>
      </c>
      <c r="B9" s="176"/>
      <c r="C9" s="173"/>
      <c r="D9" s="166" t="s">
        <v>1834</v>
      </c>
      <c r="E9" s="166" t="s">
        <v>1835</v>
      </c>
    </row>
    <row collapsed="false" customFormat="false" customHeight="false" hidden="false" ht="12" outlineLevel="0" r="10">
      <c r="A10" s="175" t="s">
        <v>825</v>
      </c>
      <c r="B10" s="176"/>
      <c r="C10" s="173"/>
      <c r="D10" s="166" t="s">
        <v>1836</v>
      </c>
      <c r="E10" s="166" t="s">
        <v>1835</v>
      </c>
    </row>
    <row collapsed="false" customFormat="false" customHeight="false" hidden="false" ht="12" outlineLevel="0" r="11">
      <c r="A11" s="175" t="s">
        <v>627</v>
      </c>
      <c r="B11" s="176"/>
      <c r="C11" s="173"/>
      <c r="D11" s="166" t="s">
        <v>1837</v>
      </c>
      <c r="E11" s="166" t="s">
        <v>1835</v>
      </c>
    </row>
    <row collapsed="false" customFormat="false" customHeight="false" hidden="false" ht="12" outlineLevel="0" r="12">
      <c r="A12" s="171" t="s">
        <v>437</v>
      </c>
      <c r="B12" s="172" t="n">
        <f aca="false">+COUNTA(A13:A20)</f>
        <v>8</v>
      </c>
      <c r="C12" s="173"/>
      <c r="D12" s="166" t="s">
        <v>1838</v>
      </c>
      <c r="E12" s="166" t="s">
        <v>1835</v>
      </c>
    </row>
    <row collapsed="false" customFormat="false" customHeight="false" hidden="false" ht="12" outlineLevel="0" r="13">
      <c r="A13" s="175" t="s">
        <v>460</v>
      </c>
      <c r="B13" s="176" t="s">
        <v>1839</v>
      </c>
      <c r="C13" s="178"/>
    </row>
    <row collapsed="false" customFormat="false" customHeight="false" hidden="false" ht="12" outlineLevel="0" r="14">
      <c r="A14" s="175" t="s">
        <v>1840</v>
      </c>
      <c r="B14" s="176"/>
      <c r="C14" s="173"/>
    </row>
    <row collapsed="false" customFormat="false" customHeight="false" hidden="false" ht="12" outlineLevel="0" r="15">
      <c r="A15" s="175" t="s">
        <v>470</v>
      </c>
      <c r="B15" s="176"/>
      <c r="C15" s="173"/>
    </row>
    <row collapsed="false" customFormat="false" customHeight="false" hidden="false" ht="12" outlineLevel="0" r="16">
      <c r="A16" s="175" t="s">
        <v>636</v>
      </c>
      <c r="B16" s="176"/>
      <c r="C16" s="173"/>
    </row>
    <row collapsed="false" customFormat="false" customHeight="false" hidden="false" ht="12" outlineLevel="0" r="17">
      <c r="A17" s="175" t="s">
        <v>680</v>
      </c>
      <c r="B17" s="176" t="s">
        <v>1839</v>
      </c>
      <c r="C17" s="173"/>
    </row>
    <row collapsed="false" customFormat="false" customHeight="false" hidden="false" ht="12" outlineLevel="0" r="18">
      <c r="A18" s="175" t="s">
        <v>551</v>
      </c>
      <c r="B18" s="176" t="s">
        <v>1839</v>
      </c>
      <c r="C18" s="173"/>
    </row>
    <row collapsed="false" customFormat="false" customHeight="false" hidden="false" ht="12" outlineLevel="0" r="19">
      <c r="A19" s="175" t="s">
        <v>844</v>
      </c>
      <c r="B19" s="176"/>
      <c r="C19" s="173"/>
    </row>
    <row collapsed="false" customFormat="false" customHeight="false" hidden="false" ht="12" outlineLevel="0" r="20">
      <c r="A20" s="175" t="s">
        <v>620</v>
      </c>
      <c r="B20" s="176"/>
      <c r="C20" s="173"/>
    </row>
    <row collapsed="false" customFormat="false" customHeight="false" hidden="false" ht="12" outlineLevel="0" r="21">
      <c r="A21" s="171" t="s">
        <v>1841</v>
      </c>
      <c r="B21" s="172" t="n">
        <f aca="false">+SUM(B5:B20)</f>
        <v>14</v>
      </c>
      <c r="C21" s="178"/>
    </row>
  </sheetData>
  <mergeCells count="2">
    <mergeCell ref="A1:C1"/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"/>
  <cols>
    <col collapsed="false" hidden="false" max="1" min="1" style="0" width="64.5714285714286"/>
    <col collapsed="false" hidden="false" max="3" min="2" style="0" width="11.4183673469388"/>
    <col collapsed="false" hidden="false" max="4" min="4" style="0" width="16.4234693877551"/>
    <col collapsed="false" hidden="false" max="5" min="5" style="0" width="10.1428571428571"/>
    <col collapsed="false" hidden="false" max="6" min="6" style="0" width="11.9948979591837"/>
    <col collapsed="false" hidden="false" max="7" min="7" style="0" width="11.4183673469388"/>
    <col collapsed="false" hidden="false" max="1025" min="8" style="166" width="11.4183673469388"/>
  </cols>
  <sheetData>
    <row collapsed="false" customFormat="false" customHeight="false" hidden="false" ht="14.25" outlineLevel="0" r="1">
      <c r="A1" s="167" t="s">
        <v>1842</v>
      </c>
      <c r="B1" s="167"/>
      <c r="C1" s="167"/>
    </row>
    <row collapsed="false" customFormat="false" customHeight="false" hidden="false" ht="15.75" outlineLevel="0" r="2">
      <c r="A2" s="179"/>
      <c r="B2" s="180"/>
      <c r="C2" s="180"/>
    </row>
    <row collapsed="false" customFormat="false" customHeight="false" hidden="false" ht="12" outlineLevel="0" r="3">
      <c r="A3" s="169" t="s">
        <v>1829</v>
      </c>
      <c r="B3" s="169"/>
    </row>
    <row collapsed="false" customFormat="false" customHeight="false" hidden="false" ht="12" outlineLevel="0" r="4">
      <c r="A4" s="169"/>
      <c r="B4" s="169"/>
      <c r="D4" s="170" t="s">
        <v>1830</v>
      </c>
    </row>
    <row collapsed="false" customFormat="false" customHeight="false" hidden="false" ht="12" outlineLevel="0" r="5">
      <c r="A5" s="171" t="s">
        <v>438</v>
      </c>
      <c r="B5" s="172" t="n">
        <f aca="false">+COUNTA(A6:A7)</f>
        <v>2</v>
      </c>
      <c r="D5" s="174" t="s">
        <v>1831</v>
      </c>
      <c r="E5" s="174" t="s">
        <v>1832</v>
      </c>
      <c r="F5" s="174" t="s">
        <v>1833</v>
      </c>
      <c r="G5" s="174" t="s">
        <v>12</v>
      </c>
    </row>
    <row collapsed="false" customFormat="false" customHeight="false" hidden="false" ht="12" outlineLevel="0" r="6">
      <c r="A6" s="175" t="s">
        <v>827</v>
      </c>
      <c r="B6" s="176"/>
      <c r="D6" s="181" t="n">
        <v>5</v>
      </c>
      <c r="E6" s="181" t="n">
        <v>6</v>
      </c>
      <c r="F6" s="181" t="n">
        <v>1</v>
      </c>
      <c r="G6" s="181" t="n">
        <v>12</v>
      </c>
    </row>
    <row collapsed="false" customFormat="false" customHeight="false" hidden="false" ht="12" outlineLevel="0" r="7">
      <c r="A7" s="175" t="s">
        <v>815</v>
      </c>
      <c r="B7" s="176"/>
    </row>
    <row collapsed="false" customFormat="false" customHeight="false" hidden="false" ht="12" outlineLevel="0" r="8">
      <c r="A8" s="171" t="s">
        <v>437</v>
      </c>
      <c r="B8" s="172" t="n">
        <f aca="false">+COUNTA(A9:A20)</f>
        <v>12</v>
      </c>
    </row>
    <row collapsed="false" customFormat="false" customHeight="false" hidden="false" ht="12" outlineLevel="0" r="9">
      <c r="A9" s="175" t="s">
        <v>716</v>
      </c>
      <c r="B9" s="176"/>
    </row>
    <row collapsed="false" customFormat="false" customHeight="false" hidden="false" ht="12" outlineLevel="0" r="10">
      <c r="A10" s="175" t="s">
        <v>820</v>
      </c>
      <c r="B10" s="176"/>
    </row>
    <row collapsed="false" customFormat="false" customHeight="false" hidden="false" ht="12" outlineLevel="0" r="11">
      <c r="A11" s="175" t="s">
        <v>810</v>
      </c>
      <c r="B11" s="176"/>
    </row>
    <row collapsed="false" customFormat="false" customHeight="false" hidden="false" ht="12" outlineLevel="0" r="12">
      <c r="A12" s="175" t="s">
        <v>694</v>
      </c>
      <c r="B12" s="176"/>
    </row>
    <row collapsed="false" customFormat="false" customHeight="false" hidden="false" ht="12" outlineLevel="0" r="13">
      <c r="A13" s="175" t="s">
        <v>1843</v>
      </c>
      <c r="B13" s="176"/>
    </row>
    <row collapsed="false" customFormat="false" customHeight="false" hidden="false" ht="12" outlineLevel="0" r="14">
      <c r="A14" s="175" t="s">
        <v>629</v>
      </c>
      <c r="B14" s="176"/>
    </row>
    <row collapsed="false" customFormat="false" customHeight="false" hidden="false" ht="12" outlineLevel="0" r="15">
      <c r="A15" s="175" t="s">
        <v>499</v>
      </c>
      <c r="B15" s="176"/>
    </row>
    <row collapsed="false" customFormat="false" customHeight="false" hidden="false" ht="12" outlineLevel="0" r="16">
      <c r="A16" s="175" t="s">
        <v>491</v>
      </c>
      <c r="B16" s="176"/>
    </row>
    <row collapsed="false" customFormat="false" customHeight="false" hidden="false" ht="12" outlineLevel="0" r="17">
      <c r="A17" s="175" t="s">
        <v>510</v>
      </c>
      <c r="B17" s="176"/>
    </row>
    <row collapsed="false" customFormat="false" customHeight="false" hidden="false" ht="12" outlineLevel="0" r="18">
      <c r="A18" s="175" t="s">
        <v>610</v>
      </c>
      <c r="B18" s="176"/>
    </row>
    <row collapsed="false" customFormat="false" customHeight="false" hidden="false" ht="12" outlineLevel="0" r="19">
      <c r="A19" s="175" t="s">
        <v>555</v>
      </c>
      <c r="B19" s="176"/>
    </row>
    <row collapsed="false" customFormat="false" customHeight="false" hidden="false" ht="12" outlineLevel="0" r="20">
      <c r="A20" s="175" t="s">
        <v>606</v>
      </c>
      <c r="B20" s="176"/>
    </row>
    <row collapsed="false" customFormat="false" customHeight="false" hidden="false" ht="12" outlineLevel="0" r="21">
      <c r="A21" s="171" t="s">
        <v>1841</v>
      </c>
      <c r="B21" s="172" t="n">
        <f aca="false">+SUM(B8,B5)</f>
        <v>14</v>
      </c>
    </row>
  </sheetData>
  <mergeCells count="2">
    <mergeCell ref="A1:C1"/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22" activeCellId="0" pane="topLeft" sqref="A22"/>
    </sheetView>
  </sheetViews>
  <sheetFormatPr defaultRowHeight="12"/>
  <cols>
    <col collapsed="false" hidden="false" max="1" min="1" style="0" width="60.8520408163265"/>
    <col collapsed="false" hidden="false" max="2" min="2" style="0" width="11.4183673469388"/>
    <col collapsed="false" hidden="false" max="3" min="3" style="166" width="11.4183673469388"/>
    <col collapsed="false" hidden="false" max="4" min="4" style="0" width="16.4234693877551"/>
    <col collapsed="false" hidden="false" max="7" min="5" style="0" width="11.4183673469388"/>
    <col collapsed="false" hidden="false" max="1025" min="8" style="166" width="11.4183673469388"/>
  </cols>
  <sheetData>
    <row collapsed="false" customFormat="false" customHeight="false" hidden="false" ht="12" outlineLevel="0" r="1">
      <c r="A1" s="166" t="s">
        <v>1844</v>
      </c>
    </row>
    <row collapsed="false" customFormat="false" customHeight="false" hidden="false" ht="12" outlineLevel="0" r="3">
      <c r="A3" s="169" t="s">
        <v>1829</v>
      </c>
    </row>
    <row collapsed="false" customFormat="false" customHeight="false" hidden="false" ht="12" outlineLevel="0" r="4">
      <c r="A4" s="169"/>
      <c r="D4" s="170" t="s">
        <v>1830</v>
      </c>
    </row>
    <row collapsed="false" customFormat="false" customHeight="false" hidden="false" ht="12" outlineLevel="0" r="5">
      <c r="A5" s="171" t="s">
        <v>438</v>
      </c>
      <c r="B5" s="172" t="n">
        <f aca="false">+COUNTA(A6)</f>
        <v>1</v>
      </c>
      <c r="D5" s="174" t="s">
        <v>1831</v>
      </c>
      <c r="E5" s="174" t="s">
        <v>1832</v>
      </c>
      <c r="F5" s="174" t="s">
        <v>1833</v>
      </c>
      <c r="G5" s="174" t="s">
        <v>12</v>
      </c>
    </row>
    <row collapsed="false" customFormat="false" customHeight="false" hidden="false" ht="12" outlineLevel="0" r="6">
      <c r="A6" s="175" t="s">
        <v>819</v>
      </c>
      <c r="B6" s="176"/>
      <c r="D6" s="181" t="n">
        <v>6</v>
      </c>
      <c r="E6" s="181" t="n">
        <v>8</v>
      </c>
      <c r="F6" s="181" t="n">
        <v>2</v>
      </c>
      <c r="G6" s="181" t="n">
        <v>16</v>
      </c>
    </row>
    <row collapsed="false" customFormat="false" customHeight="false" hidden="false" ht="12" outlineLevel="0" r="7">
      <c r="A7" s="171" t="s">
        <v>437</v>
      </c>
      <c r="B7" s="172" t="n">
        <f aca="false">+COUNTA(A8:A16)</f>
        <v>9</v>
      </c>
    </row>
    <row collapsed="false" customFormat="false" customHeight="false" hidden="false" ht="12" outlineLevel="0" r="8">
      <c r="A8" s="175" t="s">
        <v>1845</v>
      </c>
      <c r="B8" s="176"/>
    </row>
    <row collapsed="false" customFormat="false" customHeight="false" hidden="false" ht="12" outlineLevel="0" r="9">
      <c r="A9" s="175" t="s">
        <v>498</v>
      </c>
      <c r="B9" s="176"/>
    </row>
    <row collapsed="false" customFormat="false" customHeight="false" hidden="false" ht="12" outlineLevel="0" r="10">
      <c r="A10" s="175" t="s">
        <v>1846</v>
      </c>
      <c r="B10" s="176"/>
    </row>
    <row collapsed="false" customFormat="false" customHeight="false" hidden="false" ht="12" outlineLevel="0" r="11">
      <c r="A11" s="175" t="s">
        <v>504</v>
      </c>
      <c r="B11" s="176"/>
    </row>
    <row collapsed="false" customFormat="false" customHeight="false" hidden="false" ht="12" outlineLevel="0" r="12">
      <c r="A12" s="175" t="s">
        <v>623</v>
      </c>
      <c r="B12" s="176"/>
    </row>
    <row collapsed="false" customFormat="false" customHeight="false" hidden="false" ht="12" outlineLevel="0" r="13">
      <c r="A13" s="175" t="s">
        <v>526</v>
      </c>
      <c r="B13" s="176"/>
    </row>
    <row collapsed="false" customFormat="false" customHeight="false" hidden="false" ht="12" outlineLevel="0" r="14">
      <c r="A14" s="175" t="s">
        <v>474</v>
      </c>
      <c r="B14" s="176"/>
    </row>
    <row collapsed="false" customFormat="false" customHeight="false" hidden="false" ht="12" outlineLevel="0" r="15">
      <c r="A15" s="175" t="s">
        <v>842</v>
      </c>
      <c r="B15" s="176"/>
    </row>
    <row collapsed="false" customFormat="false" customHeight="false" hidden="false" ht="12" outlineLevel="0" r="16">
      <c r="A16" s="175" t="s">
        <v>540</v>
      </c>
      <c r="B16" s="176"/>
    </row>
    <row collapsed="false" customFormat="false" customHeight="false" hidden="false" ht="12" outlineLevel="0" r="17">
      <c r="A17" s="171" t="s">
        <v>1847</v>
      </c>
      <c r="B17" s="172" t="n">
        <f aca="false">+SUM(B5:B16)</f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colorId="64" defaultGridColor="true" rightToLeft="false" showFormulas="false" showGridLines="false" showOutlineSymbols="true" showRowColHeaders="true" showZeros="true" tabSelected="false" topLeftCell="A15" view="normal" windowProtection="false" workbookViewId="0" zoomScale="100" zoomScaleNormal="100" zoomScalePageLayoutView="100">
      <selection activeCell="A29" activeCellId="0" pane="topLeft" sqref="A29"/>
    </sheetView>
  </sheetViews>
  <sheetFormatPr defaultRowHeight="12"/>
  <cols>
    <col collapsed="false" hidden="false" max="1" min="1" style="0" width="68.4234693877551"/>
    <col collapsed="false" hidden="false" max="3" min="2" style="0" width="11.4183673469388"/>
    <col collapsed="false" hidden="false" max="4" min="4" style="0" width="16.4234693877551"/>
    <col collapsed="false" hidden="false" max="1025" min="5" style="0" width="11.4183673469388"/>
  </cols>
  <sheetData>
    <row collapsed="false" customFormat="false" customHeight="false" hidden="false" ht="12" outlineLevel="0" r="1">
      <c r="A1" s="166" t="s">
        <v>1848</v>
      </c>
      <c r="B1" s="182"/>
    </row>
    <row collapsed="false" customFormat="false" customHeight="false" hidden="false" ht="12" outlineLevel="0" r="2">
      <c r="A2" s="166"/>
      <c r="B2" s="182"/>
    </row>
    <row collapsed="false" customFormat="false" customHeight="false" hidden="false" ht="12" outlineLevel="0" r="3">
      <c r="A3" s="169" t="s">
        <v>1829</v>
      </c>
      <c r="B3" s="183"/>
      <c r="D3" s="170" t="s">
        <v>1830</v>
      </c>
    </row>
    <row collapsed="false" customFormat="false" customHeight="false" hidden="false" ht="12" outlineLevel="0" r="4">
      <c r="A4" s="182"/>
      <c r="B4" s="184"/>
      <c r="E4" s="166"/>
      <c r="F4" s="166"/>
      <c r="G4" s="166"/>
    </row>
    <row collapsed="false" customFormat="false" customHeight="false" hidden="false" ht="12" outlineLevel="0" r="5">
      <c r="A5" s="171" t="s">
        <v>438</v>
      </c>
      <c r="B5" s="172" t="n">
        <f aca="false">+COUNTA(A6:A7)</f>
        <v>2</v>
      </c>
      <c r="D5" s="174" t="s">
        <v>1831</v>
      </c>
      <c r="E5" s="174" t="s">
        <v>1832</v>
      </c>
      <c r="F5" s="174" t="s">
        <v>1833</v>
      </c>
      <c r="G5" s="174" t="s">
        <v>12</v>
      </c>
    </row>
    <row collapsed="false" customFormat="false" customHeight="false" hidden="false" ht="12" outlineLevel="0" r="6">
      <c r="A6" s="175" t="s">
        <v>768</v>
      </c>
      <c r="D6" s="177" t="n">
        <v>3</v>
      </c>
      <c r="E6" s="177" t="n">
        <v>1</v>
      </c>
      <c r="F6" s="177"/>
      <c r="G6" s="177" t="n">
        <v>4</v>
      </c>
    </row>
    <row collapsed="false" customFormat="false" customHeight="false" hidden="false" ht="12" outlineLevel="0" r="7">
      <c r="A7" s="175" t="s">
        <v>719</v>
      </c>
    </row>
    <row collapsed="false" customFormat="false" customHeight="false" hidden="false" ht="12" outlineLevel="0" r="8">
      <c r="A8" s="171" t="s">
        <v>437</v>
      </c>
      <c r="B8" s="172" t="n">
        <f aca="false">+COUNTA(A9:A46)</f>
        <v>38</v>
      </c>
    </row>
    <row collapsed="false" customFormat="false" customHeight="false" hidden="false" ht="12" outlineLevel="0" r="9">
      <c r="A9" s="175" t="s">
        <v>822</v>
      </c>
      <c r="B9" s="184"/>
    </row>
    <row collapsed="false" customFormat="false" customHeight="false" hidden="false" ht="12" outlineLevel="0" r="10">
      <c r="A10" s="175" t="s">
        <v>799</v>
      </c>
      <c r="B10" s="184"/>
    </row>
    <row collapsed="false" customFormat="false" customHeight="false" hidden="false" ht="12" outlineLevel="0" r="11">
      <c r="A11" s="175" t="s">
        <v>710</v>
      </c>
      <c r="B11" s="184"/>
    </row>
    <row collapsed="false" customFormat="false" customHeight="false" hidden="false" ht="12" outlineLevel="0" r="12">
      <c r="A12" s="175" t="s">
        <v>834</v>
      </c>
      <c r="B12" s="184"/>
    </row>
    <row collapsed="false" customFormat="false" customHeight="false" hidden="false" ht="12" outlineLevel="0" r="13">
      <c r="A13" s="175" t="s">
        <v>781</v>
      </c>
      <c r="B13" s="184"/>
    </row>
    <row collapsed="false" customFormat="false" customHeight="false" hidden="false" ht="12" outlineLevel="0" r="14">
      <c r="A14" s="175" t="s">
        <v>731</v>
      </c>
      <c r="B14" s="184"/>
    </row>
    <row collapsed="false" customFormat="false" customHeight="false" hidden="false" ht="12" outlineLevel="0" r="15">
      <c r="A15" s="175" t="s">
        <v>828</v>
      </c>
      <c r="B15" s="184"/>
    </row>
    <row collapsed="false" customFormat="false" customHeight="false" hidden="false" ht="12" outlineLevel="0" r="16">
      <c r="A16" s="175" t="s">
        <v>566</v>
      </c>
      <c r="B16" s="184"/>
    </row>
    <row collapsed="false" customFormat="false" customHeight="false" hidden="false" ht="12" outlineLevel="0" r="17">
      <c r="A17" s="175" t="s">
        <v>751</v>
      </c>
      <c r="B17" s="184"/>
    </row>
    <row collapsed="false" customFormat="false" customHeight="false" hidden="false" ht="12" outlineLevel="0" r="18">
      <c r="A18" s="175" t="s">
        <v>697</v>
      </c>
      <c r="B18" s="184"/>
    </row>
    <row collapsed="false" customFormat="false" customHeight="false" hidden="false" ht="12" outlineLevel="0" r="19">
      <c r="A19" s="175" t="s">
        <v>614</v>
      </c>
      <c r="B19" s="184"/>
    </row>
    <row collapsed="false" customFormat="false" customHeight="false" hidden="false" ht="12" outlineLevel="0" r="20">
      <c r="A20" s="175" t="s">
        <v>548</v>
      </c>
      <c r="B20" s="184"/>
    </row>
    <row collapsed="false" customFormat="false" customHeight="false" hidden="false" ht="12" outlineLevel="0" r="21">
      <c r="A21" s="175" t="s">
        <v>487</v>
      </c>
      <c r="B21" s="184"/>
    </row>
    <row collapsed="false" customFormat="false" customHeight="false" hidden="false" ht="12" outlineLevel="0" r="22">
      <c r="A22" s="175" t="s">
        <v>671</v>
      </c>
      <c r="B22" s="184"/>
    </row>
    <row collapsed="false" customFormat="false" customHeight="false" hidden="false" ht="12" outlineLevel="0" r="23">
      <c r="A23" s="175" t="s">
        <v>772</v>
      </c>
      <c r="B23" s="184"/>
    </row>
    <row collapsed="false" customFormat="false" customHeight="false" hidden="false" ht="12" outlineLevel="0" r="24">
      <c r="A24" s="175" t="s">
        <v>592</v>
      </c>
      <c r="B24" s="184"/>
    </row>
    <row collapsed="false" customFormat="false" customHeight="false" hidden="false" ht="12" outlineLevel="0" r="25">
      <c r="A25" s="175" t="s">
        <v>459</v>
      </c>
      <c r="B25" s="184"/>
    </row>
    <row collapsed="false" customFormat="false" customHeight="false" hidden="false" ht="12" outlineLevel="0" r="26">
      <c r="A26" s="175" t="s">
        <v>608</v>
      </c>
      <c r="B26" s="184"/>
    </row>
    <row collapsed="false" customFormat="false" customHeight="false" hidden="false" ht="12" outlineLevel="0" r="27">
      <c r="A27" s="175" t="s">
        <v>495</v>
      </c>
      <c r="B27" s="184"/>
    </row>
    <row collapsed="false" customFormat="false" customHeight="false" hidden="false" ht="12" outlineLevel="0" r="28">
      <c r="A28" s="175" t="s">
        <v>831</v>
      </c>
      <c r="B28" s="184"/>
    </row>
    <row collapsed="false" customFormat="false" customHeight="false" hidden="false" ht="12" outlineLevel="0" r="29">
      <c r="A29" s="175" t="s">
        <v>576</v>
      </c>
      <c r="B29" s="184"/>
    </row>
    <row collapsed="false" customFormat="false" customHeight="false" hidden="false" ht="12" outlineLevel="0" r="30">
      <c r="A30" s="175" t="s">
        <v>664</v>
      </c>
      <c r="B30" s="184"/>
    </row>
    <row collapsed="false" customFormat="false" customHeight="false" hidden="false" ht="12" outlineLevel="0" r="31">
      <c r="A31" s="175" t="s">
        <v>582</v>
      </c>
      <c r="B31" s="184"/>
    </row>
    <row collapsed="false" customFormat="false" customHeight="false" hidden="false" ht="12" outlineLevel="0" r="32">
      <c r="A32" s="175" t="s">
        <v>464</v>
      </c>
      <c r="B32" s="184"/>
    </row>
    <row collapsed="false" customFormat="false" customHeight="false" hidden="false" ht="12" outlineLevel="0" r="33">
      <c r="A33" s="175" t="s">
        <v>508</v>
      </c>
      <c r="B33" s="184"/>
    </row>
    <row collapsed="false" customFormat="false" customHeight="false" hidden="false" ht="12" outlineLevel="0" r="34">
      <c r="A34" s="175" t="s">
        <v>537</v>
      </c>
      <c r="B34" s="184"/>
    </row>
    <row collapsed="false" customFormat="false" customHeight="false" hidden="false" ht="12" outlineLevel="0" r="35">
      <c r="A35" s="175" t="s">
        <v>651</v>
      </c>
      <c r="B35" s="184"/>
    </row>
    <row collapsed="false" customFormat="false" customHeight="false" hidden="false" ht="12" outlineLevel="0" r="36">
      <c r="A36" s="175" t="s">
        <v>559</v>
      </c>
      <c r="B36" s="184"/>
    </row>
    <row collapsed="false" customFormat="false" customHeight="false" hidden="false" ht="12" outlineLevel="0" r="37">
      <c r="A37" s="175" t="s">
        <v>515</v>
      </c>
      <c r="B37" s="184"/>
    </row>
    <row collapsed="false" customFormat="false" customHeight="false" hidden="false" ht="12" outlineLevel="0" r="38">
      <c r="A38" s="175" t="s">
        <v>657</v>
      </c>
      <c r="B38" s="184"/>
    </row>
    <row collapsed="false" customFormat="true" customHeight="false" hidden="false" ht="12" outlineLevel="0" r="39" s="166">
      <c r="A39" s="175" t="s">
        <v>663</v>
      </c>
      <c r="B39" s="176"/>
    </row>
    <row collapsed="false" customFormat="false" customHeight="true" hidden="false" ht="13.5" outlineLevel="0" r="40">
      <c r="A40" s="175" t="s">
        <v>760</v>
      </c>
      <c r="B40" s="184"/>
    </row>
    <row collapsed="false" customFormat="false" customHeight="false" hidden="false" ht="12" outlineLevel="0" r="41">
      <c r="A41" s="175" t="s">
        <v>580</v>
      </c>
      <c r="B41" s="184"/>
    </row>
    <row collapsed="false" customFormat="false" customHeight="false" hidden="false" ht="12" outlineLevel="0" r="42">
      <c r="A42" s="175" t="s">
        <v>601</v>
      </c>
      <c r="B42" s="184"/>
    </row>
    <row collapsed="false" customFormat="false" customHeight="false" hidden="false" ht="12" outlineLevel="0" r="43">
      <c r="A43" s="175" t="s">
        <v>591</v>
      </c>
      <c r="B43" s="183"/>
    </row>
    <row collapsed="false" customFormat="false" customHeight="false" hidden="false" ht="12" outlineLevel="0" r="44">
      <c r="A44" s="175" t="s">
        <v>475</v>
      </c>
      <c r="B44" s="184"/>
    </row>
    <row collapsed="false" customFormat="false" customHeight="false" hidden="false" ht="12" outlineLevel="0" r="45">
      <c r="A45" s="175" t="s">
        <v>500</v>
      </c>
      <c r="B45" s="184"/>
    </row>
    <row collapsed="false" customFormat="false" customHeight="false" hidden="false" ht="12" outlineLevel="0" r="46">
      <c r="A46" s="175" t="s">
        <v>539</v>
      </c>
      <c r="B46" s="184"/>
    </row>
    <row collapsed="false" customFormat="false" customHeight="false" hidden="false" ht="12" outlineLevel="0" r="47">
      <c r="A47" s="175" t="s">
        <v>474</v>
      </c>
      <c r="B47" s="185"/>
    </row>
    <row collapsed="false" customFormat="false" customHeight="false" hidden="false" ht="12" outlineLevel="0" r="48">
      <c r="A48" s="171" t="s">
        <v>1841</v>
      </c>
      <c r="B48" s="172" t="n">
        <f aca="false">+SUM(B5:B45)</f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sheetFormatPr defaultRowHeight="12"/>
  <cols>
    <col collapsed="false" hidden="false" max="1" min="1" style="0" width="51.1428571428572"/>
    <col collapsed="false" hidden="false" max="2" min="2" style="0" width="11.4183673469388"/>
    <col collapsed="false" hidden="false" max="3" min="3" style="166" width="5.42857142857143"/>
    <col collapsed="false" hidden="false" max="4" min="4" style="0" width="16.4234693877551"/>
    <col collapsed="false" hidden="false" max="7" min="5" style="0" width="11.4183673469388"/>
    <col collapsed="false" hidden="false" max="1025" min="8" style="166" width="11.4183673469388"/>
  </cols>
  <sheetData>
    <row collapsed="false" customFormat="false" customHeight="false" hidden="false" ht="12" outlineLevel="0" r="1">
      <c r="A1" s="166" t="s">
        <v>1849</v>
      </c>
    </row>
    <row collapsed="false" customFormat="false" customHeight="false" hidden="false" ht="12" outlineLevel="0" r="3">
      <c r="A3" s="169" t="s">
        <v>1829</v>
      </c>
      <c r="B3" s="169"/>
      <c r="D3" s="170" t="s">
        <v>1830</v>
      </c>
    </row>
    <row collapsed="false" customFormat="false" customHeight="false" hidden="false" ht="12" outlineLevel="0" r="5">
      <c r="A5" s="171" t="s">
        <v>438</v>
      </c>
      <c r="B5" s="172" t="n">
        <f aca="false">+COUNTA(A6:A7)</f>
        <v>2</v>
      </c>
      <c r="D5" s="174" t="s">
        <v>1831</v>
      </c>
      <c r="E5" s="174" t="s">
        <v>1832</v>
      </c>
      <c r="F5" s="174" t="s">
        <v>1833</v>
      </c>
      <c r="G5" s="174" t="s">
        <v>12</v>
      </c>
    </row>
    <row collapsed="false" customFormat="false" customHeight="false" hidden="false" ht="15" outlineLevel="0" r="6">
      <c r="A6" s="166" t="s">
        <v>739</v>
      </c>
      <c r="B6" s="186"/>
      <c r="D6" s="181" t="n">
        <v>2</v>
      </c>
      <c r="E6" s="181" t="n">
        <v>3</v>
      </c>
      <c r="F6" s="181" t="n">
        <v>1</v>
      </c>
      <c r="G6" s="181" t="n">
        <v>6</v>
      </c>
    </row>
    <row collapsed="false" customFormat="false" customHeight="false" hidden="false" ht="15" outlineLevel="0" r="7">
      <c r="A7" s="166" t="s">
        <v>780</v>
      </c>
      <c r="B7" s="186"/>
    </row>
    <row collapsed="false" customFormat="false" customHeight="false" hidden="false" ht="12" outlineLevel="0" r="8">
      <c r="A8" s="171" t="s">
        <v>437</v>
      </c>
      <c r="B8" s="172" t="n">
        <f aca="false">+COUNTA(A9:A10)</f>
        <v>2</v>
      </c>
    </row>
    <row collapsed="false" customFormat="false" customHeight="false" hidden="false" ht="15" outlineLevel="0" r="9">
      <c r="A9" s="166" t="s">
        <v>497</v>
      </c>
      <c r="B9" s="186"/>
    </row>
    <row collapsed="false" customFormat="false" customHeight="false" hidden="false" ht="15" outlineLevel="0" r="10">
      <c r="A10" s="166" t="s">
        <v>557</v>
      </c>
      <c r="B10" s="186"/>
    </row>
    <row collapsed="false" customFormat="false" customHeight="false" hidden="false" ht="12" outlineLevel="0" r="11">
      <c r="A11" s="171" t="s">
        <v>1841</v>
      </c>
      <c r="B11" s="172" t="n">
        <f aca="false">+SUM(B5:B10)</f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colorId="64" defaultGridColor="true" rightToLeft="false" showFormulas="false" showGridLines="false" showOutlineSymbols="true" showRowColHeaders="true" showZeros="true" tabSelected="false" topLeftCell="A4" view="normal" windowProtection="false" workbookViewId="0" zoomScale="100" zoomScaleNormal="100" zoomScalePageLayoutView="100">
      <selection activeCell="A11" activeCellId="0" pane="topLeft" sqref="A11"/>
    </sheetView>
  </sheetViews>
  <sheetFormatPr defaultRowHeight="12"/>
  <cols>
    <col collapsed="false" hidden="false" max="1" min="1" style="0" width="68"/>
    <col collapsed="false" hidden="false" max="2" min="2" style="0" width="15.4234693877551"/>
    <col collapsed="false" hidden="false" max="3" min="3" style="166" width="11.4183673469388"/>
    <col collapsed="false" hidden="false" max="4" min="4" style="0" width="16.4234693877551"/>
    <col collapsed="false" hidden="false" max="7" min="5" style="0" width="11.4183673469388"/>
    <col collapsed="false" hidden="false" max="1025" min="8" style="166" width="11.4183673469388"/>
  </cols>
  <sheetData>
    <row collapsed="false" customFormat="false" customHeight="false" hidden="false" ht="12" outlineLevel="0" r="1">
      <c r="A1" s="166" t="s">
        <v>1850</v>
      </c>
    </row>
    <row collapsed="false" customFormat="false" customHeight="false" hidden="false" ht="12" outlineLevel="0" r="3">
      <c r="A3" s="169" t="s">
        <v>1829</v>
      </c>
      <c r="D3" s="170" t="s">
        <v>1830</v>
      </c>
    </row>
    <row collapsed="false" customFormat="false" customHeight="false" hidden="false" ht="12" outlineLevel="0" r="4">
      <c r="A4" s="169"/>
    </row>
    <row collapsed="false" customFormat="false" customHeight="false" hidden="false" ht="12" outlineLevel="0" r="5">
      <c r="A5" s="171" t="s">
        <v>438</v>
      </c>
      <c r="B5" s="172" t="n">
        <f aca="false">+COUNTA(A6:A9)</f>
        <v>4</v>
      </c>
      <c r="D5" s="174" t="s">
        <v>1831</v>
      </c>
      <c r="E5" s="174" t="s">
        <v>1832</v>
      </c>
      <c r="F5" s="174" t="s">
        <v>1833</v>
      </c>
      <c r="G5" s="174" t="s">
        <v>12</v>
      </c>
    </row>
    <row collapsed="false" customFormat="false" customHeight="false" hidden="false" ht="12" outlineLevel="0" r="6">
      <c r="A6" s="175" t="s">
        <v>830</v>
      </c>
      <c r="B6" s="176"/>
      <c r="D6" s="181" t="n">
        <v>9</v>
      </c>
      <c r="E6" s="181" t="n">
        <v>4</v>
      </c>
      <c r="F6" s="181" t="n">
        <v>1</v>
      </c>
      <c r="G6" s="181" t="n">
        <v>14</v>
      </c>
    </row>
    <row collapsed="false" customFormat="false" customHeight="false" hidden="false" ht="12" outlineLevel="0" r="7">
      <c r="A7" s="175" t="s">
        <v>796</v>
      </c>
      <c r="B7" s="176"/>
    </row>
    <row collapsed="false" customFormat="false" customHeight="false" hidden="false" ht="12" outlineLevel="0" r="8">
      <c r="A8" s="175" t="s">
        <v>746</v>
      </c>
      <c r="B8" s="176"/>
    </row>
    <row collapsed="false" customFormat="false" customHeight="false" hidden="false" ht="12" outlineLevel="0" r="9">
      <c r="A9" s="175" t="s">
        <v>826</v>
      </c>
      <c r="B9" s="176"/>
    </row>
    <row collapsed="false" customFormat="false" customHeight="false" hidden="false" ht="12" outlineLevel="0" r="10">
      <c r="A10" s="171" t="s">
        <v>437</v>
      </c>
      <c r="B10" s="172" t="n">
        <f aca="false">+COUNTA(A11:A25)</f>
        <v>15</v>
      </c>
    </row>
    <row collapsed="false" customFormat="false" customHeight="false" hidden="false" ht="12" outlineLevel="0" r="11">
      <c r="A11" s="175" t="s">
        <v>494</v>
      </c>
      <c r="B11" s="176"/>
    </row>
    <row collapsed="false" customFormat="false" customHeight="false" hidden="false" ht="12" outlineLevel="0" r="12">
      <c r="A12" s="175" t="s">
        <v>621</v>
      </c>
      <c r="B12" s="176"/>
    </row>
    <row collapsed="false" customFormat="false" customHeight="false" hidden="false" ht="12" outlineLevel="0" r="13">
      <c r="A13" s="175" t="s">
        <v>673</v>
      </c>
      <c r="B13" s="176"/>
    </row>
    <row collapsed="false" customFormat="false" customHeight="false" hidden="false" ht="12" outlineLevel="0" r="14">
      <c r="A14" s="175" t="s">
        <v>832</v>
      </c>
      <c r="B14" s="176"/>
    </row>
    <row collapsed="false" customFormat="false" customHeight="false" hidden="false" ht="12" outlineLevel="0" r="15">
      <c r="A15" s="175" t="s">
        <v>561</v>
      </c>
      <c r="B15" s="176"/>
    </row>
    <row collapsed="false" customFormat="false" customHeight="false" hidden="false" ht="12" outlineLevel="0" r="16">
      <c r="A16" s="175" t="s">
        <v>795</v>
      </c>
      <c r="B16" s="176"/>
    </row>
    <row collapsed="false" customFormat="false" customHeight="false" hidden="false" ht="12" outlineLevel="0" r="17">
      <c r="A17" s="175" t="s">
        <v>532</v>
      </c>
      <c r="B17" s="176"/>
    </row>
    <row collapsed="false" customFormat="false" customHeight="false" hidden="false" ht="12" outlineLevel="0" r="18">
      <c r="A18" s="175" t="s">
        <v>563</v>
      </c>
      <c r="B18" s="176"/>
    </row>
    <row collapsed="false" customFormat="false" customHeight="false" hidden="false" ht="12" outlineLevel="0" r="19">
      <c r="A19" s="175" t="s">
        <v>615</v>
      </c>
      <c r="B19" s="176"/>
    </row>
    <row collapsed="false" customFormat="false" customHeight="false" hidden="false" ht="12" outlineLevel="0" r="20">
      <c r="A20" s="175" t="s">
        <v>749</v>
      </c>
      <c r="B20" s="176"/>
    </row>
    <row collapsed="false" customFormat="false" customHeight="false" hidden="false" ht="12" outlineLevel="0" r="21">
      <c r="A21" s="175" t="s">
        <v>700</v>
      </c>
      <c r="B21" s="176"/>
    </row>
    <row collapsed="false" customFormat="false" customHeight="false" hidden="false" ht="12" outlineLevel="0" r="22">
      <c r="A22" s="175" t="s">
        <v>743</v>
      </c>
      <c r="B22" s="176"/>
    </row>
    <row collapsed="false" customFormat="false" customHeight="false" hidden="false" ht="12" outlineLevel="0" r="23">
      <c r="A23" s="175" t="s">
        <v>720</v>
      </c>
      <c r="B23" s="176"/>
    </row>
    <row collapsed="false" customFormat="false" customHeight="false" hidden="false" ht="12" outlineLevel="0" r="24">
      <c r="A24" s="175" t="s">
        <v>492</v>
      </c>
      <c r="B24" s="176"/>
    </row>
    <row collapsed="false" customFormat="false" customHeight="false" hidden="false" ht="12" outlineLevel="0" r="25">
      <c r="A25" s="175" t="s">
        <v>479</v>
      </c>
      <c r="B25" s="176"/>
    </row>
    <row collapsed="false" customFormat="false" customHeight="false" hidden="false" ht="12" outlineLevel="0" r="26">
      <c r="A26" s="171" t="s">
        <v>1851</v>
      </c>
      <c r="B26" s="172" t="n">
        <f aca="false">+SUM(B5:B25)</f>
        <v>19</v>
      </c>
    </row>
    <row collapsed="false" customFormat="false" customHeight="false" hidden="false" ht="12" outlineLevel="0" r="27">
      <c r="A27" s="175"/>
      <c r="B27" s="176"/>
    </row>
    <row collapsed="false" customFormat="false" customHeight="false" hidden="false" ht="12" outlineLevel="0" r="28">
      <c r="A28" s="175"/>
      <c r="B28" s="176"/>
    </row>
    <row collapsed="false" customFormat="false" customHeight="false" hidden="false" ht="12" outlineLevel="0" r="29">
      <c r="A29" s="175"/>
      <c r="B29" s="176"/>
    </row>
    <row collapsed="false" customFormat="false" customHeight="false" hidden="false" ht="12" outlineLevel="0" r="30">
      <c r="A30" s="175"/>
      <c r="B30" s="176"/>
    </row>
    <row collapsed="false" customFormat="false" customHeight="false" hidden="false" ht="12" outlineLevel="0" r="31">
      <c r="A31" s="175"/>
      <c r="B31" s="176"/>
    </row>
    <row collapsed="false" customFormat="false" customHeight="false" hidden="false" ht="12" outlineLevel="0" r="32">
      <c r="A32" s="175"/>
      <c r="B32" s="176"/>
    </row>
    <row collapsed="false" customFormat="false" customHeight="false" hidden="false" ht="12" outlineLevel="0" r="33">
      <c r="A33" s="175"/>
      <c r="B33" s="176"/>
    </row>
    <row collapsed="false" customFormat="false" customHeight="false" hidden="false" ht="12" outlineLevel="0" r="34">
      <c r="A34" s="175"/>
      <c r="B34" s="176"/>
    </row>
    <row collapsed="false" customFormat="false" customHeight="false" hidden="false" ht="12" outlineLevel="0" r="35">
      <c r="A35" s="175"/>
      <c r="B35" s="176"/>
    </row>
    <row collapsed="false" customFormat="false" customHeight="false" hidden="false" ht="12" outlineLevel="0" r="36">
      <c r="A36" s="175"/>
      <c r="B36" s="176"/>
    </row>
    <row collapsed="false" customFormat="false" customHeight="false" hidden="false" ht="12" outlineLevel="0" r="37">
      <c r="A37" s="175"/>
      <c r="B37" s="176"/>
    </row>
    <row collapsed="false" customFormat="false" customHeight="false" hidden="false" ht="12" outlineLevel="0" r="38">
      <c r="A38" s="175"/>
      <c r="B38" s="176"/>
    </row>
    <row collapsed="false" customFormat="false" customHeight="false" hidden="false" ht="12" outlineLevel="0" r="39">
      <c r="A39" s="175"/>
      <c r="B39" s="176"/>
    </row>
    <row collapsed="false" customFormat="false" customHeight="false" hidden="false" ht="12" outlineLevel="0" r="40">
      <c r="A40" s="175"/>
      <c r="B40" s="176"/>
    </row>
    <row collapsed="false" customFormat="false" customHeight="false" hidden="false" ht="12" outlineLevel="0" r="41">
      <c r="A41" s="175"/>
      <c r="B41" s="176"/>
    </row>
    <row collapsed="false" customFormat="false" customHeight="false" hidden="false" ht="12" outlineLevel="0" r="42">
      <c r="A42" s="175"/>
      <c r="B42" s="176"/>
    </row>
    <row collapsed="false" customFormat="false" customHeight="false" hidden="false" ht="12" outlineLevel="0" r="43">
      <c r="A43" s="175"/>
      <c r="B43" s="176"/>
    </row>
    <row collapsed="false" customFormat="false" customHeight="false" hidden="false" ht="12" outlineLevel="0" r="44">
      <c r="A44" s="175"/>
      <c r="B44" s="176"/>
    </row>
    <row collapsed="false" customFormat="false" customHeight="false" hidden="false" ht="12" outlineLevel="0" r="45">
      <c r="A45" s="175"/>
      <c r="B45" s="176"/>
    </row>
    <row collapsed="false" customFormat="false" customHeight="false" hidden="false" ht="12" outlineLevel="0" r="46">
      <c r="A46" s="175"/>
      <c r="B46" s="176"/>
    </row>
    <row collapsed="false" customFormat="false" customHeight="false" hidden="false" ht="12" outlineLevel="0" r="47">
      <c r="A47" s="175"/>
      <c r="B47" s="176"/>
    </row>
    <row collapsed="false" customFormat="false" customHeight="false" hidden="false" ht="12" outlineLevel="0" r="48">
      <c r="A48" s="175"/>
      <c r="B48" s="176"/>
    </row>
    <row collapsed="false" customFormat="false" customHeight="false" hidden="false" ht="12" outlineLevel="0" r="49">
      <c r="A49" s="175"/>
      <c r="B49" s="176"/>
    </row>
    <row collapsed="false" customFormat="false" customHeight="false" hidden="false" ht="12" outlineLevel="0" r="50">
      <c r="A50" s="175"/>
      <c r="B50" s="176"/>
    </row>
    <row collapsed="false" customFormat="false" customHeight="false" hidden="false" ht="12" outlineLevel="0" r="51">
      <c r="A51" s="175"/>
      <c r="B51" s="176"/>
    </row>
    <row collapsed="false" customFormat="false" customHeight="false" hidden="false" ht="12" outlineLevel="0" r="52">
      <c r="A52" s="175"/>
      <c r="B52" s="176"/>
    </row>
    <row collapsed="false" customFormat="false" customHeight="false" hidden="false" ht="12" outlineLevel="0" r="53">
      <c r="A53" s="175"/>
      <c r="B53" s="176"/>
    </row>
    <row collapsed="false" customFormat="false" customHeight="false" hidden="false" ht="12" outlineLevel="0" r="54">
      <c r="A54" s="175"/>
      <c r="B54" s="176"/>
    </row>
    <row collapsed="false" customFormat="false" customHeight="false" hidden="false" ht="12" outlineLevel="0" r="55">
      <c r="A55" s="175"/>
      <c r="B55" s="176"/>
    </row>
    <row collapsed="false" customFormat="false" customHeight="false" hidden="false" ht="12" outlineLevel="0" r="56">
      <c r="A56" s="175"/>
      <c r="B56" s="176"/>
    </row>
    <row collapsed="false" customFormat="false" customHeight="false" hidden="false" ht="12" outlineLevel="0" r="57">
      <c r="A57" s="175"/>
      <c r="B57" s="176"/>
    </row>
    <row collapsed="false" customFormat="false" customHeight="false" hidden="false" ht="12" outlineLevel="0" r="58">
      <c r="A58" s="175"/>
      <c r="B58" s="176"/>
    </row>
    <row collapsed="false" customFormat="false" customHeight="false" hidden="false" ht="12" outlineLevel="0" r="59">
      <c r="A59" s="175"/>
      <c r="B59" s="176"/>
    </row>
    <row collapsed="false" customFormat="false" customHeight="false" hidden="false" ht="12" outlineLevel="0" r="60">
      <c r="A60" s="175"/>
      <c r="B60" s="176"/>
    </row>
    <row collapsed="false" customFormat="false" customHeight="false" hidden="false" ht="12" outlineLevel="0" r="61">
      <c r="A61" s="171"/>
      <c r="B61" s="17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2"/>
  <cols>
    <col collapsed="false" hidden="false" max="1" min="1" style="0" width="68.4234693877551"/>
    <col collapsed="false" hidden="false" max="2" min="2" style="0" width="15.4234693877551"/>
    <col collapsed="false" hidden="false" max="3" min="3" style="166" width="11.4183673469388"/>
    <col collapsed="false" hidden="false" max="4" min="4" style="0" width="16.4234693877551"/>
    <col collapsed="false" hidden="false" max="7" min="5" style="0" width="11.4183673469388"/>
    <col collapsed="false" hidden="false" max="1025" min="8" style="166" width="11.4183673469388"/>
  </cols>
  <sheetData>
    <row collapsed="false" customFormat="false" customHeight="false" hidden="false" ht="12" outlineLevel="0" r="1">
      <c r="A1" s="166" t="s">
        <v>1852</v>
      </c>
    </row>
    <row collapsed="false" customFormat="false" customHeight="false" hidden="false" ht="12" outlineLevel="0" r="3">
      <c r="A3" s="169" t="s">
        <v>1829</v>
      </c>
      <c r="D3" s="170" t="s">
        <v>1830</v>
      </c>
    </row>
    <row collapsed="false" customFormat="false" customHeight="false" hidden="false" ht="12" outlineLevel="0" r="5">
      <c r="A5" s="171" t="s">
        <v>438</v>
      </c>
      <c r="B5" s="172" t="n">
        <f aca="false">+COUNTA(A6:A7)</f>
        <v>2</v>
      </c>
      <c r="D5" s="174" t="s">
        <v>1831</v>
      </c>
      <c r="E5" s="174" t="s">
        <v>1832</v>
      </c>
      <c r="F5" s="174" t="s">
        <v>1833</v>
      </c>
      <c r="G5" s="174" t="s">
        <v>12</v>
      </c>
    </row>
    <row collapsed="false" customFormat="false" customHeight="false" hidden="false" ht="15" outlineLevel="0" r="6">
      <c r="A6" s="175" t="s">
        <v>723</v>
      </c>
      <c r="B6" s="186"/>
      <c r="D6" s="177" t="n">
        <v>4</v>
      </c>
      <c r="E6" s="177" t="n">
        <v>5</v>
      </c>
      <c r="F6" s="177" t="n">
        <v>2</v>
      </c>
      <c r="G6" s="177" t="n">
        <v>11</v>
      </c>
    </row>
    <row collapsed="false" customFormat="false" customHeight="false" hidden="false" ht="15" outlineLevel="0" r="7">
      <c r="A7" s="175" t="s">
        <v>833</v>
      </c>
      <c r="B7" s="186"/>
    </row>
    <row collapsed="false" customFormat="false" customHeight="false" hidden="false" ht="12" outlineLevel="0" r="8">
      <c r="A8" s="171" t="s">
        <v>437</v>
      </c>
      <c r="B8" s="172" t="n">
        <f aca="false">+COUNTA(A9:A12)</f>
        <v>4</v>
      </c>
    </row>
    <row collapsed="false" customFormat="false" customHeight="false" hidden="false" ht="15" outlineLevel="0" r="9">
      <c r="A9" s="175" t="s">
        <v>843</v>
      </c>
      <c r="B9" s="186"/>
    </row>
    <row collapsed="false" customFormat="false" customHeight="false" hidden="false" ht="15" outlineLevel="0" r="10">
      <c r="A10" s="175" t="s">
        <v>480</v>
      </c>
      <c r="B10" s="186"/>
    </row>
    <row collapsed="false" customFormat="false" customHeight="false" hidden="false" ht="15" outlineLevel="0" r="11">
      <c r="A11" s="175" t="s">
        <v>481</v>
      </c>
      <c r="B11" s="186"/>
    </row>
    <row collapsed="false" customFormat="false" customHeight="false" hidden="false" ht="15" outlineLevel="0" r="12">
      <c r="A12" s="175" t="s">
        <v>493</v>
      </c>
      <c r="B12" s="186"/>
    </row>
    <row collapsed="false" customFormat="false" customHeight="false" hidden="false" ht="12" outlineLevel="0" r="13">
      <c r="A13" s="171" t="s">
        <v>1851</v>
      </c>
      <c r="B13" s="172" t="n">
        <f aca="false">+SUM(B5:B12)</f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colorId="64" defaultGridColor="true" rightToLeft="false" showFormulas="false" showGridLines="false" showOutlineSymbols="true" showRowColHeaders="true" showZeros="true" tabSelected="false" topLeftCell="A28" view="normal" windowProtection="false" workbookViewId="0" zoomScale="100" zoomScaleNormal="100" zoomScalePageLayoutView="100">
      <selection activeCell="B36" activeCellId="0" pane="topLeft" sqref="B36"/>
    </sheetView>
  </sheetViews>
  <sheetFormatPr defaultRowHeight="12"/>
  <cols>
    <col collapsed="false" hidden="false" max="1" min="1" style="0" width="66.5663265306123"/>
    <col collapsed="false" hidden="false" max="2" min="2" style="0" width="15.4234693877551"/>
    <col collapsed="false" hidden="false" max="3" min="3" style="0" width="11.4183673469388"/>
    <col collapsed="false" hidden="false" max="4" min="4" style="0" width="16.4234693877551"/>
    <col collapsed="false" hidden="false" max="5" min="5" style="0" width="10.1428571428571"/>
    <col collapsed="false" hidden="false" max="1025" min="6" style="0" width="11.4183673469388"/>
  </cols>
  <sheetData>
    <row collapsed="false" customFormat="false" customHeight="false" hidden="false" ht="12" outlineLevel="0" r="1">
      <c r="A1" s="166" t="s">
        <v>1853</v>
      </c>
    </row>
    <row collapsed="false" customFormat="false" customHeight="false" hidden="false" ht="12" outlineLevel="0" r="3">
      <c r="A3" s="169" t="s">
        <v>1829</v>
      </c>
      <c r="D3" s="170" t="s">
        <v>1830</v>
      </c>
    </row>
    <row collapsed="false" customFormat="false" customHeight="false" hidden="false" ht="12" outlineLevel="0" r="5">
      <c r="A5" s="171" t="s">
        <v>438</v>
      </c>
      <c r="B5" s="172" t="n">
        <f aca="false">+COUNTA(A6)</f>
        <v>1</v>
      </c>
      <c r="D5" s="171" t="s">
        <v>1831</v>
      </c>
      <c r="E5" s="171" t="s">
        <v>1832</v>
      </c>
      <c r="F5" s="171" t="s">
        <v>1833</v>
      </c>
      <c r="G5" s="171" t="s">
        <v>12</v>
      </c>
    </row>
    <row collapsed="false" customFormat="false" customHeight="false" hidden="false" ht="12" outlineLevel="0" r="6">
      <c r="A6" s="175" t="s">
        <v>824</v>
      </c>
      <c r="B6" s="176"/>
      <c r="D6" s="181" t="n">
        <v>3</v>
      </c>
      <c r="E6" s="181" t="n">
        <v>2</v>
      </c>
      <c r="F6" s="181" t="n">
        <v>1</v>
      </c>
      <c r="G6" s="181" t="n">
        <v>6</v>
      </c>
    </row>
    <row collapsed="false" customFormat="false" customHeight="false" hidden="false" ht="12" outlineLevel="0" r="7">
      <c r="A7" s="171" t="s">
        <v>437</v>
      </c>
      <c r="B7" s="172" t="n">
        <f aca="false">+COUNTA(A9:A43)</f>
        <v>34</v>
      </c>
    </row>
    <row collapsed="false" customFormat="false" customHeight="false" hidden="false" ht="12" outlineLevel="0" r="8">
      <c r="B8" s="176"/>
    </row>
    <row collapsed="false" customFormat="false" customHeight="false" hidden="false" ht="12" outlineLevel="0" r="9">
      <c r="A9" s="175" t="s">
        <v>789</v>
      </c>
      <c r="B9" s="176"/>
    </row>
    <row collapsed="false" customFormat="false" customHeight="false" hidden="false" ht="12" outlineLevel="0" r="10">
      <c r="A10" s="175" t="s">
        <v>761</v>
      </c>
      <c r="B10" s="176"/>
    </row>
    <row collapsed="false" customFormat="false" customHeight="false" hidden="false" ht="12" outlineLevel="0" r="11">
      <c r="A11" s="175" t="s">
        <v>741</v>
      </c>
      <c r="B11" s="176"/>
    </row>
    <row collapsed="false" customFormat="false" customHeight="false" hidden="false" ht="12" outlineLevel="0" r="12">
      <c r="A12" s="175" t="s">
        <v>788</v>
      </c>
      <c r="B12" s="176"/>
    </row>
    <row collapsed="false" customFormat="false" customHeight="false" hidden="false" ht="12" outlineLevel="0" r="13">
      <c r="A13" s="175" t="s">
        <v>628</v>
      </c>
      <c r="B13" s="176"/>
    </row>
    <row collapsed="false" customFormat="false" customHeight="false" hidden="false" ht="12" outlineLevel="0" r="14">
      <c r="A14" s="175" t="s">
        <v>817</v>
      </c>
      <c r="B14" s="176"/>
    </row>
    <row collapsed="false" customFormat="false" customHeight="false" hidden="false" ht="12" outlineLevel="0" r="15">
      <c r="A15" s="175" t="s">
        <v>776</v>
      </c>
      <c r="B15" s="176"/>
    </row>
    <row collapsed="false" customFormat="false" customHeight="true" hidden="false" ht="12.75" outlineLevel="0" r="16">
      <c r="A16" s="175" t="s">
        <v>599</v>
      </c>
      <c r="B16" s="176"/>
    </row>
    <row collapsed="false" customFormat="false" customHeight="false" hidden="false" ht="12" outlineLevel="0" r="17">
      <c r="A17" s="175" t="s">
        <v>595</v>
      </c>
      <c r="B17" s="176"/>
    </row>
    <row collapsed="false" customFormat="false" customHeight="false" hidden="false" ht="12" outlineLevel="0" r="18">
      <c r="A18" s="175" t="s">
        <v>685</v>
      </c>
      <c r="B18" s="176"/>
    </row>
    <row collapsed="false" customFormat="false" customHeight="false" hidden="false" ht="12" outlineLevel="0" r="19">
      <c r="A19" s="175" t="s">
        <v>660</v>
      </c>
      <c r="B19" s="176"/>
    </row>
    <row collapsed="false" customFormat="false" customHeight="false" hidden="false" ht="12" outlineLevel="0" r="20">
      <c r="A20" s="175" t="s">
        <v>535</v>
      </c>
      <c r="B20" s="176"/>
    </row>
    <row collapsed="false" customFormat="false" customHeight="false" hidden="false" ht="12" outlineLevel="0" r="21">
      <c r="A21" s="175" t="s">
        <v>607</v>
      </c>
      <c r="B21" s="176"/>
    </row>
    <row collapsed="false" customFormat="false" customHeight="false" hidden="false" ht="12" outlineLevel="0" r="22">
      <c r="A22" s="175" t="s">
        <v>536</v>
      </c>
      <c r="B22" s="176"/>
    </row>
    <row collapsed="false" customFormat="true" customHeight="false" hidden="false" ht="12" outlineLevel="0" r="23" s="185">
      <c r="A23" s="175" t="s">
        <v>744</v>
      </c>
      <c r="B23" s="184"/>
    </row>
    <row collapsed="false" customFormat="false" customHeight="false" hidden="false" ht="12" outlineLevel="0" r="24">
      <c r="A24" s="175" t="s">
        <v>505</v>
      </c>
      <c r="B24" s="176"/>
    </row>
    <row collapsed="false" customFormat="false" customHeight="false" hidden="false" ht="12" outlineLevel="0" r="25">
      <c r="A25" s="175" t="s">
        <v>677</v>
      </c>
      <c r="B25" s="176"/>
    </row>
    <row collapsed="false" customFormat="false" customHeight="false" hidden="false" ht="12" outlineLevel="0" r="26">
      <c r="A26" s="175" t="s">
        <v>533</v>
      </c>
      <c r="B26" s="176"/>
      <c r="E26" s="166" t="s">
        <v>1854</v>
      </c>
    </row>
    <row collapsed="false" customFormat="false" customHeight="false" hidden="false" ht="12" outlineLevel="0" r="27">
      <c r="A27" s="175" t="s">
        <v>605</v>
      </c>
      <c r="B27" s="176"/>
    </row>
    <row collapsed="false" customFormat="true" customHeight="false" hidden="false" ht="12" outlineLevel="0" r="28" s="185">
      <c r="A28" s="175" t="s">
        <v>737</v>
      </c>
      <c r="B28" s="184"/>
    </row>
    <row collapsed="false" customFormat="false" customHeight="false" hidden="false" ht="12" outlineLevel="0" r="29">
      <c r="A29" s="175" t="s">
        <v>1855</v>
      </c>
      <c r="B29" s="176"/>
    </row>
    <row collapsed="false" customFormat="false" customHeight="false" hidden="false" ht="12" outlineLevel="0" r="30">
      <c r="A30" s="175" t="s">
        <v>678</v>
      </c>
      <c r="B30" s="176"/>
    </row>
    <row collapsed="false" customFormat="false" customHeight="false" hidden="false" ht="12" outlineLevel="0" r="31">
      <c r="A31" s="175" t="s">
        <v>728</v>
      </c>
      <c r="B31" s="176"/>
    </row>
    <row collapsed="false" customFormat="false" customHeight="false" hidden="false" ht="12" outlineLevel="0" r="32">
      <c r="A32" s="175" t="s">
        <v>764</v>
      </c>
      <c r="B32" s="176"/>
    </row>
    <row collapsed="false" customFormat="true" customHeight="false" hidden="false" ht="12" outlineLevel="0" r="33" s="185">
      <c r="A33" s="175" t="s">
        <v>502</v>
      </c>
      <c r="B33" s="184"/>
    </row>
    <row collapsed="false" customFormat="true" customHeight="false" hidden="false" ht="12" outlineLevel="0" r="34" s="185">
      <c r="A34" s="175" t="s">
        <v>633</v>
      </c>
      <c r="B34" s="184"/>
    </row>
    <row collapsed="false" customFormat="true" customHeight="false" hidden="false" ht="12" outlineLevel="0" r="35" s="185">
      <c r="A35" s="175" t="s">
        <v>744</v>
      </c>
      <c r="B35" s="184"/>
    </row>
    <row collapsed="false" customFormat="false" customHeight="false" hidden="false" ht="12" outlineLevel="0" r="36">
      <c r="A36" s="175" t="s">
        <v>624</v>
      </c>
      <c r="B36" s="176"/>
    </row>
    <row collapsed="false" customFormat="false" customHeight="false" hidden="false" ht="12" outlineLevel="0" r="37">
      <c r="A37" s="175" t="s">
        <v>711</v>
      </c>
      <c r="B37" s="176"/>
    </row>
    <row collapsed="false" customFormat="false" customHeight="false" hidden="false" ht="12" outlineLevel="0" r="38">
      <c r="A38" s="175" t="s">
        <v>785</v>
      </c>
      <c r="B38" s="176"/>
    </row>
    <row collapsed="false" customFormat="false" customHeight="false" hidden="false" ht="12" outlineLevel="0" r="39">
      <c r="A39" s="175" t="s">
        <v>589</v>
      </c>
      <c r="B39" s="176"/>
    </row>
    <row collapsed="false" customFormat="false" customHeight="false" hidden="false" ht="12" outlineLevel="0" r="40">
      <c r="A40" s="175" t="s">
        <v>775</v>
      </c>
      <c r="B40" s="176"/>
    </row>
    <row collapsed="false" customFormat="false" customHeight="false" hidden="false" ht="12" outlineLevel="0" r="41">
      <c r="A41" s="175" t="s">
        <v>653</v>
      </c>
      <c r="B41" s="176"/>
    </row>
    <row collapsed="false" customFormat="false" customHeight="false" hidden="false" ht="12" outlineLevel="0" r="43">
      <c r="A43" s="175" t="s">
        <v>602</v>
      </c>
      <c r="B43" s="176"/>
    </row>
    <row collapsed="false" customFormat="false" customHeight="false" hidden="false" ht="12" outlineLevel="0" r="44">
      <c r="A44" s="171" t="s">
        <v>1856</v>
      </c>
      <c r="B44" s="172" t="n">
        <f aca="false">+SUM(B5:B43)</f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24" activeCellId="0" pane="topLeft" sqref="A24"/>
    </sheetView>
  </sheetViews>
  <sheetFormatPr defaultRowHeight="12"/>
  <cols>
    <col collapsed="false" hidden="false" max="1" min="1" style="0" width="69.5765306122449"/>
    <col collapsed="false" hidden="false" max="2" min="2" style="0" width="15.4234693877551"/>
    <col collapsed="false" hidden="false" max="3" min="3" style="166" width="11.4183673469388"/>
    <col collapsed="false" hidden="false" max="4" min="4" style="0" width="16.4234693877551"/>
    <col collapsed="false" hidden="false" max="5" min="5" style="0" width="10.1428571428571"/>
    <col collapsed="false" hidden="false" max="7" min="6" style="0" width="11.4183673469388"/>
    <col collapsed="false" hidden="false" max="1025" min="8" style="166" width="11.4183673469388"/>
  </cols>
  <sheetData>
    <row collapsed="false" customFormat="false" customHeight="false" hidden="false" ht="12" outlineLevel="0" r="1">
      <c r="A1" s="166" t="s">
        <v>1857</v>
      </c>
    </row>
    <row collapsed="false" customFormat="false" customHeight="false" hidden="false" ht="12" outlineLevel="0" r="3">
      <c r="A3" s="169" t="s">
        <v>1829</v>
      </c>
      <c r="D3" s="170" t="s">
        <v>1830</v>
      </c>
    </row>
    <row collapsed="false" customFormat="false" customHeight="false" hidden="false" ht="12" outlineLevel="0" r="4">
      <c r="A4" s="169"/>
    </row>
    <row collapsed="false" customFormat="false" customHeight="false" hidden="false" ht="12" outlineLevel="0" r="5">
      <c r="A5" s="171" t="s">
        <v>438</v>
      </c>
      <c r="B5" s="172" t="n">
        <f aca="false">+COUNTA(A6:A8)</f>
        <v>3</v>
      </c>
      <c r="D5" s="174" t="s">
        <v>1831</v>
      </c>
      <c r="E5" s="174" t="s">
        <v>1832</v>
      </c>
      <c r="F5" s="174" t="s">
        <v>1833</v>
      </c>
      <c r="G5" s="174" t="s">
        <v>12</v>
      </c>
    </row>
    <row collapsed="false" customFormat="false" customHeight="false" hidden="false" ht="12" outlineLevel="0" r="6">
      <c r="A6" s="175" t="s">
        <v>813</v>
      </c>
      <c r="B6" s="176"/>
      <c r="D6" s="177" t="n">
        <v>4</v>
      </c>
      <c r="E6" s="177" t="n">
        <v>4</v>
      </c>
      <c r="F6" s="177" t="n">
        <v>2</v>
      </c>
      <c r="G6" s="177" t="n">
        <v>10</v>
      </c>
    </row>
    <row collapsed="false" customFormat="false" customHeight="false" hidden="false" ht="12" outlineLevel="0" r="7">
      <c r="A7" s="175" t="s">
        <v>803</v>
      </c>
      <c r="B7" s="176"/>
    </row>
    <row collapsed="false" customFormat="false" customHeight="false" hidden="false" ht="12" outlineLevel="0" r="8">
      <c r="A8" s="175" t="s">
        <v>753</v>
      </c>
      <c r="B8" s="176"/>
    </row>
    <row collapsed="false" customFormat="false" customHeight="false" hidden="false" ht="12" outlineLevel="0" r="9">
      <c r="A9" s="171" t="s">
        <v>437</v>
      </c>
      <c r="B9" s="172" t="n">
        <f aca="false">+COUNTA(A10:A24)</f>
        <v>15</v>
      </c>
    </row>
    <row collapsed="false" customFormat="false" customHeight="false" hidden="false" ht="12" outlineLevel="0" r="10">
      <c r="A10" s="175" t="s">
        <v>567</v>
      </c>
      <c r="B10" s="187"/>
    </row>
    <row collapsed="false" customFormat="false" customHeight="false" hidden="false" ht="12" outlineLevel="0" r="11">
      <c r="A11" s="175" t="s">
        <v>774</v>
      </c>
      <c r="B11" s="187"/>
    </row>
    <row collapsed="false" customFormat="false" customHeight="false" hidden="false" ht="12" outlineLevel="0" r="12">
      <c r="A12" s="175" t="s">
        <v>742</v>
      </c>
      <c r="B12" s="187"/>
    </row>
    <row collapsed="false" customFormat="false" customHeight="false" hidden="false" ht="12" outlineLevel="0" r="13">
      <c r="A13" s="175" t="s">
        <v>642</v>
      </c>
      <c r="B13" s="176"/>
    </row>
    <row collapsed="false" customFormat="false" customHeight="false" hidden="false" ht="12" outlineLevel="0" r="14">
      <c r="A14" s="175" t="s">
        <v>569</v>
      </c>
      <c r="B14" s="176"/>
    </row>
    <row collapsed="false" customFormat="false" customHeight="false" hidden="false" ht="12" outlineLevel="0" r="15">
      <c r="A15" s="175" t="s">
        <v>552</v>
      </c>
      <c r="B15" s="176"/>
    </row>
    <row collapsed="false" customFormat="false" customHeight="false" hidden="false" ht="12" outlineLevel="0" r="16">
      <c r="A16" s="175" t="s">
        <v>708</v>
      </c>
      <c r="B16" s="176"/>
    </row>
    <row collapsed="false" customFormat="false" customHeight="false" hidden="false" ht="12" outlineLevel="0" r="17">
      <c r="A17" s="175" t="s">
        <v>616</v>
      </c>
      <c r="B17" s="176"/>
    </row>
    <row collapsed="false" customFormat="false" customHeight="false" hidden="false" ht="12" outlineLevel="0" r="18">
      <c r="A18" s="175" t="s">
        <v>513</v>
      </c>
      <c r="B18" s="176"/>
    </row>
    <row collapsed="false" customFormat="false" customHeight="false" hidden="false" ht="12" outlineLevel="0" r="19">
      <c r="A19" s="175" t="s">
        <v>622</v>
      </c>
      <c r="B19" s="176"/>
    </row>
    <row collapsed="false" customFormat="false" customHeight="false" hidden="false" ht="12" outlineLevel="0" r="20">
      <c r="A20" s="175" t="s">
        <v>654</v>
      </c>
      <c r="B20" s="176"/>
    </row>
    <row collapsed="false" customFormat="false" customHeight="false" hidden="false" ht="12" outlineLevel="0" r="21">
      <c r="A21" s="175" t="s">
        <v>613</v>
      </c>
      <c r="B21" s="176"/>
    </row>
    <row collapsed="false" customFormat="false" customHeight="false" hidden="false" ht="12" outlineLevel="0" r="22">
      <c r="A22" s="175" t="s">
        <v>646</v>
      </c>
      <c r="B22" s="176"/>
    </row>
    <row collapsed="false" customFormat="false" customHeight="false" hidden="false" ht="12" outlineLevel="0" r="23">
      <c r="A23" s="175" t="s">
        <v>600</v>
      </c>
      <c r="B23" s="176"/>
    </row>
    <row collapsed="false" customFormat="false" customHeight="false" hidden="false" ht="12" outlineLevel="0" r="24">
      <c r="A24" s="175" t="s">
        <v>725</v>
      </c>
      <c r="B24" s="176"/>
    </row>
    <row collapsed="false" customFormat="false" customHeight="false" hidden="false" ht="12" outlineLevel="0" r="25">
      <c r="A25" s="171" t="s">
        <v>1856</v>
      </c>
      <c r="B25" s="172" t="n">
        <f aca="false">+SUM(B5:B24)</f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colorId="64" defaultGridColor="true" rightToLeft="false" showFormulas="false" showGridLines="false" showOutlineSymbols="true" showRowColHeaders="true" showZeros="true" tabSelected="false" topLeftCell="A30" view="normal" windowProtection="false" workbookViewId="0" zoomScale="100" zoomScaleNormal="100" zoomScalePageLayoutView="100">
      <selection activeCell="A33" activeCellId="0" pane="topLeft" sqref="A33"/>
    </sheetView>
  </sheetViews>
  <sheetFormatPr defaultRowHeight="12"/>
  <cols>
    <col collapsed="false" hidden="false" max="1" min="1" style="0" width="69"/>
    <col collapsed="false" hidden="false" max="2" min="2" style="0" width="15.4234693877551"/>
    <col collapsed="false" hidden="false" max="3" min="3" style="166" width="11.4183673469388"/>
    <col collapsed="false" hidden="false" max="4" min="4" style="0" width="16.4234693877551"/>
    <col collapsed="false" hidden="false" max="5" min="5" style="0" width="10.1428571428571"/>
    <col collapsed="false" hidden="false" max="7" min="6" style="0" width="11.4183673469388"/>
    <col collapsed="false" hidden="false" max="1025" min="8" style="166" width="11.4183673469388"/>
  </cols>
  <sheetData>
    <row collapsed="false" customFormat="false" customHeight="false" hidden="false" ht="12" outlineLevel="0" r="1">
      <c r="A1" s="166" t="s">
        <v>1858</v>
      </c>
    </row>
    <row collapsed="false" customFormat="false" customHeight="false" hidden="false" ht="12" outlineLevel="0" r="3">
      <c r="A3" s="169" t="s">
        <v>1829</v>
      </c>
      <c r="D3" s="170" t="s">
        <v>1830</v>
      </c>
    </row>
    <row collapsed="false" customFormat="false" customHeight="false" hidden="false" ht="12" outlineLevel="0" r="5">
      <c r="A5" s="171" t="s">
        <v>438</v>
      </c>
      <c r="B5" s="172" t="n">
        <f aca="false">+COUNTA(A6:A8)</f>
        <v>3</v>
      </c>
      <c r="D5" s="171" t="s">
        <v>1831</v>
      </c>
      <c r="E5" s="171" t="s">
        <v>1832</v>
      </c>
      <c r="F5" s="171" t="s">
        <v>1833</v>
      </c>
      <c r="G5" s="171" t="s">
        <v>12</v>
      </c>
    </row>
    <row collapsed="false" customFormat="false" customHeight="false" hidden="false" ht="12" outlineLevel="0" r="6">
      <c r="A6" s="175" t="s">
        <v>845</v>
      </c>
      <c r="B6" s="176"/>
      <c r="D6" s="181" t="n">
        <v>62</v>
      </c>
      <c r="E6" s="181" t="n">
        <v>15</v>
      </c>
      <c r="F6" s="181" t="n">
        <v>120</v>
      </c>
      <c r="G6" s="181" t="n">
        <v>197</v>
      </c>
    </row>
    <row collapsed="false" customFormat="false" customHeight="false" hidden="false" ht="12" outlineLevel="0" r="7">
      <c r="A7" s="175" t="s">
        <v>759</v>
      </c>
      <c r="B7" s="176"/>
    </row>
    <row collapsed="false" customFormat="false" customHeight="false" hidden="false" ht="12" outlineLevel="0" r="8">
      <c r="A8" s="175" t="s">
        <v>792</v>
      </c>
      <c r="B8" s="176"/>
    </row>
    <row collapsed="false" customFormat="false" customHeight="false" hidden="false" ht="12" outlineLevel="0" r="9">
      <c r="A9" s="171" t="s">
        <v>437</v>
      </c>
      <c r="B9" s="172" t="n">
        <f aca="false">+COUNTA(A10:A63)</f>
        <v>54</v>
      </c>
    </row>
    <row collapsed="false" customFormat="false" customHeight="false" hidden="false" ht="12" outlineLevel="0" r="10">
      <c r="A10" s="175" t="s">
        <v>1859</v>
      </c>
      <c r="B10" s="176"/>
    </row>
    <row collapsed="false" customFormat="false" customHeight="false" hidden="false" ht="12" outlineLevel="0" r="11">
      <c r="A11" s="175" t="s">
        <v>705</v>
      </c>
      <c r="B11" s="176"/>
    </row>
    <row collapsed="false" customFormat="false" customHeight="false" hidden="false" ht="12" outlineLevel="0" r="12">
      <c r="A12" s="175" t="s">
        <v>721</v>
      </c>
      <c r="B12" s="176"/>
    </row>
    <row collapsed="false" customFormat="false" customHeight="false" hidden="false" ht="12" outlineLevel="0" r="13">
      <c r="A13" s="175" t="s">
        <v>707</v>
      </c>
      <c r="B13" s="176"/>
    </row>
    <row collapsed="false" customFormat="false" customHeight="false" hidden="false" ht="12" outlineLevel="0" r="14">
      <c r="A14" s="175" t="s">
        <v>655</v>
      </c>
      <c r="B14" s="176"/>
    </row>
    <row collapsed="false" customFormat="false" customHeight="false" hidden="false" ht="12" outlineLevel="0" r="15">
      <c r="A15" s="175" t="s">
        <v>1860</v>
      </c>
      <c r="B15" s="176"/>
    </row>
    <row collapsed="false" customFormat="false" customHeight="false" hidden="false" ht="12" outlineLevel="0" r="16">
      <c r="A16" s="175" t="s">
        <v>662</v>
      </c>
      <c r="B16" s="176"/>
    </row>
    <row collapsed="false" customFormat="false" customHeight="false" hidden="false" ht="12" outlineLevel="0" r="17">
      <c r="A17" s="175" t="s">
        <v>665</v>
      </c>
      <c r="B17" s="176"/>
    </row>
    <row collapsed="false" customFormat="false" customHeight="false" hidden="false" ht="12" outlineLevel="0" r="18">
      <c r="A18" s="175" t="s">
        <v>793</v>
      </c>
      <c r="B18" s="176"/>
    </row>
    <row collapsed="false" customFormat="false" customHeight="false" hidden="false" ht="12" outlineLevel="0" r="19">
      <c r="A19" s="175" t="s">
        <v>635</v>
      </c>
      <c r="B19" s="176"/>
    </row>
    <row collapsed="false" customFormat="false" customHeight="false" hidden="false" ht="12" outlineLevel="0" r="20">
      <c r="A20" s="175" t="s">
        <v>1861</v>
      </c>
      <c r="B20" s="176"/>
    </row>
    <row collapsed="false" customFormat="false" customHeight="false" hidden="false" ht="12" outlineLevel="0" r="21">
      <c r="A21" s="175" t="s">
        <v>653</v>
      </c>
      <c r="B21" s="176"/>
    </row>
    <row collapsed="false" customFormat="false" customHeight="false" hidden="false" ht="12" outlineLevel="0" r="22">
      <c r="A22" s="175" t="s">
        <v>667</v>
      </c>
      <c r="B22" s="176"/>
    </row>
    <row collapsed="false" customFormat="false" customHeight="false" hidden="false" ht="12" outlineLevel="0" r="23">
      <c r="A23" s="175" t="s">
        <v>750</v>
      </c>
      <c r="B23" s="176"/>
    </row>
    <row collapsed="false" customFormat="false" customHeight="false" hidden="false" ht="12" outlineLevel="0" r="24">
      <c r="A24" s="175" t="s">
        <v>698</v>
      </c>
      <c r="B24" s="176"/>
    </row>
    <row collapsed="false" customFormat="false" customHeight="false" hidden="false" ht="12" outlineLevel="0" r="25">
      <c r="A25" s="175" t="s">
        <v>785</v>
      </c>
      <c r="B25" s="176"/>
    </row>
    <row collapsed="false" customFormat="false" customHeight="false" hidden="false" ht="12" outlineLevel="0" r="26">
      <c r="A26" s="175" t="s">
        <v>773</v>
      </c>
      <c r="B26" s="176"/>
    </row>
    <row collapsed="false" customFormat="false" customHeight="false" hidden="false" ht="12" outlineLevel="0" r="27">
      <c r="A27" s="175" t="s">
        <v>748</v>
      </c>
      <c r="B27" s="176"/>
    </row>
    <row collapsed="false" customFormat="false" customHeight="false" hidden="false" ht="12" outlineLevel="0" r="28">
      <c r="A28" s="175" t="s">
        <v>745</v>
      </c>
      <c r="B28" s="176"/>
    </row>
    <row collapsed="false" customFormat="false" customHeight="false" hidden="false" ht="12" outlineLevel="0" r="29">
      <c r="A29" s="175" t="s">
        <v>650</v>
      </c>
      <c r="B29" s="176"/>
    </row>
    <row collapsed="false" customFormat="false" customHeight="false" hidden="false" ht="12" outlineLevel="0" r="30">
      <c r="A30" s="175" t="s">
        <v>711</v>
      </c>
      <c r="B30" s="176"/>
    </row>
    <row collapsed="false" customFormat="false" customHeight="false" hidden="false" ht="12" outlineLevel="0" r="31">
      <c r="A31" s="175" t="s">
        <v>618</v>
      </c>
    </row>
    <row collapsed="false" customFormat="false" customHeight="false" hidden="false" ht="12" outlineLevel="0" r="32">
      <c r="A32" s="175" t="s">
        <v>589</v>
      </c>
      <c r="B32" s="176"/>
    </row>
    <row collapsed="false" customFormat="false" customHeight="false" hidden="false" ht="12" outlineLevel="0" r="33">
      <c r="A33" s="175" t="s">
        <v>695</v>
      </c>
      <c r="B33" s="176"/>
    </row>
    <row collapsed="false" customFormat="false" customHeight="false" hidden="false" ht="12" outlineLevel="0" r="34">
      <c r="A34" s="175" t="s">
        <v>692</v>
      </c>
      <c r="B34" s="176"/>
    </row>
    <row collapsed="false" customFormat="false" customHeight="false" hidden="false" ht="12" outlineLevel="0" r="35">
      <c r="A35" s="175" t="s">
        <v>609</v>
      </c>
      <c r="B35" s="176"/>
    </row>
    <row collapsed="false" customFormat="false" customHeight="false" hidden="false" ht="12" outlineLevel="0" r="36">
      <c r="A36" s="175" t="s">
        <v>690</v>
      </c>
      <c r="B36" s="176"/>
    </row>
    <row collapsed="false" customFormat="false" customHeight="false" hidden="false" ht="12" outlineLevel="0" r="37">
      <c r="A37" s="175" t="s">
        <v>648</v>
      </c>
      <c r="B37" s="176"/>
    </row>
    <row collapsed="false" customFormat="false" customHeight="false" hidden="false" ht="12" outlineLevel="0" r="38">
      <c r="A38" s="175" t="s">
        <v>683</v>
      </c>
      <c r="B38" s="176"/>
    </row>
    <row collapsed="false" customFormat="false" customHeight="false" hidden="false" ht="12" outlineLevel="0" r="39">
      <c r="A39" s="175" t="s">
        <v>718</v>
      </c>
      <c r="B39" s="176"/>
    </row>
    <row collapsed="false" customFormat="false" customHeight="false" hidden="false" ht="12" outlineLevel="0" r="40">
      <c r="A40" s="175" t="s">
        <v>659</v>
      </c>
      <c r="B40" s="176"/>
    </row>
    <row collapsed="false" customFormat="false" customHeight="false" hidden="false" ht="12" outlineLevel="0" r="41">
      <c r="A41" s="175" t="s">
        <v>518</v>
      </c>
      <c r="B41" s="176"/>
    </row>
    <row collapsed="false" customFormat="false" customHeight="false" hidden="false" ht="12" outlineLevel="0" r="42">
      <c r="A42" s="175" t="s">
        <v>675</v>
      </c>
      <c r="B42" s="176"/>
    </row>
    <row collapsed="false" customFormat="false" customHeight="false" hidden="false" ht="12" outlineLevel="0" r="43">
      <c r="A43" s="175" t="s">
        <v>775</v>
      </c>
      <c r="B43" s="176"/>
    </row>
    <row collapsed="false" customFormat="false" customHeight="false" hidden="false" ht="12" outlineLevel="0" r="44">
      <c r="A44" s="175" t="s">
        <v>604</v>
      </c>
      <c r="B44" s="176"/>
    </row>
    <row collapsed="false" customFormat="false" customHeight="false" hidden="false" ht="12" outlineLevel="0" r="45">
      <c r="A45" s="175" t="s">
        <v>586</v>
      </c>
      <c r="B45" s="176"/>
    </row>
    <row collapsed="false" customFormat="false" customHeight="false" hidden="false" ht="12" outlineLevel="0" r="46">
      <c r="A46" s="175" t="s">
        <v>656</v>
      </c>
      <c r="B46" s="176"/>
    </row>
    <row collapsed="false" customFormat="false" customHeight="false" hidden="false" ht="12" outlineLevel="0" r="47">
      <c r="A47" s="175" t="s">
        <v>757</v>
      </c>
      <c r="B47" s="176"/>
    </row>
    <row collapsed="false" customFormat="false" customHeight="false" hidden="false" ht="12" outlineLevel="0" r="48">
      <c r="A48" s="175" t="s">
        <v>696</v>
      </c>
      <c r="B48" s="176"/>
    </row>
    <row collapsed="false" customFormat="false" customHeight="false" hidden="false" ht="12" outlineLevel="0" r="49">
      <c r="A49" s="175" t="s">
        <v>801</v>
      </c>
      <c r="B49" s="176"/>
    </row>
    <row collapsed="false" customFormat="false" customHeight="false" hidden="false" ht="12" outlineLevel="0" r="50">
      <c r="A50" s="175" t="s">
        <v>672</v>
      </c>
      <c r="B50" s="176"/>
    </row>
    <row collapsed="false" customFormat="false" customHeight="false" hidden="false" ht="12" outlineLevel="0" r="51">
      <c r="A51" s="175" t="s">
        <v>688</v>
      </c>
      <c r="B51" s="176"/>
    </row>
    <row collapsed="false" customFormat="false" customHeight="false" hidden="false" ht="12" outlineLevel="0" r="52">
      <c r="A52" s="175" t="s">
        <v>727</v>
      </c>
      <c r="B52" s="176"/>
    </row>
    <row collapsed="false" customFormat="false" customHeight="false" hidden="false" ht="12" outlineLevel="0" r="53">
      <c r="A53" s="175" t="s">
        <v>736</v>
      </c>
      <c r="B53" s="176"/>
    </row>
    <row collapsed="false" customFormat="false" customHeight="false" hidden="false" ht="12" outlineLevel="0" r="54">
      <c r="A54" s="175" t="s">
        <v>679</v>
      </c>
      <c r="B54" s="176"/>
    </row>
    <row collapsed="false" customFormat="false" customHeight="false" hidden="false" ht="12" outlineLevel="0" r="55">
      <c r="A55" s="175" t="s">
        <v>631</v>
      </c>
      <c r="B55" s="176"/>
    </row>
    <row collapsed="false" customFormat="false" customHeight="false" hidden="false" ht="12" outlineLevel="0" r="56">
      <c r="A56" s="175" t="s">
        <v>709</v>
      </c>
      <c r="B56" s="176"/>
    </row>
    <row collapsed="false" customFormat="false" customHeight="false" hidden="false" ht="12" outlineLevel="0" r="57">
      <c r="A57" s="175" t="s">
        <v>644</v>
      </c>
      <c r="B57" s="176"/>
    </row>
    <row collapsed="false" customFormat="false" customHeight="false" hidden="false" ht="12" outlineLevel="0" r="58">
      <c r="A58" s="175" t="s">
        <v>693</v>
      </c>
      <c r="B58" s="176"/>
    </row>
    <row collapsed="false" customFormat="false" customHeight="false" hidden="false" ht="12" outlineLevel="0" r="59">
      <c r="A59" s="175" t="s">
        <v>624</v>
      </c>
      <c r="B59" s="176"/>
    </row>
    <row collapsed="false" customFormat="false" customHeight="false" hidden="false" ht="12" outlineLevel="0" r="60">
      <c r="A60" s="175" t="s">
        <v>538</v>
      </c>
      <c r="B60" s="176"/>
    </row>
    <row collapsed="false" customFormat="false" customHeight="false" hidden="false" ht="12" outlineLevel="0" r="61">
      <c r="A61" s="175" t="s">
        <v>583</v>
      </c>
      <c r="B61" s="176"/>
    </row>
    <row collapsed="false" customFormat="false" customHeight="false" hidden="false" ht="12" outlineLevel="0" r="62">
      <c r="A62" s="175" t="s">
        <v>587</v>
      </c>
      <c r="B62" s="176"/>
    </row>
    <row collapsed="false" customFormat="false" customHeight="false" hidden="false" ht="12" outlineLevel="0" r="63">
      <c r="A63" s="175" t="s">
        <v>574</v>
      </c>
    </row>
    <row collapsed="false" customFormat="false" customHeight="false" hidden="false" ht="12" outlineLevel="0" r="64">
      <c r="A64" s="175" t="s">
        <v>1847</v>
      </c>
      <c r="B64" s="172" t="n">
        <f aca="false">+SUM(B5:B62)</f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colorId="64" defaultGridColor="true" rightToLeft="false" showFormulas="false" showGridLines="false" showOutlineSymbols="true" showRowColHeaders="true" showZeros="true" tabSelected="false" topLeftCell="A8" view="normal" windowProtection="false" workbookViewId="0" zoomScale="100" zoomScaleNormal="100" zoomScalePageLayoutView="100">
      <selection activeCell="A29" activeCellId="0" pane="topLeft" sqref="A29"/>
    </sheetView>
  </sheetViews>
  <sheetFormatPr defaultRowHeight="15"/>
  <cols>
    <col collapsed="false" hidden="false" max="1" min="1" style="0" width="66.4234693877551"/>
    <col collapsed="false" hidden="false" max="2" min="2" style="0" width="20.4183673469388"/>
    <col collapsed="false" hidden="false" max="3" min="3" style="0" width="10.7295918367347"/>
    <col collapsed="false" hidden="false" max="4" min="4" style="0" width="16.4234693877551"/>
    <col collapsed="false" hidden="false" max="5" min="5" style="0" width="10.1428571428571"/>
    <col collapsed="false" hidden="false" max="1025" min="6" style="0" width="10.7295918367347"/>
  </cols>
  <sheetData>
    <row collapsed="false" customFormat="true" customHeight="false" hidden="false" ht="12.75" outlineLevel="0" r="1" s="115">
      <c r="A1" s="166" t="s">
        <v>1862</v>
      </c>
    </row>
    <row collapsed="false" customFormat="true" customHeight="false" hidden="false" ht="12.75" outlineLevel="0" r="2" s="115">
      <c r="A2" s="166"/>
    </row>
    <row collapsed="false" customFormat="true" customHeight="false" hidden="false" ht="12.75" outlineLevel="0" r="3" s="115">
      <c r="A3" s="169" t="s">
        <v>1829</v>
      </c>
      <c r="D3" s="170" t="s">
        <v>1830</v>
      </c>
      <c r="E3" s="166"/>
      <c r="F3" s="166"/>
      <c r="G3" s="166"/>
    </row>
    <row collapsed="false" customFormat="true" customHeight="false" hidden="false" ht="12.75" outlineLevel="0" r="4" s="115">
      <c r="A4" s="0"/>
      <c r="D4" s="166"/>
      <c r="E4" s="166"/>
      <c r="F4" s="166"/>
      <c r="G4" s="166"/>
    </row>
    <row collapsed="false" customFormat="true" customHeight="false" hidden="false" ht="12.75" outlineLevel="0" r="5" s="115">
      <c r="A5" s="171" t="s">
        <v>438</v>
      </c>
      <c r="B5" s="172" t="n">
        <f aca="false">+COUNTA(A6:A9)</f>
        <v>4</v>
      </c>
      <c r="D5" s="171" t="s">
        <v>1831</v>
      </c>
      <c r="E5" s="171" t="s">
        <v>1832</v>
      </c>
      <c r="F5" s="171" t="s">
        <v>1833</v>
      </c>
      <c r="G5" s="171" t="s">
        <v>12</v>
      </c>
    </row>
    <row collapsed="false" customFormat="true" customHeight="false" hidden="false" ht="12.75" outlineLevel="0" r="6" s="115">
      <c r="A6" s="175" t="s">
        <v>835</v>
      </c>
      <c r="B6" s="176"/>
      <c r="D6" s="188" t="n">
        <v>6</v>
      </c>
      <c r="E6" s="188" t="n">
        <v>5</v>
      </c>
      <c r="F6" s="188" t="n">
        <v>1</v>
      </c>
      <c r="G6" s="188" t="n">
        <v>12</v>
      </c>
    </row>
    <row collapsed="false" customFormat="true" customHeight="false" hidden="false" ht="12.75" outlineLevel="0" r="7" s="115">
      <c r="A7" s="175" t="s">
        <v>821</v>
      </c>
      <c r="B7" s="176"/>
      <c r="D7" s="0"/>
      <c r="E7" s="0"/>
      <c r="F7" s="0"/>
      <c r="G7" s="0"/>
    </row>
    <row collapsed="false" customFormat="true" customHeight="false" hidden="false" ht="12.75" outlineLevel="0" r="8" s="115">
      <c r="A8" s="175" t="s">
        <v>791</v>
      </c>
      <c r="B8" s="176"/>
      <c r="D8" s="0"/>
      <c r="E8" s="0"/>
      <c r="F8" s="0"/>
      <c r="G8" s="0"/>
    </row>
    <row collapsed="false" customFormat="true" customHeight="false" hidden="false" ht="12.75" outlineLevel="0" r="9" s="115">
      <c r="A9" s="175" t="s">
        <v>486</v>
      </c>
      <c r="B9" s="176"/>
      <c r="D9" s="0"/>
      <c r="E9" s="0"/>
      <c r="F9" s="0"/>
      <c r="G9" s="0"/>
    </row>
    <row collapsed="false" customFormat="false" customHeight="false" hidden="false" ht="12.75" outlineLevel="0" r="10">
      <c r="A10" s="171" t="s">
        <v>437</v>
      </c>
      <c r="B10" s="172" t="n">
        <f aca="false">+COUNTA(A11:A45)</f>
        <v>35</v>
      </c>
    </row>
    <row collapsed="false" customFormat="false" customHeight="false" hidden="false" ht="12.75" outlineLevel="0" r="11">
      <c r="A11" s="189" t="s">
        <v>702</v>
      </c>
      <c r="B11" s="184"/>
    </row>
    <row collapsed="false" customFormat="false" customHeight="false" hidden="false" ht="12.75" outlineLevel="0" r="12">
      <c r="A12" s="189" t="s">
        <v>769</v>
      </c>
      <c r="B12" s="184"/>
    </row>
    <row collapsed="false" customFormat="false" customHeight="false" hidden="false" ht="12.75" outlineLevel="0" r="13">
      <c r="A13" s="189" t="s">
        <v>807</v>
      </c>
      <c r="B13" s="184"/>
    </row>
    <row collapsed="false" customFormat="false" customHeight="false" hidden="false" ht="12.75" outlineLevel="0" r="14">
      <c r="A14" s="189" t="s">
        <v>782</v>
      </c>
      <c r="B14" s="184"/>
    </row>
    <row collapsed="false" customFormat="true" customHeight="false" hidden="false" ht="12" outlineLevel="0" r="15" s="166">
      <c r="A15" s="189" t="s">
        <v>522</v>
      </c>
      <c r="B15" s="184"/>
    </row>
    <row collapsed="false" customFormat="true" customHeight="false" hidden="false" ht="12.75" outlineLevel="0" r="16" s="115">
      <c r="A16" s="189" t="s">
        <v>777</v>
      </c>
      <c r="B16" s="184"/>
    </row>
    <row collapsed="false" customFormat="true" customHeight="false" hidden="false" ht="12.75" outlineLevel="0" r="17" s="115">
      <c r="A17" s="189" t="s">
        <v>735</v>
      </c>
      <c r="B17" s="184"/>
    </row>
    <row collapsed="false" customFormat="true" customHeight="false" hidden="false" ht="12.75" outlineLevel="0" r="18" s="115">
      <c r="A18" s="189" t="s">
        <v>617</v>
      </c>
      <c r="B18" s="184"/>
    </row>
    <row collapsed="false" customFormat="true" customHeight="false" hidden="false" ht="12.75" outlineLevel="0" r="19" s="115">
      <c r="A19" s="189" t="s">
        <v>1863</v>
      </c>
      <c r="B19" s="184"/>
    </row>
    <row collapsed="false" customFormat="true" customHeight="false" hidden="false" ht="12.75" outlineLevel="0" r="20" s="115">
      <c r="A20" s="189" t="s">
        <v>806</v>
      </c>
      <c r="B20" s="184"/>
    </row>
    <row collapsed="false" customFormat="true" customHeight="false" hidden="false" ht="12.75" outlineLevel="0" r="21" s="115">
      <c r="A21" s="189" t="s">
        <v>573</v>
      </c>
      <c r="B21" s="184"/>
    </row>
    <row collapsed="false" customFormat="true" customHeight="false" hidden="false" ht="12.75" outlineLevel="0" r="22" s="115">
      <c r="A22" s="189" t="s">
        <v>818</v>
      </c>
      <c r="B22" s="184"/>
    </row>
    <row collapsed="false" customFormat="true" customHeight="false" hidden="false" ht="12.75" outlineLevel="0" r="23" s="115">
      <c r="A23" s="189" t="s">
        <v>658</v>
      </c>
      <c r="B23" s="184"/>
    </row>
    <row collapsed="false" customFormat="true" customHeight="false" hidden="false" ht="12.75" outlineLevel="0" r="24" s="115">
      <c r="A24" s="189" t="s">
        <v>496</v>
      </c>
      <c r="B24" s="184"/>
    </row>
    <row collapsed="false" customFormat="true" customHeight="false" hidden="false" ht="12.75" outlineLevel="0" r="25" s="115">
      <c r="A25" s="189" t="s">
        <v>593</v>
      </c>
      <c r="B25" s="184"/>
    </row>
    <row collapsed="false" customFormat="true" customHeight="false" hidden="false" ht="12.75" outlineLevel="0" r="26" s="115">
      <c r="A26" s="189" t="s">
        <v>722</v>
      </c>
      <c r="B26" s="184"/>
    </row>
    <row collapsed="false" customFormat="true" customHeight="false" hidden="false" ht="12.75" outlineLevel="0" r="27" s="115">
      <c r="A27" s="189" t="s">
        <v>575</v>
      </c>
      <c r="B27" s="184"/>
    </row>
    <row collapsed="false" customFormat="true" customHeight="false" hidden="false" ht="12.75" outlineLevel="0" r="28" s="115">
      <c r="A28" s="189" t="s">
        <v>626</v>
      </c>
      <c r="B28" s="184"/>
    </row>
    <row collapsed="false" customFormat="true" customHeight="false" hidden="false" ht="12.75" outlineLevel="0" r="29" s="115">
      <c r="A29" s="189" t="s">
        <v>549</v>
      </c>
      <c r="B29" s="184"/>
    </row>
    <row collapsed="false" customFormat="true" customHeight="false" hidden="false" ht="12.75" outlineLevel="0" r="30" s="115">
      <c r="A30" s="189" t="s">
        <v>524</v>
      </c>
      <c r="B30" s="184"/>
    </row>
    <row collapsed="false" customFormat="true" customHeight="false" hidden="false" ht="12.75" outlineLevel="0" r="31" s="115">
      <c r="A31" s="189" t="s">
        <v>823</v>
      </c>
      <c r="B31" s="184"/>
    </row>
    <row collapsed="false" customFormat="true" customHeight="false" hidden="false" ht="12.75" outlineLevel="0" r="32" s="115">
      <c r="A32" s="189" t="s">
        <v>488</v>
      </c>
      <c r="B32" s="184"/>
    </row>
    <row collapsed="false" customFormat="true" customHeight="false" hidden="false" ht="12.75" outlineLevel="0" r="33" s="115">
      <c r="A33" s="189" t="s">
        <v>802</v>
      </c>
      <c r="B33" s="184"/>
    </row>
    <row collapsed="false" customFormat="true" customHeight="false" hidden="false" ht="12.75" outlineLevel="0" r="34" s="115">
      <c r="A34" s="189" t="s">
        <v>546</v>
      </c>
      <c r="B34" s="184"/>
    </row>
    <row collapsed="false" customFormat="true" customHeight="false" hidden="false" ht="12.75" outlineLevel="0" r="35" s="115">
      <c r="A35" s="189" t="s">
        <v>798</v>
      </c>
      <c r="B35" s="184"/>
    </row>
    <row collapsed="false" customFormat="true" customHeight="false" hidden="false" ht="12.75" outlineLevel="0" r="36" s="115">
      <c r="A36" s="189" t="s">
        <v>578</v>
      </c>
      <c r="B36" s="184"/>
    </row>
    <row collapsed="false" customFormat="true" customHeight="false" hidden="false" ht="12.75" outlineLevel="0" r="37" s="115">
      <c r="A37" s="189" t="s">
        <v>525</v>
      </c>
      <c r="B37" s="184"/>
    </row>
    <row collapsed="false" customFormat="true" customHeight="false" hidden="false" ht="12.75" outlineLevel="0" r="38" s="115">
      <c r="A38" s="189" t="s">
        <v>547</v>
      </c>
      <c r="B38" s="184"/>
    </row>
    <row collapsed="false" customFormat="true" customHeight="false" hidden="false" ht="12.75" outlineLevel="0" r="39" s="115">
      <c r="A39" s="189" t="s">
        <v>670</v>
      </c>
      <c r="B39" s="184"/>
    </row>
    <row collapsed="false" customFormat="true" customHeight="false" hidden="false" ht="12.75" outlineLevel="0" r="40" s="115">
      <c r="A40" s="189" t="s">
        <v>560</v>
      </c>
      <c r="B40" s="184"/>
    </row>
    <row collapsed="false" customFormat="true" customHeight="false" hidden="false" ht="12.75" outlineLevel="0" r="41" s="115">
      <c r="A41" s="189" t="s">
        <v>570</v>
      </c>
      <c r="B41" s="184"/>
    </row>
    <row collapsed="false" customFormat="true" customHeight="false" hidden="false" ht="12.75" outlineLevel="0" r="42" s="115">
      <c r="A42" s="189" t="s">
        <v>527</v>
      </c>
      <c r="B42" s="184"/>
    </row>
    <row collapsed="false" customFormat="true" customHeight="false" hidden="false" ht="12.75" outlineLevel="0" r="43" s="115">
      <c r="A43" s="189" t="s">
        <v>571</v>
      </c>
      <c r="B43" s="184"/>
    </row>
    <row collapsed="false" customFormat="true" customHeight="false" hidden="false" ht="12.75" outlineLevel="0" r="44" s="115">
      <c r="A44" s="189" t="s">
        <v>484</v>
      </c>
      <c r="B44" s="184"/>
    </row>
    <row collapsed="false" customFormat="true" customHeight="false" hidden="false" ht="12" outlineLevel="0" r="45" s="166">
      <c r="A45" s="190" t="s">
        <v>1864</v>
      </c>
      <c r="B45" s="184"/>
    </row>
    <row collapsed="false" customFormat="true" customHeight="false" hidden="false" ht="12.75" outlineLevel="0" r="46" s="115">
      <c r="A46" s="171" t="s">
        <v>1856</v>
      </c>
      <c r="B46" s="172" t="n">
        <f aca="false">+SUM(B5:B45)</f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colorId="64" defaultGridColor="true" rightToLeft="false" showFormulas="false" showGridLines="false" showOutlineSymbols="true" showRowColHeaders="true" showZeros="true" tabSelected="false" topLeftCell="A25" view="normal" windowProtection="false" workbookViewId="0" zoomScale="100" zoomScaleNormal="100" zoomScalePageLayoutView="100">
      <selection activeCell="A29" activeCellId="0" pane="topLeft" sqref="A29"/>
    </sheetView>
  </sheetViews>
  <sheetFormatPr defaultRowHeight="12"/>
  <cols>
    <col collapsed="false" hidden="false" max="1" min="1" style="0" width="67.5663265306122"/>
    <col collapsed="false" hidden="false" max="2" min="2" style="0" width="11.4183673469388"/>
    <col collapsed="false" hidden="false" max="3" min="3" style="166" width="11.4183673469388"/>
    <col collapsed="false" hidden="false" max="4" min="4" style="0" width="16.4234693877551"/>
    <col collapsed="false" hidden="false" max="7" min="5" style="0" width="11.4183673469388"/>
    <col collapsed="false" hidden="false" max="1025" min="8" style="166" width="11.4183673469388"/>
  </cols>
  <sheetData>
    <row collapsed="false" customFormat="false" customHeight="false" hidden="false" ht="12" outlineLevel="0" r="1">
      <c r="A1" s="166" t="s">
        <v>1865</v>
      </c>
    </row>
    <row collapsed="false" customFormat="false" customHeight="false" hidden="false" ht="12" outlineLevel="0" r="3">
      <c r="A3" s="169" t="s">
        <v>1829</v>
      </c>
      <c r="D3" s="170" t="s">
        <v>1830</v>
      </c>
    </row>
    <row collapsed="false" customFormat="false" customHeight="false" hidden="false" ht="12" outlineLevel="0" r="4">
      <c r="A4" s="169"/>
    </row>
    <row collapsed="false" customFormat="false" customHeight="false" hidden="false" ht="12" outlineLevel="0" r="5">
      <c r="A5" s="171" t="s">
        <v>438</v>
      </c>
      <c r="B5" s="172" t="n">
        <f aca="false">+COUNTA(A6:A10)</f>
        <v>5</v>
      </c>
      <c r="D5" s="171" t="s">
        <v>1831</v>
      </c>
      <c r="E5" s="171" t="s">
        <v>1832</v>
      </c>
      <c r="F5" s="171" t="s">
        <v>1833</v>
      </c>
      <c r="G5" s="171" t="s">
        <v>12</v>
      </c>
    </row>
    <row collapsed="false" customFormat="false" customHeight="false" hidden="false" ht="15" outlineLevel="0" r="6">
      <c r="A6" s="166" t="s">
        <v>783</v>
      </c>
      <c r="B6" s="186"/>
      <c r="D6" s="191" t="n">
        <v>10</v>
      </c>
      <c r="E6" s="191" t="n">
        <v>8</v>
      </c>
      <c r="F6" s="191" t="n">
        <v>2</v>
      </c>
      <c r="G6" s="191" t="n">
        <v>20</v>
      </c>
    </row>
    <row collapsed="false" customFormat="false" customHeight="false" hidden="false" ht="15" outlineLevel="0" r="7">
      <c r="A7" s="166" t="s">
        <v>701</v>
      </c>
      <c r="B7" s="186"/>
    </row>
    <row collapsed="false" customFormat="false" customHeight="false" hidden="false" ht="15" outlineLevel="0" r="8">
      <c r="A8" s="166" t="s">
        <v>797</v>
      </c>
      <c r="B8" s="186"/>
    </row>
    <row collapsed="false" customFormat="false" customHeight="false" hidden="false" ht="15" outlineLevel="0" r="9">
      <c r="A9" s="166" t="s">
        <v>779</v>
      </c>
      <c r="B9" s="186"/>
    </row>
    <row collapsed="false" customFormat="false" customHeight="false" hidden="false" ht="15" outlineLevel="0" r="10">
      <c r="A10" s="166" t="s">
        <v>647</v>
      </c>
      <c r="B10" s="186"/>
    </row>
    <row collapsed="false" customFormat="false" customHeight="false" hidden="false" ht="12" outlineLevel="0" r="11">
      <c r="A11" s="171" t="s">
        <v>437</v>
      </c>
      <c r="B11" s="172" t="n">
        <f aca="false">+COUNTA(A12:A51)</f>
        <v>40</v>
      </c>
    </row>
    <row collapsed="false" customFormat="false" customHeight="true" hidden="false" ht="15" outlineLevel="0" r="12">
      <c r="A12" s="166" t="s">
        <v>528</v>
      </c>
      <c r="B12" s="186"/>
    </row>
    <row collapsed="false" customFormat="false" customHeight="true" hidden="false" ht="15" outlineLevel="0" r="13">
      <c r="A13" s="166" t="s">
        <v>755</v>
      </c>
      <c r="B13" s="186"/>
    </row>
    <row collapsed="false" customFormat="false" customHeight="true" hidden="false" ht="15" outlineLevel="0" r="14">
      <c r="A14" s="166" t="s">
        <v>1866</v>
      </c>
      <c r="B14" s="186"/>
    </row>
    <row collapsed="false" customFormat="false" customHeight="true" hidden="false" ht="15" outlineLevel="0" r="15">
      <c r="A15" s="166" t="s">
        <v>625</v>
      </c>
      <c r="B15" s="186"/>
    </row>
    <row collapsed="false" customFormat="false" customHeight="true" hidden="false" ht="15" outlineLevel="0" r="16">
      <c r="A16" s="166" t="s">
        <v>770</v>
      </c>
      <c r="B16" s="186"/>
    </row>
    <row collapsed="false" customFormat="false" customHeight="true" hidden="false" ht="15" outlineLevel="0" r="17">
      <c r="A17" s="166" t="s">
        <v>637</v>
      </c>
      <c r="B17" s="186"/>
    </row>
    <row collapsed="false" customFormat="false" customHeight="true" hidden="false" ht="15" outlineLevel="0" r="18">
      <c r="A18" s="166" t="s">
        <v>840</v>
      </c>
      <c r="B18" s="186"/>
    </row>
    <row collapsed="false" customFormat="false" customHeight="true" hidden="false" ht="15" outlineLevel="0" r="19">
      <c r="A19" s="166" t="s">
        <v>568</v>
      </c>
      <c r="B19" s="186"/>
    </row>
    <row collapsed="false" customFormat="false" customHeight="true" hidden="false" ht="15" outlineLevel="0" r="20">
      <c r="A20" s="166" t="s">
        <v>581</v>
      </c>
      <c r="B20" s="186"/>
    </row>
    <row collapsed="false" customFormat="false" customHeight="true" hidden="false" ht="15" outlineLevel="0" r="21">
      <c r="A21" s="166" t="s">
        <v>577</v>
      </c>
      <c r="B21" s="186"/>
    </row>
    <row collapsed="false" customFormat="false" customHeight="true" hidden="false" ht="15" outlineLevel="0" r="22">
      <c r="A22" s="166" t="s">
        <v>808</v>
      </c>
      <c r="B22" s="186"/>
    </row>
    <row collapsed="false" customFormat="false" customHeight="true" hidden="false" ht="15" outlineLevel="0" r="23">
      <c r="A23" s="166" t="s">
        <v>649</v>
      </c>
      <c r="B23" s="186"/>
    </row>
    <row collapsed="false" customFormat="false" customHeight="true" hidden="false" ht="15" outlineLevel="0" r="24">
      <c r="A24" s="166" t="s">
        <v>541</v>
      </c>
      <c r="B24" s="186"/>
    </row>
    <row collapsed="false" customFormat="false" customHeight="true" hidden="false" ht="15" outlineLevel="0" r="25">
      <c r="A25" s="166" t="s">
        <v>752</v>
      </c>
      <c r="B25" s="186"/>
    </row>
    <row collapsed="false" customFormat="false" customHeight="true" hidden="false" ht="15" outlineLevel="0" r="26">
      <c r="A26" s="166" t="s">
        <v>756</v>
      </c>
      <c r="B26" s="186"/>
    </row>
    <row collapsed="false" customFormat="false" customHeight="true" hidden="false" ht="15" outlineLevel="0" r="27">
      <c r="A27" s="166" t="s">
        <v>1867</v>
      </c>
      <c r="B27" s="186"/>
    </row>
    <row collapsed="false" customFormat="false" customHeight="true" hidden="false" ht="15" outlineLevel="0" r="28">
      <c r="A28" s="166" t="s">
        <v>640</v>
      </c>
      <c r="B28" s="186"/>
    </row>
    <row collapsed="false" customFormat="false" customHeight="true" hidden="false" ht="15" outlineLevel="0" r="29">
      <c r="A29" s="166" t="s">
        <v>1868</v>
      </c>
      <c r="B29" s="186"/>
    </row>
    <row collapsed="false" customFormat="false" customHeight="true" hidden="false" ht="15" outlineLevel="0" r="30">
      <c r="A30" s="166" t="s">
        <v>674</v>
      </c>
      <c r="B30" s="186"/>
    </row>
    <row collapsed="false" customFormat="false" customHeight="true" hidden="false" ht="15" outlineLevel="0" r="31">
      <c r="A31" s="166" t="s">
        <v>588</v>
      </c>
      <c r="B31" s="186"/>
    </row>
    <row collapsed="false" customFormat="false" customHeight="true" hidden="false" ht="15" outlineLevel="0" r="32">
      <c r="A32" s="166" t="s">
        <v>523</v>
      </c>
      <c r="B32" s="186"/>
    </row>
    <row collapsed="false" customFormat="false" customHeight="true" hidden="false" ht="15" outlineLevel="0" r="33">
      <c r="A33" s="166" t="s">
        <v>717</v>
      </c>
      <c r="B33" s="186"/>
    </row>
    <row collapsed="false" customFormat="false" customHeight="true" hidden="false" ht="15" outlineLevel="0" r="34">
      <c r="A34" s="166" t="s">
        <v>765</v>
      </c>
      <c r="B34" s="186"/>
    </row>
    <row collapsed="false" customFormat="false" customHeight="true" hidden="false" ht="15" outlineLevel="0" r="35">
      <c r="A35" s="166" t="s">
        <v>543</v>
      </c>
      <c r="B35" s="186"/>
    </row>
    <row collapsed="false" customFormat="false" customHeight="true" hidden="false" ht="15" outlineLevel="0" r="36">
      <c r="A36" s="166" t="s">
        <v>724</v>
      </c>
      <c r="B36" s="186"/>
    </row>
    <row collapsed="false" customFormat="false" customHeight="true" hidden="false" ht="15" outlineLevel="0" r="37">
      <c r="A37" s="166" t="s">
        <v>687</v>
      </c>
      <c r="B37" s="186"/>
    </row>
    <row collapsed="false" customFormat="false" customHeight="true" hidden="false" ht="15" outlineLevel="0" r="38">
      <c r="A38" s="166" t="s">
        <v>1869</v>
      </c>
      <c r="B38" s="186"/>
    </row>
    <row collapsed="false" customFormat="false" customHeight="true" hidden="false" ht="15" outlineLevel="0" r="39">
      <c r="A39" s="166" t="s">
        <v>562</v>
      </c>
      <c r="B39" s="186"/>
    </row>
    <row collapsed="false" customFormat="false" customHeight="true" hidden="false" ht="15" outlineLevel="0" r="40">
      <c r="A40" s="166" t="s">
        <v>645</v>
      </c>
      <c r="B40" s="186"/>
    </row>
    <row collapsed="false" customFormat="false" customHeight="true" hidden="false" ht="15" outlineLevel="0" r="41">
      <c r="A41" s="166" t="s">
        <v>661</v>
      </c>
      <c r="B41" s="186"/>
    </row>
    <row collapsed="false" customFormat="false" customHeight="true" hidden="false" ht="15" outlineLevel="0" r="42">
      <c r="A42" s="166" t="s">
        <v>691</v>
      </c>
      <c r="B42" s="186"/>
    </row>
    <row collapsed="false" customFormat="false" customHeight="true" hidden="false" ht="15" outlineLevel="0" r="43">
      <c r="A43" s="166" t="s">
        <v>754</v>
      </c>
      <c r="B43" s="186"/>
    </row>
    <row collapsed="false" customFormat="false" customHeight="true" hidden="false" ht="15" outlineLevel="0" r="44">
      <c r="A44" s="166" t="s">
        <v>550</v>
      </c>
      <c r="B44" s="186"/>
    </row>
    <row collapsed="false" customFormat="false" customHeight="true" hidden="false" ht="15" outlineLevel="0" r="45">
      <c r="A45" s="166" t="s">
        <v>839</v>
      </c>
      <c r="B45" s="186"/>
    </row>
    <row collapsed="false" customFormat="false" customHeight="true" hidden="false" ht="15" outlineLevel="0" r="46">
      <c r="A46" s="166" t="s">
        <v>794</v>
      </c>
      <c r="B46" s="186"/>
    </row>
    <row collapsed="false" customFormat="false" customHeight="true" hidden="false" ht="15" outlineLevel="0" r="47">
      <c r="A47" s="166" t="s">
        <v>501</v>
      </c>
      <c r="B47" s="186"/>
    </row>
    <row collapsed="false" customFormat="false" customHeight="true" hidden="false" ht="15" outlineLevel="0" r="48">
      <c r="A48" s="166" t="s">
        <v>703</v>
      </c>
      <c r="B48" s="186"/>
    </row>
    <row collapsed="false" customFormat="false" customHeight="true" hidden="false" ht="15" outlineLevel="0" r="49">
      <c r="A49" s="166" t="s">
        <v>639</v>
      </c>
      <c r="B49" s="176"/>
    </row>
    <row collapsed="false" customFormat="false" customHeight="true" hidden="false" ht="15" outlineLevel="0" r="50">
      <c r="A50" s="166" t="s">
        <v>632</v>
      </c>
      <c r="B50" s="176"/>
    </row>
    <row collapsed="false" customFormat="false" customHeight="true" hidden="false" ht="15" outlineLevel="0" r="51">
      <c r="A51" s="166" t="s">
        <v>511</v>
      </c>
      <c r="B51" s="176"/>
    </row>
    <row collapsed="false" customFormat="false" customHeight="false" hidden="false" ht="12" outlineLevel="0" r="52">
      <c r="A52" s="171" t="s">
        <v>1870</v>
      </c>
      <c r="B52" s="172" t="n">
        <f aca="false">+SUM(B5:B51)</f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D12" activeCellId="0" pane="topLeft" sqref="D12"/>
    </sheetView>
  </sheetViews>
  <sheetFormatPr defaultRowHeight="12"/>
  <cols>
    <col collapsed="false" hidden="false" max="1" min="1" style="0" width="66.8571428571429"/>
    <col collapsed="false" hidden="false" max="2" min="2" style="0" width="20.4183673469388"/>
    <col collapsed="false" hidden="false" max="3" min="3" style="0" width="11.4183673469388"/>
    <col collapsed="false" hidden="false" max="4" min="4" style="0" width="16.4234693877551"/>
    <col collapsed="false" hidden="false" max="7" min="5" style="0" width="11.4183673469388"/>
    <col collapsed="false" hidden="false" max="1025" min="8" style="166" width="11.4183673469388"/>
  </cols>
  <sheetData>
    <row collapsed="false" customFormat="false" customHeight="false" hidden="false" ht="12" outlineLevel="0" r="1">
      <c r="A1" s="166" t="s">
        <v>1871</v>
      </c>
    </row>
    <row collapsed="false" customFormat="false" customHeight="false" hidden="false" ht="12" outlineLevel="0" r="3">
      <c r="A3" s="169" t="s">
        <v>1829</v>
      </c>
      <c r="B3" s="169"/>
      <c r="D3" s="170" t="s">
        <v>1830</v>
      </c>
    </row>
    <row collapsed="false" customFormat="false" customHeight="false" hidden="false" ht="12" outlineLevel="0" r="5">
      <c r="A5" s="171" t="s">
        <v>438</v>
      </c>
      <c r="B5" s="172" t="n">
        <f aca="false">+COUNTA(A6:A7)</f>
        <v>2</v>
      </c>
      <c r="D5" s="171" t="s">
        <v>1831</v>
      </c>
      <c r="E5" s="171" t="s">
        <v>1832</v>
      </c>
      <c r="F5" s="171" t="s">
        <v>1833</v>
      </c>
      <c r="G5" s="171" t="s">
        <v>12</v>
      </c>
    </row>
    <row collapsed="false" customFormat="false" customHeight="false" hidden="false" ht="12" outlineLevel="0" r="6">
      <c r="A6" s="189" t="s">
        <v>800</v>
      </c>
      <c r="B6" s="184"/>
      <c r="D6" s="191" t="n">
        <v>8</v>
      </c>
      <c r="E6" s="191" t="n">
        <v>7</v>
      </c>
      <c r="F6" s="191" t="n">
        <v>1</v>
      </c>
      <c r="G6" s="191" t="n">
        <f aca="false">+SUM(D6:F6)</f>
        <v>16</v>
      </c>
    </row>
    <row collapsed="false" customFormat="false" customHeight="false" hidden="false" ht="12" outlineLevel="0" r="7">
      <c r="A7" s="189" t="s">
        <v>816</v>
      </c>
      <c r="B7" s="184"/>
    </row>
    <row collapsed="false" customFormat="false" customHeight="false" hidden="false" ht="12" outlineLevel="0" r="8">
      <c r="A8" s="171" t="s">
        <v>437</v>
      </c>
      <c r="B8" s="172" t="n">
        <f aca="false">+COUNTA(A9:A47)</f>
        <v>8</v>
      </c>
    </row>
    <row collapsed="false" customFormat="false" customHeight="false" hidden="false" ht="12" outlineLevel="0" r="9">
      <c r="A9" s="189" t="s">
        <v>531</v>
      </c>
      <c r="B9" s="184"/>
    </row>
    <row collapsed="false" customFormat="false" customHeight="false" hidden="false" ht="12" outlineLevel="0" r="10">
      <c r="A10" s="189" t="s">
        <v>619</v>
      </c>
      <c r="B10" s="184"/>
    </row>
    <row collapsed="false" customFormat="false" customHeight="false" hidden="false" ht="12" outlineLevel="0" r="11">
      <c r="A11" s="189" t="s">
        <v>489</v>
      </c>
      <c r="B11" s="184"/>
    </row>
    <row collapsed="false" customFormat="false" customHeight="false" hidden="false" ht="12" outlineLevel="0" r="12">
      <c r="A12" s="189" t="s">
        <v>490</v>
      </c>
      <c r="B12" s="184"/>
    </row>
    <row collapsed="false" customFormat="false" customHeight="false" hidden="false" ht="12" outlineLevel="0" r="13">
      <c r="A13" s="189" t="s">
        <v>594</v>
      </c>
      <c r="B13" s="184"/>
    </row>
    <row collapsed="false" customFormat="false" customHeight="false" hidden="false" ht="12" outlineLevel="0" r="14">
      <c r="A14" s="189" t="s">
        <v>514</v>
      </c>
      <c r="B14" s="184"/>
    </row>
    <row collapsed="false" customFormat="false" customHeight="false" hidden="false" ht="12" outlineLevel="0" r="15">
      <c r="A15" s="189" t="s">
        <v>534</v>
      </c>
      <c r="B15" s="184"/>
    </row>
    <row collapsed="false" customFormat="false" customHeight="false" hidden="false" ht="12" outlineLevel="0" r="16">
      <c r="A16" s="171" t="s">
        <v>1872</v>
      </c>
      <c r="B16" s="172" t="n">
        <f aca="false">+SUM(B5:B8)</f>
        <v>10</v>
      </c>
    </row>
    <row collapsed="false" customFormat="false" customHeight="false" hidden="false" ht="12.75" outlineLevel="0" r="17"/>
    <row collapsed="false" customFormat="false" customHeight="false" hidden="false" ht="12.75" outlineLevel="0" r="18"/>
    <row collapsed="false" customFormat="false" customHeight="false" hidden="false" ht="12.75" outlineLevel="0" r="19"/>
    <row collapsed="false" customFormat="false" customHeight="false" hidden="false" ht="12.75" outlineLevel="0" r="20"/>
    <row collapsed="false" customFormat="false" customHeight="false" hidden="false" ht="12.75" outlineLevel="0" r="21"/>
    <row collapsed="false" customFormat="false" customHeight="false" hidden="false" ht="12.75" outlineLevel="0" r="22"/>
    <row collapsed="false" customFormat="false" customHeight="false" hidden="false" ht="12.75" outlineLevel="0" r="23"/>
    <row collapsed="false" customFormat="false" customHeight="false" hidden="false" ht="12.75" outlineLevel="0" r="24"/>
    <row collapsed="false" customFormat="false" customHeight="false" hidden="false" ht="12.75" outlineLevel="0" r="25"/>
    <row collapsed="false" customFormat="false" customHeight="false" hidden="false" ht="12.75" outlineLevel="0" r="26"/>
    <row collapsed="false" customFormat="false" customHeight="false" hidden="false" ht="12.75" outlineLevel="0" r="27"/>
    <row collapsed="false" customFormat="false" customHeight="false" hidden="false" ht="12.75" outlineLevel="0" r="28"/>
    <row collapsed="false" customFormat="false" customHeight="false" hidden="false" ht="12.75" outlineLevel="0" r="29"/>
    <row collapsed="false" customFormat="false" customHeight="false" hidden="false" ht="12.75" outlineLevel="0" r="30"/>
    <row collapsed="false" customFormat="false" customHeight="false" hidden="false" ht="12.75" outlineLevel="0" r="31"/>
    <row collapsed="false" customFormat="false" customHeight="false" hidden="false" ht="12.75" outlineLevel="0" r="32"/>
    <row collapsed="false" customFormat="false" customHeight="false" hidden="false" ht="12.75" outlineLevel="0" r="33"/>
    <row collapsed="false" customFormat="false" customHeight="false" hidden="false" ht="12.75" outlineLevel="0" r="34"/>
    <row collapsed="false" customFormat="false" customHeight="false" hidden="false" ht="12.75" outlineLevel="0" r="35"/>
    <row collapsed="false" customFormat="false" customHeight="false" hidden="false" ht="12.75" outlineLevel="0" r="36"/>
    <row collapsed="false" customFormat="false" customHeight="false" hidden="false" ht="12.75" outlineLevel="0" r="37"/>
    <row collapsed="false" customFormat="false" customHeight="false" hidden="false" ht="12.75" outlineLevel="0" r="38"/>
    <row collapsed="false" customFormat="false" customHeight="false" hidden="false" ht="12.75" outlineLevel="0" r="39"/>
    <row collapsed="false" customFormat="false" customHeight="false" hidden="false" ht="12.75" outlineLevel="0" r="40"/>
    <row collapsed="false" customFormat="false" customHeight="false" hidden="false" ht="12.75" outlineLevel="0" r="41"/>
    <row collapsed="false" customFormat="false" customHeight="false" hidden="false" ht="12.75" outlineLevel="0" r="42"/>
    <row collapsed="false" customFormat="false" customHeight="false" hidden="false" ht="12.75" outlineLevel="0" r="43"/>
    <row collapsed="false" customFormat="false" customHeight="false" hidden="false" ht="12.75" outlineLevel="0" r="44"/>
    <row collapsed="false" customFormat="false" customHeight="false" hidden="false" ht="12.75" outlineLevel="0" r="45"/>
    <row collapsed="false" customFormat="false" customHeight="false" hidden="false" ht="12.75" outlineLevel="0" r="46"/>
    <row collapsed="false" customFormat="false" customHeight="false" hidden="false" ht="12.75" outlineLevel="0" r="47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"/>
  <cols>
    <col collapsed="false" hidden="false" max="1" min="1" style="0" width="66.4234693877551"/>
    <col collapsed="false" hidden="false" max="2" min="2" style="0" width="19.4183673469388"/>
    <col collapsed="false" hidden="false" max="3" min="3" style="166" width="11.4183673469388"/>
    <col collapsed="false" hidden="false" max="4" min="4" style="0" width="16.4234693877551"/>
    <col collapsed="false" hidden="false" max="5" min="5" style="0" width="10.1428571428571"/>
    <col collapsed="false" hidden="false" max="7" min="6" style="0" width="11.4183673469388"/>
    <col collapsed="false" hidden="false" max="1025" min="8" style="166" width="11.4183673469388"/>
  </cols>
  <sheetData>
    <row collapsed="false" customFormat="false" customHeight="false" hidden="false" ht="12" outlineLevel="0" r="1">
      <c r="A1" s="166" t="s">
        <v>1873</v>
      </c>
    </row>
    <row collapsed="false" customFormat="false" customHeight="false" hidden="false" ht="12" outlineLevel="0" r="3">
      <c r="A3" s="169" t="s">
        <v>1829</v>
      </c>
      <c r="B3" s="169"/>
      <c r="D3" s="170" t="s">
        <v>1830</v>
      </c>
    </row>
    <row collapsed="false" customFormat="false" customHeight="false" hidden="false" ht="12" outlineLevel="0" r="4">
      <c r="A4" s="169"/>
      <c r="B4" s="169"/>
    </row>
    <row collapsed="false" customFormat="false" customHeight="false" hidden="false" ht="12" outlineLevel="0" r="5">
      <c r="A5" s="171" t="s">
        <v>438</v>
      </c>
      <c r="B5" s="172" t="n">
        <f aca="false">+COUNTA(A6:A9)</f>
        <v>4</v>
      </c>
      <c r="D5" s="171" t="s">
        <v>1831</v>
      </c>
      <c r="E5" s="171" t="s">
        <v>1832</v>
      </c>
      <c r="F5" s="171" t="s">
        <v>1833</v>
      </c>
      <c r="G5" s="171" t="s">
        <v>12</v>
      </c>
    </row>
    <row collapsed="false" customFormat="false" customHeight="false" hidden="false" ht="12" outlineLevel="0" r="6">
      <c r="A6" s="166" t="s">
        <v>811</v>
      </c>
      <c r="D6" s="191" t="n">
        <v>8</v>
      </c>
      <c r="E6" s="191" t="n">
        <v>11</v>
      </c>
      <c r="F6" s="191" t="n">
        <v>1</v>
      </c>
      <c r="G6" s="191" t="n">
        <f aca="false">+SUM(D6:F6)</f>
        <v>20</v>
      </c>
    </row>
    <row collapsed="false" customFormat="false" customHeight="false" hidden="false" ht="12" outlineLevel="0" r="7">
      <c r="A7" s="166" t="s">
        <v>838</v>
      </c>
    </row>
    <row collapsed="false" customFormat="false" customHeight="false" hidden="false" ht="12" outlineLevel="0" r="8">
      <c r="A8" s="166" t="s">
        <v>829</v>
      </c>
    </row>
    <row collapsed="false" customFormat="false" customHeight="false" hidden="false" ht="12" outlineLevel="0" r="9">
      <c r="A9" s="166" t="s">
        <v>836</v>
      </c>
    </row>
    <row collapsed="false" customFormat="false" customHeight="false" hidden="false" ht="12" outlineLevel="0" r="10">
      <c r="A10" s="171" t="s">
        <v>437</v>
      </c>
      <c r="B10" s="172" t="n">
        <f aca="false">+COUNTA(A11:A27)</f>
        <v>17</v>
      </c>
    </row>
    <row collapsed="false" customFormat="false" customHeight="false" hidden="false" ht="12" outlineLevel="0" r="11">
      <c r="A11" s="166" t="s">
        <v>704</v>
      </c>
    </row>
    <row collapsed="false" customFormat="false" customHeight="false" hidden="false" ht="12" outlineLevel="0" r="12">
      <c r="A12" s="166" t="s">
        <v>469</v>
      </c>
    </row>
    <row collapsed="false" customFormat="false" customHeight="false" hidden="false" ht="12" outlineLevel="0" r="13">
      <c r="A13" s="166" t="s">
        <v>684</v>
      </c>
    </row>
    <row collapsed="false" customFormat="false" customHeight="false" hidden="false" ht="12" outlineLevel="0" r="14">
      <c r="A14" s="166" t="s">
        <v>689</v>
      </c>
    </row>
    <row collapsed="false" customFormat="false" customHeight="false" hidden="false" ht="12" outlineLevel="0" r="15">
      <c r="A15" s="166" t="s">
        <v>733</v>
      </c>
    </row>
    <row collapsed="false" customFormat="false" customHeight="false" hidden="false" ht="12" outlineLevel="0" r="16">
      <c r="A16" s="166" t="s">
        <v>766</v>
      </c>
    </row>
    <row collapsed="false" customFormat="false" customHeight="false" hidden="false" ht="12" outlineLevel="0" r="17">
      <c r="A17" s="166" t="s">
        <v>686</v>
      </c>
    </row>
    <row collapsed="false" customFormat="false" customHeight="false" hidden="false" ht="12" outlineLevel="0" r="18">
      <c r="A18" s="166" t="s">
        <v>730</v>
      </c>
    </row>
    <row collapsed="false" customFormat="false" customHeight="false" hidden="false" ht="12" outlineLevel="0" r="19">
      <c r="A19" s="166" t="s">
        <v>542</v>
      </c>
    </row>
    <row collapsed="false" customFormat="false" customHeight="false" hidden="false" ht="12" outlineLevel="0" r="20">
      <c r="A20" s="166" t="s">
        <v>553</v>
      </c>
    </row>
    <row collapsed="false" customFormat="false" customHeight="false" hidden="false" ht="12" outlineLevel="0" r="21">
      <c r="A21" s="166" t="s">
        <v>556</v>
      </c>
    </row>
    <row collapsed="false" customFormat="false" customHeight="false" hidden="false" ht="12" outlineLevel="0" r="22">
      <c r="A22" s="166" t="s">
        <v>517</v>
      </c>
    </row>
    <row collapsed="false" customFormat="false" customHeight="false" hidden="false" ht="12" outlineLevel="0" r="23">
      <c r="A23" s="166" t="s">
        <v>652</v>
      </c>
    </row>
    <row collapsed="false" customFormat="false" customHeight="false" hidden="false" ht="12" outlineLevel="0" r="24">
      <c r="A24" s="166" t="s">
        <v>478</v>
      </c>
    </row>
    <row collapsed="false" customFormat="false" customHeight="false" hidden="false" ht="12" outlineLevel="0" r="25">
      <c r="A25" s="166" t="s">
        <v>506</v>
      </c>
    </row>
    <row collapsed="false" customFormat="false" customHeight="false" hidden="false" ht="12" outlineLevel="0" r="26">
      <c r="A26" s="166" t="s">
        <v>1874</v>
      </c>
    </row>
    <row collapsed="false" customFormat="false" customHeight="false" hidden="false" ht="12" outlineLevel="0" r="27">
      <c r="A27" s="171" t="s">
        <v>1847</v>
      </c>
      <c r="B27" s="172" t="n">
        <f aca="false">+SUM(B5:B25)</f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colorId="64" defaultGridColor="true" rightToLeft="false" showFormulas="false" showGridLines="false" showOutlineSymbols="true" showRowColHeaders="true" showZeros="true" tabSelected="false" topLeftCell="A33" view="normal" windowProtection="false" workbookViewId="0" zoomScale="100" zoomScaleNormal="100" zoomScalePageLayoutView="100">
      <selection activeCell="D38" activeCellId="0" pane="topLeft" sqref="D38"/>
    </sheetView>
  </sheetViews>
  <sheetFormatPr defaultRowHeight="15"/>
  <cols>
    <col collapsed="false" hidden="false" max="1" min="1" style="0" width="58.8571428571429"/>
    <col collapsed="false" hidden="false" max="2" min="2" style="0" width="34.1428571428571"/>
    <col collapsed="false" hidden="false" max="1025" min="3" style="0" width="10.7295918367347"/>
  </cols>
  <sheetData>
    <row collapsed="false" customFormat="false" customHeight="false" hidden="false" ht="15" outlineLevel="0" r="1">
      <c r="A1" s="171" t="s">
        <v>438</v>
      </c>
      <c r="B1" s="172" t="n">
        <f aca="false">+COUNTA(A2:A4)</f>
        <v>3</v>
      </c>
    </row>
    <row collapsed="false" customFormat="false" customHeight="false" hidden="false" ht="15" outlineLevel="0" r="2">
      <c r="A2" s="166" t="s">
        <v>814</v>
      </c>
      <c r="B2" s="166"/>
    </row>
    <row collapsed="false" customFormat="false" customHeight="false" hidden="false" ht="15" outlineLevel="0" r="3">
      <c r="A3" s="166" t="s">
        <v>837</v>
      </c>
      <c r="B3" s="166"/>
    </row>
    <row collapsed="false" customFormat="false" customHeight="false" hidden="false" ht="15" outlineLevel="0" r="4">
      <c r="A4" s="166" t="s">
        <v>809</v>
      </c>
      <c r="B4" s="166"/>
    </row>
    <row collapsed="false" customFormat="false" customHeight="false" hidden="false" ht="15" outlineLevel="0" r="5">
      <c r="A5" s="171" t="s">
        <v>437</v>
      </c>
      <c r="B5" s="172" t="n">
        <f aca="false">+COUNTA(A6:A51)</f>
        <v>46</v>
      </c>
    </row>
    <row collapsed="false" customFormat="false" customHeight="false" hidden="false" ht="15" outlineLevel="0" r="6">
      <c r="A6" s="166" t="s">
        <v>666</v>
      </c>
    </row>
    <row collapsed="false" customFormat="false" customHeight="false" hidden="false" ht="15" outlineLevel="0" r="7">
      <c r="A7" s="166" t="s">
        <v>732</v>
      </c>
    </row>
    <row collapsed="false" customFormat="false" customHeight="false" hidden="false" ht="15" outlineLevel="0" r="8">
      <c r="A8" s="166" t="s">
        <v>763</v>
      </c>
    </row>
    <row collapsed="false" customFormat="false" customHeight="false" hidden="false" ht="15" outlineLevel="0" r="9">
      <c r="A9" s="166" t="s">
        <v>1875</v>
      </c>
    </row>
    <row collapsed="false" customFormat="false" customHeight="false" hidden="false" ht="15" outlineLevel="0" r="10">
      <c r="A10" s="166" t="s">
        <v>738</v>
      </c>
    </row>
    <row collapsed="false" customFormat="false" customHeight="false" hidden="false" ht="15" outlineLevel="0" r="11">
      <c r="A11" s="166" t="s">
        <v>643</v>
      </c>
    </row>
    <row collapsed="false" customFormat="false" customHeight="false" hidden="false" ht="15" outlineLevel="0" r="12">
      <c r="A12" s="166" t="s">
        <v>564</v>
      </c>
    </row>
    <row collapsed="false" customFormat="false" customHeight="false" hidden="false" ht="15" outlineLevel="0" r="13">
      <c r="A13" s="166" t="s">
        <v>758</v>
      </c>
    </row>
    <row collapsed="false" customFormat="false" customHeight="false" hidden="false" ht="15" outlineLevel="0" r="14">
      <c r="A14" s="166" t="s">
        <v>771</v>
      </c>
    </row>
    <row collapsed="false" customFormat="false" customHeight="false" hidden="false" ht="15" outlineLevel="0" r="15">
      <c r="A15" s="166" t="s">
        <v>455</v>
      </c>
    </row>
    <row collapsed="false" customFormat="false" customHeight="false" hidden="false" ht="15" outlineLevel="0" r="16">
      <c r="A16" s="166" t="s">
        <v>597</v>
      </c>
    </row>
    <row collapsed="false" customFormat="false" customHeight="false" hidden="false" ht="15" outlineLevel="0" r="17">
      <c r="A17" s="166" t="s">
        <v>778</v>
      </c>
    </row>
    <row collapsed="false" customFormat="false" customHeight="false" hidden="false" ht="15" outlineLevel="0" r="18">
      <c r="A18" s="166" t="s">
        <v>584</v>
      </c>
    </row>
    <row collapsed="false" customFormat="false" customHeight="false" hidden="false" ht="15" outlineLevel="0" r="19">
      <c r="A19" s="166" t="s">
        <v>572</v>
      </c>
    </row>
    <row collapsed="false" customFormat="false" customHeight="false" hidden="false" ht="15" outlineLevel="0" r="20">
      <c r="A20" s="166" t="s">
        <v>544</v>
      </c>
    </row>
    <row collapsed="false" customFormat="false" customHeight="false" hidden="false" ht="15" outlineLevel="0" r="21">
      <c r="A21" s="166" t="s">
        <v>1876</v>
      </c>
    </row>
    <row collapsed="false" customFormat="false" customHeight="false" hidden="false" ht="15" outlineLevel="0" r="22">
      <c r="A22" s="166" t="s">
        <v>585</v>
      </c>
    </row>
    <row collapsed="false" customFormat="false" customHeight="false" hidden="false" ht="15" outlineLevel="0" r="23">
      <c r="A23" s="166" t="s">
        <v>706</v>
      </c>
    </row>
    <row collapsed="false" customFormat="false" customHeight="false" hidden="false" ht="15" outlineLevel="0" r="24">
      <c r="A24" s="166" t="s">
        <v>712</v>
      </c>
    </row>
    <row collapsed="false" customFormat="false" customHeight="false" hidden="false" ht="15" outlineLevel="0" r="25">
      <c r="A25" s="166" t="s">
        <v>681</v>
      </c>
    </row>
    <row collapsed="false" customFormat="false" customHeight="false" hidden="false" ht="15" outlineLevel="0" r="26">
      <c r="A26" s="166" t="s">
        <v>512</v>
      </c>
    </row>
    <row collapsed="false" customFormat="false" customHeight="false" hidden="false" ht="15" outlineLevel="0" r="27">
      <c r="A27" s="166" t="s">
        <v>699</v>
      </c>
    </row>
    <row collapsed="false" customFormat="false" customHeight="false" hidden="false" ht="15" outlineLevel="0" r="28">
      <c r="A28" s="166" t="s">
        <v>682</v>
      </c>
    </row>
    <row collapsed="false" customFormat="false" customHeight="false" hidden="false" ht="15" outlineLevel="0" r="29">
      <c r="A29" s="166" t="s">
        <v>545</v>
      </c>
    </row>
    <row collapsed="false" customFormat="false" customHeight="false" hidden="false" ht="15" outlineLevel="0" r="30">
      <c r="A30" s="166" t="s">
        <v>603</v>
      </c>
    </row>
    <row collapsed="false" customFormat="false" customHeight="false" hidden="false" ht="15" outlineLevel="0" r="31">
      <c r="A31" s="166" t="s">
        <v>729</v>
      </c>
    </row>
    <row collapsed="false" customFormat="false" customHeight="false" hidden="false" ht="15" outlineLevel="0" r="32">
      <c r="A32" s="166" t="s">
        <v>611</v>
      </c>
    </row>
    <row collapsed="false" customFormat="false" customHeight="false" hidden="false" ht="15" outlineLevel="0" r="33">
      <c r="A33" s="166" t="s">
        <v>630</v>
      </c>
    </row>
    <row collapsed="false" customFormat="false" customHeight="false" hidden="false" ht="15" outlineLevel="0" r="34">
      <c r="A34" s="166" t="s">
        <v>726</v>
      </c>
    </row>
    <row collapsed="false" customFormat="false" customHeight="false" hidden="false" ht="15" outlineLevel="0" r="35">
      <c r="A35" s="166" t="s">
        <v>715</v>
      </c>
    </row>
    <row collapsed="false" customFormat="false" customHeight="false" hidden="false" ht="15" outlineLevel="0" r="36">
      <c r="A36" s="166" t="s">
        <v>1877</v>
      </c>
    </row>
    <row collapsed="false" customFormat="false" customHeight="false" hidden="false" ht="15" outlineLevel="0" r="37">
      <c r="A37" s="166" t="s">
        <v>612</v>
      </c>
      <c r="D37" s="34" t="n">
        <f aca="false">54/2</f>
        <v>27</v>
      </c>
    </row>
    <row collapsed="false" customFormat="false" customHeight="false" hidden="false" ht="15" outlineLevel="0" r="38">
      <c r="A38" s="166" t="s">
        <v>529</v>
      </c>
    </row>
    <row collapsed="false" customFormat="false" customHeight="false" hidden="false" ht="15" outlineLevel="0" r="39">
      <c r="A39" s="166" t="s">
        <v>565</v>
      </c>
    </row>
    <row collapsed="false" customFormat="false" customHeight="false" hidden="false" ht="15" outlineLevel="0" r="40">
      <c r="A40" s="166" t="s">
        <v>714</v>
      </c>
    </row>
    <row collapsed="false" customFormat="false" customHeight="false" hidden="false" ht="15" outlineLevel="0" r="41">
      <c r="A41" s="166" t="s">
        <v>805</v>
      </c>
    </row>
    <row collapsed="false" customFormat="false" customHeight="false" hidden="false" ht="15" outlineLevel="0" r="42">
      <c r="A42" s="166" t="s">
        <v>509</v>
      </c>
    </row>
    <row collapsed="false" customFormat="false" customHeight="false" hidden="false" ht="15" outlineLevel="0" r="43">
      <c r="A43" s="166" t="s">
        <v>519</v>
      </c>
    </row>
    <row collapsed="false" customFormat="false" customHeight="false" hidden="false" ht="15" outlineLevel="0" r="44">
      <c r="A44" s="166" t="s">
        <v>740</v>
      </c>
    </row>
    <row collapsed="false" customFormat="false" customHeight="false" hidden="false" ht="15" outlineLevel="0" r="45">
      <c r="A45" s="166" t="s">
        <v>676</v>
      </c>
    </row>
    <row collapsed="false" customFormat="false" customHeight="false" hidden="false" ht="15" outlineLevel="0" r="46">
      <c r="A46" s="166" t="s">
        <v>713</v>
      </c>
    </row>
    <row collapsed="false" customFormat="false" customHeight="false" hidden="false" ht="15" outlineLevel="0" r="47">
      <c r="A47" s="166" t="s">
        <v>1878</v>
      </c>
    </row>
    <row collapsed="false" customFormat="false" customHeight="false" hidden="false" ht="15" outlineLevel="0" r="48">
      <c r="A48" s="166" t="s">
        <v>579</v>
      </c>
    </row>
    <row collapsed="false" customFormat="false" customHeight="false" hidden="false" ht="15" outlineLevel="0" r="49">
      <c r="A49" s="166" t="s">
        <v>520</v>
      </c>
    </row>
    <row collapsed="false" customFormat="false" customHeight="false" hidden="false" ht="15" outlineLevel="0" r="50">
      <c r="A50" s="166" t="s">
        <v>516</v>
      </c>
    </row>
    <row collapsed="false" customFormat="false" customHeight="false" hidden="false" ht="15" outlineLevel="0" r="51">
      <c r="A51" s="166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8.7040816326531"/>
    <col collapsed="false" hidden="false" max="2" min="2" style="0" width="40.280612244898"/>
    <col collapsed="false" hidden="false" max="1025" min="3" style="0" width="10.7295918367347"/>
  </cols>
  <sheetData>
    <row collapsed="false" customFormat="false" customHeight="false" hidden="false" ht="15.75" outlineLevel="0" r="1">
      <c r="A1" s="192" t="s">
        <v>1879</v>
      </c>
      <c r="B1" s="192" t="s">
        <v>1880</v>
      </c>
    </row>
    <row collapsed="false" customFormat="false" customHeight="false" hidden="false" ht="15.75" outlineLevel="0" r="2">
      <c r="A2" s="193" t="s">
        <v>827</v>
      </c>
      <c r="B2" s="193" t="s">
        <v>1881</v>
      </c>
    </row>
    <row collapsed="false" customFormat="false" customHeight="false" hidden="false" ht="15" outlineLevel="0" r="3">
      <c r="A3" s="194"/>
      <c r="B3" s="194" t="s">
        <v>1882</v>
      </c>
    </row>
    <row collapsed="false" customFormat="false" customHeight="false" hidden="false" ht="15" outlineLevel="0" r="4">
      <c r="A4" s="194"/>
      <c r="B4" s="194" t="s">
        <v>1883</v>
      </c>
    </row>
    <row collapsed="false" customFormat="false" customHeight="false" hidden="false" ht="15.75" outlineLevel="0" r="5">
      <c r="A5" s="193" t="s">
        <v>815</v>
      </c>
      <c r="B5" s="194" t="s">
        <v>1884</v>
      </c>
    </row>
    <row collapsed="false" customFormat="false" customHeight="false" hidden="false" ht="15.75" outlineLevel="0" r="6">
      <c r="A6" s="193" t="s">
        <v>814</v>
      </c>
      <c r="B6" s="194" t="s">
        <v>1885</v>
      </c>
    </row>
    <row collapsed="false" customFormat="false" customHeight="false" hidden="false" ht="15" outlineLevel="0" r="7">
      <c r="A7" s="194"/>
      <c r="B7" s="194" t="s">
        <v>1886</v>
      </c>
    </row>
    <row collapsed="false" customFormat="false" customHeight="false" hidden="false" ht="15.75" outlineLevel="0" r="8">
      <c r="A8" s="193" t="s">
        <v>841</v>
      </c>
      <c r="B8" s="194"/>
    </row>
    <row collapsed="false" customFormat="false" customHeight="false" hidden="false" ht="15.75" outlineLevel="0" r="9">
      <c r="A9" s="193" t="s">
        <v>845</v>
      </c>
      <c r="B9" s="194"/>
    </row>
    <row collapsed="false" customFormat="false" customHeight="false" hidden="false" ht="15.75" outlineLevel="0" r="10">
      <c r="A10" s="193" t="s">
        <v>768</v>
      </c>
      <c r="B10" s="194"/>
    </row>
    <row collapsed="false" customFormat="false" customHeight="false" hidden="false" ht="15.75" outlineLevel="0" r="11">
      <c r="A11" s="193" t="s">
        <v>719</v>
      </c>
      <c r="B11" s="194"/>
    </row>
    <row collapsed="false" customFormat="false" customHeight="false" hidden="false" ht="15.75" outlineLevel="0" r="12">
      <c r="A12" s="193" t="s">
        <v>783</v>
      </c>
      <c r="B12" s="194"/>
    </row>
    <row collapsed="false" customFormat="false" customHeight="false" hidden="false" ht="15.75" outlineLevel="0" r="13">
      <c r="A13" s="193" t="s">
        <v>813</v>
      </c>
      <c r="B13" s="194" t="s">
        <v>1887</v>
      </c>
    </row>
    <row collapsed="false" customFormat="false" customHeight="false" hidden="false" ht="15" outlineLevel="0" r="14">
      <c r="A14" s="194"/>
      <c r="B14" s="194" t="s">
        <v>1888</v>
      </c>
    </row>
    <row collapsed="false" customFormat="false" customHeight="false" hidden="false" ht="15.75" outlineLevel="0" r="15">
      <c r="A15" s="193" t="s">
        <v>837</v>
      </c>
      <c r="B15" s="194" t="s">
        <v>1889</v>
      </c>
    </row>
    <row collapsed="false" customFormat="false" customHeight="false" hidden="false" ht="15" outlineLevel="0" r="16">
      <c r="A16" s="194"/>
      <c r="B16" s="194" t="s">
        <v>1890</v>
      </c>
    </row>
    <row collapsed="false" customFormat="false" customHeight="false" hidden="false" ht="15" outlineLevel="0" r="17">
      <c r="A17" s="194"/>
      <c r="B17" s="194" t="s">
        <v>1891</v>
      </c>
    </row>
    <row collapsed="false" customFormat="false" customHeight="false" hidden="false" ht="15.75" outlineLevel="0" r="18">
      <c r="A18" s="193" t="s">
        <v>835</v>
      </c>
      <c r="B18" s="194" t="s">
        <v>1892</v>
      </c>
    </row>
    <row collapsed="false" customFormat="false" customHeight="false" hidden="false" ht="15" outlineLevel="0" r="19">
      <c r="A19" s="194"/>
      <c r="B19" s="194" t="s">
        <v>1893</v>
      </c>
    </row>
    <row collapsed="false" customFormat="false" customHeight="false" hidden="false" ht="15" outlineLevel="0" r="20">
      <c r="A20" s="194"/>
      <c r="B20" s="194" t="s">
        <v>1894</v>
      </c>
    </row>
    <row collapsed="false" customFormat="false" customHeight="false" hidden="false" ht="15.75" outlineLevel="0" r="21">
      <c r="A21" s="193" t="s">
        <v>701</v>
      </c>
      <c r="B21" s="194"/>
    </row>
    <row collapsed="false" customFormat="false" customHeight="false" hidden="false" ht="15.75" outlineLevel="0" r="22">
      <c r="A22" s="193" t="s">
        <v>803</v>
      </c>
      <c r="B22" s="194" t="s">
        <v>1895</v>
      </c>
    </row>
    <row collapsed="false" customFormat="false" customHeight="false" hidden="false" ht="15.75" outlineLevel="0" r="23">
      <c r="A23" s="193" t="s">
        <v>723</v>
      </c>
      <c r="B23" s="194"/>
    </row>
    <row collapsed="false" customFormat="false" customHeight="false" hidden="false" ht="15.75" outlineLevel="0" r="24">
      <c r="A24" s="193" t="s">
        <v>739</v>
      </c>
      <c r="B24" s="194"/>
    </row>
    <row collapsed="false" customFormat="false" customHeight="false" hidden="false" ht="15.75" outlineLevel="0" r="25">
      <c r="A25" s="193" t="s">
        <v>819</v>
      </c>
      <c r="B25" s="194"/>
    </row>
    <row collapsed="false" customFormat="false" customHeight="false" hidden="false" ht="15.75" outlineLevel="0" r="26">
      <c r="A26" s="193" t="s">
        <v>830</v>
      </c>
      <c r="B26" s="194"/>
    </row>
    <row collapsed="false" customFormat="false" customHeight="false" hidden="false" ht="15.75" outlineLevel="0" r="27">
      <c r="A27" s="193" t="s">
        <v>824</v>
      </c>
      <c r="B27" s="194"/>
    </row>
    <row collapsed="false" customFormat="false" customHeight="false" hidden="false" ht="15.75" outlineLevel="0" r="28">
      <c r="A28" s="193" t="s">
        <v>796</v>
      </c>
      <c r="B28" s="194"/>
    </row>
    <row collapsed="false" customFormat="false" customHeight="false" hidden="false" ht="15.75" outlineLevel="0" r="29">
      <c r="A29" s="193" t="s">
        <v>811</v>
      </c>
      <c r="B29" s="194" t="s">
        <v>1896</v>
      </c>
    </row>
    <row collapsed="false" customFormat="false" customHeight="false" hidden="false" ht="15.75" outlineLevel="0" r="30">
      <c r="A30" s="193" t="s">
        <v>838</v>
      </c>
      <c r="B30" s="194" t="s">
        <v>1897</v>
      </c>
    </row>
    <row collapsed="false" customFormat="false" customHeight="false" hidden="false" ht="15" outlineLevel="0" r="31">
      <c r="A31" s="194"/>
      <c r="B31" s="194" t="s">
        <v>1898</v>
      </c>
    </row>
    <row collapsed="false" customFormat="false" customHeight="false" hidden="false" ht="15.75" outlineLevel="0" r="32">
      <c r="A32" s="193" t="s">
        <v>746</v>
      </c>
      <c r="B32" s="194"/>
    </row>
    <row collapsed="false" customFormat="false" customHeight="false" hidden="false" ht="15.75" outlineLevel="0" r="33">
      <c r="A33" s="193" t="s">
        <v>812</v>
      </c>
      <c r="B33" s="194" t="s">
        <v>1899</v>
      </c>
    </row>
    <row collapsed="false" customFormat="false" customHeight="false" hidden="false" ht="15" outlineLevel="0" r="34">
      <c r="A34" s="194"/>
      <c r="B34" s="194" t="s">
        <v>1900</v>
      </c>
    </row>
    <row collapsed="false" customFormat="false" customHeight="false" hidden="false" ht="15.75" outlineLevel="0" r="35">
      <c r="A35" s="193" t="s">
        <v>800</v>
      </c>
      <c r="B35" s="194" t="s">
        <v>1901</v>
      </c>
    </row>
    <row collapsed="false" customFormat="false" customHeight="false" hidden="false" ht="15.75" outlineLevel="0" r="36">
      <c r="A36" s="193" t="s">
        <v>833</v>
      </c>
      <c r="B36" s="194"/>
    </row>
    <row collapsed="false" customFormat="false" customHeight="false" hidden="false" ht="15.75" outlineLevel="0" r="37">
      <c r="A37" s="195" t="s">
        <v>762</v>
      </c>
      <c r="B37" s="196" t="s">
        <v>1902</v>
      </c>
    </row>
    <row collapsed="false" customFormat="false" customHeight="false" hidden="false" ht="15.75" outlineLevel="0" r="38">
      <c r="A38" s="195" t="s">
        <v>790</v>
      </c>
      <c r="B38" s="196" t="s">
        <v>1903</v>
      </c>
    </row>
    <row collapsed="false" customFormat="false" customHeight="false" hidden="false" ht="15" outlineLevel="0" r="39">
      <c r="A39" s="196"/>
      <c r="B39" s="196" t="s">
        <v>1904</v>
      </c>
    </row>
    <row collapsed="false" customFormat="false" customHeight="false" hidden="false" ht="15.75" outlineLevel="0" r="40">
      <c r="A40" s="193" t="s">
        <v>821</v>
      </c>
      <c r="B40" s="194" t="s">
        <v>1905</v>
      </c>
    </row>
    <row collapsed="false" customFormat="false" customHeight="false" hidden="false" ht="15.75" outlineLevel="0" r="41">
      <c r="A41" s="193" t="s">
        <v>791</v>
      </c>
      <c r="B41" s="194" t="s">
        <v>1906</v>
      </c>
    </row>
    <row collapsed="false" customFormat="false" customHeight="false" hidden="false" ht="15.75" outlineLevel="0" r="42">
      <c r="A42" s="193" t="s">
        <v>826</v>
      </c>
      <c r="B42" s="194"/>
    </row>
    <row collapsed="false" customFormat="false" customHeight="false" hidden="false" ht="15.75" outlineLevel="0" r="43">
      <c r="A43" s="193" t="s">
        <v>829</v>
      </c>
      <c r="B43" s="194" t="s">
        <v>1907</v>
      </c>
    </row>
    <row collapsed="false" customFormat="false" customHeight="false" hidden="false" ht="15" outlineLevel="0" r="44">
      <c r="A44" s="194"/>
      <c r="B44" s="194" t="s">
        <v>1908</v>
      </c>
    </row>
    <row collapsed="false" customFormat="false" customHeight="false" hidden="false" ht="15" outlineLevel="0" r="45">
      <c r="A45" s="194"/>
      <c r="B45" s="194" t="s">
        <v>1909</v>
      </c>
    </row>
    <row collapsed="false" customFormat="false" customHeight="false" hidden="false" ht="15.75" outlineLevel="0" r="46">
      <c r="A46" s="193" t="s">
        <v>759</v>
      </c>
      <c r="B46" s="194"/>
    </row>
    <row collapsed="false" customFormat="false" customHeight="false" hidden="false" ht="15.75" outlineLevel="0" r="47">
      <c r="A47" s="193" t="s">
        <v>836</v>
      </c>
      <c r="B47" s="194" t="s">
        <v>1910</v>
      </c>
    </row>
    <row collapsed="false" customFormat="false" customHeight="false" hidden="false" ht="15" outlineLevel="0" r="48">
      <c r="A48" s="194"/>
      <c r="B48" s="194" t="s">
        <v>1911</v>
      </c>
    </row>
    <row collapsed="false" customFormat="false" customHeight="false" hidden="false" ht="15.75" outlineLevel="0" r="49">
      <c r="A49" s="193" t="s">
        <v>780</v>
      </c>
      <c r="B49" s="194"/>
    </row>
    <row collapsed="false" customFormat="false" customHeight="false" hidden="false" ht="15.75" outlineLevel="0" r="50">
      <c r="A50" s="195" t="s">
        <v>825</v>
      </c>
      <c r="B50" s="196" t="s">
        <v>1912</v>
      </c>
    </row>
    <row collapsed="false" customFormat="false" customHeight="false" hidden="false" ht="15.75" outlineLevel="0" r="51">
      <c r="A51" s="193" t="s">
        <v>816</v>
      </c>
      <c r="B51" s="194" t="s">
        <v>1913</v>
      </c>
    </row>
    <row collapsed="false" customFormat="false" customHeight="false" hidden="false" ht="15" outlineLevel="0" r="52">
      <c r="A52" s="194"/>
      <c r="B52" s="194" t="s">
        <v>1914</v>
      </c>
    </row>
    <row collapsed="false" customFormat="false" customHeight="false" hidden="false" ht="15.75" outlineLevel="0" r="53">
      <c r="A53" s="193" t="s">
        <v>809</v>
      </c>
      <c r="B53" s="194" t="s">
        <v>1915</v>
      </c>
    </row>
    <row collapsed="false" customFormat="false" customHeight="false" hidden="false" ht="15.75" outlineLevel="0" r="54">
      <c r="A54" s="193" t="s">
        <v>753</v>
      </c>
      <c r="B54" s="194" t="s">
        <v>1916</v>
      </c>
    </row>
    <row collapsed="false" customFormat="false" customHeight="false" hidden="false" ht="15.75" outlineLevel="0" r="55">
      <c r="A55" s="193" t="s">
        <v>792</v>
      </c>
      <c r="B55" s="194"/>
    </row>
    <row collapsed="false" customFormat="false" customHeight="false" hidden="false" ht="15.75" outlineLevel="0" r="56">
      <c r="A56" s="193" t="s">
        <v>797</v>
      </c>
      <c r="B56" s="194"/>
    </row>
    <row collapsed="false" customFormat="false" customHeight="false" hidden="false" ht="15.75" outlineLevel="0" r="57">
      <c r="A57" s="195" t="s">
        <v>627</v>
      </c>
      <c r="B57" s="196" t="s">
        <v>1917</v>
      </c>
    </row>
    <row collapsed="false" customFormat="false" customHeight="false" hidden="false" ht="15" outlineLevel="0" r="58">
      <c r="A58" s="196"/>
      <c r="B58" s="196" t="s">
        <v>1918</v>
      </c>
    </row>
    <row collapsed="false" customFormat="false" customHeight="false" hidden="false" ht="15.75" outlineLevel="0" r="59">
      <c r="A59" s="193" t="s">
        <v>779</v>
      </c>
      <c r="B59" s="194"/>
    </row>
    <row collapsed="false" customFormat="false" customHeight="false" hidden="false" ht="15.75" outlineLevel="0" r="60">
      <c r="A60" s="193" t="s">
        <v>647</v>
      </c>
      <c r="B60" s="194"/>
    </row>
    <row collapsed="false" customFormat="false" customHeight="false" hidden="false" ht="15.75" outlineLevel="0" r="61">
      <c r="A61" s="193" t="s">
        <v>486</v>
      </c>
      <c r="B61" s="194" t="s">
        <v>1919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46"/>
  <sheetViews>
    <sheetView colorId="64" defaultGridColor="true" rightToLeft="false" showFormulas="false" showGridLines="false" showOutlineSymbols="true" showRowColHeaders="true" showZeros="true" tabSelected="true" topLeftCell="A355" view="normal" windowProtection="false" workbookViewId="0" zoomScale="100" zoomScaleNormal="100" zoomScalePageLayoutView="100">
      <selection activeCell="A370" activeCellId="0" pane="topLeft" sqref="A370"/>
    </sheetView>
  </sheetViews>
  <sheetFormatPr defaultRowHeight="12.85"/>
  <cols>
    <col collapsed="false" hidden="false" max="1" min="1" style="0" width="62.5714285714286"/>
    <col collapsed="false" hidden="false" max="2" min="2" style="0" width="9.5765306122449"/>
    <col collapsed="false" hidden="false" max="3" min="3" style="0" width="30.5714285714286"/>
    <col collapsed="false" hidden="false" max="5" min="4" style="0" width="16.4234693877551"/>
    <col collapsed="false" hidden="false" max="6" min="6" style="0" width="10.4234693877551"/>
    <col collapsed="false" hidden="false" max="8" min="7" style="0" width="28.5714285714286"/>
    <col collapsed="false" hidden="false" max="9" min="9" style="0" width="16.1428571428571"/>
    <col collapsed="false" hidden="false" max="10" min="10" style="0" width="17.1428571428571"/>
    <col collapsed="false" hidden="false" max="11" min="11" style="0" width="8.4234693877551"/>
    <col collapsed="false" hidden="false" max="12" min="12" style="0" width="0.142857142857143"/>
    <col collapsed="false" hidden="false" max="13" min="13" style="0" width="23.4234693877551"/>
    <col collapsed="false" hidden="false" max="14" min="14" style="0" width="11.5714285714286"/>
    <col collapsed="false" hidden="false" max="15" min="15" style="0" width="21.8571428571429"/>
    <col collapsed="false" hidden="false" max="16" min="16" style="0" width="41.8571428571429"/>
    <col collapsed="false" hidden="false" max="17" min="17" style="0" width="16"/>
    <col collapsed="false" hidden="false" max="1025" min="18" style="0" width="10.7295918367347"/>
  </cols>
  <sheetData>
    <row collapsed="false" customFormat="false" customHeight="false" hidden="false" ht="15" outlineLevel="0" r="1">
      <c r="A1" s="197" t="s">
        <v>453</v>
      </c>
      <c r="B1" s="198" t="s">
        <v>1920</v>
      </c>
      <c r="C1" s="197" t="s">
        <v>1921</v>
      </c>
      <c r="D1" s="197" t="s">
        <v>1922</v>
      </c>
      <c r="E1" s="198" t="s">
        <v>1923</v>
      </c>
      <c r="F1" s="197" t="s">
        <v>87</v>
      </c>
      <c r="G1" s="197" t="s">
        <v>1924</v>
      </c>
      <c r="H1" s="197" t="s">
        <v>1834</v>
      </c>
      <c r="I1" s="197" t="s">
        <v>1925</v>
      </c>
      <c r="J1" s="197" t="s">
        <v>89</v>
      </c>
      <c r="K1" s="198" t="s">
        <v>432</v>
      </c>
      <c r="L1" s="198" t="s">
        <v>452</v>
      </c>
      <c r="M1" s="198" t="s">
        <v>451</v>
      </c>
      <c r="N1" s="197" t="s">
        <v>434</v>
      </c>
      <c r="O1" s="199" t="s">
        <v>90</v>
      </c>
      <c r="P1" s="200" t="s">
        <v>1926</v>
      </c>
      <c r="Q1" s="200" t="s">
        <v>1927</v>
      </c>
    </row>
    <row collapsed="false" customFormat="false" customHeight="false" hidden="false" ht="15" outlineLevel="0" r="2">
      <c r="A2" s="201" t="s">
        <v>702</v>
      </c>
      <c r="B2" s="201" t="n">
        <v>650001</v>
      </c>
      <c r="C2" s="201" t="s">
        <v>1928</v>
      </c>
      <c r="D2" s="201" t="s">
        <v>1929</v>
      </c>
      <c r="E2" s="202" t="n">
        <v>2358</v>
      </c>
      <c r="F2" s="201" t="s">
        <v>449</v>
      </c>
      <c r="G2" s="203" t="s">
        <v>454</v>
      </c>
      <c r="H2" s="203" t="s">
        <v>1930</v>
      </c>
      <c r="I2" s="201" t="s">
        <v>1931</v>
      </c>
      <c r="J2" s="201" t="s">
        <v>187</v>
      </c>
      <c r="K2" s="202" t="n">
        <v>3</v>
      </c>
      <c r="L2" s="201" t="n">
        <v>135</v>
      </c>
      <c r="M2" s="201" t="n">
        <v>140</v>
      </c>
      <c r="N2" s="201" t="s">
        <v>437</v>
      </c>
      <c r="O2" s="62" t="n">
        <f aca="false">+VLOOKUP(B2,Hoja3!$A:$C,2,0)</f>
        <v>650330</v>
      </c>
      <c r="P2" s="62" t="str">
        <f aca="false">+VLOOKUP(O2,Hoja5!$B$401:$C$796,2,0)</f>
        <v>_FILIAL PERGAMINO</v>
      </c>
      <c r="Q2" s="204"/>
    </row>
    <row collapsed="false" customFormat="false" customHeight="false" hidden="false" ht="15" outlineLevel="0" r="3">
      <c r="A3" s="201" t="s">
        <v>769</v>
      </c>
      <c r="B3" s="201" t="n">
        <v>650002</v>
      </c>
      <c r="C3" s="201" t="s">
        <v>1932</v>
      </c>
      <c r="D3" s="201" t="s">
        <v>1929</v>
      </c>
      <c r="E3" s="202" t="n">
        <v>3310</v>
      </c>
      <c r="F3" s="201" t="s">
        <v>449</v>
      </c>
      <c r="G3" s="203" t="s">
        <v>454</v>
      </c>
      <c r="H3" s="203" t="s">
        <v>1930</v>
      </c>
      <c r="I3" s="201" t="s">
        <v>1933</v>
      </c>
      <c r="J3" s="201" t="s">
        <v>210</v>
      </c>
      <c r="K3" s="202" t="n">
        <v>3</v>
      </c>
      <c r="L3" s="201" t="n">
        <v>363</v>
      </c>
      <c r="M3" s="201" t="n">
        <v>363</v>
      </c>
      <c r="N3" s="201" t="s">
        <v>437</v>
      </c>
      <c r="O3" s="62" t="n">
        <f aca="false">+VLOOKUP(B3,Hoja3!$A:$C,2,0)</f>
        <v>650330</v>
      </c>
      <c r="P3" s="62" t="str">
        <f aca="false">+VLOOKUP(O3,Hoja5!$B$401:$C$796,2,0)</f>
        <v>_FILIAL PERGAMINO</v>
      </c>
      <c r="Q3" s="204"/>
    </row>
    <row collapsed="false" customFormat="false" customHeight="false" hidden="false" ht="15" outlineLevel="0" r="4">
      <c r="A4" s="201" t="s">
        <v>1934</v>
      </c>
      <c r="B4" s="201" t="n">
        <v>650004</v>
      </c>
      <c r="C4" s="201" t="s">
        <v>1935</v>
      </c>
      <c r="D4" s="201" t="s">
        <v>1929</v>
      </c>
      <c r="E4" s="202" t="n">
        <v>1214</v>
      </c>
      <c r="F4" s="201" t="s">
        <v>1929</v>
      </c>
      <c r="G4" s="203" t="s">
        <v>454</v>
      </c>
      <c r="H4" s="203" t="s">
        <v>1930</v>
      </c>
      <c r="I4" s="201" t="s">
        <v>1936</v>
      </c>
      <c r="J4" s="201" t="s">
        <v>168</v>
      </c>
      <c r="K4" s="202" t="n">
        <v>3</v>
      </c>
      <c r="L4" s="201" t="n">
        <v>0</v>
      </c>
      <c r="M4" s="201" t="n">
        <v>0</v>
      </c>
      <c r="N4" s="201" t="s">
        <v>437</v>
      </c>
      <c r="O4" s="62" t="n">
        <v>650330</v>
      </c>
      <c r="P4" s="62"/>
      <c r="Q4" s="204"/>
    </row>
    <row collapsed="false" customFormat="false" customHeight="false" hidden="false" ht="15" outlineLevel="0" r="5">
      <c r="A5" s="201" t="s">
        <v>784</v>
      </c>
      <c r="B5" s="201" t="n">
        <v>650006</v>
      </c>
      <c r="C5" s="201" t="s">
        <v>1937</v>
      </c>
      <c r="D5" s="201" t="s">
        <v>1929</v>
      </c>
      <c r="E5" s="202" t="n">
        <v>2463</v>
      </c>
      <c r="F5" s="201" t="s">
        <v>449</v>
      </c>
      <c r="G5" s="203" t="s">
        <v>443</v>
      </c>
      <c r="H5" s="203" t="s">
        <v>1938</v>
      </c>
      <c r="I5" s="201" t="s">
        <v>1939</v>
      </c>
      <c r="J5" s="201" t="s">
        <v>227</v>
      </c>
      <c r="K5" s="202" t="n">
        <v>5</v>
      </c>
      <c r="L5" s="201" t="n">
        <v>457</v>
      </c>
      <c r="M5" s="201" t="n">
        <v>466</v>
      </c>
      <c r="N5" s="201" t="s">
        <v>437</v>
      </c>
      <c r="O5" s="62" t="n">
        <f aca="false">+VLOOKUP(B5,Hoja3!$A:$C,2,0)</f>
        <v>650744</v>
      </c>
      <c r="P5" s="62" t="str">
        <f aca="false">+VLOOKUP(O5,Hoja5!$B$401:$C$796,2,0)</f>
        <v>_FILIAL JUNIN</v>
      </c>
      <c r="Q5" s="204"/>
    </row>
    <row collapsed="false" customFormat="false" customHeight="false" hidden="false" ht="15" outlineLevel="0" r="6">
      <c r="A6" s="201" t="s">
        <v>666</v>
      </c>
      <c r="B6" s="201" t="n">
        <v>650010</v>
      </c>
      <c r="C6" s="201" t="s">
        <v>1940</v>
      </c>
      <c r="D6" s="201" t="s">
        <v>1929</v>
      </c>
      <c r="E6" s="202" t="n">
        <v>2507</v>
      </c>
      <c r="F6" s="201" t="s">
        <v>449</v>
      </c>
      <c r="G6" s="203" t="s">
        <v>1941</v>
      </c>
      <c r="H6" s="203" t="s">
        <v>1942</v>
      </c>
      <c r="I6" s="201" t="s">
        <v>1943</v>
      </c>
      <c r="J6" s="201" t="s">
        <v>273</v>
      </c>
      <c r="K6" s="202" t="n">
        <v>4</v>
      </c>
      <c r="L6" s="201" t="n">
        <v>91</v>
      </c>
      <c r="M6" s="201" t="n">
        <v>90</v>
      </c>
      <c r="N6" s="201" t="s">
        <v>437</v>
      </c>
      <c r="O6" s="62" t="n">
        <f aca="false">+VLOOKUP(B6,Hoja3!$A:$C,2,0)</f>
        <v>650321</v>
      </c>
      <c r="P6" s="62" t="str">
        <f aca="false">+VLOOKUP(O6,Hoja5!$B$401:$C$796,2,0)</f>
        <v>_FILIAL BAHIA BLANCA</v>
      </c>
      <c r="Q6" s="204"/>
    </row>
    <row collapsed="false" customFormat="false" customHeight="false" hidden="false" ht="15" outlineLevel="0" r="7">
      <c r="A7" s="201" t="s">
        <v>1944</v>
      </c>
      <c r="B7" s="201" t="n">
        <v>650011</v>
      </c>
      <c r="C7" s="201" t="s">
        <v>1945</v>
      </c>
      <c r="D7" s="201" t="s">
        <v>1929</v>
      </c>
      <c r="E7" s="202" t="n">
        <v>2508</v>
      </c>
      <c r="F7" s="201" t="s">
        <v>1929</v>
      </c>
      <c r="G7" s="203" t="s">
        <v>440</v>
      </c>
      <c r="H7" s="203" t="s">
        <v>1946</v>
      </c>
      <c r="I7" s="201" t="s">
        <v>1947</v>
      </c>
      <c r="J7" s="201" t="s">
        <v>147</v>
      </c>
      <c r="K7" s="202" t="n">
        <v>2</v>
      </c>
      <c r="L7" s="201" t="n">
        <v>0</v>
      </c>
      <c r="M7" s="201" t="n">
        <v>0</v>
      </c>
      <c r="N7" s="201" t="s">
        <v>437</v>
      </c>
      <c r="O7" s="62"/>
      <c r="P7" s="62"/>
      <c r="Q7" s="204"/>
    </row>
    <row collapsed="false" customFormat="false" customHeight="false" hidden="false" ht="15" outlineLevel="0" r="8">
      <c r="A8" s="201" t="s">
        <v>807</v>
      </c>
      <c r="B8" s="201" t="n">
        <v>650013</v>
      </c>
      <c r="C8" s="201" t="s">
        <v>1948</v>
      </c>
      <c r="D8" s="201" t="s">
        <v>1929</v>
      </c>
      <c r="E8" s="202" t="n">
        <v>2526</v>
      </c>
      <c r="F8" s="201" t="s">
        <v>449</v>
      </c>
      <c r="G8" s="203" t="s">
        <v>454</v>
      </c>
      <c r="H8" s="203" t="s">
        <v>1930</v>
      </c>
      <c r="I8" s="201" t="s">
        <v>1936</v>
      </c>
      <c r="J8" s="201" t="s">
        <v>211</v>
      </c>
      <c r="K8" s="202" t="n">
        <v>3</v>
      </c>
      <c r="L8" s="201" t="n">
        <v>699</v>
      </c>
      <c r="M8" s="201" t="n">
        <v>688</v>
      </c>
      <c r="N8" s="201" t="s">
        <v>437</v>
      </c>
      <c r="O8" s="62" t="n">
        <f aca="false">+VLOOKUP(B8,Hoja3!$A:$C,2,0)</f>
        <v>650330</v>
      </c>
      <c r="P8" s="62" t="str">
        <f aca="false">+VLOOKUP(O8,Hoja5!$B$401:$C$796,2,0)</f>
        <v>_FILIAL PERGAMINO</v>
      </c>
      <c r="Q8" s="204"/>
    </row>
    <row collapsed="false" customFormat="false" customHeight="false" hidden="false" ht="15" outlineLevel="0" r="9">
      <c r="A9" s="201" t="s">
        <v>732</v>
      </c>
      <c r="B9" s="201" t="n">
        <v>650014</v>
      </c>
      <c r="C9" s="201" t="s">
        <v>1949</v>
      </c>
      <c r="D9" s="201" t="s">
        <v>1929</v>
      </c>
      <c r="E9" s="202" t="n">
        <v>3026</v>
      </c>
      <c r="F9" s="201" t="s">
        <v>449</v>
      </c>
      <c r="G9" s="203" t="s">
        <v>1941</v>
      </c>
      <c r="H9" s="203" t="s">
        <v>1942</v>
      </c>
      <c r="I9" s="201" t="s">
        <v>1950</v>
      </c>
      <c r="J9" s="201" t="s">
        <v>308</v>
      </c>
      <c r="K9" s="202" t="n">
        <v>1</v>
      </c>
      <c r="L9" s="201" t="n">
        <v>181</v>
      </c>
      <c r="M9" s="201" t="n">
        <v>175</v>
      </c>
      <c r="N9" s="201" t="s">
        <v>437</v>
      </c>
      <c r="O9" s="62" t="n">
        <f aca="false">+VLOOKUP(B9,Hoja3!$A:$C,2,0)</f>
        <v>650321</v>
      </c>
      <c r="P9" s="62" t="str">
        <f aca="false">+VLOOKUP(O9,Hoja5!$B$401:$C$796,2,0)</f>
        <v>_FILIAL BAHIA BLANCA</v>
      </c>
      <c r="Q9" s="204"/>
    </row>
    <row collapsed="false" customFormat="false" customHeight="false" hidden="false" ht="15" outlineLevel="0" r="10">
      <c r="A10" s="201" t="s">
        <v>763</v>
      </c>
      <c r="B10" s="201" t="n">
        <v>650015</v>
      </c>
      <c r="C10" s="201" t="s">
        <v>1951</v>
      </c>
      <c r="D10" s="201" t="s">
        <v>1929</v>
      </c>
      <c r="E10" s="202" t="n">
        <v>1254</v>
      </c>
      <c r="F10" s="201" t="s">
        <v>449</v>
      </c>
      <c r="G10" s="203" t="s">
        <v>1941</v>
      </c>
      <c r="H10" s="203" t="s">
        <v>1942</v>
      </c>
      <c r="I10" s="201" t="s">
        <v>1952</v>
      </c>
      <c r="J10" s="201" t="s">
        <v>315</v>
      </c>
      <c r="K10" s="202" t="n">
        <v>4</v>
      </c>
      <c r="L10" s="201" t="n">
        <v>339</v>
      </c>
      <c r="M10" s="201" t="n">
        <v>352</v>
      </c>
      <c r="N10" s="201" t="s">
        <v>437</v>
      </c>
      <c r="O10" s="62" t="n">
        <f aca="false">+VLOOKUP(B10,Hoja3!$A:$C,2,0)</f>
        <v>650321</v>
      </c>
      <c r="P10" s="62" t="str">
        <f aca="false">+VLOOKUP(O10,Hoja5!$B$401:$C$796,2,0)</f>
        <v>_FILIAL BAHIA BLANCA</v>
      </c>
      <c r="Q10" s="204"/>
    </row>
    <row collapsed="false" customFormat="false" customHeight="false" hidden="false" ht="15" outlineLevel="0" r="11">
      <c r="A11" s="201" t="s">
        <v>789</v>
      </c>
      <c r="B11" s="201" t="n">
        <v>650016</v>
      </c>
      <c r="C11" s="201" t="s">
        <v>1953</v>
      </c>
      <c r="D11" s="201" t="s">
        <v>1929</v>
      </c>
      <c r="E11" s="202" t="n">
        <v>1250</v>
      </c>
      <c r="F11" s="201" t="s">
        <v>449</v>
      </c>
      <c r="G11" s="203" t="s">
        <v>443</v>
      </c>
      <c r="H11" s="203" t="s">
        <v>1938</v>
      </c>
      <c r="I11" s="201" t="s">
        <v>1954</v>
      </c>
      <c r="J11" s="201" t="s">
        <v>226</v>
      </c>
      <c r="K11" s="202" t="n">
        <v>5</v>
      </c>
      <c r="L11" s="201" t="n">
        <v>489</v>
      </c>
      <c r="M11" s="201" t="n">
        <v>495</v>
      </c>
      <c r="N11" s="201" t="s">
        <v>437</v>
      </c>
      <c r="O11" s="62" t="n">
        <f aca="false">+VLOOKUP(B11,Hoja3!$A:$C,2,0)</f>
        <v>650330</v>
      </c>
      <c r="P11" s="62" t="str">
        <f aca="false">+VLOOKUP(O11,Hoja5!$B$401:$C$796,2,0)</f>
        <v>_FILIAL PERGAMINO</v>
      </c>
      <c r="Q11" s="204"/>
    </row>
    <row collapsed="false" customFormat="false" customHeight="false" hidden="false" ht="15" outlineLevel="0" r="12">
      <c r="A12" s="201" t="s">
        <v>782</v>
      </c>
      <c r="B12" s="201" t="n">
        <v>650017</v>
      </c>
      <c r="C12" s="201" t="s">
        <v>1955</v>
      </c>
      <c r="D12" s="201" t="s">
        <v>1929</v>
      </c>
      <c r="E12" s="202" t="n">
        <v>1251</v>
      </c>
      <c r="F12" s="201" t="s">
        <v>449</v>
      </c>
      <c r="G12" s="203" t="s">
        <v>454</v>
      </c>
      <c r="H12" s="203" t="s">
        <v>1930</v>
      </c>
      <c r="I12" s="201" t="s">
        <v>1956</v>
      </c>
      <c r="J12" s="201" t="s">
        <v>182</v>
      </c>
      <c r="K12" s="202" t="n">
        <v>3</v>
      </c>
      <c r="L12" s="201" t="n">
        <v>442</v>
      </c>
      <c r="M12" s="201" t="n">
        <v>433</v>
      </c>
      <c r="N12" s="201" t="s">
        <v>437</v>
      </c>
      <c r="O12" s="62" t="n">
        <f aca="false">+VLOOKUP(B12,Hoja3!$A:$C,2,0)</f>
        <v>650330</v>
      </c>
      <c r="P12" s="62" t="str">
        <f aca="false">+VLOOKUP(O12,Hoja5!$B$401:$C$796,2,0)</f>
        <v>_FILIAL PERGAMINO</v>
      </c>
      <c r="Q12" s="204"/>
    </row>
    <row collapsed="false" customFormat="false" customHeight="false" hidden="false" ht="15" outlineLevel="0" r="13">
      <c r="A13" s="201" t="s">
        <v>787</v>
      </c>
      <c r="B13" s="201" t="n">
        <v>650021</v>
      </c>
      <c r="C13" s="201" t="s">
        <v>1957</v>
      </c>
      <c r="D13" s="201" t="s">
        <v>1929</v>
      </c>
      <c r="E13" s="202" t="n">
        <v>2551</v>
      </c>
      <c r="F13" s="201" t="s">
        <v>449</v>
      </c>
      <c r="G13" s="203" t="s">
        <v>1941</v>
      </c>
      <c r="H13" s="203" t="s">
        <v>1942</v>
      </c>
      <c r="I13" s="201" t="s">
        <v>1958</v>
      </c>
      <c r="J13" s="201" t="s">
        <v>275</v>
      </c>
      <c r="K13" s="202" t="n">
        <v>2</v>
      </c>
      <c r="L13" s="201" t="n">
        <v>475</v>
      </c>
      <c r="M13" s="201" t="n">
        <v>465</v>
      </c>
      <c r="N13" s="201" t="s">
        <v>437</v>
      </c>
      <c r="O13" s="62" t="n">
        <f aca="false">+VLOOKUP(B13,Hoja3!$A:$C,2,0)</f>
        <v>650321</v>
      </c>
      <c r="P13" s="62" t="str">
        <f aca="false">+VLOOKUP(O13,Hoja5!$B$401:$C$796,2,0)</f>
        <v>_FILIAL BAHIA BLANCA</v>
      </c>
      <c r="Q13" s="204"/>
    </row>
    <row collapsed="false" customFormat="false" customHeight="false" hidden="false" ht="15" outlineLevel="0" r="14">
      <c r="A14" s="201" t="s">
        <v>1959</v>
      </c>
      <c r="B14" s="201" t="n">
        <v>650022</v>
      </c>
      <c r="C14" s="201" t="s">
        <v>1960</v>
      </c>
      <c r="D14" s="201" t="s">
        <v>1929</v>
      </c>
      <c r="E14" s="202" t="n">
        <v>1243</v>
      </c>
      <c r="F14" s="201" t="s">
        <v>1929</v>
      </c>
      <c r="G14" s="203" t="s">
        <v>454</v>
      </c>
      <c r="H14" s="203" t="s">
        <v>1930</v>
      </c>
      <c r="I14" s="201" t="s">
        <v>1961</v>
      </c>
      <c r="J14" s="201" t="s">
        <v>189</v>
      </c>
      <c r="K14" s="202" t="n">
        <v>3</v>
      </c>
      <c r="L14" s="201" t="n">
        <v>0</v>
      </c>
      <c r="M14" s="201" t="n">
        <v>0</v>
      </c>
      <c r="N14" s="201" t="s">
        <v>437</v>
      </c>
      <c r="O14" s="62" t="n">
        <v>650330</v>
      </c>
      <c r="P14" s="62"/>
      <c r="Q14" s="204"/>
    </row>
    <row collapsed="false" customFormat="false" customHeight="false" hidden="false" ht="15" outlineLevel="0" r="15">
      <c r="A15" s="201" t="s">
        <v>738</v>
      </c>
      <c r="B15" s="201" t="n">
        <v>650023</v>
      </c>
      <c r="C15" s="201" t="s">
        <v>1962</v>
      </c>
      <c r="D15" s="201" t="s">
        <v>1929</v>
      </c>
      <c r="E15" s="202" t="n">
        <v>1264</v>
      </c>
      <c r="F15" s="201" t="s">
        <v>449</v>
      </c>
      <c r="G15" s="203" t="s">
        <v>1941</v>
      </c>
      <c r="H15" s="203" t="s">
        <v>1942</v>
      </c>
      <c r="I15" s="201" t="s">
        <v>1963</v>
      </c>
      <c r="J15" s="201" t="s">
        <v>324</v>
      </c>
      <c r="K15" s="202" t="n">
        <v>4</v>
      </c>
      <c r="L15" s="201" t="n">
        <v>199</v>
      </c>
      <c r="M15" s="201" t="n">
        <v>202</v>
      </c>
      <c r="N15" s="201" t="s">
        <v>437</v>
      </c>
      <c r="O15" s="62" t="n">
        <f aca="false">+VLOOKUP(B15,Hoja3!$A:$C,2,0)</f>
        <v>650321</v>
      </c>
      <c r="P15" s="62" t="str">
        <f aca="false">+VLOOKUP(O15,Hoja5!$B$401:$C$796,2,0)</f>
        <v>_FILIAL BAHIA BLANCA</v>
      </c>
      <c r="Q15" s="204"/>
    </row>
    <row collapsed="false" customFormat="false" customHeight="false" hidden="false" ht="15" outlineLevel="0" r="16">
      <c r="A16" s="201" t="s">
        <v>1964</v>
      </c>
      <c r="B16" s="201" t="n">
        <v>650025</v>
      </c>
      <c r="C16" s="201" t="s">
        <v>1965</v>
      </c>
      <c r="D16" s="201" t="s">
        <v>1929</v>
      </c>
      <c r="E16" s="202" t="n">
        <v>3130</v>
      </c>
      <c r="F16" s="201" t="s">
        <v>1929</v>
      </c>
      <c r="G16" s="203" t="s">
        <v>454</v>
      </c>
      <c r="H16" s="203" t="s">
        <v>1930</v>
      </c>
      <c r="I16" s="201" t="s">
        <v>1966</v>
      </c>
      <c r="J16" s="201" t="s">
        <v>156</v>
      </c>
      <c r="K16" s="202" t="n">
        <v>3</v>
      </c>
      <c r="L16" s="201" t="n">
        <v>0</v>
      </c>
      <c r="M16" s="201" t="n">
        <v>0</v>
      </c>
      <c r="N16" s="201" t="s">
        <v>437</v>
      </c>
      <c r="O16" s="62" t="n">
        <v>650330</v>
      </c>
      <c r="P16" s="62"/>
      <c r="Q16" s="204"/>
    </row>
    <row collapsed="false" customFormat="false" customHeight="false" hidden="false" ht="15" outlineLevel="0" r="17">
      <c r="A17" s="201" t="s">
        <v>643</v>
      </c>
      <c r="B17" s="201" t="n">
        <v>650027</v>
      </c>
      <c r="C17" s="201" t="s">
        <v>1967</v>
      </c>
      <c r="D17" s="201" t="s">
        <v>1929</v>
      </c>
      <c r="E17" s="202" t="n">
        <v>1274</v>
      </c>
      <c r="F17" s="201" t="s">
        <v>449</v>
      </c>
      <c r="G17" s="203" t="s">
        <v>1941</v>
      </c>
      <c r="H17" s="203" t="s">
        <v>1942</v>
      </c>
      <c r="I17" s="201" t="s">
        <v>1968</v>
      </c>
      <c r="J17" s="201" t="s">
        <v>297</v>
      </c>
      <c r="K17" s="202" t="n">
        <v>2</v>
      </c>
      <c r="L17" s="201" t="n">
        <v>72</v>
      </c>
      <c r="M17" s="201" t="n">
        <v>72</v>
      </c>
      <c r="N17" s="201" t="s">
        <v>437</v>
      </c>
      <c r="O17" s="62" t="n">
        <f aca="false">+VLOOKUP(B17,Hoja3!$A:$C,2,0)</f>
        <v>650321</v>
      </c>
      <c r="P17" s="62" t="str">
        <f aca="false">+VLOOKUP(O17,Hoja5!$B$401:$C$796,2,0)</f>
        <v>_FILIAL BAHIA BLANCA</v>
      </c>
      <c r="Q17" s="204"/>
    </row>
    <row collapsed="false" customFormat="false" customHeight="false" hidden="false" ht="15" outlineLevel="0" r="18">
      <c r="A18" s="201" t="s">
        <v>522</v>
      </c>
      <c r="B18" s="201" t="n">
        <v>650029</v>
      </c>
      <c r="C18" s="201" t="s">
        <v>1969</v>
      </c>
      <c r="D18" s="201" t="s">
        <v>1929</v>
      </c>
      <c r="E18" s="202" t="n">
        <v>1293</v>
      </c>
      <c r="F18" s="201" t="s">
        <v>449</v>
      </c>
      <c r="G18" s="203" t="s">
        <v>454</v>
      </c>
      <c r="H18" s="203" t="s">
        <v>1930</v>
      </c>
      <c r="I18" s="201" t="s">
        <v>1970</v>
      </c>
      <c r="J18" s="201" t="s">
        <v>179</v>
      </c>
      <c r="K18" s="202" t="n">
        <v>3</v>
      </c>
      <c r="L18" s="201" t="n">
        <v>8</v>
      </c>
      <c r="M18" s="201" t="n">
        <v>6</v>
      </c>
      <c r="N18" s="201" t="s">
        <v>437</v>
      </c>
      <c r="O18" s="62" t="n">
        <f aca="false">+VLOOKUP(B18,Hoja3!$A:$C,2,0)</f>
        <v>650330</v>
      </c>
      <c r="P18" s="62" t="str">
        <f aca="false">+VLOOKUP(O18,Hoja5!$B$401:$C$796,2,0)</f>
        <v>_FILIAL PERGAMINO</v>
      </c>
      <c r="Q18" s="204"/>
    </row>
    <row collapsed="false" customFormat="false" customHeight="false" hidden="false" ht="15" outlineLevel="0" r="19">
      <c r="A19" s="201" t="s">
        <v>777</v>
      </c>
      <c r="B19" s="201" t="n">
        <v>650036</v>
      </c>
      <c r="C19" s="201" t="s">
        <v>1971</v>
      </c>
      <c r="D19" s="201" t="s">
        <v>1929</v>
      </c>
      <c r="E19" s="202" t="n">
        <v>1313</v>
      </c>
      <c r="F19" s="201" t="s">
        <v>449</v>
      </c>
      <c r="G19" s="203" t="s">
        <v>454</v>
      </c>
      <c r="H19" s="203" t="s">
        <v>1930</v>
      </c>
      <c r="I19" s="201" t="s">
        <v>1972</v>
      </c>
      <c r="J19" s="201" t="s">
        <v>216</v>
      </c>
      <c r="K19" s="202" t="n">
        <v>3</v>
      </c>
      <c r="L19" s="201" t="n">
        <v>422</v>
      </c>
      <c r="M19" s="201" t="n">
        <v>427</v>
      </c>
      <c r="N19" s="201" t="s">
        <v>437</v>
      </c>
      <c r="O19" s="62" t="n">
        <f aca="false">+VLOOKUP(B19,Hoja3!$A:$C,2,0)</f>
        <v>650744</v>
      </c>
      <c r="P19" s="62" t="str">
        <f aca="false">+VLOOKUP(O19,Hoja5!$B$401:$C$796,2,0)</f>
        <v>_FILIAL JUNIN</v>
      </c>
      <c r="Q19" s="204"/>
    </row>
    <row collapsed="false" customFormat="false" customHeight="false" hidden="false" ht="15" outlineLevel="0" r="20">
      <c r="A20" s="201" t="s">
        <v>716</v>
      </c>
      <c r="B20" s="201" t="n">
        <v>650037</v>
      </c>
      <c r="C20" s="201" t="s">
        <v>1973</v>
      </c>
      <c r="D20" s="201" t="s">
        <v>1929</v>
      </c>
      <c r="E20" s="202" t="n">
        <v>3238</v>
      </c>
      <c r="F20" s="201" t="s">
        <v>449</v>
      </c>
      <c r="G20" s="203" t="s">
        <v>440</v>
      </c>
      <c r="H20" s="203" t="s">
        <v>1946</v>
      </c>
      <c r="I20" s="201" t="s">
        <v>1974</v>
      </c>
      <c r="J20" s="201" t="s">
        <v>136</v>
      </c>
      <c r="K20" s="202" t="n">
        <v>2</v>
      </c>
      <c r="L20" s="201" t="n">
        <v>159</v>
      </c>
      <c r="M20" s="201" t="n">
        <v>161</v>
      </c>
      <c r="N20" s="201" t="s">
        <v>437</v>
      </c>
      <c r="O20" s="62" t="n">
        <f aca="false">+VLOOKUP(B20,Hoja3!$A:$C,2,0)</f>
        <v>650044</v>
      </c>
      <c r="P20" s="62" t="str">
        <f aca="false">+VLOOKUP(O20,Hoja5!$B$401:$C$796,2,0)</f>
        <v>_FILIAL MAR DEL PLATA</v>
      </c>
      <c r="Q20" s="204"/>
    </row>
    <row collapsed="false" customFormat="false" customHeight="false" hidden="false" ht="15" outlineLevel="0" r="21">
      <c r="A21" s="201" t="s">
        <v>735</v>
      </c>
      <c r="B21" s="201" t="n">
        <v>650038</v>
      </c>
      <c r="C21" s="201" t="s">
        <v>1975</v>
      </c>
      <c r="D21" s="201" t="s">
        <v>1929</v>
      </c>
      <c r="E21" s="202" t="n">
        <v>3251</v>
      </c>
      <c r="F21" s="201" t="s">
        <v>449</v>
      </c>
      <c r="G21" s="203" t="s">
        <v>454</v>
      </c>
      <c r="H21" s="203" t="s">
        <v>1930</v>
      </c>
      <c r="I21" s="201" t="s">
        <v>1976</v>
      </c>
      <c r="J21" s="201" t="s">
        <v>171</v>
      </c>
      <c r="K21" s="202" t="n">
        <v>3</v>
      </c>
      <c r="L21" s="201" t="n">
        <v>195</v>
      </c>
      <c r="M21" s="201" t="n">
        <v>187</v>
      </c>
      <c r="N21" s="201" t="s">
        <v>437</v>
      </c>
      <c r="O21" s="62" t="n">
        <f aca="false">+VLOOKUP(B21,Hoja3!$A:$C,2,0)</f>
        <v>650330</v>
      </c>
      <c r="P21" s="62" t="str">
        <f aca="false">+VLOOKUP(O21,Hoja5!$B$401:$C$796,2,0)</f>
        <v>_FILIAL PERGAMINO</v>
      </c>
      <c r="Q21" s="204"/>
    </row>
    <row collapsed="false" customFormat="false" customHeight="false" hidden="false" ht="15" outlineLevel="0" r="22">
      <c r="A22" s="201" t="s">
        <v>564</v>
      </c>
      <c r="B22" s="201" t="n">
        <v>650039</v>
      </c>
      <c r="C22" s="201" t="s">
        <v>1977</v>
      </c>
      <c r="D22" s="201" t="s">
        <v>1929</v>
      </c>
      <c r="E22" s="202" t="n">
        <v>3258</v>
      </c>
      <c r="F22" s="201" t="s">
        <v>449</v>
      </c>
      <c r="G22" s="203" t="s">
        <v>1941</v>
      </c>
      <c r="H22" s="203" t="s">
        <v>1942</v>
      </c>
      <c r="I22" s="201" t="s">
        <v>1978</v>
      </c>
      <c r="J22" s="201" t="s">
        <v>252</v>
      </c>
      <c r="K22" s="202" t="n">
        <v>2</v>
      </c>
      <c r="L22" s="201" t="n">
        <v>25</v>
      </c>
      <c r="M22" s="201" t="n">
        <v>25</v>
      </c>
      <c r="N22" s="201" t="s">
        <v>437</v>
      </c>
      <c r="O22" s="62" t="n">
        <f aca="false">+VLOOKUP(B22,Hoja3!$A:$C,2,0)</f>
        <v>650321</v>
      </c>
      <c r="P22" s="62" t="str">
        <f aca="false">+VLOOKUP(O22,Hoja5!$B$401:$C$796,2,0)</f>
        <v>_FILIAL BAHIA BLANCA</v>
      </c>
      <c r="Q22" s="204"/>
    </row>
    <row collapsed="false" customFormat="false" customHeight="false" hidden="false" ht="15" outlineLevel="0" r="23">
      <c r="A23" s="201" t="s">
        <v>617</v>
      </c>
      <c r="B23" s="201" t="n">
        <v>650042</v>
      </c>
      <c r="C23" s="201" t="s">
        <v>1979</v>
      </c>
      <c r="D23" s="201" t="s">
        <v>1929</v>
      </c>
      <c r="E23" s="202" t="n">
        <v>1325</v>
      </c>
      <c r="F23" s="201" t="s">
        <v>449</v>
      </c>
      <c r="G23" s="203" t="s">
        <v>454</v>
      </c>
      <c r="H23" s="203" t="s">
        <v>1930</v>
      </c>
      <c r="I23" s="201" t="s">
        <v>1980</v>
      </c>
      <c r="J23" s="201" t="s">
        <v>221</v>
      </c>
      <c r="K23" s="202" t="n">
        <v>3</v>
      </c>
      <c r="L23" s="201" t="n">
        <v>52</v>
      </c>
      <c r="M23" s="201" t="n">
        <v>53</v>
      </c>
      <c r="N23" s="201" t="s">
        <v>437</v>
      </c>
      <c r="O23" s="62" t="n">
        <f aca="false">+VLOOKUP(B23,Hoja3!$A:$C,2,0)</f>
        <v>650744</v>
      </c>
      <c r="P23" s="62" t="str">
        <f aca="false">+VLOOKUP(O23,Hoja5!$B$401:$C$796,2,0)</f>
        <v>_FILIAL JUNIN</v>
      </c>
      <c r="Q23" s="204"/>
    </row>
    <row collapsed="false" customFormat="false" customHeight="false" hidden="false" ht="15" outlineLevel="0" r="24">
      <c r="A24" s="201" t="s">
        <v>1981</v>
      </c>
      <c r="B24" s="201" t="n">
        <v>650043</v>
      </c>
      <c r="C24" s="201" t="s">
        <v>1982</v>
      </c>
      <c r="D24" s="201" t="s">
        <v>1929</v>
      </c>
      <c r="E24" s="202" t="n">
        <v>3303</v>
      </c>
      <c r="F24" s="201" t="s">
        <v>1929</v>
      </c>
      <c r="G24" s="203" t="s">
        <v>454</v>
      </c>
      <c r="H24" s="203" t="s">
        <v>1930</v>
      </c>
      <c r="I24" s="201" t="s">
        <v>1983</v>
      </c>
      <c r="J24" s="201" t="s">
        <v>200</v>
      </c>
      <c r="K24" s="202" t="n">
        <v>3</v>
      </c>
      <c r="L24" s="201" t="n">
        <v>0</v>
      </c>
      <c r="M24" s="201" t="n">
        <v>0</v>
      </c>
      <c r="N24" s="201" t="s">
        <v>437</v>
      </c>
      <c r="O24" s="62" t="n">
        <v>650330</v>
      </c>
      <c r="P24" s="62"/>
      <c r="Q24" s="204"/>
    </row>
    <row collapsed="false" customFormat="false" customHeight="false" hidden="false" ht="15" outlineLevel="0" r="25">
      <c r="A25" s="201" t="s">
        <v>827</v>
      </c>
      <c r="B25" s="201" t="n">
        <v>650044</v>
      </c>
      <c r="C25" s="201" t="s">
        <v>1984</v>
      </c>
      <c r="D25" s="201" t="s">
        <v>1929</v>
      </c>
      <c r="E25" s="202" t="n">
        <v>1338</v>
      </c>
      <c r="F25" s="201" t="s">
        <v>449</v>
      </c>
      <c r="G25" s="203" t="s">
        <v>440</v>
      </c>
      <c r="H25" s="203" t="s">
        <v>1946</v>
      </c>
      <c r="I25" s="201" t="s">
        <v>1985</v>
      </c>
      <c r="J25" s="201" t="s">
        <v>105</v>
      </c>
      <c r="K25" s="202" t="n">
        <v>2</v>
      </c>
      <c r="L25" s="201" t="n">
        <v>1367</v>
      </c>
      <c r="M25" s="201" t="n">
        <v>1392</v>
      </c>
      <c r="N25" s="201" t="s">
        <v>438</v>
      </c>
      <c r="O25" s="62" t="n">
        <f aca="false">+VLOOKUP(B25,Hoja3!$A:$C,2,0)</f>
        <v>650044</v>
      </c>
      <c r="P25" s="62" t="str">
        <f aca="false">+VLOOKUP(O25,Hoja5!$B$401:$C$796,2,0)</f>
        <v>_FILIAL MAR DEL PLATA</v>
      </c>
      <c r="Q25" s="204"/>
    </row>
    <row collapsed="false" customFormat="false" customHeight="false" hidden="false" ht="15" outlineLevel="0" r="26">
      <c r="A26" s="201" t="s">
        <v>758</v>
      </c>
      <c r="B26" s="201" t="n">
        <v>650045</v>
      </c>
      <c r="C26" s="201" t="s">
        <v>1986</v>
      </c>
      <c r="D26" s="201" t="s">
        <v>1929</v>
      </c>
      <c r="E26" s="202" t="n">
        <v>3321</v>
      </c>
      <c r="F26" s="201" t="s">
        <v>449</v>
      </c>
      <c r="G26" s="203" t="s">
        <v>1941</v>
      </c>
      <c r="H26" s="203" t="s">
        <v>1942</v>
      </c>
      <c r="I26" s="201" t="s">
        <v>1943</v>
      </c>
      <c r="J26" s="201" t="s">
        <v>187</v>
      </c>
      <c r="K26" s="202" t="n">
        <v>2</v>
      </c>
      <c r="L26" s="201" t="n">
        <v>256</v>
      </c>
      <c r="M26" s="201" t="n">
        <v>249</v>
      </c>
      <c r="N26" s="201" t="s">
        <v>437</v>
      </c>
      <c r="O26" s="62" t="n">
        <f aca="false">+VLOOKUP(B26,Hoja3!$A:$C,2,0)</f>
        <v>650070</v>
      </c>
      <c r="P26" s="62" t="str">
        <f aca="false">+VLOOKUP(O26,Hoja5!$B$401:$C$796,2,0)</f>
        <v>_FILIAL TRES ARROYOS</v>
      </c>
      <c r="Q26" s="204"/>
    </row>
    <row collapsed="false" customFormat="false" customHeight="false" hidden="false" ht="15" outlineLevel="0" r="27">
      <c r="A27" s="201" t="s">
        <v>820</v>
      </c>
      <c r="B27" s="201" t="n">
        <v>650046</v>
      </c>
      <c r="C27" s="201" t="s">
        <v>1987</v>
      </c>
      <c r="D27" s="201" t="s">
        <v>1929</v>
      </c>
      <c r="E27" s="202" t="n">
        <v>1352</v>
      </c>
      <c r="F27" s="201" t="s">
        <v>449</v>
      </c>
      <c r="G27" s="203" t="s">
        <v>440</v>
      </c>
      <c r="H27" s="203" t="s">
        <v>1946</v>
      </c>
      <c r="I27" s="201" t="s">
        <v>1988</v>
      </c>
      <c r="J27" s="201" t="s">
        <v>121</v>
      </c>
      <c r="K27" s="202" t="n">
        <v>2</v>
      </c>
      <c r="L27" s="201" t="n">
        <v>1086</v>
      </c>
      <c r="M27" s="201" t="n">
        <v>1049</v>
      </c>
      <c r="N27" s="201" t="s">
        <v>437</v>
      </c>
      <c r="O27" s="62" t="n">
        <f aca="false">+VLOOKUP(B27,Hoja3!$A:$C,2,0)</f>
        <v>650044</v>
      </c>
      <c r="P27" s="62" t="str">
        <f aca="false">+VLOOKUP(O27,Hoja5!$B$401:$C$796,2,0)</f>
        <v>_FILIAL MAR DEL PLATA</v>
      </c>
      <c r="Q27" s="204"/>
    </row>
    <row collapsed="false" customFormat="false" customHeight="false" hidden="false" ht="15" outlineLevel="0" r="28">
      <c r="A28" s="201" t="s">
        <v>815</v>
      </c>
      <c r="B28" s="201" t="n">
        <v>650048</v>
      </c>
      <c r="C28" s="201" t="s">
        <v>1989</v>
      </c>
      <c r="D28" s="201" t="s">
        <v>1929</v>
      </c>
      <c r="E28" s="202" t="n">
        <v>3338</v>
      </c>
      <c r="F28" s="201" t="s">
        <v>449</v>
      </c>
      <c r="G28" s="203" t="s">
        <v>440</v>
      </c>
      <c r="H28" s="203" t="s">
        <v>1946</v>
      </c>
      <c r="I28" s="201" t="s">
        <v>1990</v>
      </c>
      <c r="J28" s="201" t="s">
        <v>179</v>
      </c>
      <c r="K28" s="202" t="n">
        <v>2</v>
      </c>
      <c r="L28" s="201" t="n">
        <v>896</v>
      </c>
      <c r="M28" s="201" t="n">
        <v>879</v>
      </c>
      <c r="N28" s="201" t="s">
        <v>438</v>
      </c>
      <c r="O28" s="62" t="n">
        <f aca="false">+VLOOKUP(B28,Hoja3!$A:$C,2,0)</f>
        <v>650048</v>
      </c>
      <c r="P28" s="62" t="str">
        <f aca="false">+VLOOKUP(O28,Hoja5!$B$401:$C$796,2,0)</f>
        <v>_FILIAL OLAVARRIA</v>
      </c>
      <c r="Q28" s="204"/>
    </row>
    <row collapsed="false" customFormat="false" customHeight="false" hidden="false" ht="15" outlineLevel="0" r="29">
      <c r="A29" s="201" t="s">
        <v>804</v>
      </c>
      <c r="B29" s="201" t="n">
        <v>650051</v>
      </c>
      <c r="C29" s="201" t="s">
        <v>1991</v>
      </c>
      <c r="D29" s="201" t="s">
        <v>1929</v>
      </c>
      <c r="E29" s="202" t="n">
        <v>3355</v>
      </c>
      <c r="F29" s="201" t="s">
        <v>449</v>
      </c>
      <c r="G29" s="203" t="s">
        <v>454</v>
      </c>
      <c r="H29" s="203" t="s">
        <v>1930</v>
      </c>
      <c r="I29" s="201" t="s">
        <v>1983</v>
      </c>
      <c r="J29" s="201" t="s">
        <v>167</v>
      </c>
      <c r="K29" s="202" t="n">
        <v>3</v>
      </c>
      <c r="L29" s="201" t="n">
        <v>641</v>
      </c>
      <c r="M29" s="201" t="n">
        <v>0</v>
      </c>
      <c r="N29" s="201" t="s">
        <v>437</v>
      </c>
      <c r="O29" s="62" t="n">
        <f aca="false">+VLOOKUP(B29,Hoja3!$A:$C,2,0)</f>
        <v>650330</v>
      </c>
      <c r="P29" s="62" t="str">
        <f aca="false">+VLOOKUP(O29,Hoja5!$B$401:$C$796,2,0)</f>
        <v>_FILIAL PERGAMINO</v>
      </c>
      <c r="Q29" s="204"/>
    </row>
    <row collapsed="false" customFormat="false" customHeight="false" hidden="false" ht="15" outlineLevel="0" r="30">
      <c r="A30" s="201" t="s">
        <v>1992</v>
      </c>
      <c r="B30" s="201" t="n">
        <v>650052</v>
      </c>
      <c r="C30" s="201" t="s">
        <v>1993</v>
      </c>
      <c r="D30" s="201" t="s">
        <v>1929</v>
      </c>
      <c r="E30" s="202" t="n">
        <v>1366</v>
      </c>
      <c r="F30" s="201" t="s">
        <v>1929</v>
      </c>
      <c r="G30" s="203" t="s">
        <v>454</v>
      </c>
      <c r="H30" s="203" t="s">
        <v>1930</v>
      </c>
      <c r="I30" s="201" t="s">
        <v>1994</v>
      </c>
      <c r="J30" s="201" t="s">
        <v>195</v>
      </c>
      <c r="K30" s="202" t="n">
        <v>3</v>
      </c>
      <c r="L30" s="201" t="n">
        <v>0</v>
      </c>
      <c r="M30" s="201" t="n">
        <v>0</v>
      </c>
      <c r="N30" s="201" t="s">
        <v>437</v>
      </c>
      <c r="O30" s="62" t="n">
        <v>650330</v>
      </c>
      <c r="P30" s="62"/>
      <c r="Q30" s="204"/>
    </row>
    <row collapsed="false" customFormat="false" customHeight="false" hidden="false" ht="15" outlineLevel="0" r="31">
      <c r="A31" s="201" t="s">
        <v>1995</v>
      </c>
      <c r="B31" s="201" t="n">
        <v>650053</v>
      </c>
      <c r="C31" s="201" t="s">
        <v>1993</v>
      </c>
      <c r="D31" s="201" t="s">
        <v>1929</v>
      </c>
      <c r="E31" s="202" t="n">
        <v>1366</v>
      </c>
      <c r="F31" s="201" t="s">
        <v>1996</v>
      </c>
      <c r="G31" s="203" t="s">
        <v>454</v>
      </c>
      <c r="H31" s="203" t="s">
        <v>1930</v>
      </c>
      <c r="I31" s="201" t="s">
        <v>1994</v>
      </c>
      <c r="J31" s="201" t="s">
        <v>195</v>
      </c>
      <c r="K31" s="202" t="n">
        <v>3</v>
      </c>
      <c r="L31" s="201" t="n">
        <v>0</v>
      </c>
      <c r="M31" s="201" t="n">
        <v>0</v>
      </c>
      <c r="N31" s="201" t="s">
        <v>437</v>
      </c>
      <c r="O31" s="62" t="n">
        <v>650330</v>
      </c>
      <c r="P31" s="62"/>
      <c r="Q31" s="204"/>
    </row>
    <row collapsed="false" customFormat="false" customHeight="false" hidden="false" ht="15" outlineLevel="0" r="32">
      <c r="A32" s="201" t="s">
        <v>771</v>
      </c>
      <c r="B32" s="201" t="n">
        <v>650054</v>
      </c>
      <c r="C32" s="201" t="s">
        <v>1997</v>
      </c>
      <c r="D32" s="201" t="s">
        <v>1929</v>
      </c>
      <c r="E32" s="202" t="n">
        <v>1367</v>
      </c>
      <c r="F32" s="201" t="s">
        <v>449</v>
      </c>
      <c r="G32" s="203" t="s">
        <v>1941</v>
      </c>
      <c r="H32" s="203" t="s">
        <v>1942</v>
      </c>
      <c r="I32" s="201" t="s">
        <v>1998</v>
      </c>
      <c r="J32" s="201" t="s">
        <v>296</v>
      </c>
      <c r="K32" s="202" t="n">
        <v>2</v>
      </c>
      <c r="L32" s="201" t="n">
        <v>371</v>
      </c>
      <c r="M32" s="201" t="n">
        <v>368</v>
      </c>
      <c r="N32" s="201" t="s">
        <v>437</v>
      </c>
      <c r="O32" s="62" t="n">
        <f aca="false">+VLOOKUP(B32,Hoja3!$A:$C,2,0)</f>
        <v>650321</v>
      </c>
      <c r="P32" s="62" t="str">
        <f aca="false">+VLOOKUP(O32,Hoja5!$B$401:$C$796,2,0)</f>
        <v>_FILIAL BAHIA BLANCA</v>
      </c>
      <c r="Q32" s="204"/>
    </row>
    <row collapsed="false" customFormat="false" customHeight="false" hidden="false" ht="15" outlineLevel="0" r="33">
      <c r="A33" s="201" t="s">
        <v>1999</v>
      </c>
      <c r="B33" s="201" t="n">
        <v>650055</v>
      </c>
      <c r="C33" s="201" t="s">
        <v>1997</v>
      </c>
      <c r="D33" s="201" t="s">
        <v>1929</v>
      </c>
      <c r="E33" s="202" t="n">
        <v>1367</v>
      </c>
      <c r="F33" s="201" t="s">
        <v>1929</v>
      </c>
      <c r="G33" s="203" t="s">
        <v>440</v>
      </c>
      <c r="H33" s="203" t="s">
        <v>1946</v>
      </c>
      <c r="I33" s="201" t="s">
        <v>1998</v>
      </c>
      <c r="J33" s="201" t="s">
        <v>296</v>
      </c>
      <c r="K33" s="202" t="n">
        <v>2</v>
      </c>
      <c r="L33" s="201" t="n">
        <v>0</v>
      </c>
      <c r="M33" s="201" t="n">
        <v>0</v>
      </c>
      <c r="N33" s="201" t="s">
        <v>437</v>
      </c>
      <c r="O33" s="62"/>
      <c r="P33" s="62"/>
      <c r="Q33" s="204"/>
    </row>
    <row collapsed="false" customFormat="false" customHeight="false" hidden="false" ht="15" outlineLevel="0" r="34">
      <c r="A34" s="201" t="s">
        <v>2000</v>
      </c>
      <c r="B34" s="201" t="n">
        <v>650057</v>
      </c>
      <c r="C34" s="201" t="s">
        <v>2001</v>
      </c>
      <c r="D34" s="201" t="s">
        <v>1929</v>
      </c>
      <c r="E34" s="202" t="n">
        <v>1381</v>
      </c>
      <c r="F34" s="201" t="s">
        <v>1929</v>
      </c>
      <c r="G34" s="203" t="s">
        <v>439</v>
      </c>
      <c r="H34" s="203" t="s">
        <v>2002</v>
      </c>
      <c r="I34" s="201" t="s">
        <v>2003</v>
      </c>
      <c r="J34" s="201" t="s">
        <v>326</v>
      </c>
      <c r="K34" s="202" t="n">
        <v>1</v>
      </c>
      <c r="L34" s="201" t="n">
        <v>0</v>
      </c>
      <c r="M34" s="201" t="n">
        <v>0</v>
      </c>
      <c r="N34" s="201" t="s">
        <v>437</v>
      </c>
      <c r="O34" s="62"/>
      <c r="P34" s="62"/>
      <c r="Q34" s="204"/>
    </row>
    <row collapsed="false" customFormat="false" customHeight="false" hidden="false" ht="15" outlineLevel="0" r="35">
      <c r="A35" s="201" t="s">
        <v>1863</v>
      </c>
      <c r="B35" s="201" t="n">
        <v>650060</v>
      </c>
      <c r="C35" s="201" t="s">
        <v>2004</v>
      </c>
      <c r="D35" s="201" t="s">
        <v>1929</v>
      </c>
      <c r="E35" s="202" t="n">
        <v>1401</v>
      </c>
      <c r="F35" s="201" t="s">
        <v>1929</v>
      </c>
      <c r="G35" s="203" t="s">
        <v>454</v>
      </c>
      <c r="H35" s="203" t="s">
        <v>1930</v>
      </c>
      <c r="I35" s="201" t="s">
        <v>2005</v>
      </c>
      <c r="J35" s="201" t="s">
        <v>176</v>
      </c>
      <c r="K35" s="202" t="n">
        <v>3</v>
      </c>
      <c r="L35" s="201" t="n">
        <v>1</v>
      </c>
      <c r="M35" s="201" t="n">
        <v>1</v>
      </c>
      <c r="N35" s="201" t="s">
        <v>437</v>
      </c>
      <c r="O35" s="62" t="n">
        <v>650743</v>
      </c>
      <c r="P35" s="62" t="str">
        <f aca="false">+VLOOKUP(O35,Hoja5!$B$401:$C$796,2,0)</f>
        <v>_FILIAL SALTO</v>
      </c>
      <c r="Q35" s="204"/>
    </row>
    <row collapsed="false" customFormat="false" customHeight="false" hidden="false" ht="15" outlineLevel="0" r="36">
      <c r="A36" s="201" t="s">
        <v>806</v>
      </c>
      <c r="B36" s="201" t="n">
        <v>650063</v>
      </c>
      <c r="C36" s="201" t="s">
        <v>2006</v>
      </c>
      <c r="D36" s="201" t="s">
        <v>1929</v>
      </c>
      <c r="E36" s="202" t="n">
        <v>3418</v>
      </c>
      <c r="F36" s="201" t="s">
        <v>449</v>
      </c>
      <c r="G36" s="203" t="s">
        <v>454</v>
      </c>
      <c r="H36" s="203" t="s">
        <v>1930</v>
      </c>
      <c r="I36" s="201" t="s">
        <v>2007</v>
      </c>
      <c r="J36" s="201" t="s">
        <v>145</v>
      </c>
      <c r="K36" s="202" t="n">
        <v>3</v>
      </c>
      <c r="L36" s="201" t="n">
        <v>673</v>
      </c>
      <c r="M36" s="201" t="n">
        <v>641</v>
      </c>
      <c r="N36" s="201" t="s">
        <v>437</v>
      </c>
      <c r="O36" s="62" t="n">
        <f aca="false">+VLOOKUP(B36,Hoja3!$A:$C,2,0)</f>
        <v>650676</v>
      </c>
      <c r="P36" s="62" t="str">
        <f aca="false">+VLOOKUP(O36,Hoja5!$B$401:$C$796,2,0)</f>
        <v>_FILIAL LUJAN</v>
      </c>
      <c r="Q36" s="204"/>
    </row>
    <row collapsed="false" customFormat="false" customHeight="false" hidden="false" ht="15" outlineLevel="0" r="37">
      <c r="A37" s="201" t="s">
        <v>455</v>
      </c>
      <c r="B37" s="201" t="n">
        <v>650065</v>
      </c>
      <c r="C37" s="201" t="s">
        <v>2008</v>
      </c>
      <c r="D37" s="201" t="s">
        <v>1929</v>
      </c>
      <c r="E37" s="202" t="n">
        <v>1398</v>
      </c>
      <c r="F37" s="201" t="s">
        <v>449</v>
      </c>
      <c r="G37" s="203" t="s">
        <v>1941</v>
      </c>
      <c r="H37" s="203" t="s">
        <v>1942</v>
      </c>
      <c r="I37" s="201" t="s">
        <v>2009</v>
      </c>
      <c r="J37" s="201" t="s">
        <v>320</v>
      </c>
      <c r="K37" s="202" t="n">
        <v>1</v>
      </c>
      <c r="L37" s="201" t="n">
        <v>0</v>
      </c>
      <c r="M37" s="201" t="n">
        <v>1</v>
      </c>
      <c r="N37" s="201" t="s">
        <v>437</v>
      </c>
      <c r="O37" s="62" t="n">
        <f aca="false">+VLOOKUP(B37,Hoja3!$A:$C,2,0)</f>
        <v>650321</v>
      </c>
      <c r="P37" s="62" t="str">
        <f aca="false">+VLOOKUP(O37,Hoja5!$B$401:$C$796,2,0)</f>
        <v>_FILIAL BAHIA BLANCA</v>
      </c>
      <c r="Q37" s="204"/>
    </row>
    <row collapsed="false" customFormat="false" customHeight="false" hidden="false" ht="15" outlineLevel="0" r="38">
      <c r="A38" s="201" t="s">
        <v>597</v>
      </c>
      <c r="B38" s="201" t="n">
        <v>650067</v>
      </c>
      <c r="C38" s="201" t="s">
        <v>2010</v>
      </c>
      <c r="D38" s="201" t="s">
        <v>1929</v>
      </c>
      <c r="E38" s="202" t="n">
        <v>3468</v>
      </c>
      <c r="F38" s="201" t="s">
        <v>449</v>
      </c>
      <c r="G38" s="203" t="s">
        <v>1941</v>
      </c>
      <c r="H38" s="203" t="s">
        <v>1942</v>
      </c>
      <c r="I38" s="201" t="s">
        <v>2011</v>
      </c>
      <c r="J38" s="201" t="s">
        <v>289</v>
      </c>
      <c r="K38" s="202" t="n">
        <v>4</v>
      </c>
      <c r="L38" s="201" t="n">
        <v>41</v>
      </c>
      <c r="M38" s="201" t="n">
        <v>47</v>
      </c>
      <c r="N38" s="201" t="s">
        <v>437</v>
      </c>
      <c r="O38" s="62" t="n">
        <f aca="false">+VLOOKUP(B38,Hoja3!$A:$C,2,0)</f>
        <v>650321</v>
      </c>
      <c r="P38" s="62" t="str">
        <f aca="false">+VLOOKUP(O38,Hoja5!$B$401:$C$796,2,0)</f>
        <v>_FILIAL BAHIA BLANCA</v>
      </c>
      <c r="Q38" s="204"/>
    </row>
    <row collapsed="false" customFormat="false" customHeight="false" hidden="false" ht="15" outlineLevel="0" r="39">
      <c r="A39" s="201" t="s">
        <v>778</v>
      </c>
      <c r="B39" s="201" t="n">
        <v>650068</v>
      </c>
      <c r="C39" s="201" t="s">
        <v>2012</v>
      </c>
      <c r="D39" s="201" t="s">
        <v>1929</v>
      </c>
      <c r="E39" s="202" t="n">
        <v>1406</v>
      </c>
      <c r="F39" s="201" t="s">
        <v>449</v>
      </c>
      <c r="G39" s="203" t="s">
        <v>1941</v>
      </c>
      <c r="H39" s="203" t="s">
        <v>1942</v>
      </c>
      <c r="I39" s="201" t="s">
        <v>2013</v>
      </c>
      <c r="J39" s="201" t="s">
        <v>178</v>
      </c>
      <c r="K39" s="202" t="n">
        <v>2</v>
      </c>
      <c r="L39" s="201" t="n">
        <v>422</v>
      </c>
      <c r="M39" s="201" t="n">
        <v>428</v>
      </c>
      <c r="N39" s="201" t="s">
        <v>437</v>
      </c>
      <c r="O39" s="62" t="n">
        <f aca="false">+VLOOKUP(B39,Hoja3!$A:$C,2,0)</f>
        <v>650070</v>
      </c>
      <c r="P39" s="62" t="str">
        <f aca="false">+VLOOKUP(O39,Hoja5!$B$401:$C$796,2,0)</f>
        <v>_FILIAL TRES ARROYOS</v>
      </c>
      <c r="Q39" s="204"/>
    </row>
    <row collapsed="false" customFormat="false" customHeight="false" hidden="false" ht="15" outlineLevel="0" r="40">
      <c r="A40" s="201" t="s">
        <v>2014</v>
      </c>
      <c r="B40" s="201" t="n">
        <v>650069</v>
      </c>
      <c r="C40" s="201" t="s">
        <v>2012</v>
      </c>
      <c r="D40" s="201" t="s">
        <v>1929</v>
      </c>
      <c r="E40" s="202" t="n">
        <v>1406</v>
      </c>
      <c r="F40" s="201" t="s">
        <v>1929</v>
      </c>
      <c r="G40" s="203" t="s">
        <v>440</v>
      </c>
      <c r="H40" s="203" t="s">
        <v>1946</v>
      </c>
      <c r="I40" s="201" t="s">
        <v>2013</v>
      </c>
      <c r="J40" s="201" t="s">
        <v>178</v>
      </c>
      <c r="K40" s="202" t="n">
        <v>2</v>
      </c>
      <c r="L40" s="201" t="n">
        <v>0</v>
      </c>
      <c r="M40" s="201" t="n">
        <v>0</v>
      </c>
      <c r="N40" s="201" t="s">
        <v>437</v>
      </c>
      <c r="O40" s="62"/>
      <c r="P40" s="62"/>
      <c r="Q40" s="204"/>
    </row>
    <row collapsed="false" customFormat="false" customHeight="false" hidden="false" ht="15" outlineLevel="0" r="41">
      <c r="A41" s="201" t="s">
        <v>814</v>
      </c>
      <c r="B41" s="201" t="n">
        <v>650070</v>
      </c>
      <c r="C41" s="201" t="s">
        <v>2012</v>
      </c>
      <c r="D41" s="201" t="s">
        <v>1929</v>
      </c>
      <c r="E41" s="202" t="n">
        <v>1406</v>
      </c>
      <c r="F41" s="201" t="s">
        <v>449</v>
      </c>
      <c r="G41" s="203" t="s">
        <v>1941</v>
      </c>
      <c r="H41" s="203" t="s">
        <v>1942</v>
      </c>
      <c r="I41" s="201" t="s">
        <v>2013</v>
      </c>
      <c r="J41" s="201" t="s">
        <v>178</v>
      </c>
      <c r="K41" s="202" t="n">
        <v>2</v>
      </c>
      <c r="L41" s="201" t="n">
        <v>888</v>
      </c>
      <c r="M41" s="201" t="n">
        <v>891</v>
      </c>
      <c r="N41" s="201" t="s">
        <v>438</v>
      </c>
      <c r="O41" s="62" t="n">
        <f aca="false">+VLOOKUP(B41,Hoja3!$A:$C,2,0)</f>
        <v>650070</v>
      </c>
      <c r="P41" s="62" t="str">
        <f aca="false">+VLOOKUP(O41,Hoja5!$B$401:$C$796,2,0)</f>
        <v>_FILIAL TRES ARROYOS</v>
      </c>
      <c r="Q41" s="204"/>
    </row>
    <row collapsed="false" customFormat="false" customHeight="false" hidden="false" ht="15" outlineLevel="0" r="42">
      <c r="A42" s="201" t="s">
        <v>841</v>
      </c>
      <c r="B42" s="201" t="n">
        <v>650071</v>
      </c>
      <c r="C42" s="201" t="s">
        <v>2015</v>
      </c>
      <c r="D42" s="201" t="s">
        <v>2016</v>
      </c>
      <c r="E42" s="202" t="n">
        <v>3643</v>
      </c>
      <c r="F42" s="201" t="s">
        <v>449</v>
      </c>
      <c r="G42" s="203" t="s">
        <v>13</v>
      </c>
      <c r="H42" s="203" t="s">
        <v>2017</v>
      </c>
      <c r="I42" s="201" t="s">
        <v>2018</v>
      </c>
      <c r="J42" s="201" t="s">
        <v>116</v>
      </c>
      <c r="K42" s="202" t="n">
        <v>0</v>
      </c>
      <c r="L42" s="201" t="n">
        <v>2637</v>
      </c>
      <c r="M42" s="201" t="n">
        <v>2668</v>
      </c>
      <c r="N42" s="201" t="s">
        <v>438</v>
      </c>
      <c r="O42" s="62" t="n">
        <f aca="false">+VLOOKUP(B42,Hoja3!$A:$C,2,0)</f>
        <v>650071</v>
      </c>
      <c r="P42" s="62" t="str">
        <f aca="false">+VLOOKUP(O42,Hoja5!$B$401:$C$796,2,0)</f>
        <v>_ACA SALUD CASA CENTRAL</v>
      </c>
      <c r="Q42" s="204"/>
    </row>
    <row collapsed="false" customFormat="true" customHeight="false" hidden="false" ht="15" outlineLevel="0" r="43" s="47">
      <c r="A43" s="205" t="s">
        <v>822</v>
      </c>
      <c r="B43" s="205" t="n">
        <v>650072</v>
      </c>
      <c r="C43" s="205" t="s">
        <v>2019</v>
      </c>
      <c r="D43" s="205" t="s">
        <v>2020</v>
      </c>
      <c r="E43" s="206" t="n">
        <v>2296</v>
      </c>
      <c r="F43" s="205" t="s">
        <v>449</v>
      </c>
      <c r="G43" s="207" t="s">
        <v>444</v>
      </c>
      <c r="H43" s="207" t="s">
        <v>2021</v>
      </c>
      <c r="I43" s="205" t="s">
        <v>2022</v>
      </c>
      <c r="J43" s="205" t="s">
        <v>285</v>
      </c>
      <c r="K43" s="206" t="n">
        <v>7</v>
      </c>
      <c r="L43" s="205" t="n">
        <v>1200</v>
      </c>
      <c r="M43" s="205" t="n">
        <v>1203</v>
      </c>
      <c r="N43" s="205" t="s">
        <v>437</v>
      </c>
      <c r="O43" s="56" t="n">
        <f aca="false">+VLOOKUP(B43,Hoja3!$A:$C,2,0)</f>
        <v>650400</v>
      </c>
      <c r="P43" s="56" t="str">
        <f aca="false">+VLOOKUP(O43,Hoja5!$B$401:$C$796,2,0)</f>
        <v>_AUTORIZACIONES INTERIOR SUC. ROSARIO</v>
      </c>
      <c r="Q43" s="208"/>
    </row>
    <row collapsed="false" customFormat="false" customHeight="false" hidden="false" ht="15" outlineLevel="0" r="44">
      <c r="A44" s="201" t="s">
        <v>747</v>
      </c>
      <c r="B44" s="201" t="n">
        <v>650073</v>
      </c>
      <c r="C44" s="201" t="s">
        <v>2023</v>
      </c>
      <c r="D44" s="201" t="s">
        <v>1996</v>
      </c>
      <c r="E44" s="202" t="n">
        <v>3451</v>
      </c>
      <c r="F44" s="201" t="s">
        <v>449</v>
      </c>
      <c r="G44" s="203" t="s">
        <v>73</v>
      </c>
      <c r="H44" s="203" t="s">
        <v>2024</v>
      </c>
      <c r="I44" s="201" t="s">
        <v>2025</v>
      </c>
      <c r="J44" s="201" t="s">
        <v>198</v>
      </c>
      <c r="K44" s="202" t="n">
        <v>13</v>
      </c>
      <c r="L44" s="201" t="n">
        <v>221</v>
      </c>
      <c r="M44" s="201" t="n">
        <v>221</v>
      </c>
      <c r="N44" s="201" t="s">
        <v>437</v>
      </c>
      <c r="O44" s="62" t="n">
        <f aca="false">+VLOOKUP(B44,Hoja3!$A:$C,2,0)</f>
        <v>650400</v>
      </c>
      <c r="P44" s="62" t="str">
        <f aca="false">+VLOOKUP(O44,Hoja5!$B$401:$C$796,2,0)</f>
        <v>_AUTORIZACIONES INTERIOR SUC. ROSARIO</v>
      </c>
      <c r="Q44" s="204"/>
    </row>
    <row collapsed="false" customFormat="false" customHeight="false" hidden="false" ht="15" outlineLevel="0" r="45">
      <c r="A45" s="201" t="s">
        <v>2026</v>
      </c>
      <c r="B45" s="201" t="n">
        <v>650076</v>
      </c>
      <c r="C45" s="201" t="s">
        <v>2027</v>
      </c>
      <c r="D45" s="201" t="s">
        <v>1996</v>
      </c>
      <c r="E45" s="202" t="n">
        <v>3436</v>
      </c>
      <c r="F45" s="201" t="s">
        <v>1929</v>
      </c>
      <c r="G45" s="203" t="s">
        <v>73</v>
      </c>
      <c r="H45" s="203" t="s">
        <v>2024</v>
      </c>
      <c r="I45" s="201" t="s">
        <v>2028</v>
      </c>
      <c r="J45" s="201" t="s">
        <v>238</v>
      </c>
      <c r="K45" s="202" t="n">
        <v>13</v>
      </c>
      <c r="L45" s="201" t="n">
        <v>0</v>
      </c>
      <c r="M45" s="201" t="n">
        <v>0</v>
      </c>
      <c r="N45" s="201" t="s">
        <v>437</v>
      </c>
      <c r="O45" s="62"/>
      <c r="P45" s="62"/>
      <c r="Q45" s="204"/>
    </row>
    <row collapsed="false" customFormat="false" customHeight="false" hidden="false" ht="15" outlineLevel="0" r="46">
      <c r="A46" s="201" t="s">
        <v>761</v>
      </c>
      <c r="B46" s="201" t="n">
        <v>650077</v>
      </c>
      <c r="C46" s="201" t="s">
        <v>2029</v>
      </c>
      <c r="D46" s="201" t="s">
        <v>1996</v>
      </c>
      <c r="E46" s="202" t="n">
        <v>2119</v>
      </c>
      <c r="F46" s="201" t="s">
        <v>449</v>
      </c>
      <c r="G46" s="203" t="s">
        <v>443</v>
      </c>
      <c r="H46" s="203" t="s">
        <v>1938</v>
      </c>
      <c r="I46" s="201" t="s">
        <v>2030</v>
      </c>
      <c r="J46" s="201" t="s">
        <v>256</v>
      </c>
      <c r="K46" s="202" t="n">
        <v>5</v>
      </c>
      <c r="L46" s="201" t="n">
        <v>321</v>
      </c>
      <c r="M46" s="201" t="n">
        <v>323</v>
      </c>
      <c r="N46" s="201" t="s">
        <v>437</v>
      </c>
      <c r="O46" s="62" t="n">
        <f aca="false">+VLOOKUP(B46,Hoja3!$A:$C,2,0)</f>
        <v>650497</v>
      </c>
      <c r="P46" s="62" t="str">
        <f aca="false">+VLOOKUP(O46,Hoja5!$B$401:$C$796,2,0)</f>
        <v>_FILIAL VENADO TUERTO</v>
      </c>
      <c r="Q46" s="204"/>
    </row>
    <row collapsed="false" customFormat="false" customHeight="false" hidden="false" ht="15" outlineLevel="0" r="47">
      <c r="A47" s="201" t="s">
        <v>2031</v>
      </c>
      <c r="B47" s="201" t="n">
        <v>650078</v>
      </c>
      <c r="C47" s="201" t="s">
        <v>2032</v>
      </c>
      <c r="D47" s="201" t="s">
        <v>1996</v>
      </c>
      <c r="E47" s="202" t="n">
        <v>3028</v>
      </c>
      <c r="F47" s="201" t="s">
        <v>1929</v>
      </c>
      <c r="G47" s="203" t="s">
        <v>73</v>
      </c>
      <c r="H47" s="203" t="s">
        <v>2024</v>
      </c>
      <c r="I47" s="201" t="s">
        <v>2033</v>
      </c>
      <c r="J47" s="201" t="s">
        <v>209</v>
      </c>
      <c r="K47" s="202" t="n">
        <v>13</v>
      </c>
      <c r="L47" s="201" t="n">
        <v>0</v>
      </c>
      <c r="M47" s="201" t="n">
        <v>0</v>
      </c>
      <c r="N47" s="201" t="s">
        <v>437</v>
      </c>
      <c r="O47" s="62"/>
      <c r="P47" s="62"/>
      <c r="Q47" s="204"/>
    </row>
    <row collapsed="false" customFormat="false" customHeight="false" hidden="false" ht="15" outlineLevel="0" r="48">
      <c r="A48" s="201" t="s">
        <v>705</v>
      </c>
      <c r="B48" s="201" t="n">
        <v>650079</v>
      </c>
      <c r="C48" s="201" t="s">
        <v>2034</v>
      </c>
      <c r="D48" s="201" t="s">
        <v>1996</v>
      </c>
      <c r="E48" s="202" t="n">
        <v>3315</v>
      </c>
      <c r="F48" s="201" t="s">
        <v>449</v>
      </c>
      <c r="G48" s="203" t="s">
        <v>73</v>
      </c>
      <c r="H48" s="203" t="s">
        <v>2024</v>
      </c>
      <c r="I48" s="201" t="s">
        <v>2035</v>
      </c>
      <c r="J48" s="201" t="s">
        <v>215</v>
      </c>
      <c r="K48" s="202" t="n">
        <v>13</v>
      </c>
      <c r="L48" s="201" t="n">
        <v>142</v>
      </c>
      <c r="M48" s="201" t="n">
        <v>144</v>
      </c>
      <c r="N48" s="201" t="s">
        <v>437</v>
      </c>
      <c r="O48" s="62" t="n">
        <f aca="false">+VLOOKUP(B48,Hoja3!$A:$C,2,0)</f>
        <v>650846</v>
      </c>
      <c r="P48" s="62" t="str">
        <f aca="false">+VLOOKUP(O48,Hoja5!$B$401:$C$796,2,0)</f>
        <v>_FILIAL SAN LORENZO</v>
      </c>
      <c r="Q48" s="204"/>
    </row>
    <row collapsed="false" customFormat="false" customHeight="false" hidden="false" ht="15" outlineLevel="0" r="49">
      <c r="A49" s="201" t="s">
        <v>799</v>
      </c>
      <c r="B49" s="201" t="n">
        <v>650080</v>
      </c>
      <c r="C49" s="201" t="s">
        <v>2036</v>
      </c>
      <c r="D49" s="201" t="s">
        <v>2020</v>
      </c>
      <c r="E49" s="202" t="n">
        <v>3327</v>
      </c>
      <c r="F49" s="201" t="s">
        <v>449</v>
      </c>
      <c r="G49" s="203" t="s">
        <v>444</v>
      </c>
      <c r="H49" s="207" t="s">
        <v>2021</v>
      </c>
      <c r="I49" s="201" t="s">
        <v>2037</v>
      </c>
      <c r="J49" s="201" t="s">
        <v>302</v>
      </c>
      <c r="K49" s="202" t="n">
        <v>7</v>
      </c>
      <c r="L49" s="201" t="n">
        <v>548</v>
      </c>
      <c r="M49" s="201" t="n">
        <v>546</v>
      </c>
      <c r="N49" s="201" t="s">
        <v>437</v>
      </c>
      <c r="O49" s="62" t="n">
        <f aca="false">+VLOOKUP(B49,Hoja3!$A:$C,2,0)</f>
        <v>650171</v>
      </c>
      <c r="P49" s="62" t="str">
        <f aca="false">+VLOOKUP(O49,Hoja5!$B$401:$C$796,2,0)</f>
        <v>_FILIAL VILLA MARÍA</v>
      </c>
      <c r="Q49" s="204"/>
    </row>
    <row collapsed="false" customFormat="false" customHeight="false" hidden="false" ht="15" outlineLevel="0" r="50">
      <c r="A50" s="201" t="s">
        <v>741</v>
      </c>
      <c r="B50" s="201" t="n">
        <v>650081</v>
      </c>
      <c r="C50" s="201" t="s">
        <v>2038</v>
      </c>
      <c r="D50" s="201" t="s">
        <v>1996</v>
      </c>
      <c r="E50" s="202" t="n">
        <v>2129</v>
      </c>
      <c r="F50" s="201" t="s">
        <v>449</v>
      </c>
      <c r="G50" s="203" t="s">
        <v>443</v>
      </c>
      <c r="H50" s="203" t="s">
        <v>1938</v>
      </c>
      <c r="I50" s="201" t="s">
        <v>2039</v>
      </c>
      <c r="J50" s="201" t="s">
        <v>240</v>
      </c>
      <c r="K50" s="202" t="n">
        <v>5</v>
      </c>
      <c r="L50" s="201" t="n">
        <v>202</v>
      </c>
      <c r="M50" s="201" t="n">
        <v>200</v>
      </c>
      <c r="N50" s="201" t="s">
        <v>437</v>
      </c>
      <c r="O50" s="62" t="n">
        <f aca="false">+VLOOKUP(B50,Hoja3!$A:$C,2,0)</f>
        <v>650497</v>
      </c>
      <c r="P50" s="62" t="str">
        <f aca="false">+VLOOKUP(O50,Hoja5!$B$401:$C$796,2,0)</f>
        <v>_FILIAL VENADO TUERTO</v>
      </c>
      <c r="Q50" s="204"/>
    </row>
    <row collapsed="false" customFormat="false" customHeight="false" hidden="false" ht="15" outlineLevel="0" r="51">
      <c r="A51" s="201" t="s">
        <v>2040</v>
      </c>
      <c r="B51" s="201" t="n">
        <v>650082</v>
      </c>
      <c r="C51" s="201" t="s">
        <v>2041</v>
      </c>
      <c r="D51" s="201" t="s">
        <v>1996</v>
      </c>
      <c r="E51" s="202" t="n">
        <v>2104</v>
      </c>
      <c r="F51" s="201" t="s">
        <v>1929</v>
      </c>
      <c r="G51" s="203" t="s">
        <v>443</v>
      </c>
      <c r="H51" s="203" t="s">
        <v>1938</v>
      </c>
      <c r="I51" s="201" t="s">
        <v>1976</v>
      </c>
      <c r="J51" s="201" t="s">
        <v>264</v>
      </c>
      <c r="K51" s="202" t="n">
        <v>5</v>
      </c>
      <c r="L51" s="201" t="n">
        <v>0</v>
      </c>
      <c r="M51" s="201" t="n">
        <v>0</v>
      </c>
      <c r="N51" s="201" t="s">
        <v>437</v>
      </c>
      <c r="O51" s="62"/>
      <c r="P51" s="62"/>
      <c r="Q51" s="204"/>
    </row>
    <row collapsed="false" customFormat="false" customHeight="false" hidden="false" ht="15" outlineLevel="0" r="52">
      <c r="A52" s="201" t="s">
        <v>721</v>
      </c>
      <c r="B52" s="201" t="n">
        <v>650083</v>
      </c>
      <c r="C52" s="201" t="s">
        <v>2042</v>
      </c>
      <c r="D52" s="201" t="s">
        <v>1996</v>
      </c>
      <c r="E52" s="202" t="n">
        <v>2688</v>
      </c>
      <c r="F52" s="201" t="s">
        <v>449</v>
      </c>
      <c r="G52" s="203" t="s">
        <v>73</v>
      </c>
      <c r="H52" s="203" t="s">
        <v>2024</v>
      </c>
      <c r="I52" s="201" t="s">
        <v>2043</v>
      </c>
      <c r="J52" s="201" t="s">
        <v>208</v>
      </c>
      <c r="K52" s="202" t="n">
        <v>13</v>
      </c>
      <c r="L52" s="201" t="n">
        <v>165</v>
      </c>
      <c r="M52" s="201" t="n">
        <v>168</v>
      </c>
      <c r="N52" s="201" t="s">
        <v>437</v>
      </c>
      <c r="O52" s="62" t="n">
        <f aca="false">+VLOOKUP(B52,Hoja3!$A:$C,2,0)</f>
        <v>650400</v>
      </c>
      <c r="P52" s="62" t="str">
        <f aca="false">+VLOOKUP(O52,Hoja5!$B$401:$C$796,2,0)</f>
        <v>_AUTORIZACIONES INTERIOR SUC. ROSARIO</v>
      </c>
      <c r="Q52" s="204"/>
    </row>
    <row collapsed="false" customFormat="false" customHeight="false" hidden="false" ht="15" outlineLevel="0" r="53">
      <c r="A53" s="201" t="s">
        <v>707</v>
      </c>
      <c r="B53" s="201" t="n">
        <v>650084</v>
      </c>
      <c r="C53" s="201" t="s">
        <v>2044</v>
      </c>
      <c r="D53" s="201" t="s">
        <v>1996</v>
      </c>
      <c r="E53" s="202" t="n">
        <v>2092</v>
      </c>
      <c r="F53" s="201" t="s">
        <v>449</v>
      </c>
      <c r="G53" s="203" t="s">
        <v>73</v>
      </c>
      <c r="H53" s="203" t="s">
        <v>2024</v>
      </c>
      <c r="I53" s="201" t="s">
        <v>2028</v>
      </c>
      <c r="J53" s="201" t="s">
        <v>247</v>
      </c>
      <c r="K53" s="202" t="n">
        <v>13</v>
      </c>
      <c r="L53" s="201" t="n">
        <v>145</v>
      </c>
      <c r="M53" s="201" t="n">
        <v>143</v>
      </c>
      <c r="N53" s="201" t="s">
        <v>437</v>
      </c>
      <c r="O53" s="62" t="n">
        <f aca="false">+VLOOKUP(B53,Hoja3!$A:$C,2,0)</f>
        <v>650773</v>
      </c>
      <c r="P53" s="62" t="str">
        <f aca="false">+VLOOKUP(O53,Hoja5!$B$401:$C$796,2,0)</f>
        <v>_ FILIAL CAÑADA DE GOMEZ</v>
      </c>
      <c r="Q53" s="204"/>
    </row>
    <row collapsed="false" customFormat="false" customHeight="false" hidden="false" ht="15" outlineLevel="0" r="54">
      <c r="A54" s="201" t="s">
        <v>528</v>
      </c>
      <c r="B54" s="201" t="n">
        <v>650085</v>
      </c>
      <c r="C54" s="201" t="s">
        <v>2045</v>
      </c>
      <c r="D54" s="201" t="s">
        <v>1996</v>
      </c>
      <c r="E54" s="202" t="n">
        <v>3285</v>
      </c>
      <c r="F54" s="201" t="s">
        <v>449</v>
      </c>
      <c r="G54" s="203" t="s">
        <v>446</v>
      </c>
      <c r="H54" s="203" t="s">
        <v>2046</v>
      </c>
      <c r="I54" s="201" t="s">
        <v>2047</v>
      </c>
      <c r="J54" s="201" t="s">
        <v>257</v>
      </c>
      <c r="K54" s="202" t="n">
        <v>9</v>
      </c>
      <c r="L54" s="201" t="n">
        <v>9</v>
      </c>
      <c r="M54" s="201" t="n">
        <v>3</v>
      </c>
      <c r="N54" s="201" t="s">
        <v>437</v>
      </c>
      <c r="O54" s="62" t="n">
        <f aca="false">+VLOOKUP(B54,Hoja3!$A:$C,2,0)</f>
        <v>650773</v>
      </c>
      <c r="P54" s="62" t="str">
        <f aca="false">+VLOOKUP(O54,Hoja5!$B$401:$C$796,2,0)</f>
        <v>_ FILIAL CAÑADA DE GOMEZ</v>
      </c>
      <c r="Q54" s="204" t="s">
        <v>2048</v>
      </c>
    </row>
    <row collapsed="false" customFormat="false" customHeight="false" hidden="false" ht="15" outlineLevel="0" r="55">
      <c r="A55" s="201" t="s">
        <v>655</v>
      </c>
      <c r="B55" s="201" t="n">
        <v>650086</v>
      </c>
      <c r="C55" s="201" t="s">
        <v>2049</v>
      </c>
      <c r="D55" s="201" t="s">
        <v>1996</v>
      </c>
      <c r="E55" s="202" t="n">
        <v>3179</v>
      </c>
      <c r="F55" s="201" t="s">
        <v>449</v>
      </c>
      <c r="G55" s="203" t="s">
        <v>73</v>
      </c>
      <c r="H55" s="203" t="s">
        <v>2024</v>
      </c>
      <c r="I55" s="201" t="s">
        <v>1956</v>
      </c>
      <c r="J55" s="201" t="s">
        <v>197</v>
      </c>
      <c r="K55" s="202" t="n">
        <v>13</v>
      </c>
      <c r="L55" s="201" t="n">
        <v>78</v>
      </c>
      <c r="M55" s="201" t="n">
        <v>80</v>
      </c>
      <c r="N55" s="201" t="s">
        <v>437</v>
      </c>
      <c r="O55" s="62" t="n">
        <f aca="false">+VLOOKUP(B55,Hoja3!$A:$C,2,0)</f>
        <v>650330</v>
      </c>
      <c r="P55" s="62" t="str">
        <f aca="false">+VLOOKUP(O55,Hoja5!$B$401:$C$796,2,0)</f>
        <v>_FILIAL PERGAMINO</v>
      </c>
      <c r="Q55" s="204"/>
    </row>
    <row collapsed="false" customFormat="false" customHeight="false" hidden="false" ht="15" outlineLevel="0" r="56">
      <c r="A56" s="201" t="s">
        <v>2050</v>
      </c>
      <c r="B56" s="201" t="n">
        <v>650087</v>
      </c>
      <c r="C56" s="201" t="s">
        <v>2051</v>
      </c>
      <c r="D56" s="201" t="s">
        <v>1996</v>
      </c>
      <c r="E56" s="202" t="n">
        <v>2087</v>
      </c>
      <c r="F56" s="201" t="s">
        <v>1929</v>
      </c>
      <c r="G56" s="203" t="s">
        <v>73</v>
      </c>
      <c r="H56" s="203" t="s">
        <v>2024</v>
      </c>
      <c r="I56" s="201" t="s">
        <v>2052</v>
      </c>
      <c r="J56" s="201" t="s">
        <v>228</v>
      </c>
      <c r="K56" s="202" t="n">
        <v>13</v>
      </c>
      <c r="L56" s="201" t="n">
        <v>0</v>
      </c>
      <c r="M56" s="201" t="n">
        <v>0</v>
      </c>
      <c r="N56" s="201" t="s">
        <v>437</v>
      </c>
      <c r="O56" s="62"/>
      <c r="P56" s="62"/>
      <c r="Q56" s="204"/>
    </row>
    <row collapsed="false" customFormat="false" customHeight="false" hidden="false" ht="15" outlineLevel="0" r="57">
      <c r="A57" s="201" t="s">
        <v>2053</v>
      </c>
      <c r="B57" s="201" t="n">
        <v>650088</v>
      </c>
      <c r="C57" s="201" t="s">
        <v>2054</v>
      </c>
      <c r="D57" s="201" t="s">
        <v>1996</v>
      </c>
      <c r="E57" s="202" t="n">
        <v>3466</v>
      </c>
      <c r="F57" s="201" t="s">
        <v>1929</v>
      </c>
      <c r="G57" s="203" t="s">
        <v>73</v>
      </c>
      <c r="H57" s="203" t="s">
        <v>2024</v>
      </c>
      <c r="I57" s="201" t="s">
        <v>2055</v>
      </c>
      <c r="J57" s="201" t="s">
        <v>208</v>
      </c>
      <c r="K57" s="202" t="n">
        <v>13</v>
      </c>
      <c r="L57" s="201" t="n">
        <v>0</v>
      </c>
      <c r="M57" s="201" t="n">
        <v>0</v>
      </c>
      <c r="N57" s="201" t="s">
        <v>437</v>
      </c>
      <c r="O57" s="62"/>
      <c r="P57" s="62"/>
      <c r="Q57" s="204"/>
    </row>
    <row collapsed="false" customFormat="false" customHeight="false" hidden="false" ht="15" outlineLevel="0" r="58">
      <c r="A58" s="201" t="s">
        <v>2056</v>
      </c>
      <c r="B58" s="201" t="n">
        <v>650089</v>
      </c>
      <c r="C58" s="201" t="s">
        <v>2057</v>
      </c>
      <c r="D58" s="201" t="s">
        <v>1996</v>
      </c>
      <c r="E58" s="202" t="n">
        <v>2704</v>
      </c>
      <c r="F58" s="201" t="s">
        <v>1929</v>
      </c>
      <c r="G58" s="203" t="s">
        <v>443</v>
      </c>
      <c r="H58" s="203" t="s">
        <v>1938</v>
      </c>
      <c r="I58" s="201" t="s">
        <v>2058</v>
      </c>
      <c r="J58" s="201" t="s">
        <v>234</v>
      </c>
      <c r="K58" s="202" t="n">
        <v>5</v>
      </c>
      <c r="L58" s="201" t="n">
        <v>0</v>
      </c>
      <c r="M58" s="201" t="n">
        <v>0</v>
      </c>
      <c r="N58" s="201" t="s">
        <v>437</v>
      </c>
      <c r="O58" s="62"/>
      <c r="P58" s="62"/>
      <c r="Q58" s="204"/>
    </row>
    <row collapsed="false" customFormat="false" customHeight="false" hidden="false" ht="15" outlineLevel="0" r="59">
      <c r="A59" s="201" t="s">
        <v>554</v>
      </c>
      <c r="B59" s="201" t="n">
        <v>650090</v>
      </c>
      <c r="C59" s="201" t="s">
        <v>2059</v>
      </c>
      <c r="D59" s="201" t="s">
        <v>1996</v>
      </c>
      <c r="E59" s="202" t="n">
        <v>3446</v>
      </c>
      <c r="F59" s="201" t="s">
        <v>449</v>
      </c>
      <c r="G59" s="203" t="s">
        <v>73</v>
      </c>
      <c r="H59" s="203" t="s">
        <v>2024</v>
      </c>
      <c r="I59" s="201" t="s">
        <v>2060</v>
      </c>
      <c r="J59" s="201" t="s">
        <v>207</v>
      </c>
      <c r="K59" s="202" t="n">
        <v>13</v>
      </c>
      <c r="L59" s="201" t="n">
        <v>18</v>
      </c>
      <c r="M59" s="201" t="n">
        <v>18</v>
      </c>
      <c r="N59" s="201" t="s">
        <v>437</v>
      </c>
      <c r="O59" s="62" t="n">
        <f aca="false">+VLOOKUP(B59,Hoja3!$A:$C,2,0)</f>
        <v>650400</v>
      </c>
      <c r="P59" s="62" t="str">
        <f aca="false">+VLOOKUP(O59,Hoja5!$B$401:$C$796,2,0)</f>
        <v>_AUTORIZACIONES INTERIOR SUC. ROSARIO</v>
      </c>
      <c r="Q59" s="204"/>
    </row>
    <row collapsed="false" customFormat="false" customHeight="false" hidden="false" ht="15" outlineLevel="0" r="60">
      <c r="A60" s="201" t="s">
        <v>710</v>
      </c>
      <c r="B60" s="201" t="n">
        <v>650091</v>
      </c>
      <c r="C60" s="201" t="s">
        <v>2061</v>
      </c>
      <c r="D60" s="201" t="s">
        <v>2020</v>
      </c>
      <c r="E60" s="202" t="n">
        <v>2245</v>
      </c>
      <c r="F60" s="201" t="s">
        <v>449</v>
      </c>
      <c r="G60" s="203" t="s">
        <v>444</v>
      </c>
      <c r="H60" s="207" t="s">
        <v>2021</v>
      </c>
      <c r="I60" s="201" t="s">
        <v>2062</v>
      </c>
      <c r="J60" s="201" t="s">
        <v>285</v>
      </c>
      <c r="K60" s="202" t="n">
        <v>7</v>
      </c>
      <c r="L60" s="201" t="n">
        <v>150</v>
      </c>
      <c r="M60" s="201" t="n">
        <v>148</v>
      </c>
      <c r="N60" s="201" t="s">
        <v>437</v>
      </c>
      <c r="O60" s="62" t="n">
        <f aca="false">+VLOOKUP(B60,Hoja3!$A:$C,2,0)</f>
        <v>650171</v>
      </c>
      <c r="P60" s="62" t="str">
        <f aca="false">+VLOOKUP(O60,Hoja5!$B$401:$C$796,2,0)</f>
        <v>_FILIAL VILLA MARÍA</v>
      </c>
      <c r="Q60" s="204"/>
    </row>
    <row collapsed="false" customFormat="false" customHeight="false" hidden="false" ht="15" outlineLevel="0" r="61">
      <c r="A61" s="201" t="s">
        <v>662</v>
      </c>
      <c r="B61" s="201" t="n">
        <v>650092</v>
      </c>
      <c r="C61" s="201" t="s">
        <v>2063</v>
      </c>
      <c r="D61" s="201" t="s">
        <v>1996</v>
      </c>
      <c r="E61" s="202" t="n">
        <v>2106</v>
      </c>
      <c r="F61" s="201" t="s">
        <v>449</v>
      </c>
      <c r="G61" s="203" t="s">
        <v>73</v>
      </c>
      <c r="H61" s="203" t="s">
        <v>2024</v>
      </c>
      <c r="I61" s="201" t="s">
        <v>2064</v>
      </c>
      <c r="J61" s="201" t="s">
        <v>231</v>
      </c>
      <c r="K61" s="202" t="n">
        <v>13</v>
      </c>
      <c r="L61" s="201" t="n">
        <v>86</v>
      </c>
      <c r="M61" s="201" t="n">
        <v>85</v>
      </c>
      <c r="N61" s="201" t="s">
        <v>437</v>
      </c>
      <c r="O61" s="62" t="n">
        <f aca="false">+VLOOKUP(B61,Hoja3!$A:$C,2,0)</f>
        <v>650773</v>
      </c>
      <c r="P61" s="62" t="str">
        <f aca="false">+VLOOKUP(O61,Hoja5!$B$401:$C$796,2,0)</f>
        <v>_ FILIAL CAÑADA DE GOMEZ</v>
      </c>
      <c r="Q61" s="204"/>
    </row>
    <row collapsed="false" customFormat="false" customHeight="false" hidden="false" ht="15" outlineLevel="0" r="62">
      <c r="A62" s="201" t="s">
        <v>665</v>
      </c>
      <c r="B62" s="201" t="n">
        <v>650093</v>
      </c>
      <c r="C62" s="201" t="s">
        <v>2065</v>
      </c>
      <c r="D62" s="201" t="s">
        <v>1996</v>
      </c>
      <c r="E62" s="202" t="n">
        <v>2148</v>
      </c>
      <c r="F62" s="201" t="s">
        <v>449</v>
      </c>
      <c r="G62" s="203" t="s">
        <v>73</v>
      </c>
      <c r="H62" s="203" t="s">
        <v>2024</v>
      </c>
      <c r="I62" s="201" t="s">
        <v>2066</v>
      </c>
      <c r="J62" s="201" t="s">
        <v>222</v>
      </c>
      <c r="K62" s="202" t="n">
        <v>13</v>
      </c>
      <c r="L62" s="201" t="n">
        <v>89</v>
      </c>
      <c r="M62" s="201" t="n">
        <v>90</v>
      </c>
      <c r="N62" s="201" t="s">
        <v>437</v>
      </c>
      <c r="O62" s="62" t="n">
        <f aca="false">+VLOOKUP(B62,Hoja3!$A:$C,2,0)</f>
        <v>650846</v>
      </c>
      <c r="P62" s="62" t="str">
        <f aca="false">+VLOOKUP(O62,Hoja5!$B$401:$C$796,2,0)</f>
        <v>_FILIAL SAN LORENZO</v>
      </c>
      <c r="Q62" s="204"/>
    </row>
    <row collapsed="false" customFormat="false" customHeight="false" hidden="false" ht="15" outlineLevel="0" r="63">
      <c r="A63" s="201" t="s">
        <v>2067</v>
      </c>
      <c r="B63" s="201" t="n">
        <v>650095</v>
      </c>
      <c r="C63" s="201" t="s">
        <v>2068</v>
      </c>
      <c r="D63" s="201" t="s">
        <v>2020</v>
      </c>
      <c r="E63" s="202" t="n">
        <v>2235</v>
      </c>
      <c r="F63" s="201" t="s">
        <v>1929</v>
      </c>
      <c r="G63" s="203" t="s">
        <v>444</v>
      </c>
      <c r="H63" s="207" t="s">
        <v>2021</v>
      </c>
      <c r="I63" s="201" t="s">
        <v>2069</v>
      </c>
      <c r="J63" s="201" t="s">
        <v>303</v>
      </c>
      <c r="K63" s="202" t="n">
        <v>7</v>
      </c>
      <c r="L63" s="201" t="n">
        <v>0</v>
      </c>
      <c r="M63" s="201" t="n">
        <v>0</v>
      </c>
      <c r="N63" s="201" t="s">
        <v>437</v>
      </c>
      <c r="O63" s="62"/>
      <c r="P63" s="62"/>
      <c r="Q63" s="204"/>
    </row>
    <row collapsed="false" customFormat="false" customHeight="false" hidden="false" ht="15" outlineLevel="0" r="64">
      <c r="A64" s="201" t="s">
        <v>793</v>
      </c>
      <c r="B64" s="201" t="n">
        <v>650096</v>
      </c>
      <c r="C64" s="201" t="s">
        <v>2070</v>
      </c>
      <c r="D64" s="201" t="s">
        <v>1996</v>
      </c>
      <c r="E64" s="202" t="n">
        <v>2887</v>
      </c>
      <c r="F64" s="201" t="s">
        <v>449</v>
      </c>
      <c r="G64" s="203" t="s">
        <v>73</v>
      </c>
      <c r="H64" s="203" t="s">
        <v>2024</v>
      </c>
      <c r="I64" s="201" t="s">
        <v>2071</v>
      </c>
      <c r="J64" s="201" t="s">
        <v>255</v>
      </c>
      <c r="K64" s="202" t="n">
        <v>13</v>
      </c>
      <c r="L64" s="201" t="n">
        <v>506</v>
      </c>
      <c r="M64" s="201" t="n">
        <v>507</v>
      </c>
      <c r="N64" s="201" t="s">
        <v>437</v>
      </c>
      <c r="O64" s="62" t="n">
        <f aca="false">+VLOOKUP(B64,Hoja3!$A:$C,2,0)</f>
        <v>650773</v>
      </c>
      <c r="P64" s="62" t="str">
        <f aca="false">+VLOOKUP(O64,Hoja5!$B$401:$C$796,2,0)</f>
        <v>_ FILIAL CAÑADA DE GOMEZ</v>
      </c>
      <c r="Q64" s="204"/>
    </row>
    <row collapsed="false" customFormat="false" customHeight="false" hidden="false" ht="15" outlineLevel="0" r="65">
      <c r="A65" s="201" t="s">
        <v>635</v>
      </c>
      <c r="B65" s="201" t="n">
        <v>650097</v>
      </c>
      <c r="C65" s="201" t="s">
        <v>2072</v>
      </c>
      <c r="D65" s="201" t="s">
        <v>1996</v>
      </c>
      <c r="E65" s="202" t="n">
        <v>3196</v>
      </c>
      <c r="F65" s="201" t="s">
        <v>449</v>
      </c>
      <c r="G65" s="203" t="s">
        <v>73</v>
      </c>
      <c r="H65" s="203" t="s">
        <v>2024</v>
      </c>
      <c r="I65" s="201" t="s">
        <v>2073</v>
      </c>
      <c r="J65" s="201" t="s">
        <v>191</v>
      </c>
      <c r="K65" s="202" t="n">
        <v>13</v>
      </c>
      <c r="L65" s="201" t="n">
        <v>67</v>
      </c>
      <c r="M65" s="201" t="n">
        <v>68</v>
      </c>
      <c r="N65" s="201" t="s">
        <v>437</v>
      </c>
      <c r="O65" s="62" t="n">
        <f aca="false">+VLOOKUP(B65,Hoja3!$A:$C,2,0)</f>
        <v>650400</v>
      </c>
      <c r="P65" s="62" t="str">
        <f aca="false">+VLOOKUP(O65,Hoja5!$B$401:$C$796,2,0)</f>
        <v>_AUTORIZACIONES INTERIOR SUC. ROSARIO</v>
      </c>
      <c r="Q65" s="204"/>
    </row>
    <row collapsed="false" customFormat="false" customHeight="false" hidden="false" ht="15" outlineLevel="0" r="66">
      <c r="A66" s="201" t="s">
        <v>845</v>
      </c>
      <c r="B66" s="201" t="n">
        <v>650098</v>
      </c>
      <c r="C66" s="201" t="s">
        <v>2074</v>
      </c>
      <c r="D66" s="201" t="s">
        <v>1996</v>
      </c>
      <c r="E66" s="202" t="n">
        <v>2153</v>
      </c>
      <c r="F66" s="201" t="s">
        <v>449</v>
      </c>
      <c r="G66" s="203" t="s">
        <v>73</v>
      </c>
      <c r="H66" s="203" t="s">
        <v>2024</v>
      </c>
      <c r="I66" s="201" t="s">
        <v>2075</v>
      </c>
      <c r="J66" s="201" t="s">
        <v>201</v>
      </c>
      <c r="K66" s="202" t="n">
        <v>13</v>
      </c>
      <c r="L66" s="201" t="n">
        <v>18629</v>
      </c>
      <c r="M66" s="201" t="n">
        <v>18805</v>
      </c>
      <c r="N66" s="201" t="s">
        <v>438</v>
      </c>
      <c r="O66" s="62" t="n">
        <f aca="false">+VLOOKUP(B66,Hoja3!$A:$C,2,0)</f>
        <v>650098</v>
      </c>
      <c r="P66" s="62" t="str">
        <f aca="false">+VLOOKUP(O66,Hoja5!$B$401:$C$796,2,0)</f>
        <v>_ACA SALUD SUC. ROSARIO</v>
      </c>
      <c r="Q66" s="204"/>
    </row>
    <row collapsed="false" customFormat="false" customHeight="false" hidden="false" ht="15" outlineLevel="0" r="67">
      <c r="A67" s="201" t="s">
        <v>834</v>
      </c>
      <c r="B67" s="201" t="n">
        <v>650099</v>
      </c>
      <c r="C67" s="201" t="s">
        <v>2076</v>
      </c>
      <c r="D67" s="201" t="s">
        <v>2020</v>
      </c>
      <c r="E67" s="202" t="n">
        <v>2268</v>
      </c>
      <c r="F67" s="201" t="s">
        <v>449</v>
      </c>
      <c r="G67" s="203" t="s">
        <v>444</v>
      </c>
      <c r="H67" s="207" t="s">
        <v>2021</v>
      </c>
      <c r="I67" s="201" t="s">
        <v>2077</v>
      </c>
      <c r="J67" s="201" t="s">
        <v>347</v>
      </c>
      <c r="K67" s="202" t="n">
        <v>7</v>
      </c>
      <c r="L67" s="201" t="n">
        <v>1747</v>
      </c>
      <c r="M67" s="201" t="n">
        <v>1748</v>
      </c>
      <c r="N67" s="201" t="s">
        <v>437</v>
      </c>
      <c r="O67" s="62" t="n">
        <f aca="false">+VLOOKUP(B67,Hoja3!$A:$C,2,0)</f>
        <v>650400</v>
      </c>
      <c r="P67" s="62" t="str">
        <f aca="false">+VLOOKUP(O67,Hoja5!$B$401:$C$796,2,0)</f>
        <v>_AUTORIZACIONES INTERIOR SUC. ROSARIO</v>
      </c>
      <c r="Q67" s="204"/>
    </row>
    <row collapsed="false" customFormat="false" customHeight="false" hidden="false" ht="15" outlineLevel="0" r="68">
      <c r="A68" s="201" t="s">
        <v>2078</v>
      </c>
      <c r="B68" s="201" t="n">
        <v>650100</v>
      </c>
      <c r="C68" s="201" t="s">
        <v>2079</v>
      </c>
      <c r="D68" s="201" t="s">
        <v>1996</v>
      </c>
      <c r="E68" s="202" t="n">
        <v>3503</v>
      </c>
      <c r="F68" s="201" t="s">
        <v>1929</v>
      </c>
      <c r="G68" s="203" t="s">
        <v>443</v>
      </c>
      <c r="H68" s="203" t="s">
        <v>1938</v>
      </c>
      <c r="I68" s="201" t="s">
        <v>2080</v>
      </c>
      <c r="J68" s="201" t="s">
        <v>254</v>
      </c>
      <c r="K68" s="202" t="n">
        <v>5</v>
      </c>
      <c r="L68" s="201" t="n">
        <v>0</v>
      </c>
      <c r="M68" s="201" t="n">
        <v>0</v>
      </c>
      <c r="N68" s="201" t="s">
        <v>437</v>
      </c>
      <c r="O68" s="62"/>
      <c r="P68" s="62"/>
      <c r="Q68" s="204"/>
    </row>
    <row collapsed="false" customFormat="false" customHeight="false" hidden="false" ht="15" outlineLevel="0" r="69">
      <c r="A69" s="201" t="s">
        <v>755</v>
      </c>
      <c r="B69" s="201" t="n">
        <v>650101</v>
      </c>
      <c r="C69" s="201" t="s">
        <v>2081</v>
      </c>
      <c r="D69" s="201" t="s">
        <v>1996</v>
      </c>
      <c r="E69" s="202" t="n">
        <v>3217</v>
      </c>
      <c r="F69" s="201" t="s">
        <v>449</v>
      </c>
      <c r="G69" s="203" t="s">
        <v>446</v>
      </c>
      <c r="H69" s="203" t="s">
        <v>2046</v>
      </c>
      <c r="I69" s="201" t="s">
        <v>2082</v>
      </c>
      <c r="J69" s="201" t="s">
        <v>225</v>
      </c>
      <c r="K69" s="202" t="n">
        <v>9</v>
      </c>
      <c r="L69" s="201" t="n">
        <v>244</v>
      </c>
      <c r="M69" s="201" t="n">
        <v>241</v>
      </c>
      <c r="N69" s="201" t="s">
        <v>437</v>
      </c>
      <c r="O69" s="62" t="n">
        <f aca="false">+VLOOKUP(B69,Hoja3!$A:$C,2,0)</f>
        <v>650188</v>
      </c>
      <c r="P69" s="62" t="str">
        <f aca="false">+VLOOKUP(O69,Hoja5!$B$401:$C$796,2,0)</f>
        <v>_FILIAL SANTA FE</v>
      </c>
      <c r="Q69" s="204"/>
    </row>
    <row collapsed="false" customFormat="false" customHeight="false" hidden="false" ht="15" outlineLevel="0" r="70">
      <c r="A70" s="201" t="s">
        <v>634</v>
      </c>
      <c r="B70" s="201" t="n">
        <v>650102</v>
      </c>
      <c r="C70" s="201" t="s">
        <v>2083</v>
      </c>
      <c r="D70" s="201" t="s">
        <v>1996</v>
      </c>
      <c r="E70" s="202" t="n">
        <v>3025</v>
      </c>
      <c r="F70" s="201" t="s">
        <v>449</v>
      </c>
      <c r="G70" s="203" t="s">
        <v>73</v>
      </c>
      <c r="H70" s="203" t="s">
        <v>2024</v>
      </c>
      <c r="I70" s="201" t="s">
        <v>2084</v>
      </c>
      <c r="J70" s="201" t="s">
        <v>229</v>
      </c>
      <c r="K70" s="202" t="n">
        <v>13</v>
      </c>
      <c r="L70" s="201" t="n">
        <v>65</v>
      </c>
      <c r="M70" s="201" t="n">
        <v>65</v>
      </c>
      <c r="N70" s="201" t="s">
        <v>437</v>
      </c>
      <c r="O70" s="62" t="n">
        <f aca="false">+VLOOKUP(B70,Hoja3!$A:$C,2,0)</f>
        <v>650773</v>
      </c>
      <c r="P70" s="62" t="str">
        <f aca="false">+VLOOKUP(O70,Hoja5!$B$401:$C$796,2,0)</f>
        <v>_ FILIAL CAÑADA DE GOMEZ</v>
      </c>
      <c r="Q70" s="204"/>
    </row>
    <row collapsed="false" customFormat="false" customHeight="false" hidden="false" ht="15" outlineLevel="0" r="71">
      <c r="A71" s="201" t="s">
        <v>2085</v>
      </c>
      <c r="B71" s="201" t="n">
        <v>650103</v>
      </c>
      <c r="C71" s="201" t="s">
        <v>2086</v>
      </c>
      <c r="D71" s="201" t="s">
        <v>1996</v>
      </c>
      <c r="E71" s="202" t="n">
        <v>2139</v>
      </c>
      <c r="F71" s="201" t="s">
        <v>1929</v>
      </c>
      <c r="G71" s="203" t="s">
        <v>73</v>
      </c>
      <c r="H71" s="203" t="s">
        <v>2024</v>
      </c>
      <c r="I71" s="201" t="s">
        <v>2087</v>
      </c>
      <c r="J71" s="201" t="s">
        <v>264</v>
      </c>
      <c r="K71" s="202" t="n">
        <v>13</v>
      </c>
      <c r="L71" s="201" t="n">
        <v>0</v>
      </c>
      <c r="M71" s="201" t="n">
        <v>0</v>
      </c>
      <c r="N71" s="201" t="s">
        <v>437</v>
      </c>
      <c r="O71" s="62"/>
      <c r="P71" s="62"/>
      <c r="Q71" s="204"/>
    </row>
    <row collapsed="false" customFormat="false" customHeight="false" hidden="false" ht="15" outlineLevel="0" r="72">
      <c r="A72" s="201" t="s">
        <v>788</v>
      </c>
      <c r="B72" s="201" t="n">
        <v>650104</v>
      </c>
      <c r="C72" s="201" t="s">
        <v>2088</v>
      </c>
      <c r="D72" s="201" t="s">
        <v>1996</v>
      </c>
      <c r="E72" s="202" t="n">
        <v>2164</v>
      </c>
      <c r="F72" s="201" t="s">
        <v>449</v>
      </c>
      <c r="G72" s="203" t="s">
        <v>443</v>
      </c>
      <c r="H72" s="203" t="s">
        <v>1938</v>
      </c>
      <c r="I72" s="201" t="s">
        <v>2089</v>
      </c>
      <c r="J72" s="201" t="s">
        <v>272</v>
      </c>
      <c r="K72" s="202" t="n">
        <v>5</v>
      </c>
      <c r="L72" s="201" t="n">
        <v>478</v>
      </c>
      <c r="M72" s="201" t="n">
        <v>484</v>
      </c>
      <c r="N72" s="201" t="s">
        <v>437</v>
      </c>
      <c r="O72" s="62" t="n">
        <f aca="false">+VLOOKUP(B72,Hoja3!$A:$C,2,0)</f>
        <v>650497</v>
      </c>
      <c r="P72" s="62" t="str">
        <f aca="false">+VLOOKUP(O72,Hoja5!$B$401:$C$796,2,0)</f>
        <v>_FILIAL VENADO TUERTO</v>
      </c>
      <c r="Q72" s="204"/>
    </row>
    <row collapsed="false" customFormat="false" customHeight="false" hidden="false" ht="15" outlineLevel="0" r="73">
      <c r="A73" s="201" t="s">
        <v>781</v>
      </c>
      <c r="B73" s="201" t="n">
        <v>650105</v>
      </c>
      <c r="C73" s="201" t="s">
        <v>2090</v>
      </c>
      <c r="D73" s="201" t="s">
        <v>2020</v>
      </c>
      <c r="E73" s="202" t="n">
        <v>2272</v>
      </c>
      <c r="F73" s="201" t="s">
        <v>449</v>
      </c>
      <c r="G73" s="203" t="s">
        <v>444</v>
      </c>
      <c r="H73" s="207" t="s">
        <v>2021</v>
      </c>
      <c r="I73" s="201" t="s">
        <v>2091</v>
      </c>
      <c r="J73" s="201" t="s">
        <v>344</v>
      </c>
      <c r="K73" s="202" t="n">
        <v>7</v>
      </c>
      <c r="L73" s="201" t="n">
        <v>441</v>
      </c>
      <c r="M73" s="201" t="n">
        <v>482</v>
      </c>
      <c r="N73" s="201" t="s">
        <v>437</v>
      </c>
      <c r="O73" s="62" t="n">
        <f aca="false">+VLOOKUP(B73,Hoja3!$A:$C,2,0)</f>
        <v>650171</v>
      </c>
      <c r="P73" s="62" t="str">
        <f aca="false">+VLOOKUP(O73,Hoja5!$B$401:$C$796,2,0)</f>
        <v>_FILIAL VILLA MARÍA</v>
      </c>
      <c r="Q73" s="204"/>
    </row>
    <row collapsed="false" customFormat="false" customHeight="false" hidden="false" ht="15" outlineLevel="0" r="74">
      <c r="A74" s="201" t="s">
        <v>731</v>
      </c>
      <c r="B74" s="201" t="n">
        <v>650108</v>
      </c>
      <c r="C74" s="201" t="s">
        <v>2092</v>
      </c>
      <c r="D74" s="201" t="s">
        <v>2020</v>
      </c>
      <c r="E74" s="202" t="n">
        <v>2291</v>
      </c>
      <c r="F74" s="201" t="s">
        <v>449</v>
      </c>
      <c r="G74" s="203" t="s">
        <v>444</v>
      </c>
      <c r="H74" s="207" t="s">
        <v>2021</v>
      </c>
      <c r="I74" s="201" t="s">
        <v>2093</v>
      </c>
      <c r="J74" s="201" t="s">
        <v>282</v>
      </c>
      <c r="K74" s="202" t="n">
        <v>7</v>
      </c>
      <c r="L74" s="201" t="n">
        <v>180</v>
      </c>
      <c r="M74" s="201" t="n">
        <v>178</v>
      </c>
      <c r="N74" s="201" t="s">
        <v>437</v>
      </c>
      <c r="O74" s="62" t="n">
        <f aca="false">+VLOOKUP(B74,Hoja3!$A:$C,2,0)</f>
        <v>650171</v>
      </c>
      <c r="P74" s="62" t="str">
        <f aca="false">+VLOOKUP(O74,Hoja5!$B$401:$C$796,2,0)</f>
        <v>_FILIAL VILLA MARÍA</v>
      </c>
      <c r="Q74" s="204"/>
    </row>
    <row collapsed="false" customFormat="false" customHeight="false" hidden="false" ht="15" outlineLevel="0" r="75">
      <c r="A75" s="201" t="s">
        <v>653</v>
      </c>
      <c r="B75" s="201" t="n">
        <v>650109</v>
      </c>
      <c r="C75" s="201" t="s">
        <v>2094</v>
      </c>
      <c r="D75" s="201" t="s">
        <v>1996</v>
      </c>
      <c r="E75" s="202" t="n">
        <v>2111</v>
      </c>
      <c r="F75" s="201" t="s">
        <v>449</v>
      </c>
      <c r="G75" s="203" t="s">
        <v>73</v>
      </c>
      <c r="H75" s="203" t="s">
        <v>2024</v>
      </c>
      <c r="I75" s="201" t="s">
        <v>2095</v>
      </c>
      <c r="J75" s="201" t="s">
        <v>283</v>
      </c>
      <c r="K75" s="202" t="n">
        <v>13</v>
      </c>
      <c r="L75" s="201" t="n">
        <v>77</v>
      </c>
      <c r="M75" s="201" t="n">
        <v>78</v>
      </c>
      <c r="N75" s="201" t="s">
        <v>437</v>
      </c>
      <c r="O75" s="62" t="n">
        <f aca="false">+VLOOKUP(B75,Hoja3!$A:$C,2,0)</f>
        <v>650497</v>
      </c>
      <c r="P75" s="62" t="str">
        <f aca="false">+VLOOKUP(O75,Hoja5!$B$401:$C$796,2,0)</f>
        <v>_FILIAL VENADO TUERTO</v>
      </c>
      <c r="Q75" s="204"/>
    </row>
    <row collapsed="false" customFormat="false" customHeight="false" hidden="false" ht="15" outlineLevel="0" r="76">
      <c r="A76" s="201" t="s">
        <v>628</v>
      </c>
      <c r="B76" s="201" t="n">
        <v>650110</v>
      </c>
      <c r="C76" s="201" t="s">
        <v>2096</v>
      </c>
      <c r="D76" s="201" t="s">
        <v>1996</v>
      </c>
      <c r="E76" s="202" t="n">
        <v>2140</v>
      </c>
      <c r="F76" s="201" t="s">
        <v>449</v>
      </c>
      <c r="G76" s="203" t="s">
        <v>443</v>
      </c>
      <c r="H76" s="203" t="s">
        <v>1938</v>
      </c>
      <c r="I76" s="201" t="s">
        <v>2097</v>
      </c>
      <c r="J76" s="201" t="s">
        <v>246</v>
      </c>
      <c r="K76" s="202" t="n">
        <v>5</v>
      </c>
      <c r="L76" s="201" t="n">
        <v>59</v>
      </c>
      <c r="M76" s="201" t="n">
        <v>59</v>
      </c>
      <c r="N76" s="201" t="s">
        <v>437</v>
      </c>
      <c r="O76" s="62" t="n">
        <f aca="false">+VLOOKUP(B76,Hoja3!$A:$C,2,0)</f>
        <v>650497</v>
      </c>
      <c r="P76" s="62" t="str">
        <f aca="false">+VLOOKUP(O76,Hoja5!$B$401:$C$796,2,0)</f>
        <v>_FILIAL VENADO TUERTO</v>
      </c>
      <c r="Q76" s="204"/>
    </row>
    <row collapsed="false" customFormat="false" customHeight="false" hidden="false" ht="15" outlineLevel="0" r="77">
      <c r="A77" s="201" t="s">
        <v>2098</v>
      </c>
      <c r="B77" s="201" t="n">
        <v>650111</v>
      </c>
      <c r="C77" s="201" t="s">
        <v>2099</v>
      </c>
      <c r="D77" s="201" t="s">
        <v>2020</v>
      </c>
      <c r="E77" s="202" t="n">
        <v>2276</v>
      </c>
      <c r="F77" s="201" t="s">
        <v>1929</v>
      </c>
      <c r="G77" s="203" t="s">
        <v>444</v>
      </c>
      <c r="H77" s="207" t="s">
        <v>2021</v>
      </c>
      <c r="I77" s="201" t="s">
        <v>2100</v>
      </c>
      <c r="J77" s="201" t="s">
        <v>295</v>
      </c>
      <c r="K77" s="202" t="n">
        <v>7</v>
      </c>
      <c r="L77" s="201" t="n">
        <v>0</v>
      </c>
      <c r="M77" s="201" t="n">
        <v>0</v>
      </c>
      <c r="N77" s="201" t="s">
        <v>437</v>
      </c>
      <c r="O77" s="62"/>
      <c r="P77" s="62"/>
      <c r="Q77" s="204"/>
    </row>
    <row collapsed="false" customFormat="false" customHeight="false" hidden="false" ht="15" outlineLevel="0" r="78">
      <c r="A78" s="201" t="s">
        <v>494</v>
      </c>
      <c r="B78" s="201" t="n">
        <v>650113</v>
      </c>
      <c r="C78" s="201" t="s">
        <v>2101</v>
      </c>
      <c r="D78" s="201" t="s">
        <v>1996</v>
      </c>
      <c r="E78" s="202" t="n">
        <v>2150</v>
      </c>
      <c r="F78" s="201" t="s">
        <v>449</v>
      </c>
      <c r="G78" s="203" t="s">
        <v>64</v>
      </c>
      <c r="H78" s="203" t="s">
        <v>2102</v>
      </c>
      <c r="I78" s="201" t="s">
        <v>2103</v>
      </c>
      <c r="J78" s="201" t="s">
        <v>149</v>
      </c>
      <c r="K78" s="202" t="n">
        <v>10</v>
      </c>
      <c r="L78" s="201" t="n">
        <v>2</v>
      </c>
      <c r="M78" s="201" t="n">
        <v>2</v>
      </c>
      <c r="N78" s="201" t="s">
        <v>437</v>
      </c>
      <c r="O78" s="62" t="n">
        <f aca="false">+VLOOKUP(B78,Hoja3!$A:$C,2,0)</f>
        <v>650757</v>
      </c>
      <c r="P78" s="62" t="str">
        <f aca="false">+VLOOKUP(O78,Hoja5!$B$401:$C$796,2,0)</f>
        <v>_FILIAL RECONQUISTA</v>
      </c>
      <c r="Q78" s="204"/>
    </row>
    <row collapsed="false" customFormat="false" customHeight="false" hidden="false" ht="15" outlineLevel="0" r="79">
      <c r="A79" s="201" t="s">
        <v>828</v>
      </c>
      <c r="B79" s="201" t="n">
        <v>650115</v>
      </c>
      <c r="C79" s="201" t="s">
        <v>2104</v>
      </c>
      <c r="D79" s="201" t="s">
        <v>2020</v>
      </c>
      <c r="E79" s="202" t="n">
        <v>3227</v>
      </c>
      <c r="F79" s="201" t="s">
        <v>449</v>
      </c>
      <c r="G79" s="203" t="s">
        <v>444</v>
      </c>
      <c r="H79" s="207" t="s">
        <v>2021</v>
      </c>
      <c r="I79" s="201" t="s">
        <v>2105</v>
      </c>
      <c r="J79" s="201" t="s">
        <v>304</v>
      </c>
      <c r="K79" s="202" t="n">
        <v>7</v>
      </c>
      <c r="L79" s="201" t="n">
        <v>1368</v>
      </c>
      <c r="M79" s="201" t="n">
        <v>1377</v>
      </c>
      <c r="N79" s="201" t="s">
        <v>437</v>
      </c>
      <c r="O79" s="62" t="n">
        <f aca="false">+VLOOKUP(B79,Hoja3!$A:$C,2,0)</f>
        <v>650171</v>
      </c>
      <c r="P79" s="62" t="str">
        <f aca="false">+VLOOKUP(O79,Hoja5!$B$401:$C$796,2,0)</f>
        <v>_FILIAL VILLA MARÍA</v>
      </c>
      <c r="Q79" s="204"/>
    </row>
    <row collapsed="false" customFormat="false" customHeight="false" hidden="false" ht="15" outlineLevel="0" r="80">
      <c r="A80" s="201" t="s">
        <v>2106</v>
      </c>
      <c r="B80" s="201" t="n">
        <v>650116</v>
      </c>
      <c r="C80" s="201" t="s">
        <v>2107</v>
      </c>
      <c r="D80" s="201" t="s">
        <v>2020</v>
      </c>
      <c r="E80" s="202" t="n">
        <v>2288</v>
      </c>
      <c r="F80" s="201" t="s">
        <v>1929</v>
      </c>
      <c r="G80" s="203" t="s">
        <v>444</v>
      </c>
      <c r="H80" s="207" t="s">
        <v>2021</v>
      </c>
      <c r="I80" s="201" t="s">
        <v>2108</v>
      </c>
      <c r="J80" s="201" t="s">
        <v>341</v>
      </c>
      <c r="K80" s="202" t="n">
        <v>7</v>
      </c>
      <c r="L80" s="201" t="n">
        <v>0</v>
      </c>
      <c r="M80" s="201" t="n">
        <v>0</v>
      </c>
      <c r="N80" s="201" t="s">
        <v>437</v>
      </c>
      <c r="O80" s="62"/>
      <c r="P80" s="62"/>
      <c r="Q80" s="204"/>
    </row>
    <row collapsed="false" customFormat="false" customHeight="false" hidden="false" ht="15" outlineLevel="0" r="81">
      <c r="A81" s="201" t="s">
        <v>2109</v>
      </c>
      <c r="B81" s="201" t="n">
        <v>650117</v>
      </c>
      <c r="C81" s="201" t="s">
        <v>2110</v>
      </c>
      <c r="D81" s="201" t="s">
        <v>2020</v>
      </c>
      <c r="E81" s="202" t="n">
        <v>2266</v>
      </c>
      <c r="F81" s="201" t="s">
        <v>1929</v>
      </c>
      <c r="G81" s="203" t="s">
        <v>446</v>
      </c>
      <c r="H81" s="203" t="s">
        <v>2046</v>
      </c>
      <c r="I81" s="201" t="s">
        <v>2111</v>
      </c>
      <c r="J81" s="201" t="s">
        <v>285</v>
      </c>
      <c r="K81" s="202" t="n">
        <v>9</v>
      </c>
      <c r="L81" s="201" t="n">
        <v>0</v>
      </c>
      <c r="M81" s="201" t="n">
        <v>0</v>
      </c>
      <c r="N81" s="201" t="s">
        <v>437</v>
      </c>
      <c r="O81" s="62"/>
      <c r="P81" s="62"/>
      <c r="Q81" s="204"/>
    </row>
    <row collapsed="false" customFormat="false" customHeight="false" hidden="false" ht="15" outlineLevel="0" r="82">
      <c r="A82" s="201" t="s">
        <v>621</v>
      </c>
      <c r="B82" s="201" t="n">
        <v>650118</v>
      </c>
      <c r="C82" s="201" t="s">
        <v>2112</v>
      </c>
      <c r="D82" s="201" t="s">
        <v>1996</v>
      </c>
      <c r="E82" s="202" t="n">
        <v>2182</v>
      </c>
      <c r="F82" s="201" t="s">
        <v>449</v>
      </c>
      <c r="G82" s="203" t="s">
        <v>64</v>
      </c>
      <c r="H82" s="203" t="s">
        <v>2102</v>
      </c>
      <c r="I82" s="201" t="s">
        <v>2113</v>
      </c>
      <c r="J82" s="201" t="s">
        <v>142</v>
      </c>
      <c r="K82" s="202" t="n">
        <v>10</v>
      </c>
      <c r="L82" s="201" t="n">
        <v>53</v>
      </c>
      <c r="M82" s="201" t="n">
        <v>64</v>
      </c>
      <c r="N82" s="201" t="s">
        <v>437</v>
      </c>
      <c r="O82" s="62" t="n">
        <f aca="false">+VLOOKUP(B82,Hoja3!$A:$C,2,0)</f>
        <v>650757</v>
      </c>
      <c r="P82" s="62" t="str">
        <f aca="false">+VLOOKUP(O82,Hoja5!$B$401:$C$796,2,0)</f>
        <v>_FILIAL RECONQUISTA</v>
      </c>
      <c r="Q82" s="204"/>
    </row>
    <row collapsed="false" customFormat="false" customHeight="false" hidden="false" ht="15" outlineLevel="0" r="83">
      <c r="A83" s="201" t="s">
        <v>2114</v>
      </c>
      <c r="B83" s="201" t="n">
        <v>650120</v>
      </c>
      <c r="C83" s="201" t="s">
        <v>2115</v>
      </c>
      <c r="D83" s="201" t="s">
        <v>1996</v>
      </c>
      <c r="E83" s="202" t="n">
        <v>2161</v>
      </c>
      <c r="F83" s="201" t="s">
        <v>1929</v>
      </c>
      <c r="G83" s="203" t="s">
        <v>443</v>
      </c>
      <c r="H83" s="203" t="s">
        <v>1938</v>
      </c>
      <c r="I83" s="201" t="s">
        <v>2116</v>
      </c>
      <c r="J83" s="201" t="s">
        <v>283</v>
      </c>
      <c r="K83" s="202" t="n">
        <v>5</v>
      </c>
      <c r="L83" s="201" t="n">
        <v>0</v>
      </c>
      <c r="M83" s="201" t="n">
        <v>0</v>
      </c>
      <c r="N83" s="201" t="s">
        <v>437</v>
      </c>
      <c r="O83" s="62"/>
      <c r="P83" s="62"/>
      <c r="Q83" s="204"/>
    </row>
    <row collapsed="false" customFormat="false" customHeight="false" hidden="false" ht="15" outlineLevel="0" r="84">
      <c r="A84" s="201" t="s">
        <v>566</v>
      </c>
      <c r="B84" s="201" t="n">
        <v>650121</v>
      </c>
      <c r="C84" s="201" t="s">
        <v>2117</v>
      </c>
      <c r="D84" s="201" t="s">
        <v>2020</v>
      </c>
      <c r="E84" s="202" t="n">
        <v>2321</v>
      </c>
      <c r="F84" s="201" t="s">
        <v>449</v>
      </c>
      <c r="G84" s="203" t="s">
        <v>444</v>
      </c>
      <c r="H84" s="207" t="s">
        <v>2021</v>
      </c>
      <c r="I84" s="201" t="s">
        <v>2118</v>
      </c>
      <c r="J84" s="201" t="s">
        <v>350</v>
      </c>
      <c r="K84" s="202" t="n">
        <v>7</v>
      </c>
      <c r="L84" s="201" t="n">
        <v>27</v>
      </c>
      <c r="M84" s="201" t="n">
        <v>23</v>
      </c>
      <c r="N84" s="201" t="s">
        <v>437</v>
      </c>
      <c r="O84" s="62" t="n">
        <f aca="false">+VLOOKUP(B84,Hoja3!$A:$C,2,0)</f>
        <v>650171</v>
      </c>
      <c r="P84" s="62" t="str">
        <f aca="false">+VLOOKUP(O84,Hoja5!$B$401:$C$796,2,0)</f>
        <v>_FILIAL VILLA MARÍA</v>
      </c>
      <c r="Q84" s="204"/>
    </row>
    <row collapsed="false" customFormat="false" customHeight="false" hidden="false" ht="15" outlineLevel="0" r="85">
      <c r="A85" s="201" t="s">
        <v>2119</v>
      </c>
      <c r="B85" s="201" t="n">
        <v>650122</v>
      </c>
      <c r="C85" s="201" t="s">
        <v>2059</v>
      </c>
      <c r="D85" s="201" t="s">
        <v>1996</v>
      </c>
      <c r="E85" s="202" t="n">
        <v>3446</v>
      </c>
      <c r="F85" s="201" t="s">
        <v>1929</v>
      </c>
      <c r="G85" s="203" t="s">
        <v>73</v>
      </c>
      <c r="H85" s="203" t="s">
        <v>2024</v>
      </c>
      <c r="I85" s="201" t="s">
        <v>2060</v>
      </c>
      <c r="J85" s="201" t="s">
        <v>207</v>
      </c>
      <c r="K85" s="202" t="n">
        <v>13</v>
      </c>
      <c r="L85" s="201" t="n">
        <v>0</v>
      </c>
      <c r="M85" s="201" t="n">
        <v>0</v>
      </c>
      <c r="N85" s="201" t="s">
        <v>437</v>
      </c>
      <c r="O85" s="62"/>
      <c r="P85" s="62"/>
      <c r="Q85" s="204"/>
    </row>
    <row collapsed="false" customFormat="false" customHeight="false" hidden="false" ht="15" outlineLevel="0" r="86">
      <c r="A86" s="201" t="s">
        <v>2120</v>
      </c>
      <c r="B86" s="201" t="n">
        <v>650123</v>
      </c>
      <c r="C86" s="201" t="s">
        <v>2121</v>
      </c>
      <c r="D86" s="201" t="s">
        <v>1996</v>
      </c>
      <c r="E86" s="202" t="n">
        <v>3535</v>
      </c>
      <c r="F86" s="201" t="s">
        <v>1929</v>
      </c>
      <c r="G86" s="203" t="s">
        <v>73</v>
      </c>
      <c r="H86" s="203" t="s">
        <v>2024</v>
      </c>
      <c r="I86" s="201" t="s">
        <v>2122</v>
      </c>
      <c r="J86" s="201" t="s">
        <v>212</v>
      </c>
      <c r="K86" s="202" t="n">
        <v>13</v>
      </c>
      <c r="L86" s="201" t="n">
        <v>25</v>
      </c>
      <c r="M86" s="201" t="n">
        <v>0</v>
      </c>
      <c r="N86" s="201" t="s">
        <v>437</v>
      </c>
      <c r="O86" s="62"/>
      <c r="P86" s="62"/>
      <c r="Q86" s="204"/>
    </row>
    <row collapsed="false" customFormat="false" customHeight="false" hidden="false" ht="15" outlineLevel="0" r="87">
      <c r="A87" s="201" t="s">
        <v>667</v>
      </c>
      <c r="B87" s="201" t="n">
        <v>650124</v>
      </c>
      <c r="C87" s="201" t="s">
        <v>2123</v>
      </c>
      <c r="D87" s="201" t="s">
        <v>1996</v>
      </c>
      <c r="E87" s="202" t="n">
        <v>2134</v>
      </c>
      <c r="F87" s="201" t="s">
        <v>449</v>
      </c>
      <c r="G87" s="203" t="s">
        <v>73</v>
      </c>
      <c r="H87" s="203" t="s">
        <v>2024</v>
      </c>
      <c r="I87" s="201" t="s">
        <v>2108</v>
      </c>
      <c r="J87" s="201" t="s">
        <v>250</v>
      </c>
      <c r="K87" s="202" t="n">
        <v>13</v>
      </c>
      <c r="L87" s="201" t="n">
        <v>92</v>
      </c>
      <c r="M87" s="201" t="n">
        <v>92</v>
      </c>
      <c r="N87" s="201" t="s">
        <v>437</v>
      </c>
      <c r="O87" s="62" t="n">
        <f aca="false">+VLOOKUP(B87,Hoja3!$A:$C,2,0)</f>
        <v>650773</v>
      </c>
      <c r="P87" s="62" t="str">
        <f aca="false">+VLOOKUP(O87,Hoja5!$B$401:$C$796,2,0)</f>
        <v>_ FILIAL CAÑADA DE GOMEZ</v>
      </c>
      <c r="Q87" s="204"/>
    </row>
    <row collapsed="false" customFormat="false" customHeight="false" hidden="false" ht="15" outlineLevel="0" r="88">
      <c r="A88" s="201" t="s">
        <v>750</v>
      </c>
      <c r="B88" s="201" t="n">
        <v>650125</v>
      </c>
      <c r="C88" s="201" t="s">
        <v>2124</v>
      </c>
      <c r="D88" s="201" t="s">
        <v>1996</v>
      </c>
      <c r="E88" s="202" t="n">
        <v>2112</v>
      </c>
      <c r="F88" s="201" t="s">
        <v>449</v>
      </c>
      <c r="G88" s="203" t="s">
        <v>73</v>
      </c>
      <c r="H88" s="203" t="s">
        <v>2024</v>
      </c>
      <c r="I88" s="201" t="s">
        <v>2125</v>
      </c>
      <c r="J88" s="201" t="s">
        <v>237</v>
      </c>
      <c r="K88" s="202" t="n">
        <v>13</v>
      </c>
      <c r="L88" s="201" t="n">
        <v>238</v>
      </c>
      <c r="M88" s="201" t="n">
        <v>240</v>
      </c>
      <c r="N88" s="201" t="s">
        <v>437</v>
      </c>
      <c r="O88" s="62" t="n">
        <f aca="false">+VLOOKUP(B88,Hoja3!$A:$C,2,0)</f>
        <v>650773</v>
      </c>
      <c r="P88" s="62" t="str">
        <f aca="false">+VLOOKUP(O88,Hoja5!$B$401:$C$796,2,0)</f>
        <v>_ FILIAL CAÑADA DE GOMEZ</v>
      </c>
      <c r="Q88" s="204"/>
    </row>
    <row collapsed="false" customFormat="false" customHeight="false" hidden="false" ht="15" outlineLevel="0" r="89">
      <c r="A89" s="201" t="s">
        <v>751</v>
      </c>
      <c r="B89" s="201" t="n">
        <v>650128</v>
      </c>
      <c r="C89" s="201" t="s">
        <v>2126</v>
      </c>
      <c r="D89" s="201" t="s">
        <v>2020</v>
      </c>
      <c r="E89" s="202" t="n">
        <v>2275</v>
      </c>
      <c r="F89" s="201" t="s">
        <v>449</v>
      </c>
      <c r="G89" s="203" t="s">
        <v>444</v>
      </c>
      <c r="H89" s="207" t="s">
        <v>2021</v>
      </c>
      <c r="I89" s="201" t="s">
        <v>2127</v>
      </c>
      <c r="J89" s="201" t="s">
        <v>289</v>
      </c>
      <c r="K89" s="202" t="n">
        <v>7</v>
      </c>
      <c r="L89" s="201" t="n">
        <v>238</v>
      </c>
      <c r="M89" s="201" t="n">
        <v>243</v>
      </c>
      <c r="N89" s="201" t="s">
        <v>437</v>
      </c>
      <c r="O89" s="62" t="n">
        <f aca="false">+VLOOKUP(B89,Hoja3!$A:$C,2,0)</f>
        <v>650171</v>
      </c>
      <c r="P89" s="62" t="str">
        <f aca="false">+VLOOKUP(O89,Hoja5!$B$401:$C$796,2,0)</f>
        <v>_FILIAL VILLA MARÍA</v>
      </c>
      <c r="Q89" s="204"/>
    </row>
    <row collapsed="false" customFormat="false" customHeight="false" hidden="false" ht="15" outlineLevel="0" r="90">
      <c r="A90" s="201" t="s">
        <v>2128</v>
      </c>
      <c r="B90" s="201" t="n">
        <v>650129</v>
      </c>
      <c r="C90" s="201" t="s">
        <v>2129</v>
      </c>
      <c r="D90" s="201" t="s">
        <v>2020</v>
      </c>
      <c r="E90" s="202" t="n">
        <v>2758</v>
      </c>
      <c r="F90" s="201" t="s">
        <v>1996</v>
      </c>
      <c r="G90" s="203" t="s">
        <v>446</v>
      </c>
      <c r="H90" s="203" t="s">
        <v>2046</v>
      </c>
      <c r="I90" s="201" t="s">
        <v>2130</v>
      </c>
      <c r="J90" s="201" t="s">
        <v>300</v>
      </c>
      <c r="K90" s="202" t="n">
        <v>9</v>
      </c>
      <c r="L90" s="201" t="n">
        <v>0</v>
      </c>
      <c r="M90" s="201" t="n">
        <v>0</v>
      </c>
      <c r="N90" s="201" t="s">
        <v>437</v>
      </c>
      <c r="O90" s="62"/>
      <c r="P90" s="62"/>
      <c r="Q90" s="204"/>
    </row>
    <row collapsed="false" customFormat="false" customHeight="false" hidden="false" ht="15" outlineLevel="0" r="91">
      <c r="A91" s="201" t="s">
        <v>698</v>
      </c>
      <c r="B91" s="201" t="n">
        <v>650132</v>
      </c>
      <c r="C91" s="201" t="s">
        <v>2131</v>
      </c>
      <c r="D91" s="201" t="s">
        <v>1996</v>
      </c>
      <c r="E91" s="202" t="n">
        <v>2668</v>
      </c>
      <c r="F91" s="201" t="s">
        <v>449</v>
      </c>
      <c r="G91" s="203" t="s">
        <v>73</v>
      </c>
      <c r="H91" s="203" t="s">
        <v>2024</v>
      </c>
      <c r="I91" s="201" t="s">
        <v>2033</v>
      </c>
      <c r="J91" s="201" t="s">
        <v>210</v>
      </c>
      <c r="K91" s="202" t="n">
        <v>13</v>
      </c>
      <c r="L91" s="201" t="n">
        <v>121</v>
      </c>
      <c r="M91" s="201" t="n">
        <v>121</v>
      </c>
      <c r="N91" s="201" t="s">
        <v>437</v>
      </c>
      <c r="O91" s="62" t="n">
        <f aca="false">+VLOOKUP(B91,Hoja3!$A:$C,2,0)</f>
        <v>650846</v>
      </c>
      <c r="P91" s="62" t="str">
        <f aca="false">+VLOOKUP(O91,Hoja5!$B$401:$C$796,2,0)</f>
        <v>_FILIAL SAN LORENZO</v>
      </c>
      <c r="Q91" s="204"/>
    </row>
    <row collapsed="false" customFormat="false" customHeight="false" hidden="false" ht="15" outlineLevel="0" r="92">
      <c r="A92" s="201" t="s">
        <v>817</v>
      </c>
      <c r="B92" s="201" t="n">
        <v>650133</v>
      </c>
      <c r="C92" s="201" t="s">
        <v>2132</v>
      </c>
      <c r="D92" s="201" t="s">
        <v>1996</v>
      </c>
      <c r="E92" s="202" t="n">
        <v>2178</v>
      </c>
      <c r="F92" s="201" t="s">
        <v>449</v>
      </c>
      <c r="G92" s="203" t="s">
        <v>443</v>
      </c>
      <c r="H92" s="203" t="s">
        <v>1938</v>
      </c>
      <c r="I92" s="201" t="s">
        <v>2133</v>
      </c>
      <c r="J92" s="201" t="s">
        <v>279</v>
      </c>
      <c r="K92" s="202" t="n">
        <v>5</v>
      </c>
      <c r="L92" s="201" t="n">
        <v>922</v>
      </c>
      <c r="M92" s="201" t="n">
        <v>912</v>
      </c>
      <c r="N92" s="201" t="s">
        <v>437</v>
      </c>
      <c r="O92" s="62" t="n">
        <f aca="false">+VLOOKUP(B92,Hoja3!$A:$C,2,0)</f>
        <v>650497</v>
      </c>
      <c r="P92" s="62" t="str">
        <f aca="false">+VLOOKUP(O92,Hoja5!$B$401:$C$796,2,0)</f>
        <v>_FILIAL VENADO TUERTO</v>
      </c>
      <c r="Q92" s="204"/>
    </row>
    <row collapsed="false" customFormat="false" customHeight="false" hidden="false" ht="15" outlineLevel="0" r="93">
      <c r="A93" s="201" t="s">
        <v>776</v>
      </c>
      <c r="B93" s="201" t="n">
        <v>650134</v>
      </c>
      <c r="C93" s="201" t="s">
        <v>2134</v>
      </c>
      <c r="D93" s="201" t="s">
        <v>1996</v>
      </c>
      <c r="E93" s="202" t="n">
        <v>2144</v>
      </c>
      <c r="F93" s="201" t="s">
        <v>449</v>
      </c>
      <c r="G93" s="203" t="s">
        <v>443</v>
      </c>
      <c r="H93" s="203" t="s">
        <v>1938</v>
      </c>
      <c r="I93" s="201" t="s">
        <v>2135</v>
      </c>
      <c r="J93" s="201" t="s">
        <v>270</v>
      </c>
      <c r="K93" s="202" t="n">
        <v>5</v>
      </c>
      <c r="L93" s="201" t="n">
        <v>394</v>
      </c>
      <c r="M93" s="201" t="n">
        <v>385</v>
      </c>
      <c r="N93" s="201" t="s">
        <v>437</v>
      </c>
      <c r="O93" s="62" t="n">
        <f aca="false">+VLOOKUP(B93,Hoja3!$A:$C,2,0)</f>
        <v>650497</v>
      </c>
      <c r="P93" s="62" t="str">
        <f aca="false">+VLOOKUP(O93,Hoja5!$B$401:$C$796,2,0)</f>
        <v>_FILIAL VENADO TUERTO</v>
      </c>
      <c r="Q93" s="204"/>
    </row>
    <row collapsed="false" customFormat="false" customHeight="false" hidden="false" ht="15" outlineLevel="0" r="94">
      <c r="A94" s="201" t="s">
        <v>785</v>
      </c>
      <c r="B94" s="201" t="n">
        <v>650135</v>
      </c>
      <c r="C94" s="201" t="s">
        <v>2136</v>
      </c>
      <c r="D94" s="201" t="s">
        <v>1996</v>
      </c>
      <c r="E94" s="202" t="n">
        <v>2123</v>
      </c>
      <c r="F94" s="201" t="s">
        <v>449</v>
      </c>
      <c r="G94" s="203" t="s">
        <v>73</v>
      </c>
      <c r="H94" s="203" t="s">
        <v>2024</v>
      </c>
      <c r="I94" s="201" t="s">
        <v>2137</v>
      </c>
      <c r="J94" s="201" t="s">
        <v>248</v>
      </c>
      <c r="K94" s="202" t="n">
        <v>13</v>
      </c>
      <c r="L94" s="201" t="n">
        <v>458</v>
      </c>
      <c r="M94" s="201" t="n">
        <v>454</v>
      </c>
      <c r="N94" s="201" t="s">
        <v>437</v>
      </c>
      <c r="O94" s="62" t="n">
        <f aca="false">+VLOOKUP(B94,Hoja3!$A:$C,2,0)</f>
        <v>650497</v>
      </c>
      <c r="P94" s="62" t="str">
        <f aca="false">+VLOOKUP(O94,Hoja5!$B$401:$C$796,2,0)</f>
        <v>_FILIAL VENADO TUERTO</v>
      </c>
      <c r="Q94" s="204"/>
    </row>
    <row collapsed="false" customFormat="false" customHeight="false" hidden="false" ht="15" outlineLevel="0" r="95">
      <c r="A95" s="201" t="s">
        <v>2138</v>
      </c>
      <c r="B95" s="201" t="n">
        <v>650144</v>
      </c>
      <c r="C95" s="201" t="s">
        <v>2139</v>
      </c>
      <c r="D95" s="201" t="s">
        <v>1996</v>
      </c>
      <c r="E95" s="202" t="n">
        <v>3171</v>
      </c>
      <c r="F95" s="201" t="s">
        <v>1929</v>
      </c>
      <c r="G95" s="203" t="s">
        <v>446</v>
      </c>
      <c r="H95" s="203" t="s">
        <v>2046</v>
      </c>
      <c r="I95" s="201" t="s">
        <v>2140</v>
      </c>
      <c r="J95" s="201" t="s">
        <v>235</v>
      </c>
      <c r="K95" s="202" t="n">
        <v>9</v>
      </c>
      <c r="L95" s="201" t="n">
        <v>0</v>
      </c>
      <c r="M95" s="201" t="n">
        <v>0</v>
      </c>
      <c r="N95" s="201" t="s">
        <v>437</v>
      </c>
      <c r="O95" s="62"/>
      <c r="P95" s="62"/>
      <c r="Q95" s="204"/>
    </row>
    <row collapsed="false" customFormat="false" customHeight="false" hidden="false" ht="15" outlineLevel="0" r="96">
      <c r="A96" s="201" t="s">
        <v>599</v>
      </c>
      <c r="B96" s="201" t="n">
        <v>650148</v>
      </c>
      <c r="C96" s="201" t="s">
        <v>2141</v>
      </c>
      <c r="D96" s="201" t="s">
        <v>1996</v>
      </c>
      <c r="E96" s="202" t="n">
        <v>2672</v>
      </c>
      <c r="F96" s="201" t="s">
        <v>449</v>
      </c>
      <c r="G96" s="203" t="s">
        <v>443</v>
      </c>
      <c r="H96" s="203" t="s">
        <v>1938</v>
      </c>
      <c r="I96" s="201" t="s">
        <v>1956</v>
      </c>
      <c r="J96" s="201" t="s">
        <v>256</v>
      </c>
      <c r="K96" s="202" t="n">
        <v>5</v>
      </c>
      <c r="L96" s="201" t="n">
        <v>43</v>
      </c>
      <c r="M96" s="201" t="n">
        <v>42</v>
      </c>
      <c r="N96" s="201" t="s">
        <v>437</v>
      </c>
      <c r="O96" s="62" t="n">
        <f aca="false">+VLOOKUP(B96,Hoja3!$A:$C,2,0)</f>
        <v>650497</v>
      </c>
      <c r="P96" s="62" t="str">
        <f aca="false">+VLOOKUP(O96,Hoja5!$B$401:$C$796,2,0)</f>
        <v>_FILIAL VENADO TUERTO</v>
      </c>
      <c r="Q96" s="204"/>
    </row>
    <row collapsed="false" customFormat="false" customHeight="false" hidden="false" ht="15" outlineLevel="0" r="97">
      <c r="A97" s="201" t="s">
        <v>773</v>
      </c>
      <c r="B97" s="201" t="n">
        <v>650150</v>
      </c>
      <c r="C97" s="201" t="s">
        <v>2142</v>
      </c>
      <c r="D97" s="201" t="s">
        <v>1996</v>
      </c>
      <c r="E97" s="202" t="n">
        <v>3032</v>
      </c>
      <c r="F97" s="201" t="s">
        <v>449</v>
      </c>
      <c r="G97" s="203" t="s">
        <v>73</v>
      </c>
      <c r="H97" s="203" t="s">
        <v>2024</v>
      </c>
      <c r="I97" s="201" t="s">
        <v>2125</v>
      </c>
      <c r="J97" s="201" t="s">
        <v>230</v>
      </c>
      <c r="K97" s="202" t="n">
        <v>13</v>
      </c>
      <c r="L97" s="201" t="n">
        <v>385</v>
      </c>
      <c r="M97" s="201" t="n">
        <v>371</v>
      </c>
      <c r="N97" s="201" t="s">
        <v>437</v>
      </c>
      <c r="O97" s="62" t="n">
        <f aca="false">+VLOOKUP(B97,Hoja3!$A:$C,2,0)</f>
        <v>650773</v>
      </c>
      <c r="P97" s="62" t="str">
        <f aca="false">+VLOOKUP(O97,Hoja5!$B$401:$C$796,2,0)</f>
        <v>_ FILIAL CAÑADA DE GOMEZ</v>
      </c>
      <c r="Q97" s="204"/>
    </row>
    <row collapsed="false" customFormat="false" customHeight="false" hidden="false" ht="15" outlineLevel="0" r="98">
      <c r="A98" s="201" t="s">
        <v>697</v>
      </c>
      <c r="B98" s="201" t="n">
        <v>650153</v>
      </c>
      <c r="C98" s="201" t="s">
        <v>2143</v>
      </c>
      <c r="D98" s="201" t="s">
        <v>2020</v>
      </c>
      <c r="E98" s="202" t="n">
        <v>2322</v>
      </c>
      <c r="F98" s="201" t="s">
        <v>449</v>
      </c>
      <c r="G98" s="203" t="s">
        <v>444</v>
      </c>
      <c r="H98" s="207" t="s">
        <v>2021</v>
      </c>
      <c r="I98" s="201" t="s">
        <v>2144</v>
      </c>
      <c r="J98" s="201" t="s">
        <v>332</v>
      </c>
      <c r="K98" s="202" t="n">
        <v>7</v>
      </c>
      <c r="L98" s="201" t="n">
        <v>120</v>
      </c>
      <c r="M98" s="201" t="n">
        <v>120</v>
      </c>
      <c r="N98" s="201" t="s">
        <v>437</v>
      </c>
      <c r="O98" s="62" t="n">
        <f aca="false">+VLOOKUP(B98,Hoja3!$A:$C,2,0)</f>
        <v>650175</v>
      </c>
      <c r="P98" s="62" t="str">
        <f aca="false">+VLOOKUP(O98,Hoja5!$B$401:$C$796,2,0)</f>
        <v>_FILIAL RIO CUARTO</v>
      </c>
      <c r="Q98" s="204"/>
    </row>
    <row collapsed="false" customFormat="false" customHeight="false" hidden="false" ht="15" outlineLevel="0" r="99">
      <c r="A99" s="201" t="s">
        <v>2145</v>
      </c>
      <c r="B99" s="201" t="n">
        <v>650154</v>
      </c>
      <c r="C99" s="201" t="s">
        <v>2146</v>
      </c>
      <c r="D99" s="201" t="s">
        <v>1996</v>
      </c>
      <c r="E99" s="202" t="n">
        <v>2136</v>
      </c>
      <c r="F99" s="201" t="s">
        <v>1929</v>
      </c>
      <c r="G99" s="203" t="s">
        <v>73</v>
      </c>
      <c r="H99" s="203" t="s">
        <v>2024</v>
      </c>
      <c r="I99" s="201" t="s">
        <v>2147</v>
      </c>
      <c r="J99" s="201" t="s">
        <v>253</v>
      </c>
      <c r="K99" s="202" t="n">
        <v>13</v>
      </c>
      <c r="L99" s="201" t="n">
        <v>0</v>
      </c>
      <c r="M99" s="201" t="n">
        <v>0</v>
      </c>
      <c r="N99" s="201" t="s">
        <v>437</v>
      </c>
      <c r="O99" s="62"/>
      <c r="P99" s="62"/>
      <c r="Q99" s="204"/>
    </row>
    <row collapsed="false" customFormat="false" customHeight="false" hidden="false" ht="15" outlineLevel="0" r="100">
      <c r="A100" s="201" t="s">
        <v>668</v>
      </c>
      <c r="B100" s="201" t="n">
        <v>650157</v>
      </c>
      <c r="C100" s="201" t="s">
        <v>2148</v>
      </c>
      <c r="D100" s="201" t="s">
        <v>1996</v>
      </c>
      <c r="E100" s="202" t="n">
        <v>3438</v>
      </c>
      <c r="F100" s="201" t="s">
        <v>449</v>
      </c>
      <c r="G100" s="203" t="s">
        <v>446</v>
      </c>
      <c r="H100" s="203" t="s">
        <v>2046</v>
      </c>
      <c r="I100" s="201" t="s">
        <v>2149</v>
      </c>
      <c r="J100" s="201" t="s">
        <v>239</v>
      </c>
      <c r="K100" s="202" t="n">
        <v>9</v>
      </c>
      <c r="L100" s="201" t="n">
        <v>92</v>
      </c>
      <c r="M100" s="201" t="n">
        <v>96</v>
      </c>
      <c r="N100" s="201" t="s">
        <v>437</v>
      </c>
      <c r="O100" s="62" t="n">
        <f aca="false">+VLOOKUP(B100,Hoja3!$A:$C,2,0)</f>
        <v>650188</v>
      </c>
      <c r="P100" s="62" t="str">
        <f aca="false">+VLOOKUP(O100,Hoja5!$B$401:$C$796,2,0)</f>
        <v>_FILIAL SANTA FE</v>
      </c>
      <c r="Q100" s="204"/>
    </row>
    <row collapsed="false" customFormat="false" customHeight="false" hidden="false" ht="15" outlineLevel="0" r="101">
      <c r="A101" s="201" t="s">
        <v>2150</v>
      </c>
      <c r="B101" s="201" t="n">
        <v>650158</v>
      </c>
      <c r="C101" s="201" t="s">
        <v>2151</v>
      </c>
      <c r="D101" s="201" t="s">
        <v>1996</v>
      </c>
      <c r="E101" s="202" t="n">
        <v>2143</v>
      </c>
      <c r="F101" s="201" t="s">
        <v>1929</v>
      </c>
      <c r="G101" s="203" t="s">
        <v>443</v>
      </c>
      <c r="H101" s="203" t="s">
        <v>1938</v>
      </c>
      <c r="I101" s="201" t="s">
        <v>2152</v>
      </c>
      <c r="J101" s="201" t="s">
        <v>273</v>
      </c>
      <c r="K101" s="202" t="n">
        <v>5</v>
      </c>
      <c r="L101" s="201" t="n">
        <v>0</v>
      </c>
      <c r="M101" s="201" t="n">
        <v>0</v>
      </c>
      <c r="N101" s="201" t="s">
        <v>437</v>
      </c>
      <c r="O101" s="62"/>
      <c r="P101" s="62"/>
      <c r="Q101" s="204"/>
    </row>
    <row collapsed="false" customFormat="false" customHeight="false" hidden="false" ht="15" outlineLevel="0" r="102">
      <c r="A102" s="201" t="s">
        <v>748</v>
      </c>
      <c r="B102" s="201" t="n">
        <v>650160</v>
      </c>
      <c r="C102" s="201" t="s">
        <v>2153</v>
      </c>
      <c r="D102" s="201" t="s">
        <v>1996</v>
      </c>
      <c r="E102" s="202" t="n">
        <v>2170</v>
      </c>
      <c r="F102" s="201" t="s">
        <v>449</v>
      </c>
      <c r="G102" s="203" t="s">
        <v>73</v>
      </c>
      <c r="H102" s="203" t="s">
        <v>2024</v>
      </c>
      <c r="I102" s="201" t="s">
        <v>2154</v>
      </c>
      <c r="J102" s="201" t="s">
        <v>205</v>
      </c>
      <c r="K102" s="202" t="n">
        <v>13</v>
      </c>
      <c r="L102" s="201" t="n">
        <v>236</v>
      </c>
      <c r="M102" s="201" t="n">
        <v>232</v>
      </c>
      <c r="N102" s="201" t="s">
        <v>437</v>
      </c>
      <c r="O102" s="62" t="n">
        <f aca="false">+VLOOKUP(B102,Hoja3!$A:$C,2,0)</f>
        <v>650846</v>
      </c>
      <c r="P102" s="62" t="str">
        <f aca="false">+VLOOKUP(O102,Hoja5!$B$401:$C$796,2,0)</f>
        <v>_FILIAL SAN LORENZO</v>
      </c>
      <c r="Q102" s="204"/>
    </row>
    <row collapsed="false" customFormat="false" customHeight="false" hidden="false" ht="15" outlineLevel="0" r="103">
      <c r="A103" s="201" t="s">
        <v>2155</v>
      </c>
      <c r="B103" s="201" t="n">
        <v>650161</v>
      </c>
      <c r="C103" s="201" t="s">
        <v>2156</v>
      </c>
      <c r="D103" s="201" t="s">
        <v>2020</v>
      </c>
      <c r="E103" s="202" t="n">
        <v>2294</v>
      </c>
      <c r="F103" s="201" t="s">
        <v>1929</v>
      </c>
      <c r="G103" s="203" t="s">
        <v>444</v>
      </c>
      <c r="H103" s="207" t="s">
        <v>2021</v>
      </c>
      <c r="I103" s="201" t="s">
        <v>2157</v>
      </c>
      <c r="J103" s="201" t="s">
        <v>298</v>
      </c>
      <c r="K103" s="202" t="n">
        <v>7</v>
      </c>
      <c r="L103" s="201" t="n">
        <v>0</v>
      </c>
      <c r="M103" s="201" t="n">
        <v>0</v>
      </c>
      <c r="N103" s="201" t="s">
        <v>437</v>
      </c>
      <c r="O103" s="62"/>
      <c r="P103" s="62"/>
      <c r="Q103" s="204"/>
    </row>
    <row collapsed="false" customFormat="false" customHeight="false" hidden="false" ht="15" outlineLevel="0" r="104">
      <c r="A104" s="201" t="s">
        <v>2158</v>
      </c>
      <c r="B104" s="201" t="n">
        <v>650162</v>
      </c>
      <c r="C104" s="201" t="s">
        <v>2159</v>
      </c>
      <c r="D104" s="201" t="s">
        <v>1996</v>
      </c>
      <c r="E104" s="202" t="n">
        <v>3305</v>
      </c>
      <c r="F104" s="201" t="s">
        <v>1929</v>
      </c>
      <c r="G104" s="203" t="s">
        <v>64</v>
      </c>
      <c r="H104" s="203" t="s">
        <v>2102</v>
      </c>
      <c r="I104" s="201" t="s">
        <v>2160</v>
      </c>
      <c r="J104" s="201" t="s">
        <v>177</v>
      </c>
      <c r="K104" s="202" t="n">
        <v>10</v>
      </c>
      <c r="L104" s="201" t="n">
        <v>0</v>
      </c>
      <c r="M104" s="201" t="n">
        <v>0</v>
      </c>
      <c r="N104" s="201" t="s">
        <v>437</v>
      </c>
      <c r="O104" s="62"/>
      <c r="P104" s="62"/>
      <c r="Q104" s="204"/>
    </row>
    <row collapsed="false" customFormat="false" customHeight="false" hidden="false" ht="15" outlineLevel="0" r="105">
      <c r="A105" s="201" t="s">
        <v>2161</v>
      </c>
      <c r="B105" s="201" t="n">
        <v>650163</v>
      </c>
      <c r="C105" s="201" t="s">
        <v>2162</v>
      </c>
      <c r="D105" s="201" t="s">
        <v>1996</v>
      </c>
      <c r="E105" s="202" t="n">
        <v>2137</v>
      </c>
      <c r="F105" s="201" t="s">
        <v>1929</v>
      </c>
      <c r="G105" s="203" t="s">
        <v>64</v>
      </c>
      <c r="H105" s="203" t="s">
        <v>2102</v>
      </c>
      <c r="I105" s="201" t="s">
        <v>2163</v>
      </c>
      <c r="J105" s="201" t="s">
        <v>139</v>
      </c>
      <c r="K105" s="202" t="n">
        <v>10</v>
      </c>
      <c r="L105" s="201" t="n">
        <v>0</v>
      </c>
      <c r="M105" s="201" t="n">
        <v>0</v>
      </c>
      <c r="N105" s="201" t="s">
        <v>437</v>
      </c>
      <c r="O105" s="62"/>
      <c r="P105" s="62"/>
      <c r="Q105" s="204"/>
    </row>
    <row collapsed="false" customFormat="false" customHeight="false" hidden="false" ht="15" outlineLevel="0" r="106">
      <c r="A106" s="201" t="s">
        <v>673</v>
      </c>
      <c r="B106" s="201" t="n">
        <v>650164</v>
      </c>
      <c r="C106" s="201" t="s">
        <v>2164</v>
      </c>
      <c r="D106" s="201" t="s">
        <v>1996</v>
      </c>
      <c r="E106" s="202" t="n">
        <v>2152</v>
      </c>
      <c r="F106" s="201" t="s">
        <v>449</v>
      </c>
      <c r="G106" s="203" t="s">
        <v>64</v>
      </c>
      <c r="H106" s="203" t="s">
        <v>2102</v>
      </c>
      <c r="I106" s="201" t="s">
        <v>2165</v>
      </c>
      <c r="J106" s="201" t="s">
        <v>153</v>
      </c>
      <c r="K106" s="202" t="n">
        <v>10</v>
      </c>
      <c r="L106" s="201" t="n">
        <v>100</v>
      </c>
      <c r="M106" s="201" t="n">
        <v>102</v>
      </c>
      <c r="N106" s="201" t="s">
        <v>437</v>
      </c>
      <c r="O106" s="62" t="n">
        <f aca="false">+VLOOKUP(B106,Hoja3!$A:$C,2,0)</f>
        <v>650757</v>
      </c>
      <c r="P106" s="62" t="str">
        <f aca="false">+VLOOKUP(O106,Hoja5!$B$401:$C$796,2,0)</f>
        <v>_FILIAL RECONQUISTA</v>
      </c>
      <c r="Q106" s="204"/>
    </row>
    <row collapsed="false" customFormat="false" customHeight="false" hidden="false" ht="15" outlineLevel="0" r="107">
      <c r="A107" s="201" t="s">
        <v>768</v>
      </c>
      <c r="B107" s="201" t="n">
        <v>650171</v>
      </c>
      <c r="C107" s="201" t="s">
        <v>2166</v>
      </c>
      <c r="D107" s="201" t="s">
        <v>2020</v>
      </c>
      <c r="E107" s="202" t="n">
        <v>2327</v>
      </c>
      <c r="F107" s="201" t="s">
        <v>449</v>
      </c>
      <c r="G107" s="203" t="s">
        <v>444</v>
      </c>
      <c r="H107" s="207" t="s">
        <v>2021</v>
      </c>
      <c r="I107" s="201" t="s">
        <v>2167</v>
      </c>
      <c r="J107" s="201" t="s">
        <v>325</v>
      </c>
      <c r="K107" s="202" t="n">
        <v>7</v>
      </c>
      <c r="L107" s="201" t="n">
        <v>362</v>
      </c>
      <c r="M107" s="201" t="n">
        <v>361</v>
      </c>
      <c r="N107" s="201" t="s">
        <v>438</v>
      </c>
      <c r="O107" s="62" t="n">
        <f aca="false">+VLOOKUP(B107,Hoja3!$A:$C,2,0)</f>
        <v>650171</v>
      </c>
      <c r="P107" s="62" t="str">
        <f aca="false">+VLOOKUP(O107,Hoja5!$B$401:$C$796,2,0)</f>
        <v>_FILIAL VILLA MARÍA</v>
      </c>
      <c r="Q107" s="204"/>
    </row>
    <row collapsed="false" customFormat="false" customHeight="false" hidden="false" ht="15" outlineLevel="0" r="108">
      <c r="A108" s="201" t="s">
        <v>2168</v>
      </c>
      <c r="B108" s="201" t="n">
        <v>650173</v>
      </c>
      <c r="C108" s="201" t="s">
        <v>2169</v>
      </c>
      <c r="D108" s="201" t="s">
        <v>1996</v>
      </c>
      <c r="E108" s="202" t="n">
        <v>2690</v>
      </c>
      <c r="F108" s="201" t="s">
        <v>1996</v>
      </c>
      <c r="G108" s="203" t="s">
        <v>446</v>
      </c>
      <c r="H108" s="203" t="s">
        <v>2046</v>
      </c>
      <c r="I108" s="201" t="s">
        <v>2170</v>
      </c>
      <c r="J108" s="201" t="s">
        <v>241</v>
      </c>
      <c r="K108" s="202" t="n">
        <v>9</v>
      </c>
      <c r="L108" s="201" t="n">
        <v>0</v>
      </c>
      <c r="M108" s="201" t="n">
        <v>0</v>
      </c>
      <c r="N108" s="201" t="s">
        <v>437</v>
      </c>
      <c r="O108" s="62"/>
      <c r="P108" s="62"/>
      <c r="Q108" s="204"/>
    </row>
    <row collapsed="false" customFormat="false" customHeight="false" hidden="false" ht="15" outlineLevel="0" r="109">
      <c r="A109" s="201" t="s">
        <v>719</v>
      </c>
      <c r="B109" s="201" t="n">
        <v>650175</v>
      </c>
      <c r="C109" s="201" t="s">
        <v>2171</v>
      </c>
      <c r="D109" s="201" t="s">
        <v>2020</v>
      </c>
      <c r="E109" s="202" t="n">
        <v>3395</v>
      </c>
      <c r="F109" s="201" t="s">
        <v>449</v>
      </c>
      <c r="G109" s="203" t="s">
        <v>444</v>
      </c>
      <c r="H109" s="207" t="s">
        <v>2021</v>
      </c>
      <c r="I109" s="201" t="s">
        <v>2172</v>
      </c>
      <c r="J109" s="201" t="s">
        <v>362</v>
      </c>
      <c r="K109" s="202" t="n">
        <v>7</v>
      </c>
      <c r="L109" s="201" t="n">
        <v>163</v>
      </c>
      <c r="M109" s="201" t="n">
        <v>151</v>
      </c>
      <c r="N109" s="201" t="s">
        <v>438</v>
      </c>
      <c r="O109" s="62" t="n">
        <f aca="false">+VLOOKUP(B109,Hoja3!$A:$C,2,0)</f>
        <v>650175</v>
      </c>
      <c r="P109" s="62" t="str">
        <f aca="false">+VLOOKUP(O109,Hoja5!$B$401:$C$796,2,0)</f>
        <v>_FILIAL RIO CUARTO</v>
      </c>
      <c r="Q109" s="204"/>
    </row>
    <row collapsed="false" customFormat="false" customHeight="false" hidden="false" ht="15" outlineLevel="0" r="110">
      <c r="A110" s="201" t="s">
        <v>614</v>
      </c>
      <c r="B110" s="201" t="n">
        <v>650176</v>
      </c>
      <c r="C110" s="201" t="s">
        <v>2173</v>
      </c>
      <c r="D110" s="201" t="s">
        <v>2020</v>
      </c>
      <c r="E110" s="202" t="n">
        <v>3091</v>
      </c>
      <c r="F110" s="201" t="s">
        <v>449</v>
      </c>
      <c r="G110" s="203" t="s">
        <v>444</v>
      </c>
      <c r="H110" s="207" t="s">
        <v>2021</v>
      </c>
      <c r="I110" s="201" t="s">
        <v>2174</v>
      </c>
      <c r="J110" s="201" t="s">
        <v>323</v>
      </c>
      <c r="K110" s="202" t="n">
        <v>7</v>
      </c>
      <c r="L110" s="201" t="n">
        <v>49</v>
      </c>
      <c r="M110" s="201" t="n">
        <v>49</v>
      </c>
      <c r="N110" s="201" t="s">
        <v>437</v>
      </c>
      <c r="O110" s="62" t="n">
        <f aca="false">+VLOOKUP(B110,Hoja3!$A:$C,2,0)</f>
        <v>650171</v>
      </c>
      <c r="P110" s="62" t="str">
        <f aca="false">+VLOOKUP(O110,Hoja5!$B$401:$C$796,2,0)</f>
        <v>_FILIAL VILLA MARÍA</v>
      </c>
      <c r="Q110" s="204"/>
    </row>
    <row collapsed="false" customFormat="false" customHeight="false" hidden="false" ht="15" outlineLevel="0" r="111">
      <c r="A111" s="201" t="s">
        <v>548</v>
      </c>
      <c r="B111" s="201" t="n">
        <v>650178</v>
      </c>
      <c r="C111" s="201" t="s">
        <v>2175</v>
      </c>
      <c r="D111" s="201" t="s">
        <v>2020</v>
      </c>
      <c r="E111" s="202" t="n">
        <v>2273</v>
      </c>
      <c r="F111" s="201" t="s">
        <v>449</v>
      </c>
      <c r="G111" s="203" t="s">
        <v>444</v>
      </c>
      <c r="H111" s="207" t="s">
        <v>2021</v>
      </c>
      <c r="I111" s="201" t="s">
        <v>2176</v>
      </c>
      <c r="J111" s="201" t="s">
        <v>338</v>
      </c>
      <c r="K111" s="202" t="n">
        <v>7</v>
      </c>
      <c r="L111" s="201" t="n">
        <v>16</v>
      </c>
      <c r="M111" s="201" t="n">
        <v>16</v>
      </c>
      <c r="N111" s="201" t="s">
        <v>437</v>
      </c>
      <c r="O111" s="62" t="n">
        <f aca="false">+VLOOKUP(B111,Hoja3!$A:$C,2,0)</f>
        <v>650175</v>
      </c>
      <c r="P111" s="62" t="str">
        <f aca="false">+VLOOKUP(O111,Hoja5!$B$401:$C$796,2,0)</f>
        <v>_FILIAL RIO CUARTO</v>
      </c>
      <c r="Q111" s="204"/>
    </row>
    <row collapsed="false" customFormat="false" customHeight="false" hidden="false" ht="15" outlineLevel="0" r="112">
      <c r="A112" s="201" t="s">
        <v>2177</v>
      </c>
      <c r="B112" s="201" t="n">
        <v>650179</v>
      </c>
      <c r="C112" s="201" t="s">
        <v>2178</v>
      </c>
      <c r="D112" s="201" t="s">
        <v>2020</v>
      </c>
      <c r="E112" s="202" t="n">
        <v>3329</v>
      </c>
      <c r="F112" s="201" t="s">
        <v>1996</v>
      </c>
      <c r="G112" s="203" t="s">
        <v>445</v>
      </c>
      <c r="H112" s="203" t="s">
        <v>2179</v>
      </c>
      <c r="I112" s="201" t="s">
        <v>2180</v>
      </c>
      <c r="J112" s="201" t="s">
        <v>358</v>
      </c>
      <c r="K112" s="202" t="n">
        <v>8</v>
      </c>
      <c r="L112" s="201" t="n">
        <v>0</v>
      </c>
      <c r="M112" s="201" t="n">
        <v>0</v>
      </c>
      <c r="N112" s="201" t="s">
        <v>437</v>
      </c>
      <c r="O112" s="62"/>
      <c r="P112" s="62"/>
      <c r="Q112" s="204"/>
    </row>
    <row collapsed="false" customFormat="false" customHeight="false" hidden="false" ht="15" outlineLevel="0" r="113">
      <c r="A113" s="201" t="s">
        <v>2181</v>
      </c>
      <c r="B113" s="201" t="n">
        <v>650182</v>
      </c>
      <c r="C113" s="201" t="s">
        <v>2182</v>
      </c>
      <c r="D113" s="201" t="s">
        <v>1996</v>
      </c>
      <c r="E113" s="202" t="n">
        <v>2088</v>
      </c>
      <c r="F113" s="201" t="s">
        <v>1929</v>
      </c>
      <c r="G113" s="203" t="s">
        <v>73</v>
      </c>
      <c r="H113" s="203" t="s">
        <v>2024</v>
      </c>
      <c r="I113" s="201" t="s">
        <v>2172</v>
      </c>
      <c r="J113" s="201" t="s">
        <v>208</v>
      </c>
      <c r="K113" s="202" t="n">
        <v>13</v>
      </c>
      <c r="L113" s="201" t="n">
        <v>0</v>
      </c>
      <c r="M113" s="201" t="n">
        <v>0</v>
      </c>
      <c r="N113" s="201" t="s">
        <v>437</v>
      </c>
      <c r="O113" s="62"/>
      <c r="P113" s="62"/>
      <c r="Q113" s="204"/>
    </row>
    <row collapsed="false" customFormat="false" customHeight="false" hidden="false" ht="15" outlineLevel="0" r="114">
      <c r="A114" s="201" t="s">
        <v>745</v>
      </c>
      <c r="B114" s="201" t="n">
        <v>650185</v>
      </c>
      <c r="C114" s="201" t="s">
        <v>2183</v>
      </c>
      <c r="D114" s="201" t="s">
        <v>1996</v>
      </c>
      <c r="E114" s="202" t="n">
        <v>2110</v>
      </c>
      <c r="F114" s="201" t="s">
        <v>449</v>
      </c>
      <c r="G114" s="203" t="s">
        <v>73</v>
      </c>
      <c r="H114" s="203" t="s">
        <v>2024</v>
      </c>
      <c r="I114" s="201" t="s">
        <v>2100</v>
      </c>
      <c r="J114" s="201" t="s">
        <v>243</v>
      </c>
      <c r="K114" s="202" t="n">
        <v>13</v>
      </c>
      <c r="L114" s="201" t="n">
        <v>220</v>
      </c>
      <c r="M114" s="201" t="n">
        <v>209</v>
      </c>
      <c r="N114" s="201" t="s">
        <v>437</v>
      </c>
      <c r="O114" s="62" t="n">
        <f aca="false">+VLOOKUP(B114,Hoja3!$A:$C,2,0)</f>
        <v>650773</v>
      </c>
      <c r="P114" s="62" t="str">
        <f aca="false">+VLOOKUP(O114,Hoja5!$B$401:$C$796,2,0)</f>
        <v>_ FILIAL CAÑADA DE GOMEZ</v>
      </c>
      <c r="Q114" s="204"/>
    </row>
    <row collapsed="false" customFormat="false" customHeight="false" hidden="false" ht="15" outlineLevel="0" r="115">
      <c r="A115" s="201" t="s">
        <v>487</v>
      </c>
      <c r="B115" s="201" t="n">
        <v>650186</v>
      </c>
      <c r="C115" s="201" t="s">
        <v>2184</v>
      </c>
      <c r="D115" s="201" t="s">
        <v>2020</v>
      </c>
      <c r="E115" s="202" t="n">
        <v>3465</v>
      </c>
      <c r="F115" s="201" t="s">
        <v>449</v>
      </c>
      <c r="G115" s="203" t="s">
        <v>444</v>
      </c>
      <c r="H115" s="207" t="s">
        <v>2021</v>
      </c>
      <c r="I115" s="201" t="s">
        <v>2108</v>
      </c>
      <c r="J115" s="201" t="s">
        <v>331</v>
      </c>
      <c r="K115" s="202" t="n">
        <v>7</v>
      </c>
      <c r="L115" s="201" t="n">
        <v>1</v>
      </c>
      <c r="M115" s="201" t="n">
        <v>1</v>
      </c>
      <c r="N115" s="201" t="s">
        <v>437</v>
      </c>
      <c r="O115" s="62" t="n">
        <f aca="false">+VLOOKUP(B115,Hoja3!$A:$C,2,0)</f>
        <v>650171</v>
      </c>
      <c r="P115" s="62" t="str">
        <f aca="false">+VLOOKUP(O115,Hoja5!$B$401:$C$796,2,0)</f>
        <v>_FILIAL VILLA MARÍA</v>
      </c>
      <c r="Q115" s="204"/>
    </row>
    <row collapsed="false" customFormat="false" customHeight="false" hidden="false" ht="15" outlineLevel="0" r="116">
      <c r="A116" s="201" t="s">
        <v>783</v>
      </c>
      <c r="B116" s="201" t="n">
        <v>650188</v>
      </c>
      <c r="C116" s="201" t="s">
        <v>2185</v>
      </c>
      <c r="D116" s="201" t="s">
        <v>1996</v>
      </c>
      <c r="E116" s="202" t="n">
        <v>2160</v>
      </c>
      <c r="F116" s="201" t="s">
        <v>449</v>
      </c>
      <c r="G116" s="203" t="s">
        <v>446</v>
      </c>
      <c r="H116" s="203" t="s">
        <v>2046</v>
      </c>
      <c r="I116" s="201" t="s">
        <v>2186</v>
      </c>
      <c r="J116" s="201" t="s">
        <v>202</v>
      </c>
      <c r="K116" s="202" t="n">
        <v>9</v>
      </c>
      <c r="L116" s="201" t="n">
        <v>448</v>
      </c>
      <c r="M116" s="201" t="n">
        <v>449</v>
      </c>
      <c r="N116" s="201" t="s">
        <v>438</v>
      </c>
      <c r="O116" s="62" t="n">
        <f aca="false">+VLOOKUP(B116,Hoja3!$A:$C,2,0)</f>
        <v>650188</v>
      </c>
      <c r="P116" s="62" t="str">
        <f aca="false">+VLOOKUP(O116,Hoja5!$B$401:$C$796,2,0)</f>
        <v>_FILIAL SANTA FE</v>
      </c>
      <c r="Q116" s="204"/>
    </row>
    <row collapsed="false" customFormat="false" customHeight="false" hidden="false" ht="15" outlineLevel="0" r="117">
      <c r="A117" s="201" t="s">
        <v>456</v>
      </c>
      <c r="B117" s="201" t="n">
        <v>650189</v>
      </c>
      <c r="C117" s="201" t="s">
        <v>2187</v>
      </c>
      <c r="D117" s="201" t="s">
        <v>1996</v>
      </c>
      <c r="E117" s="202" t="n">
        <v>3520</v>
      </c>
      <c r="F117" s="201" t="s">
        <v>449</v>
      </c>
      <c r="G117" s="203" t="s">
        <v>73</v>
      </c>
      <c r="H117" s="203" t="s">
        <v>2024</v>
      </c>
      <c r="I117" s="201" t="s">
        <v>2188</v>
      </c>
      <c r="J117" s="201" t="s">
        <v>223</v>
      </c>
      <c r="K117" s="202" t="n">
        <v>13</v>
      </c>
      <c r="L117" s="201" t="n">
        <v>0</v>
      </c>
      <c r="M117" s="201" t="n">
        <v>0</v>
      </c>
      <c r="N117" s="201" t="s">
        <v>437</v>
      </c>
      <c r="O117" s="62" t="n">
        <v>650846</v>
      </c>
      <c r="P117" s="62" t="str">
        <f aca="false">+VLOOKUP(O117,Hoja5!$B$401:$C$796,2,0)</f>
        <v>_FILIAL SAN LORENZO</v>
      </c>
      <c r="Q117" s="204"/>
    </row>
    <row collapsed="false" customFormat="false" customHeight="false" hidden="false" ht="15" outlineLevel="0" r="118">
      <c r="A118" s="201" t="s">
        <v>625</v>
      </c>
      <c r="B118" s="201" t="n">
        <v>650191</v>
      </c>
      <c r="C118" s="201" t="s">
        <v>2189</v>
      </c>
      <c r="D118" s="201" t="s">
        <v>1996</v>
      </c>
      <c r="E118" s="202" t="n">
        <v>3282</v>
      </c>
      <c r="F118" s="201" t="s">
        <v>449</v>
      </c>
      <c r="G118" s="203" t="s">
        <v>446</v>
      </c>
      <c r="H118" s="203" t="s">
        <v>2046</v>
      </c>
      <c r="I118" s="201" t="s">
        <v>2190</v>
      </c>
      <c r="J118" s="201" t="s">
        <v>238</v>
      </c>
      <c r="K118" s="202" t="n">
        <v>9</v>
      </c>
      <c r="L118" s="201" t="n">
        <v>56</v>
      </c>
      <c r="M118" s="201" t="n">
        <v>53</v>
      </c>
      <c r="N118" s="201" t="s">
        <v>437</v>
      </c>
      <c r="O118" s="62" t="n">
        <f aca="false">+VLOOKUP(B118,Hoja3!$A:$C,2,0)</f>
        <v>650188</v>
      </c>
      <c r="P118" s="62" t="str">
        <f aca="false">+VLOOKUP(O118,Hoja5!$B$401:$C$796,2,0)</f>
        <v>_FILIAL SANTA FE</v>
      </c>
      <c r="Q118" s="204"/>
    </row>
    <row collapsed="false" customFormat="false" customHeight="false" hidden="false" ht="15" outlineLevel="0" r="119">
      <c r="A119" s="201" t="s">
        <v>2191</v>
      </c>
      <c r="B119" s="201" t="n">
        <v>650192</v>
      </c>
      <c r="C119" s="201" t="s">
        <v>2101</v>
      </c>
      <c r="D119" s="201" t="s">
        <v>1996</v>
      </c>
      <c r="E119" s="202" t="n">
        <v>2150</v>
      </c>
      <c r="F119" s="201" t="s">
        <v>1929</v>
      </c>
      <c r="G119" s="203" t="s">
        <v>64</v>
      </c>
      <c r="H119" s="203" t="s">
        <v>2102</v>
      </c>
      <c r="I119" s="201" t="s">
        <v>2103</v>
      </c>
      <c r="J119" s="201" t="s">
        <v>149</v>
      </c>
      <c r="K119" s="202" t="n">
        <v>10</v>
      </c>
      <c r="L119" s="201" t="n">
        <v>0</v>
      </c>
      <c r="M119" s="201" t="n">
        <v>0</v>
      </c>
      <c r="N119" s="201" t="s">
        <v>437</v>
      </c>
      <c r="O119" s="62"/>
      <c r="P119" s="62"/>
      <c r="Q119" s="204"/>
    </row>
    <row collapsed="false" customFormat="false" customHeight="false" hidden="false" ht="15" outlineLevel="0" r="120">
      <c r="A120" s="201" t="s">
        <v>584</v>
      </c>
      <c r="B120" s="201" t="n">
        <v>650193</v>
      </c>
      <c r="C120" s="201" t="s">
        <v>2192</v>
      </c>
      <c r="D120" s="201" t="s">
        <v>1929</v>
      </c>
      <c r="E120" s="202" t="n">
        <v>1425</v>
      </c>
      <c r="F120" s="201" t="s">
        <v>449</v>
      </c>
      <c r="G120" s="203" t="s">
        <v>1941</v>
      </c>
      <c r="H120" s="203" t="s">
        <v>1942</v>
      </c>
      <c r="I120" s="201" t="s">
        <v>2193</v>
      </c>
      <c r="J120" s="201" t="s">
        <v>327</v>
      </c>
      <c r="K120" s="202" t="n">
        <v>4</v>
      </c>
      <c r="L120" s="201" t="n">
        <v>33</v>
      </c>
      <c r="M120" s="201" t="n">
        <v>34</v>
      </c>
      <c r="N120" s="201" t="s">
        <v>437</v>
      </c>
      <c r="O120" s="62" t="n">
        <f aca="false">+VLOOKUP(B120,Hoja3!$A:$C,2,0)</f>
        <v>650321</v>
      </c>
      <c r="P120" s="62" t="str">
        <f aca="false">+VLOOKUP(O120,Hoja5!$B$401:$C$796,2,0)</f>
        <v>_FILIAL BAHIA BLANCA</v>
      </c>
      <c r="Q120" s="204"/>
    </row>
    <row collapsed="false" customFormat="false" customHeight="false" hidden="false" ht="15" outlineLevel="0" r="121">
      <c r="A121" s="201" t="s">
        <v>2194</v>
      </c>
      <c r="B121" s="201" t="n">
        <v>650194</v>
      </c>
      <c r="C121" s="201" t="s">
        <v>2195</v>
      </c>
      <c r="D121" s="201" t="s">
        <v>1929</v>
      </c>
      <c r="E121" s="202" t="n">
        <v>3534</v>
      </c>
      <c r="F121" s="201" t="s">
        <v>1996</v>
      </c>
      <c r="G121" s="203" t="s">
        <v>454</v>
      </c>
      <c r="H121" s="203" t="s">
        <v>1930</v>
      </c>
      <c r="I121" s="201" t="s">
        <v>2196</v>
      </c>
      <c r="J121" s="201" t="s">
        <v>219</v>
      </c>
      <c r="K121" s="202" t="n">
        <v>3</v>
      </c>
      <c r="L121" s="201" t="n">
        <v>0</v>
      </c>
      <c r="M121" s="201" t="n">
        <v>0</v>
      </c>
      <c r="N121" s="201" t="s">
        <v>437</v>
      </c>
      <c r="O121" s="62" t="n">
        <v>650070</v>
      </c>
      <c r="P121" s="62"/>
      <c r="Q121" s="204"/>
    </row>
    <row collapsed="false" customFormat="false" customHeight="false" hidden="false" ht="15" outlineLevel="0" r="122">
      <c r="A122" s="201" t="s">
        <v>567</v>
      </c>
      <c r="B122" s="201" t="n">
        <v>650197</v>
      </c>
      <c r="C122" s="201" t="s">
        <v>2197</v>
      </c>
      <c r="D122" s="201" t="s">
        <v>2198</v>
      </c>
      <c r="E122" s="202" t="n">
        <v>3126</v>
      </c>
      <c r="F122" s="201" t="s">
        <v>449</v>
      </c>
      <c r="G122" s="203" t="s">
        <v>439</v>
      </c>
      <c r="H122" s="203" t="s">
        <v>2002</v>
      </c>
      <c r="I122" s="201" t="s">
        <v>2199</v>
      </c>
      <c r="J122" s="201" t="s">
        <v>351</v>
      </c>
      <c r="K122" s="202" t="n">
        <v>1</v>
      </c>
      <c r="L122" s="201" t="n">
        <v>27</v>
      </c>
      <c r="M122" s="201" t="n">
        <v>29</v>
      </c>
      <c r="N122" s="201" t="s">
        <v>437</v>
      </c>
      <c r="O122" s="62" t="n">
        <f aca="false">+VLOOKUP(B122,Hoja3!$A:$C,2,0)</f>
        <v>650226</v>
      </c>
      <c r="P122" s="62" t="str">
        <f aca="false">+VLOOKUP(O122,Hoja5!$B$401:$C$796,2,0)</f>
        <v>_FILIAL SANTA ROSA</v>
      </c>
      <c r="Q122" s="204"/>
    </row>
    <row collapsed="false" customFormat="true" customHeight="false" hidden="false" ht="15" outlineLevel="0" r="123" s="214">
      <c r="A123" s="209" t="s">
        <v>572</v>
      </c>
      <c r="B123" s="209" t="n">
        <v>650199</v>
      </c>
      <c r="C123" s="209" t="s">
        <v>2200</v>
      </c>
      <c r="D123" s="209" t="s">
        <v>2198</v>
      </c>
      <c r="E123" s="210" t="n">
        <v>1991</v>
      </c>
      <c r="F123" s="209" t="s">
        <v>449</v>
      </c>
      <c r="G123" s="211" t="s">
        <v>439</v>
      </c>
      <c r="H123" s="211" t="s">
        <v>2002</v>
      </c>
      <c r="I123" s="209" t="s">
        <v>2201</v>
      </c>
      <c r="J123" s="209" t="s">
        <v>335</v>
      </c>
      <c r="K123" s="210" t="n">
        <v>1</v>
      </c>
      <c r="L123" s="209" t="n">
        <v>27</v>
      </c>
      <c r="M123" s="209" t="n">
        <v>27</v>
      </c>
      <c r="N123" s="209" t="s">
        <v>437</v>
      </c>
      <c r="O123" s="212" t="n">
        <f aca="false">+VLOOKUP(B123,Hoja3!$A:$C,2,0)</f>
        <v>650321</v>
      </c>
      <c r="P123" s="212" t="str">
        <f aca="false">+VLOOKUP(O123,Hoja5!$B$401:$C$796,2,0)</f>
        <v>_FILIAL BAHIA BLANCA</v>
      </c>
      <c r="Q123" s="213"/>
    </row>
    <row collapsed="false" customFormat="false" customHeight="false" hidden="false" ht="15" outlineLevel="0" r="124">
      <c r="A124" s="201" t="s">
        <v>2202</v>
      </c>
      <c r="B124" s="201" t="n">
        <v>650200</v>
      </c>
      <c r="C124" s="201" t="s">
        <v>2203</v>
      </c>
      <c r="D124" s="201" t="s">
        <v>2198</v>
      </c>
      <c r="E124" s="202" t="n">
        <v>2653</v>
      </c>
      <c r="F124" s="201" t="s">
        <v>1929</v>
      </c>
      <c r="G124" s="203" t="s">
        <v>439</v>
      </c>
      <c r="H124" s="203" t="s">
        <v>2002</v>
      </c>
      <c r="I124" s="201" t="s">
        <v>2204</v>
      </c>
      <c r="J124" s="201" t="s">
        <v>333</v>
      </c>
      <c r="K124" s="202" t="n">
        <v>1</v>
      </c>
      <c r="L124" s="201" t="n">
        <v>0</v>
      </c>
      <c r="M124" s="201" t="n">
        <v>0</v>
      </c>
      <c r="N124" s="201" t="s">
        <v>437</v>
      </c>
      <c r="O124" s="62"/>
      <c r="P124" s="62"/>
      <c r="Q124" s="204"/>
    </row>
    <row collapsed="false" customFormat="true" customHeight="false" hidden="false" ht="15" outlineLevel="0" r="125" s="214">
      <c r="A125" s="209" t="s">
        <v>544</v>
      </c>
      <c r="B125" s="209" t="n">
        <v>650201</v>
      </c>
      <c r="C125" s="209" t="s">
        <v>2205</v>
      </c>
      <c r="D125" s="209" t="s">
        <v>2198</v>
      </c>
      <c r="E125" s="210" t="n">
        <v>1993</v>
      </c>
      <c r="F125" s="209" t="s">
        <v>449</v>
      </c>
      <c r="G125" s="211" t="s">
        <v>439</v>
      </c>
      <c r="H125" s="211" t="s">
        <v>2002</v>
      </c>
      <c r="I125" s="209" t="s">
        <v>2206</v>
      </c>
      <c r="J125" s="209" t="s">
        <v>331</v>
      </c>
      <c r="K125" s="210" t="n">
        <v>1</v>
      </c>
      <c r="L125" s="209" t="n">
        <v>15</v>
      </c>
      <c r="M125" s="209" t="n">
        <v>15</v>
      </c>
      <c r="N125" s="209" t="s">
        <v>437</v>
      </c>
      <c r="O125" s="212" t="n">
        <f aca="false">+VLOOKUP(B125,Hoja3!$A:$C,2,0)</f>
        <v>650321</v>
      </c>
      <c r="P125" s="212" t="str">
        <f aca="false">+VLOOKUP(O125,Hoja5!$B$401:$C$796,2,0)</f>
        <v>_FILIAL BAHIA BLANCA</v>
      </c>
      <c r="Q125" s="213"/>
    </row>
    <row collapsed="false" customFormat="false" customHeight="false" hidden="false" ht="15" outlineLevel="0" r="126">
      <c r="A126" s="201" t="s">
        <v>774</v>
      </c>
      <c r="B126" s="201" t="n">
        <v>650202</v>
      </c>
      <c r="C126" s="201" t="s">
        <v>2207</v>
      </c>
      <c r="D126" s="201" t="s">
        <v>2198</v>
      </c>
      <c r="E126" s="202" t="n">
        <v>1994</v>
      </c>
      <c r="F126" s="201" t="s">
        <v>449</v>
      </c>
      <c r="G126" s="203" t="s">
        <v>439</v>
      </c>
      <c r="H126" s="203" t="s">
        <v>2002</v>
      </c>
      <c r="I126" s="201" t="s">
        <v>2199</v>
      </c>
      <c r="J126" s="201" t="s">
        <v>339</v>
      </c>
      <c r="K126" s="202" t="n">
        <v>1</v>
      </c>
      <c r="L126" s="201" t="n">
        <v>392</v>
      </c>
      <c r="M126" s="201" t="n">
        <v>391</v>
      </c>
      <c r="N126" s="201" t="s">
        <v>437</v>
      </c>
      <c r="O126" s="62" t="n">
        <f aca="false">+VLOOKUP(B126,Hoja3!$A:$C,2,0)</f>
        <v>650226</v>
      </c>
      <c r="P126" s="62" t="str">
        <f aca="false">+VLOOKUP(O126,Hoja5!$B$401:$C$796,2,0)</f>
        <v>_FILIAL SANTA ROSA</v>
      </c>
      <c r="Q126" s="204"/>
    </row>
    <row collapsed="false" customFormat="false" customHeight="false" hidden="false" ht="15" outlineLevel="0" r="127">
      <c r="A127" s="201" t="s">
        <v>770</v>
      </c>
      <c r="B127" s="201" t="n">
        <v>650204</v>
      </c>
      <c r="C127" s="201" t="s">
        <v>2208</v>
      </c>
      <c r="D127" s="201" t="s">
        <v>2209</v>
      </c>
      <c r="E127" s="202" t="n">
        <v>1899</v>
      </c>
      <c r="F127" s="201" t="s">
        <v>449</v>
      </c>
      <c r="G127" s="203" t="s">
        <v>446</v>
      </c>
      <c r="H127" s="203" t="s">
        <v>2046</v>
      </c>
      <c r="I127" s="201" t="s">
        <v>2210</v>
      </c>
      <c r="J127" s="201" t="s">
        <v>140</v>
      </c>
      <c r="K127" s="202" t="n">
        <v>9</v>
      </c>
      <c r="L127" s="201" t="n">
        <v>364</v>
      </c>
      <c r="M127" s="201" t="n">
        <v>376</v>
      </c>
      <c r="N127" s="201" t="s">
        <v>437</v>
      </c>
      <c r="O127" s="62" t="n">
        <f aca="false">+VLOOKUP(B127,Hoja3!$A:$C,2,0)</f>
        <v>650887</v>
      </c>
      <c r="P127" s="62" t="str">
        <f aca="false">+VLOOKUP(O127,Hoja5!$B$401:$C$796,2,0)</f>
        <v>_FILIAL GUALEGUAYCHU</v>
      </c>
      <c r="Q127" s="204"/>
    </row>
    <row collapsed="false" customFormat="false" customHeight="false" hidden="false" ht="15" outlineLevel="0" r="128">
      <c r="A128" s="201" t="s">
        <v>637</v>
      </c>
      <c r="B128" s="201" t="n">
        <v>650207</v>
      </c>
      <c r="C128" s="201" t="s">
        <v>2211</v>
      </c>
      <c r="D128" s="201" t="s">
        <v>2209</v>
      </c>
      <c r="E128" s="202" t="n">
        <v>3189</v>
      </c>
      <c r="F128" s="201" t="s">
        <v>449</v>
      </c>
      <c r="G128" s="203" t="s">
        <v>446</v>
      </c>
      <c r="H128" s="203" t="s">
        <v>2046</v>
      </c>
      <c r="I128" s="201" t="s">
        <v>2212</v>
      </c>
      <c r="J128" s="201" t="s">
        <v>173</v>
      </c>
      <c r="K128" s="202" t="n">
        <v>9</v>
      </c>
      <c r="L128" s="201" t="n">
        <v>68</v>
      </c>
      <c r="M128" s="201" t="n">
        <v>65</v>
      </c>
      <c r="N128" s="201" t="s">
        <v>437</v>
      </c>
      <c r="O128" s="62" t="n">
        <f aca="false">+VLOOKUP(B128,Hoja3!$A:$C,2,0)</f>
        <v>650848</v>
      </c>
      <c r="P128" s="62" t="str">
        <f aca="false">+VLOOKUP(O128,Hoja5!$B$401:$C$796,2,0)</f>
        <v>_FILIAL PARANA</v>
      </c>
      <c r="Q128" s="204"/>
    </row>
    <row collapsed="false" customFormat="false" customHeight="false" hidden="false" ht="15" outlineLevel="0" r="129">
      <c r="A129" s="201" t="s">
        <v>840</v>
      </c>
      <c r="B129" s="201" t="n">
        <v>650208</v>
      </c>
      <c r="C129" s="201" t="s">
        <v>2213</v>
      </c>
      <c r="D129" s="201" t="s">
        <v>2209</v>
      </c>
      <c r="E129" s="202" t="n">
        <v>1894</v>
      </c>
      <c r="F129" s="201" t="s">
        <v>449</v>
      </c>
      <c r="G129" s="203" t="s">
        <v>446</v>
      </c>
      <c r="H129" s="203" t="s">
        <v>2046</v>
      </c>
      <c r="I129" s="201" t="s">
        <v>2214</v>
      </c>
      <c r="J129" s="201" t="s">
        <v>180</v>
      </c>
      <c r="K129" s="202" t="n">
        <v>9</v>
      </c>
      <c r="L129" s="201" t="n">
        <v>2556</v>
      </c>
      <c r="M129" s="201" t="n">
        <v>2633</v>
      </c>
      <c r="N129" s="201" t="s">
        <v>437</v>
      </c>
      <c r="O129" s="62" t="n">
        <f aca="false">+VLOOKUP(B129,Hoja3!$A:$C,2,0)</f>
        <v>650848</v>
      </c>
      <c r="P129" s="62" t="str">
        <f aca="false">+VLOOKUP(O129,Hoja5!$B$401:$C$796,2,0)</f>
        <v>_FILIAL PARANA</v>
      </c>
      <c r="Q129" s="204"/>
    </row>
    <row collapsed="false" customFormat="false" customHeight="false" hidden="false" ht="15" outlineLevel="0" r="130">
      <c r="A130" s="201" t="s">
        <v>568</v>
      </c>
      <c r="B130" s="201" t="n">
        <v>650209</v>
      </c>
      <c r="C130" s="201" t="s">
        <v>2211</v>
      </c>
      <c r="D130" s="201" t="s">
        <v>2209</v>
      </c>
      <c r="E130" s="202" t="n">
        <v>3189</v>
      </c>
      <c r="F130" s="201" t="s">
        <v>449</v>
      </c>
      <c r="G130" s="203" t="s">
        <v>446</v>
      </c>
      <c r="H130" s="203" t="s">
        <v>2046</v>
      </c>
      <c r="I130" s="201" t="s">
        <v>2212</v>
      </c>
      <c r="J130" s="201" t="s">
        <v>173</v>
      </c>
      <c r="K130" s="202" t="n">
        <v>9</v>
      </c>
      <c r="L130" s="201" t="n">
        <v>27</v>
      </c>
      <c r="M130" s="201" t="n">
        <v>129</v>
      </c>
      <c r="N130" s="201" t="s">
        <v>437</v>
      </c>
      <c r="O130" s="62" t="n">
        <f aca="false">+VLOOKUP(B130,Hoja3!$A:$C,2,0)</f>
        <v>650848</v>
      </c>
      <c r="P130" s="62" t="str">
        <f aca="false">+VLOOKUP(O130,Hoja5!$B$401:$C$796,2,0)</f>
        <v>_FILIAL PARANA</v>
      </c>
      <c r="Q130" s="204"/>
    </row>
    <row collapsed="false" customFormat="false" customHeight="false" hidden="false" ht="15" outlineLevel="0" r="131">
      <c r="A131" s="201" t="s">
        <v>581</v>
      </c>
      <c r="B131" s="201" t="n">
        <v>650210</v>
      </c>
      <c r="C131" s="201" t="s">
        <v>2215</v>
      </c>
      <c r="D131" s="201" t="s">
        <v>2209</v>
      </c>
      <c r="E131" s="202" t="n">
        <v>1905</v>
      </c>
      <c r="F131" s="201" t="s">
        <v>449</v>
      </c>
      <c r="G131" s="203" t="s">
        <v>446</v>
      </c>
      <c r="H131" s="203" t="s">
        <v>2046</v>
      </c>
      <c r="I131" s="201" t="s">
        <v>2216</v>
      </c>
      <c r="J131" s="201" t="s">
        <v>194</v>
      </c>
      <c r="K131" s="202" t="n">
        <v>9</v>
      </c>
      <c r="L131" s="201" t="n">
        <v>32</v>
      </c>
      <c r="M131" s="201" t="n">
        <v>32</v>
      </c>
      <c r="N131" s="201" t="s">
        <v>437</v>
      </c>
      <c r="O131" s="62" t="n">
        <f aca="false">+VLOOKUP(B131,Hoja3!$A:$C,2,0)</f>
        <v>650848</v>
      </c>
      <c r="P131" s="62" t="str">
        <f aca="false">+VLOOKUP(O131,Hoja5!$B$401:$C$796,2,0)</f>
        <v>_FILIAL PARANA</v>
      </c>
      <c r="Q131" s="204"/>
    </row>
    <row collapsed="false" customFormat="false" customHeight="false" hidden="false" ht="15" outlineLevel="0" r="132">
      <c r="A132" s="201" t="s">
        <v>2217</v>
      </c>
      <c r="B132" s="201" t="n">
        <v>650211</v>
      </c>
      <c r="C132" s="201" t="s">
        <v>2139</v>
      </c>
      <c r="D132" s="201" t="s">
        <v>1996</v>
      </c>
      <c r="E132" s="202" t="n">
        <v>3171</v>
      </c>
      <c r="F132" s="201" t="s">
        <v>1929</v>
      </c>
      <c r="G132" s="203" t="s">
        <v>446</v>
      </c>
      <c r="H132" s="203" t="s">
        <v>2046</v>
      </c>
      <c r="I132" s="201" t="s">
        <v>2140</v>
      </c>
      <c r="J132" s="201" t="s">
        <v>235</v>
      </c>
      <c r="K132" s="202" t="n">
        <v>9</v>
      </c>
      <c r="L132" s="201" t="n">
        <v>37</v>
      </c>
      <c r="M132" s="201" t="n">
        <v>37</v>
      </c>
      <c r="N132" s="201" t="s">
        <v>437</v>
      </c>
      <c r="O132" s="62"/>
      <c r="P132" s="62"/>
      <c r="Q132" s="204" t="s">
        <v>2048</v>
      </c>
    </row>
    <row collapsed="false" customFormat="false" customHeight="false" hidden="false" ht="15" outlineLevel="0" r="133">
      <c r="A133" s="201" t="s">
        <v>810</v>
      </c>
      <c r="B133" s="201" t="n">
        <v>650212</v>
      </c>
      <c r="C133" s="201" t="s">
        <v>2218</v>
      </c>
      <c r="D133" s="201" t="s">
        <v>1929</v>
      </c>
      <c r="E133" s="202" t="n">
        <v>1404</v>
      </c>
      <c r="F133" s="201" t="s">
        <v>449</v>
      </c>
      <c r="G133" s="203" t="s">
        <v>440</v>
      </c>
      <c r="H133" s="203" t="s">
        <v>1946</v>
      </c>
      <c r="I133" s="201" t="s">
        <v>2219</v>
      </c>
      <c r="J133" s="201" t="s">
        <v>135</v>
      </c>
      <c r="K133" s="202" t="n">
        <v>2</v>
      </c>
      <c r="L133" s="201" t="n">
        <v>827</v>
      </c>
      <c r="M133" s="201" t="n">
        <v>822</v>
      </c>
      <c r="N133" s="201" t="s">
        <v>437</v>
      </c>
      <c r="O133" s="62" t="n">
        <f aca="false">+VLOOKUP(B133,Hoja3!$A:$C,2,0)</f>
        <v>650044</v>
      </c>
      <c r="P133" s="62" t="str">
        <f aca="false">+VLOOKUP(O133,Hoja5!$B$401:$C$796,2,0)</f>
        <v>_FILIAL MAR DEL PLATA</v>
      </c>
      <c r="Q133" s="204"/>
    </row>
    <row collapsed="false" customFormat="false" customHeight="false" hidden="false" ht="15" outlineLevel="0" r="134">
      <c r="A134" s="201" t="s">
        <v>2220</v>
      </c>
      <c r="B134" s="201" t="n">
        <v>650213</v>
      </c>
      <c r="C134" s="201" t="s">
        <v>2221</v>
      </c>
      <c r="D134" s="201" t="s">
        <v>1929</v>
      </c>
      <c r="E134" s="202" t="n">
        <v>1219</v>
      </c>
      <c r="F134" s="201" t="s">
        <v>1929</v>
      </c>
      <c r="G134" s="203" t="s">
        <v>440</v>
      </c>
      <c r="H134" s="203" t="s">
        <v>1946</v>
      </c>
      <c r="I134" s="201" t="s">
        <v>2222</v>
      </c>
      <c r="J134" s="201" t="s">
        <v>158</v>
      </c>
      <c r="K134" s="202" t="n">
        <v>2</v>
      </c>
      <c r="L134" s="201" t="n">
        <v>0</v>
      </c>
      <c r="M134" s="201" t="n">
        <v>0</v>
      </c>
      <c r="N134" s="201" t="s">
        <v>437</v>
      </c>
      <c r="O134" s="62"/>
      <c r="P134" s="62"/>
      <c r="Q134" s="204"/>
    </row>
    <row collapsed="false" customFormat="false" customHeight="false" hidden="false" ht="15" outlineLevel="0" r="135">
      <c r="A135" s="201" t="s">
        <v>832</v>
      </c>
      <c r="B135" s="201" t="n">
        <v>650217</v>
      </c>
      <c r="C135" s="201" t="s">
        <v>2223</v>
      </c>
      <c r="D135" s="201" t="s">
        <v>1996</v>
      </c>
      <c r="E135" s="202" t="n">
        <v>2096</v>
      </c>
      <c r="F135" s="201" t="s">
        <v>449</v>
      </c>
      <c r="G135" s="203" t="s">
        <v>64</v>
      </c>
      <c r="H135" s="203" t="s">
        <v>2102</v>
      </c>
      <c r="I135" s="201" t="s">
        <v>2224</v>
      </c>
      <c r="J135" s="201" t="s">
        <v>151</v>
      </c>
      <c r="K135" s="202" t="n">
        <v>10</v>
      </c>
      <c r="L135" s="201" t="n">
        <v>1619</v>
      </c>
      <c r="M135" s="201" t="n">
        <v>1637</v>
      </c>
      <c r="N135" s="201" t="s">
        <v>437</v>
      </c>
      <c r="O135" s="62" t="n">
        <f aca="false">+VLOOKUP(B135,Hoja3!$A:$C,2,0)</f>
        <v>650757</v>
      </c>
      <c r="P135" s="62" t="str">
        <f aca="false">+VLOOKUP(O135,Hoja5!$B$401:$C$796,2,0)</f>
        <v>_FILIAL RECONQUISTA</v>
      </c>
      <c r="Q135" s="204"/>
    </row>
    <row collapsed="false" customFormat="false" customHeight="false" hidden="false" ht="15" outlineLevel="0" r="136">
      <c r="A136" s="201" t="s">
        <v>577</v>
      </c>
      <c r="B136" s="201" t="n">
        <v>650218</v>
      </c>
      <c r="C136" s="201" t="s">
        <v>2225</v>
      </c>
      <c r="D136" s="201" t="s">
        <v>1996</v>
      </c>
      <c r="E136" s="202" t="n">
        <v>2706</v>
      </c>
      <c r="F136" s="201" t="s">
        <v>449</v>
      </c>
      <c r="G136" s="203" t="s">
        <v>446</v>
      </c>
      <c r="H136" s="203" t="s">
        <v>2046</v>
      </c>
      <c r="I136" s="201" t="s">
        <v>2226</v>
      </c>
      <c r="J136" s="201" t="s">
        <v>217</v>
      </c>
      <c r="K136" s="202" t="n">
        <v>9</v>
      </c>
      <c r="L136" s="201" t="n">
        <v>30</v>
      </c>
      <c r="M136" s="201" t="n">
        <v>29</v>
      </c>
      <c r="N136" s="201" t="s">
        <v>437</v>
      </c>
      <c r="O136" s="62" t="n">
        <f aca="false">+VLOOKUP(B136,Hoja3!$A:$C,2,0)</f>
        <v>650188</v>
      </c>
      <c r="P136" s="62" t="str">
        <f aca="false">+VLOOKUP(O136,Hoja5!$B$401:$C$796,2,0)</f>
        <v>_FILIAL SANTA FE</v>
      </c>
      <c r="Q136" s="204"/>
    </row>
    <row collapsed="false" customFormat="false" customHeight="false" hidden="false" ht="15" outlineLevel="0" r="137">
      <c r="A137" s="201" t="s">
        <v>671</v>
      </c>
      <c r="B137" s="201" t="n">
        <v>650219</v>
      </c>
      <c r="C137" s="201" t="s">
        <v>2227</v>
      </c>
      <c r="D137" s="201" t="s">
        <v>2020</v>
      </c>
      <c r="E137" s="202" t="n">
        <v>2236</v>
      </c>
      <c r="F137" s="201" t="s">
        <v>449</v>
      </c>
      <c r="G137" s="203" t="s">
        <v>444</v>
      </c>
      <c r="H137" s="207" t="s">
        <v>2021</v>
      </c>
      <c r="I137" s="201" t="s">
        <v>2228</v>
      </c>
      <c r="J137" s="201" t="s">
        <v>364</v>
      </c>
      <c r="K137" s="202" t="n">
        <v>7</v>
      </c>
      <c r="L137" s="201" t="n">
        <v>98</v>
      </c>
      <c r="M137" s="201" t="n">
        <v>100</v>
      </c>
      <c r="N137" s="201" t="s">
        <v>437</v>
      </c>
      <c r="O137" s="62" t="n">
        <f aca="false">+VLOOKUP(B137,Hoja3!$A:$C,2,0)</f>
        <v>650461</v>
      </c>
      <c r="P137" s="62" t="str">
        <f aca="false">+VLOOKUP(O137,Hoja5!$B$401:$C$796,2,0)</f>
        <v>_FILIAL CORDOBA</v>
      </c>
      <c r="Q137" s="204" t="s">
        <v>2048</v>
      </c>
    </row>
    <row collapsed="false" customFormat="false" customHeight="false" hidden="false" ht="15" outlineLevel="0" r="138">
      <c r="A138" s="201" t="s">
        <v>808</v>
      </c>
      <c r="B138" s="201" t="n">
        <v>650220</v>
      </c>
      <c r="C138" s="201" t="s">
        <v>2229</v>
      </c>
      <c r="D138" s="201" t="s">
        <v>1996</v>
      </c>
      <c r="E138" s="202" t="n">
        <v>3428</v>
      </c>
      <c r="F138" s="201" t="s">
        <v>449</v>
      </c>
      <c r="G138" s="203" t="s">
        <v>446</v>
      </c>
      <c r="H138" s="203" t="s">
        <v>2046</v>
      </c>
      <c r="I138" s="201" t="s">
        <v>2230</v>
      </c>
      <c r="J138" s="201" t="s">
        <v>275</v>
      </c>
      <c r="K138" s="202" t="n">
        <v>10</v>
      </c>
      <c r="L138" s="201" t="n">
        <v>769</v>
      </c>
      <c r="M138" s="201" t="n">
        <v>738</v>
      </c>
      <c r="N138" s="201" t="s">
        <v>437</v>
      </c>
      <c r="O138" s="62" t="n">
        <f aca="false">+VLOOKUP(B138,Hoja3!$A:$C,2,0)</f>
        <v>650360</v>
      </c>
      <c r="P138" s="62" t="str">
        <f aca="false">+VLOOKUP(O138,Hoja5!$B$401:$C$796,2,0)</f>
        <v>_FILIAL SAN FRANCISCO</v>
      </c>
      <c r="Q138" s="204"/>
    </row>
    <row collapsed="false" customFormat="false" customHeight="false" hidden="false" ht="15" outlineLevel="0" r="139">
      <c r="A139" s="201" t="s">
        <v>649</v>
      </c>
      <c r="B139" s="201" t="n">
        <v>650221</v>
      </c>
      <c r="C139" s="201" t="s">
        <v>2231</v>
      </c>
      <c r="D139" s="201" t="s">
        <v>1996</v>
      </c>
      <c r="E139" s="202" t="n">
        <v>2183</v>
      </c>
      <c r="F139" s="201" t="s">
        <v>449</v>
      </c>
      <c r="G139" s="203" t="s">
        <v>446</v>
      </c>
      <c r="H139" s="203" t="s">
        <v>2046</v>
      </c>
      <c r="I139" s="201" t="s">
        <v>2232</v>
      </c>
      <c r="J139" s="201" t="s">
        <v>271</v>
      </c>
      <c r="K139" s="202" t="n">
        <v>10</v>
      </c>
      <c r="L139" s="201" t="n">
        <v>75</v>
      </c>
      <c r="M139" s="201" t="n">
        <v>75</v>
      </c>
      <c r="N139" s="201" t="s">
        <v>437</v>
      </c>
      <c r="O139" s="62" t="n">
        <f aca="false">+VLOOKUP(B139,Hoja3!$A:$C,2,0)</f>
        <v>650360</v>
      </c>
      <c r="P139" s="62" t="str">
        <f aca="false">+VLOOKUP(O139,Hoja5!$B$401:$C$796,2,0)</f>
        <v>_FILIAL SAN FRANCISCO</v>
      </c>
      <c r="Q139" s="204"/>
    </row>
    <row collapsed="false" customFormat="false" customHeight="false" hidden="false" ht="15" outlineLevel="0" r="140">
      <c r="A140" s="201" t="s">
        <v>2233</v>
      </c>
      <c r="B140" s="201" t="n">
        <v>650222</v>
      </c>
      <c r="C140" s="201" t="s">
        <v>2234</v>
      </c>
      <c r="D140" s="201" t="s">
        <v>1996</v>
      </c>
      <c r="E140" s="202" t="n">
        <v>2151</v>
      </c>
      <c r="F140" s="201" t="s">
        <v>1929</v>
      </c>
      <c r="G140" s="203" t="s">
        <v>73</v>
      </c>
      <c r="H140" s="203" t="s">
        <v>2024</v>
      </c>
      <c r="I140" s="201" t="s">
        <v>2235</v>
      </c>
      <c r="J140" s="201" t="s">
        <v>213</v>
      </c>
      <c r="K140" s="202" t="n">
        <v>13</v>
      </c>
      <c r="L140" s="201" t="n">
        <v>0</v>
      </c>
      <c r="M140" s="201" t="n">
        <v>0</v>
      </c>
      <c r="N140" s="201" t="s">
        <v>437</v>
      </c>
      <c r="O140" s="62"/>
      <c r="P140" s="62"/>
      <c r="Q140" s="204"/>
    </row>
    <row collapsed="false" customFormat="false" customHeight="false" hidden="false" ht="15" outlineLevel="0" r="141">
      <c r="A141" s="201" t="s">
        <v>813</v>
      </c>
      <c r="B141" s="201" t="n">
        <v>650226</v>
      </c>
      <c r="C141" s="201" t="s">
        <v>2236</v>
      </c>
      <c r="D141" s="201" t="s">
        <v>2198</v>
      </c>
      <c r="E141" s="202" t="n">
        <v>1998</v>
      </c>
      <c r="F141" s="201" t="s">
        <v>449</v>
      </c>
      <c r="G141" s="203" t="s">
        <v>439</v>
      </c>
      <c r="H141" s="203" t="s">
        <v>2002</v>
      </c>
      <c r="I141" s="201" t="s">
        <v>2237</v>
      </c>
      <c r="J141" s="201" t="s">
        <v>359</v>
      </c>
      <c r="K141" s="202" t="n">
        <v>1</v>
      </c>
      <c r="L141" s="201" t="n">
        <v>882</v>
      </c>
      <c r="M141" s="201" t="n">
        <v>901</v>
      </c>
      <c r="N141" s="201" t="s">
        <v>438</v>
      </c>
      <c r="O141" s="62" t="n">
        <f aca="false">+VLOOKUP(B141,Hoja3!$A:$C,2,0)</f>
        <v>650226</v>
      </c>
      <c r="P141" s="62" t="str">
        <f aca="false">+VLOOKUP(O141,Hoja5!$B$401:$C$796,2,0)</f>
        <v>_FILIAL SANTA ROSA</v>
      </c>
      <c r="Q141" s="204"/>
    </row>
    <row collapsed="false" customFormat="false" customHeight="false" hidden="false" ht="15" outlineLevel="0" r="142">
      <c r="A142" s="201" t="s">
        <v>2238</v>
      </c>
      <c r="B142" s="201" t="n">
        <v>650227</v>
      </c>
      <c r="C142" s="201" t="s">
        <v>2236</v>
      </c>
      <c r="D142" s="201" t="s">
        <v>2198</v>
      </c>
      <c r="E142" s="202" t="n">
        <v>1998</v>
      </c>
      <c r="F142" s="201" t="s">
        <v>1929</v>
      </c>
      <c r="G142" s="203" t="s">
        <v>439</v>
      </c>
      <c r="H142" s="203" t="s">
        <v>2002</v>
      </c>
      <c r="I142" s="201" t="s">
        <v>2237</v>
      </c>
      <c r="J142" s="201" t="s">
        <v>359</v>
      </c>
      <c r="K142" s="202" t="n">
        <v>1</v>
      </c>
      <c r="L142" s="201" t="n">
        <v>0</v>
      </c>
      <c r="M142" s="201" t="n">
        <v>0</v>
      </c>
      <c r="N142" s="201" t="s">
        <v>437</v>
      </c>
      <c r="O142" s="62"/>
      <c r="P142" s="62"/>
      <c r="Q142" s="204"/>
    </row>
    <row collapsed="false" customFormat="false" customHeight="false" hidden="false" ht="15" outlineLevel="0" r="143">
      <c r="A143" s="201" t="s">
        <v>541</v>
      </c>
      <c r="B143" s="201" t="n">
        <v>650228</v>
      </c>
      <c r="C143" s="201" t="s">
        <v>2239</v>
      </c>
      <c r="D143" s="201" t="s">
        <v>1996</v>
      </c>
      <c r="E143" s="202" t="n">
        <v>2155</v>
      </c>
      <c r="F143" s="201" t="s">
        <v>449</v>
      </c>
      <c r="G143" s="203" t="s">
        <v>446</v>
      </c>
      <c r="H143" s="203" t="s">
        <v>2046</v>
      </c>
      <c r="I143" s="201" t="s">
        <v>2240</v>
      </c>
      <c r="J143" s="201" t="s">
        <v>268</v>
      </c>
      <c r="K143" s="202" t="n">
        <v>9</v>
      </c>
      <c r="L143" s="201" t="n">
        <v>13</v>
      </c>
      <c r="M143" s="201" t="n">
        <v>10</v>
      </c>
      <c r="N143" s="201" t="s">
        <v>437</v>
      </c>
      <c r="O143" s="62" t="n">
        <f aca="false">+VLOOKUP(B143,Hoja3!$A:$C,2,0)</f>
        <v>650360</v>
      </c>
      <c r="P143" s="62" t="str">
        <f aca="false">+VLOOKUP(O143,Hoja5!$B$401:$C$796,2,0)</f>
        <v>_FILIAL SAN FRANCISCO</v>
      </c>
      <c r="Q143" s="204"/>
    </row>
    <row collapsed="false" customFormat="false" customHeight="false" hidden="false" ht="15" outlineLevel="0" r="144">
      <c r="A144" s="201" t="s">
        <v>457</v>
      </c>
      <c r="B144" s="201" t="n">
        <v>650231</v>
      </c>
      <c r="C144" s="201" t="s">
        <v>2241</v>
      </c>
      <c r="D144" s="201" t="s">
        <v>1996</v>
      </c>
      <c r="E144" s="202" t="n">
        <v>2171</v>
      </c>
      <c r="F144" s="201" t="s">
        <v>449</v>
      </c>
      <c r="G144" s="203" t="s">
        <v>446</v>
      </c>
      <c r="H144" s="203" t="s">
        <v>2046</v>
      </c>
      <c r="I144" s="201" t="s">
        <v>2242</v>
      </c>
      <c r="J144" s="201" t="s">
        <v>278</v>
      </c>
      <c r="K144" s="202" t="n">
        <v>10</v>
      </c>
      <c r="L144" s="201" t="n">
        <v>0</v>
      </c>
      <c r="M144" s="201" t="n">
        <v>0</v>
      </c>
      <c r="N144" s="201" t="s">
        <v>437</v>
      </c>
      <c r="O144" s="62" t="n">
        <v>650360</v>
      </c>
      <c r="P144" s="62" t="str">
        <f aca="false">+VLOOKUP(O144,Hoja5!$B$401:$C$796,2,0)</f>
        <v>_FILIAL SAN FRANCISCO</v>
      </c>
      <c r="Q144" s="204"/>
    </row>
    <row collapsed="false" customFormat="false" customHeight="false" hidden="false" ht="15" outlineLevel="0" r="145">
      <c r="A145" s="201" t="s">
        <v>650</v>
      </c>
      <c r="B145" s="201" t="n">
        <v>650232</v>
      </c>
      <c r="C145" s="201" t="s">
        <v>2243</v>
      </c>
      <c r="D145" s="201" t="s">
        <v>1996</v>
      </c>
      <c r="E145" s="202" t="n">
        <v>2699</v>
      </c>
      <c r="F145" s="201" t="s">
        <v>449</v>
      </c>
      <c r="G145" s="203" t="s">
        <v>73</v>
      </c>
      <c r="H145" s="203" t="s">
        <v>2024</v>
      </c>
      <c r="I145" s="201" t="s">
        <v>2055</v>
      </c>
      <c r="J145" s="201" t="s">
        <v>224</v>
      </c>
      <c r="K145" s="202" t="n">
        <v>13</v>
      </c>
      <c r="L145" s="201" t="n">
        <v>75</v>
      </c>
      <c r="M145" s="201" t="n">
        <v>76</v>
      </c>
      <c r="N145" s="201" t="s">
        <v>437</v>
      </c>
      <c r="O145" s="62" t="n">
        <f aca="false">+VLOOKUP(B145,Hoja3!$A:$C,2,0)</f>
        <v>650400</v>
      </c>
      <c r="P145" s="62" t="str">
        <f aca="false">+VLOOKUP(O145,Hoja5!$B$401:$C$796,2,0)</f>
        <v>_AUTORIZACIONES INTERIOR SUC. ROSARIO</v>
      </c>
      <c r="Q145" s="204"/>
    </row>
    <row collapsed="false" customFormat="false" customHeight="false" hidden="false" ht="15" outlineLevel="0" r="146">
      <c r="A146" s="201" t="s">
        <v>772</v>
      </c>
      <c r="B146" s="201" t="n">
        <v>650236</v>
      </c>
      <c r="C146" s="201" t="s">
        <v>2244</v>
      </c>
      <c r="D146" s="201" t="s">
        <v>2020</v>
      </c>
      <c r="E146" s="202" t="n">
        <v>2285</v>
      </c>
      <c r="F146" s="201" t="s">
        <v>449</v>
      </c>
      <c r="G146" s="203" t="s">
        <v>444</v>
      </c>
      <c r="H146" s="207" t="s">
        <v>2021</v>
      </c>
      <c r="I146" s="201" t="s">
        <v>2245</v>
      </c>
      <c r="J146" s="201" t="s">
        <v>292</v>
      </c>
      <c r="K146" s="202" t="n">
        <v>7</v>
      </c>
      <c r="L146" s="201" t="n">
        <v>377</v>
      </c>
      <c r="M146" s="201" t="n">
        <v>384</v>
      </c>
      <c r="N146" s="201" t="s">
        <v>437</v>
      </c>
      <c r="O146" s="62" t="n">
        <f aca="false">+VLOOKUP(B146,Hoja3!$A:$C,2,0)</f>
        <v>650171</v>
      </c>
      <c r="P146" s="62" t="str">
        <f aca="false">+VLOOKUP(O146,Hoja5!$B$401:$C$796,2,0)</f>
        <v>_FILIAL VILLA MARÍA</v>
      </c>
      <c r="Q146" s="204"/>
    </row>
    <row collapsed="false" customFormat="false" customHeight="false" hidden="false" ht="15" outlineLevel="0" r="147">
      <c r="A147" s="201" t="s">
        <v>641</v>
      </c>
      <c r="B147" s="201" t="n">
        <v>650237</v>
      </c>
      <c r="C147" s="201" t="s">
        <v>1997</v>
      </c>
      <c r="D147" s="201" t="s">
        <v>1929</v>
      </c>
      <c r="E147" s="202" t="n">
        <v>1367</v>
      </c>
      <c r="F147" s="201" t="s">
        <v>449</v>
      </c>
      <c r="G147" s="203" t="s">
        <v>1941</v>
      </c>
      <c r="H147" s="203" t="s">
        <v>1942</v>
      </c>
      <c r="I147" s="201" t="s">
        <v>1998</v>
      </c>
      <c r="J147" s="201" t="s">
        <v>296</v>
      </c>
      <c r="K147" s="202" t="n">
        <v>2</v>
      </c>
      <c r="L147" s="201" t="n">
        <v>71</v>
      </c>
      <c r="M147" s="201" t="n">
        <v>69</v>
      </c>
      <c r="N147" s="201" t="s">
        <v>437</v>
      </c>
      <c r="O147" s="62" t="n">
        <f aca="false">+VLOOKUP(B147,Hoja3!$A:$C,2,0)</f>
        <v>650321</v>
      </c>
      <c r="P147" s="62" t="str">
        <f aca="false">+VLOOKUP(O147,Hoja5!$B$401:$C$796,2,0)</f>
        <v>_FILIAL BAHIA BLANCA</v>
      </c>
      <c r="Q147" s="204"/>
    </row>
    <row collapsed="false" customFormat="false" customHeight="false" hidden="false" ht="15" outlineLevel="0" r="148">
      <c r="A148" s="201" t="s">
        <v>2246</v>
      </c>
      <c r="B148" s="201" t="n">
        <v>650240</v>
      </c>
      <c r="C148" s="201" t="s">
        <v>2247</v>
      </c>
      <c r="D148" s="201" t="s">
        <v>1996</v>
      </c>
      <c r="E148" s="202" t="n">
        <v>2102</v>
      </c>
      <c r="F148" s="201" t="s">
        <v>1996</v>
      </c>
      <c r="G148" s="203" t="s">
        <v>73</v>
      </c>
      <c r="H148" s="203" t="s">
        <v>2024</v>
      </c>
      <c r="I148" s="201" t="s">
        <v>2248</v>
      </c>
      <c r="J148" s="201" t="s">
        <v>204</v>
      </c>
      <c r="K148" s="202" t="n">
        <v>13</v>
      </c>
      <c r="L148" s="201" t="n">
        <v>0</v>
      </c>
      <c r="M148" s="201" t="n">
        <v>0</v>
      </c>
      <c r="N148" s="201" t="s">
        <v>437</v>
      </c>
      <c r="O148" s="62"/>
      <c r="P148" s="62"/>
      <c r="Q148" s="204"/>
    </row>
    <row collapsed="false" customFormat="false" customHeight="false" hidden="false" ht="15" outlineLevel="0" r="149">
      <c r="A149" s="201" t="s">
        <v>2249</v>
      </c>
      <c r="B149" s="201" t="n">
        <v>650241</v>
      </c>
      <c r="C149" s="201" t="s">
        <v>2250</v>
      </c>
      <c r="D149" s="201" t="s">
        <v>1996</v>
      </c>
      <c r="E149" s="202" t="n">
        <v>2700</v>
      </c>
      <c r="F149" s="201" t="s">
        <v>1929</v>
      </c>
      <c r="G149" s="203" t="s">
        <v>73</v>
      </c>
      <c r="H149" s="203" t="s">
        <v>2024</v>
      </c>
      <c r="I149" s="201" t="s">
        <v>2087</v>
      </c>
      <c r="J149" s="201" t="s">
        <v>232</v>
      </c>
      <c r="K149" s="202" t="n">
        <v>13</v>
      </c>
      <c r="L149" s="201" t="n">
        <v>0</v>
      </c>
      <c r="M149" s="201" t="n">
        <v>0</v>
      </c>
      <c r="N149" s="201" t="s">
        <v>437</v>
      </c>
      <c r="O149" s="62"/>
      <c r="P149" s="62"/>
      <c r="Q149" s="204"/>
    </row>
    <row collapsed="false" customFormat="false" customHeight="false" hidden="false" ht="15" outlineLevel="0" r="150">
      <c r="A150" s="201" t="s">
        <v>2251</v>
      </c>
      <c r="B150" s="201" t="n">
        <v>650244</v>
      </c>
      <c r="C150" s="201" t="s">
        <v>2063</v>
      </c>
      <c r="D150" s="201" t="s">
        <v>1996</v>
      </c>
      <c r="E150" s="202" t="n">
        <v>2106</v>
      </c>
      <c r="F150" s="201" t="s">
        <v>1929</v>
      </c>
      <c r="G150" s="203" t="s">
        <v>73</v>
      </c>
      <c r="H150" s="203" t="s">
        <v>2024</v>
      </c>
      <c r="I150" s="201" t="s">
        <v>2064</v>
      </c>
      <c r="J150" s="201" t="s">
        <v>231</v>
      </c>
      <c r="K150" s="202" t="n">
        <v>13</v>
      </c>
      <c r="L150" s="201" t="n">
        <v>0</v>
      </c>
      <c r="M150" s="201" t="n">
        <v>0</v>
      </c>
      <c r="N150" s="201" t="s">
        <v>437</v>
      </c>
      <c r="O150" s="62"/>
      <c r="P150" s="62"/>
      <c r="Q150" s="204"/>
    </row>
    <row collapsed="false" customFormat="false" customHeight="false" hidden="false" ht="15" outlineLevel="0" r="151">
      <c r="A151" s="201" t="s">
        <v>2252</v>
      </c>
      <c r="B151" s="201" t="n">
        <v>650247</v>
      </c>
      <c r="C151" s="201" t="s">
        <v>2253</v>
      </c>
      <c r="D151" s="201" t="s">
        <v>2198</v>
      </c>
      <c r="E151" s="202" t="n">
        <v>3133</v>
      </c>
      <c r="F151" s="201" t="s">
        <v>1929</v>
      </c>
      <c r="G151" s="203" t="s">
        <v>439</v>
      </c>
      <c r="H151" s="203" t="s">
        <v>2002</v>
      </c>
      <c r="I151" s="201" t="s">
        <v>2254</v>
      </c>
      <c r="J151" s="201" t="s">
        <v>360</v>
      </c>
      <c r="K151" s="202" t="n">
        <v>1</v>
      </c>
      <c r="L151" s="201" t="n">
        <v>0</v>
      </c>
      <c r="M151" s="201" t="n">
        <v>0</v>
      </c>
      <c r="N151" s="201" t="s">
        <v>437</v>
      </c>
      <c r="O151" s="62"/>
      <c r="P151" s="62"/>
      <c r="Q151" s="204"/>
    </row>
    <row collapsed="false" customFormat="false" customHeight="false" hidden="false" ht="15" outlineLevel="0" r="152">
      <c r="A152" s="201" t="s">
        <v>752</v>
      </c>
      <c r="B152" s="201" t="n">
        <v>650250</v>
      </c>
      <c r="C152" s="201" t="s">
        <v>2255</v>
      </c>
      <c r="D152" s="201" t="s">
        <v>2020</v>
      </c>
      <c r="E152" s="202" t="n">
        <v>2298</v>
      </c>
      <c r="F152" s="201" t="s">
        <v>449</v>
      </c>
      <c r="G152" s="203" t="s">
        <v>446</v>
      </c>
      <c r="H152" s="203" t="s">
        <v>2046</v>
      </c>
      <c r="I152" s="201" t="s">
        <v>2256</v>
      </c>
      <c r="J152" s="201" t="s">
        <v>281</v>
      </c>
      <c r="K152" s="202" t="n">
        <v>9</v>
      </c>
      <c r="L152" s="201" t="n">
        <v>238</v>
      </c>
      <c r="M152" s="201" t="n">
        <v>231</v>
      </c>
      <c r="N152" s="201" t="s">
        <v>437</v>
      </c>
      <c r="O152" s="62" t="n">
        <f aca="false">+VLOOKUP(B152,Hoja3!$A:$C,2,0)</f>
        <v>650360</v>
      </c>
      <c r="P152" s="62" t="str">
        <f aca="false">+VLOOKUP(O152,Hoja5!$B$401:$C$796,2,0)</f>
        <v>_FILIAL SAN FRANCISCO</v>
      </c>
      <c r="Q152" s="204"/>
    </row>
    <row collapsed="false" customFormat="false" customHeight="false" hidden="false" ht="15" outlineLevel="0" r="153">
      <c r="A153" s="201" t="s">
        <v>458</v>
      </c>
      <c r="B153" s="201" t="n">
        <v>650252</v>
      </c>
      <c r="C153" s="201" t="s">
        <v>2257</v>
      </c>
      <c r="D153" s="201" t="s">
        <v>1996</v>
      </c>
      <c r="E153" s="202" t="n">
        <v>3455</v>
      </c>
      <c r="F153" s="201" t="s">
        <v>449</v>
      </c>
      <c r="G153" s="203" t="s">
        <v>73</v>
      </c>
      <c r="H153" s="203" t="s">
        <v>2024</v>
      </c>
      <c r="I153" s="201" t="s">
        <v>2258</v>
      </c>
      <c r="J153" s="201" t="s">
        <v>215</v>
      </c>
      <c r="K153" s="202" t="n">
        <v>13</v>
      </c>
      <c r="L153" s="201" t="n">
        <v>0</v>
      </c>
      <c r="M153" s="201" t="n">
        <v>0</v>
      </c>
      <c r="N153" s="201" t="s">
        <v>437</v>
      </c>
      <c r="O153" s="62" t="n">
        <v>650400</v>
      </c>
      <c r="P153" s="62" t="str">
        <f aca="false">+VLOOKUP(O153,Hoja5!$B$401:$C$796,2,0)</f>
        <v>_AUTORIZACIONES INTERIOR SUC. ROSARIO</v>
      </c>
      <c r="Q153" s="204"/>
    </row>
    <row collapsed="false" customFormat="false" customHeight="false" hidden="false" ht="15" outlineLevel="0" r="154">
      <c r="A154" s="201" t="s">
        <v>2259</v>
      </c>
      <c r="B154" s="201" t="n">
        <v>650257</v>
      </c>
      <c r="C154" s="201" t="s">
        <v>2260</v>
      </c>
      <c r="D154" s="201" t="s">
        <v>2020</v>
      </c>
      <c r="E154" s="202" t="n">
        <v>2248</v>
      </c>
      <c r="F154" s="201" t="s">
        <v>1929</v>
      </c>
      <c r="G154" s="203" t="s">
        <v>444</v>
      </c>
      <c r="H154" s="207" t="s">
        <v>2021</v>
      </c>
      <c r="I154" s="201" t="s">
        <v>2261</v>
      </c>
      <c r="J154" s="201" t="s">
        <v>287</v>
      </c>
      <c r="K154" s="202" t="n">
        <v>7</v>
      </c>
      <c r="L154" s="201" t="n">
        <v>0</v>
      </c>
      <c r="M154" s="201" t="n">
        <v>0</v>
      </c>
      <c r="N154" s="201" t="s">
        <v>437</v>
      </c>
      <c r="O154" s="62"/>
      <c r="P154" s="62"/>
      <c r="Q154" s="204"/>
    </row>
    <row collapsed="false" customFormat="false" customHeight="false" hidden="false" ht="15" outlineLevel="0" r="155">
      <c r="A155" s="201" t="s">
        <v>2262</v>
      </c>
      <c r="B155" s="201" t="n">
        <v>650259</v>
      </c>
      <c r="C155" s="201" t="s">
        <v>2263</v>
      </c>
      <c r="D155" s="201" t="s">
        <v>1929</v>
      </c>
      <c r="E155" s="202" t="n">
        <v>1223</v>
      </c>
      <c r="F155" s="201" t="s">
        <v>1929</v>
      </c>
      <c r="G155" s="203" t="s">
        <v>2264</v>
      </c>
      <c r="H155" s="203" t="s">
        <v>1946</v>
      </c>
      <c r="I155" s="201" t="s">
        <v>2265</v>
      </c>
      <c r="J155" s="201" t="s">
        <v>291</v>
      </c>
      <c r="K155" s="202" t="n">
        <v>4</v>
      </c>
      <c r="L155" s="201" t="n">
        <v>0</v>
      </c>
      <c r="M155" s="201" t="n">
        <v>0</v>
      </c>
      <c r="N155" s="201" t="s">
        <v>437</v>
      </c>
      <c r="O155" s="62"/>
      <c r="P155" s="62"/>
      <c r="Q155" s="204"/>
    </row>
    <row collapsed="false" customFormat="false" customHeight="false" hidden="false" ht="15" outlineLevel="0" r="156">
      <c r="A156" s="201" t="s">
        <v>573</v>
      </c>
      <c r="B156" s="201" t="n">
        <v>650260</v>
      </c>
      <c r="C156" s="201" t="s">
        <v>2266</v>
      </c>
      <c r="D156" s="201" t="s">
        <v>1929</v>
      </c>
      <c r="E156" s="202" t="n">
        <v>3135</v>
      </c>
      <c r="F156" s="201" t="s">
        <v>449</v>
      </c>
      <c r="G156" s="203" t="s">
        <v>454</v>
      </c>
      <c r="H156" s="203" t="s">
        <v>1930</v>
      </c>
      <c r="I156" s="201" t="s">
        <v>1933</v>
      </c>
      <c r="J156" s="201" t="s">
        <v>214</v>
      </c>
      <c r="K156" s="202" t="n">
        <v>3</v>
      </c>
      <c r="L156" s="201" t="n">
        <v>28</v>
      </c>
      <c r="M156" s="201" t="n">
        <v>28</v>
      </c>
      <c r="N156" s="201" t="s">
        <v>437</v>
      </c>
      <c r="O156" s="62" t="n">
        <f aca="false">+VLOOKUP(B156,Hoja3!$A:$C,2,0)</f>
        <v>650330</v>
      </c>
      <c r="P156" s="62" t="str">
        <f aca="false">+VLOOKUP(O156,Hoja5!$B$401:$C$796,2,0)</f>
        <v>_FILIAL PERGAMINO</v>
      </c>
      <c r="Q156" s="204"/>
    </row>
    <row collapsed="false" customFormat="false" customHeight="false" hidden="false" ht="15" outlineLevel="0" r="157">
      <c r="A157" s="201" t="s">
        <v>711</v>
      </c>
      <c r="B157" s="201" t="n">
        <v>650261</v>
      </c>
      <c r="C157" s="201" t="s">
        <v>2267</v>
      </c>
      <c r="D157" s="201" t="s">
        <v>1996</v>
      </c>
      <c r="E157" s="202" t="n">
        <v>3195</v>
      </c>
      <c r="F157" s="201" t="s">
        <v>449</v>
      </c>
      <c r="G157" s="203" t="s">
        <v>73</v>
      </c>
      <c r="H157" s="203" t="s">
        <v>2024</v>
      </c>
      <c r="I157" s="201" t="s">
        <v>2268</v>
      </c>
      <c r="J157" s="201" t="s">
        <v>269</v>
      </c>
      <c r="K157" s="202" t="n">
        <v>13</v>
      </c>
      <c r="L157" s="201" t="n">
        <v>150</v>
      </c>
      <c r="M157" s="201" t="n">
        <v>150</v>
      </c>
      <c r="N157" s="201" t="s">
        <v>437</v>
      </c>
      <c r="O157" s="62" t="n">
        <f aca="false">+VLOOKUP(B157,Hoja3!$A:$C,2,0)</f>
        <v>650497</v>
      </c>
      <c r="P157" s="62" t="str">
        <f aca="false">+VLOOKUP(O157,Hoja5!$B$401:$C$796,2,0)</f>
        <v>_FILIAL VENADO TUERTO</v>
      </c>
      <c r="Q157" s="204"/>
    </row>
    <row collapsed="false" customFormat="false" customHeight="false" hidden="false" ht="15" outlineLevel="0" r="158">
      <c r="A158" s="201" t="s">
        <v>561</v>
      </c>
      <c r="B158" s="201" t="n">
        <v>650264</v>
      </c>
      <c r="C158" s="201" t="s">
        <v>2269</v>
      </c>
      <c r="D158" s="201" t="s">
        <v>1996</v>
      </c>
      <c r="E158" s="202" t="n">
        <v>2169</v>
      </c>
      <c r="F158" s="201" t="s">
        <v>449</v>
      </c>
      <c r="G158" s="203" t="s">
        <v>64</v>
      </c>
      <c r="H158" s="203" t="s">
        <v>2102</v>
      </c>
      <c r="I158" s="201" t="s">
        <v>2270</v>
      </c>
      <c r="J158" s="201" t="s">
        <v>196</v>
      </c>
      <c r="K158" s="202" t="n">
        <v>10</v>
      </c>
      <c r="L158" s="201" t="n">
        <v>23</v>
      </c>
      <c r="M158" s="201" t="n">
        <v>23</v>
      </c>
      <c r="N158" s="201" t="s">
        <v>437</v>
      </c>
      <c r="O158" s="62" t="n">
        <f aca="false">+VLOOKUP(B158,Hoja3!$A:$C,2,0)</f>
        <v>650757</v>
      </c>
      <c r="P158" s="62" t="str">
        <f aca="false">+VLOOKUP(O158,Hoja5!$B$401:$C$796,2,0)</f>
        <v>_FILIAL RECONQUISTA</v>
      </c>
      <c r="Q158" s="204"/>
    </row>
    <row collapsed="false" customFormat="false" customHeight="false" hidden="false" ht="15" outlineLevel="0" r="159">
      <c r="A159" s="201" t="s">
        <v>2271</v>
      </c>
      <c r="B159" s="201" t="n">
        <v>650265</v>
      </c>
      <c r="C159" s="201" t="s">
        <v>2272</v>
      </c>
      <c r="D159" s="201" t="s">
        <v>1996</v>
      </c>
      <c r="E159" s="202" t="n">
        <v>2125</v>
      </c>
      <c r="F159" s="201" t="s">
        <v>1996</v>
      </c>
      <c r="G159" s="203" t="s">
        <v>64</v>
      </c>
      <c r="H159" s="203" t="s">
        <v>2102</v>
      </c>
      <c r="I159" s="201" t="s">
        <v>2273</v>
      </c>
      <c r="J159" s="201" t="s">
        <v>185</v>
      </c>
      <c r="K159" s="202" t="n">
        <v>10</v>
      </c>
      <c r="L159" s="201" t="n">
        <v>0</v>
      </c>
      <c r="M159" s="201" t="n">
        <v>0</v>
      </c>
      <c r="N159" s="201" t="s">
        <v>437</v>
      </c>
      <c r="O159" s="62"/>
      <c r="P159" s="62"/>
      <c r="Q159" s="204"/>
    </row>
    <row collapsed="false" customFormat="false" customHeight="false" hidden="false" ht="15" outlineLevel="0" r="160">
      <c r="A160" s="201" t="s">
        <v>756</v>
      </c>
      <c r="B160" s="201" t="n">
        <v>650267</v>
      </c>
      <c r="C160" s="201" t="s">
        <v>2274</v>
      </c>
      <c r="D160" s="201" t="s">
        <v>2209</v>
      </c>
      <c r="E160" s="202" t="n">
        <v>3291</v>
      </c>
      <c r="F160" s="201" t="s">
        <v>449</v>
      </c>
      <c r="G160" s="203" t="s">
        <v>446</v>
      </c>
      <c r="H160" s="203" t="s">
        <v>2046</v>
      </c>
      <c r="I160" s="201" t="s">
        <v>2275</v>
      </c>
      <c r="J160" s="201" t="s">
        <v>148</v>
      </c>
      <c r="K160" s="202" t="n">
        <v>9</v>
      </c>
      <c r="L160" s="201" t="n">
        <v>245</v>
      </c>
      <c r="M160" s="201" t="n">
        <v>236</v>
      </c>
      <c r="N160" s="201" t="s">
        <v>437</v>
      </c>
      <c r="O160" s="62" t="n">
        <f aca="false">+VLOOKUP(B160,Hoja3!$A:$C,2,0)</f>
        <v>650848</v>
      </c>
      <c r="P160" s="62" t="str">
        <f aca="false">+VLOOKUP(O160,Hoja5!$B$401:$C$796,2,0)</f>
        <v>_FILIAL PARANA</v>
      </c>
      <c r="Q160" s="204"/>
    </row>
    <row collapsed="false" customFormat="false" customHeight="false" hidden="false" ht="15" outlineLevel="0" r="161">
      <c r="A161" s="201" t="s">
        <v>786</v>
      </c>
      <c r="B161" s="201" t="n">
        <v>650268</v>
      </c>
      <c r="C161" s="201" t="s">
        <v>2276</v>
      </c>
      <c r="D161" s="201" t="s">
        <v>2020</v>
      </c>
      <c r="E161" s="202" t="n">
        <v>3365</v>
      </c>
      <c r="F161" s="201" t="s">
        <v>449</v>
      </c>
      <c r="G161" s="203" t="s">
        <v>446</v>
      </c>
      <c r="H161" s="203" t="s">
        <v>2046</v>
      </c>
      <c r="I161" s="201" t="s">
        <v>2277</v>
      </c>
      <c r="J161" s="201" t="s">
        <v>286</v>
      </c>
      <c r="K161" s="202" t="n">
        <v>9</v>
      </c>
      <c r="L161" s="201" t="n">
        <v>464</v>
      </c>
      <c r="M161" s="201" t="n">
        <v>438</v>
      </c>
      <c r="N161" s="201" t="s">
        <v>437</v>
      </c>
      <c r="O161" s="62" t="n">
        <f aca="false">+VLOOKUP(B161,Hoja3!$A:$C,2,0)</f>
        <v>650360</v>
      </c>
      <c r="P161" s="62" t="str">
        <f aca="false">+VLOOKUP(O161,Hoja5!$B$401:$C$796,2,0)</f>
        <v>_FILIAL SAN FRANCISCO</v>
      </c>
      <c r="Q161" s="204"/>
    </row>
    <row collapsed="false" customFormat="false" customHeight="false" hidden="false" ht="15" outlineLevel="0" r="162">
      <c r="A162" s="201" t="s">
        <v>2278</v>
      </c>
      <c r="B162" s="201" t="n">
        <v>650269</v>
      </c>
      <c r="C162" s="201" t="s">
        <v>2279</v>
      </c>
      <c r="D162" s="201" t="s">
        <v>2020</v>
      </c>
      <c r="E162" s="202" t="n">
        <v>2301</v>
      </c>
      <c r="F162" s="201" t="s">
        <v>1996</v>
      </c>
      <c r="G162" s="203" t="s">
        <v>445</v>
      </c>
      <c r="H162" s="203" t="s">
        <v>2179</v>
      </c>
      <c r="I162" s="201" t="s">
        <v>2180</v>
      </c>
      <c r="J162" s="201" t="s">
        <v>340</v>
      </c>
      <c r="K162" s="202" t="n">
        <v>8</v>
      </c>
      <c r="L162" s="201" t="n">
        <v>0</v>
      </c>
      <c r="M162" s="201" t="n">
        <v>0</v>
      </c>
      <c r="N162" s="201" t="s">
        <v>437</v>
      </c>
      <c r="O162" s="62"/>
      <c r="P162" s="62"/>
      <c r="Q162" s="204"/>
    </row>
    <row collapsed="false" customFormat="false" customHeight="false" hidden="false" ht="15" outlineLevel="0" r="163">
      <c r="A163" s="201" t="s">
        <v>640</v>
      </c>
      <c r="B163" s="201" t="n">
        <v>650271</v>
      </c>
      <c r="C163" s="201" t="s">
        <v>2280</v>
      </c>
      <c r="D163" s="201" t="s">
        <v>1996</v>
      </c>
      <c r="E163" s="202" t="n">
        <v>2108</v>
      </c>
      <c r="F163" s="201" t="s">
        <v>449</v>
      </c>
      <c r="G163" s="203" t="s">
        <v>446</v>
      </c>
      <c r="H163" s="203" t="s">
        <v>2046</v>
      </c>
      <c r="I163" s="201" t="s">
        <v>2281</v>
      </c>
      <c r="J163" s="201" t="s">
        <v>277</v>
      </c>
      <c r="K163" s="202" t="n">
        <v>10</v>
      </c>
      <c r="L163" s="201" t="n">
        <v>70</v>
      </c>
      <c r="M163" s="201" t="n">
        <v>68</v>
      </c>
      <c r="N163" s="201" t="s">
        <v>437</v>
      </c>
      <c r="O163" s="62" t="n">
        <f aca="false">+VLOOKUP(B163,Hoja3!$A:$C,2,0)</f>
        <v>650360</v>
      </c>
      <c r="P163" s="62" t="str">
        <f aca="false">+VLOOKUP(O163,Hoja5!$B$401:$C$796,2,0)</f>
        <v>_FILIAL SAN FRANCISCO</v>
      </c>
      <c r="Q163" s="204"/>
    </row>
    <row collapsed="false" customFormat="false" customHeight="false" hidden="false" ht="15" outlineLevel="0" r="164">
      <c r="A164" s="201" t="s">
        <v>795</v>
      </c>
      <c r="B164" s="201" t="n">
        <v>650273</v>
      </c>
      <c r="C164" s="201" t="s">
        <v>2282</v>
      </c>
      <c r="D164" s="201" t="s">
        <v>1996</v>
      </c>
      <c r="E164" s="202" t="n">
        <v>2138</v>
      </c>
      <c r="F164" s="201" t="s">
        <v>449</v>
      </c>
      <c r="G164" s="203" t="s">
        <v>64</v>
      </c>
      <c r="H164" s="203" t="s">
        <v>2102</v>
      </c>
      <c r="I164" s="201" t="s">
        <v>2283</v>
      </c>
      <c r="J164" s="201" t="s">
        <v>162</v>
      </c>
      <c r="K164" s="202" t="n">
        <v>10</v>
      </c>
      <c r="L164" s="201" t="n">
        <v>509</v>
      </c>
      <c r="M164" s="201" t="n">
        <v>512</v>
      </c>
      <c r="N164" s="201" t="s">
        <v>437</v>
      </c>
      <c r="O164" s="62" t="n">
        <f aca="false">+VLOOKUP(B164,Hoja3!$A:$C,2,0)</f>
        <v>650757</v>
      </c>
      <c r="P164" s="62" t="str">
        <f aca="false">+VLOOKUP(O164,Hoja5!$B$401:$C$796,2,0)</f>
        <v>_FILIAL RECONQUISTA</v>
      </c>
      <c r="Q164" s="204"/>
    </row>
    <row collapsed="false" customFormat="false" customHeight="false" hidden="false" ht="15" outlineLevel="0" r="165">
      <c r="A165" s="201" t="s">
        <v>694</v>
      </c>
      <c r="B165" s="201" t="n">
        <v>650274</v>
      </c>
      <c r="C165" s="201" t="s">
        <v>2284</v>
      </c>
      <c r="D165" s="201" t="s">
        <v>1929</v>
      </c>
      <c r="E165" s="202" t="n">
        <v>2734</v>
      </c>
      <c r="F165" s="201" t="s">
        <v>449</v>
      </c>
      <c r="G165" s="203" t="s">
        <v>440</v>
      </c>
      <c r="H165" s="203" t="s">
        <v>1946</v>
      </c>
      <c r="I165" s="201" t="s">
        <v>2285</v>
      </c>
      <c r="J165" s="201" t="s">
        <v>150</v>
      </c>
      <c r="K165" s="202" t="n">
        <v>2</v>
      </c>
      <c r="L165" s="201" t="n">
        <v>115</v>
      </c>
      <c r="M165" s="201" t="n">
        <v>114</v>
      </c>
      <c r="N165" s="201" t="s">
        <v>437</v>
      </c>
      <c r="O165" s="62" t="n">
        <f aca="false">+VLOOKUP(B165,Hoja3!$A:$C,2,0)</f>
        <v>650044</v>
      </c>
      <c r="P165" s="62" t="str">
        <f aca="false">+VLOOKUP(O165,Hoja5!$B$401:$C$796,2,0)</f>
        <v>_FILIAL MAR DEL PLATA</v>
      </c>
      <c r="Q165" s="204"/>
    </row>
    <row collapsed="false" customFormat="false" customHeight="false" hidden="false" ht="15" outlineLevel="0" r="166">
      <c r="A166" s="201" t="s">
        <v>2286</v>
      </c>
      <c r="B166" s="201" t="n">
        <v>650280</v>
      </c>
      <c r="C166" s="201" t="s">
        <v>2287</v>
      </c>
      <c r="D166" s="201" t="s">
        <v>1996</v>
      </c>
      <c r="E166" s="202" t="n">
        <v>3324</v>
      </c>
      <c r="F166" s="201" t="s">
        <v>1929</v>
      </c>
      <c r="G166" s="203" t="s">
        <v>446</v>
      </c>
      <c r="H166" s="203" t="s">
        <v>2046</v>
      </c>
      <c r="I166" s="201" t="s">
        <v>2288</v>
      </c>
      <c r="J166" s="201" t="s">
        <v>214</v>
      </c>
      <c r="K166" s="202" t="n">
        <v>9</v>
      </c>
      <c r="L166" s="201" t="n">
        <v>0</v>
      </c>
      <c r="M166" s="201" t="n">
        <v>0</v>
      </c>
      <c r="N166" s="201" t="s">
        <v>437</v>
      </c>
      <c r="O166" s="62"/>
      <c r="P166" s="62"/>
      <c r="Q166" s="204"/>
    </row>
    <row collapsed="false" customFormat="false" customHeight="false" hidden="false" ht="15" outlineLevel="0" r="167">
      <c r="A167" s="201" t="s">
        <v>532</v>
      </c>
      <c r="B167" s="201" t="n">
        <v>650282</v>
      </c>
      <c r="C167" s="201" t="s">
        <v>2289</v>
      </c>
      <c r="D167" s="201" t="s">
        <v>1996</v>
      </c>
      <c r="E167" s="202" t="n">
        <v>3304</v>
      </c>
      <c r="F167" s="201" t="s">
        <v>449</v>
      </c>
      <c r="G167" s="203" t="s">
        <v>64</v>
      </c>
      <c r="H167" s="203" t="s">
        <v>2102</v>
      </c>
      <c r="I167" s="201" t="s">
        <v>2290</v>
      </c>
      <c r="J167" s="201" t="s">
        <v>190</v>
      </c>
      <c r="K167" s="202" t="n">
        <v>10</v>
      </c>
      <c r="L167" s="201" t="n">
        <v>11</v>
      </c>
      <c r="M167" s="201" t="n">
        <v>11</v>
      </c>
      <c r="N167" s="201" t="s">
        <v>437</v>
      </c>
      <c r="O167" s="62" t="n">
        <f aca="false">+VLOOKUP(B167,Hoja3!$A:$C,2,0)</f>
        <v>650757</v>
      </c>
      <c r="P167" s="62" t="str">
        <f aca="false">+VLOOKUP(O167,Hoja5!$B$401:$C$796,2,0)</f>
        <v>_FILIAL RECONQUISTA</v>
      </c>
      <c r="Q167" s="204"/>
    </row>
    <row collapsed="false" customFormat="false" customHeight="false" hidden="false" ht="15" outlineLevel="0" r="168">
      <c r="A168" s="201" t="s">
        <v>592</v>
      </c>
      <c r="B168" s="201" t="n">
        <v>650283</v>
      </c>
      <c r="C168" s="201" t="s">
        <v>2291</v>
      </c>
      <c r="D168" s="201" t="s">
        <v>2020</v>
      </c>
      <c r="E168" s="202" t="n">
        <v>2312</v>
      </c>
      <c r="F168" s="201" t="s">
        <v>449</v>
      </c>
      <c r="G168" s="203" t="s">
        <v>444</v>
      </c>
      <c r="H168" s="207" t="s">
        <v>2021</v>
      </c>
      <c r="I168" s="201" t="s">
        <v>2292</v>
      </c>
      <c r="J168" s="201" t="s">
        <v>371</v>
      </c>
      <c r="K168" s="202" t="n">
        <v>7</v>
      </c>
      <c r="L168" s="201" t="n">
        <v>37</v>
      </c>
      <c r="M168" s="201" t="n">
        <v>35</v>
      </c>
      <c r="N168" s="201" t="s">
        <v>437</v>
      </c>
      <c r="O168" s="62" t="n">
        <f aca="false">+VLOOKUP(B168,Hoja3!$A:$C,2,0)</f>
        <v>650175</v>
      </c>
      <c r="P168" s="62" t="str">
        <f aca="false">+VLOOKUP(O168,Hoja5!$B$401:$C$796,2,0)</f>
        <v>_FILIAL RIO CUARTO</v>
      </c>
      <c r="Q168" s="204"/>
    </row>
    <row collapsed="false" customFormat="false" customHeight="false" hidden="false" ht="15" outlineLevel="0" r="169">
      <c r="A169" s="201" t="s">
        <v>459</v>
      </c>
      <c r="B169" s="201" t="n">
        <v>650285</v>
      </c>
      <c r="C169" s="201" t="s">
        <v>2293</v>
      </c>
      <c r="D169" s="201" t="s">
        <v>2020</v>
      </c>
      <c r="E169" s="202" t="n">
        <v>2233</v>
      </c>
      <c r="F169" s="201" t="s">
        <v>449</v>
      </c>
      <c r="G169" s="203" t="s">
        <v>444</v>
      </c>
      <c r="H169" s="207" t="s">
        <v>2021</v>
      </c>
      <c r="I169" s="201" t="s">
        <v>2069</v>
      </c>
      <c r="J169" s="201" t="s">
        <v>352</v>
      </c>
      <c r="K169" s="202" t="n">
        <v>7</v>
      </c>
      <c r="L169" s="201" t="n">
        <v>0</v>
      </c>
      <c r="M169" s="201" t="n">
        <v>0</v>
      </c>
      <c r="N169" s="201" t="s">
        <v>437</v>
      </c>
      <c r="O169" s="62" t="n">
        <v>650175</v>
      </c>
      <c r="P169" s="62" t="str">
        <f aca="false">+VLOOKUP(O169,Hoja5!$B$401:$C$796,2,0)</f>
        <v>_FILIAL RIO CUARTO</v>
      </c>
      <c r="Q169" s="204"/>
    </row>
    <row collapsed="false" customFormat="false" customHeight="false" hidden="false" ht="15" outlineLevel="0" r="170">
      <c r="A170" s="201" t="s">
        <v>2294</v>
      </c>
      <c r="B170" s="201" t="n">
        <v>650286</v>
      </c>
      <c r="C170" s="201" t="s">
        <v>2171</v>
      </c>
      <c r="D170" s="201" t="s">
        <v>2020</v>
      </c>
      <c r="E170" s="202" t="n">
        <v>3395</v>
      </c>
      <c r="F170" s="201" t="s">
        <v>1996</v>
      </c>
      <c r="G170" s="203" t="s">
        <v>444</v>
      </c>
      <c r="H170" s="207" t="s">
        <v>2021</v>
      </c>
      <c r="I170" s="201" t="s">
        <v>2172</v>
      </c>
      <c r="J170" s="201" t="s">
        <v>362</v>
      </c>
      <c r="K170" s="202" t="n">
        <v>7</v>
      </c>
      <c r="L170" s="201" t="n">
        <v>0</v>
      </c>
      <c r="M170" s="201" t="n">
        <v>0</v>
      </c>
      <c r="N170" s="201" t="s">
        <v>438</v>
      </c>
      <c r="O170" s="62"/>
      <c r="P170" s="62"/>
      <c r="Q170" s="204"/>
    </row>
    <row collapsed="false" customFormat="false" customHeight="false" hidden="false" ht="15" outlineLevel="0" r="171">
      <c r="A171" s="201" t="s">
        <v>2295</v>
      </c>
      <c r="B171" s="201" t="n">
        <v>650287</v>
      </c>
      <c r="C171" s="201" t="s">
        <v>2296</v>
      </c>
      <c r="D171" s="201" t="s">
        <v>2020</v>
      </c>
      <c r="E171" s="202" t="n">
        <v>2841</v>
      </c>
      <c r="F171" s="201" t="s">
        <v>1996</v>
      </c>
      <c r="G171" s="203" t="s">
        <v>444</v>
      </c>
      <c r="H171" s="207" t="s">
        <v>2021</v>
      </c>
      <c r="I171" s="201" t="s">
        <v>2297</v>
      </c>
      <c r="J171" s="201" t="s">
        <v>373</v>
      </c>
      <c r="K171" s="202" t="n">
        <v>7</v>
      </c>
      <c r="L171" s="201" t="n">
        <v>0</v>
      </c>
      <c r="M171" s="201" t="n">
        <v>0</v>
      </c>
      <c r="N171" s="201" t="s">
        <v>437</v>
      </c>
      <c r="O171" s="62"/>
      <c r="P171" s="62"/>
      <c r="Q171" s="204"/>
    </row>
    <row collapsed="false" customFormat="false" customHeight="false" hidden="false" ht="15" outlineLevel="0" r="172">
      <c r="A172" s="201" t="s">
        <v>608</v>
      </c>
      <c r="B172" s="201" t="n">
        <v>650291</v>
      </c>
      <c r="C172" s="201" t="s">
        <v>2298</v>
      </c>
      <c r="D172" s="201" t="s">
        <v>2020</v>
      </c>
      <c r="E172" s="202" t="n">
        <v>2313</v>
      </c>
      <c r="F172" s="201" t="s">
        <v>449</v>
      </c>
      <c r="G172" s="203" t="s">
        <v>444</v>
      </c>
      <c r="H172" s="207" t="s">
        <v>2021</v>
      </c>
      <c r="I172" s="201" t="s">
        <v>2035</v>
      </c>
      <c r="J172" s="201" t="s">
        <v>361</v>
      </c>
      <c r="K172" s="202" t="n">
        <v>7</v>
      </c>
      <c r="L172" s="201" t="n">
        <v>47</v>
      </c>
      <c r="M172" s="201" t="n">
        <v>46</v>
      </c>
      <c r="N172" s="201" t="s">
        <v>437</v>
      </c>
      <c r="O172" s="62" t="n">
        <f aca="false">+VLOOKUP(B172,Hoja3!$A:$C,2,0)</f>
        <v>650175</v>
      </c>
      <c r="P172" s="62" t="str">
        <f aca="false">+VLOOKUP(O172,Hoja5!$B$401:$C$796,2,0)</f>
        <v>_FILIAL RIO CUARTO</v>
      </c>
      <c r="Q172" s="204"/>
    </row>
    <row collapsed="false" customFormat="false" customHeight="false" hidden="false" ht="15" outlineLevel="0" r="173">
      <c r="A173" s="201" t="s">
        <v>2299</v>
      </c>
      <c r="B173" s="201" t="n">
        <v>650293</v>
      </c>
      <c r="C173" s="201" t="s">
        <v>2300</v>
      </c>
      <c r="D173" s="201" t="s">
        <v>2020</v>
      </c>
      <c r="E173" s="202" t="n">
        <v>3492</v>
      </c>
      <c r="F173" s="201" t="s">
        <v>1929</v>
      </c>
      <c r="G173" s="203" t="s">
        <v>444</v>
      </c>
      <c r="H173" s="207" t="s">
        <v>2021</v>
      </c>
      <c r="I173" s="201" t="s">
        <v>2301</v>
      </c>
      <c r="J173" s="201" t="s">
        <v>363</v>
      </c>
      <c r="K173" s="202" t="n">
        <v>7</v>
      </c>
      <c r="L173" s="201" t="n">
        <v>0</v>
      </c>
      <c r="M173" s="201" t="n">
        <v>0</v>
      </c>
      <c r="N173" s="201" t="s">
        <v>437</v>
      </c>
      <c r="O173" s="62"/>
      <c r="P173" s="62"/>
      <c r="Q173" s="204"/>
    </row>
    <row collapsed="false" customFormat="false" customHeight="false" hidden="false" ht="15" outlineLevel="0" r="174">
      <c r="A174" s="201" t="s">
        <v>460</v>
      </c>
      <c r="B174" s="201" t="n">
        <v>650300</v>
      </c>
      <c r="C174" s="201" t="s">
        <v>2015</v>
      </c>
      <c r="D174" s="201" t="s">
        <v>2016</v>
      </c>
      <c r="E174" s="202" t="n">
        <v>1545</v>
      </c>
      <c r="F174" s="201" t="s">
        <v>449</v>
      </c>
      <c r="G174" s="203" t="s">
        <v>13</v>
      </c>
      <c r="H174" s="203" t="s">
        <v>2017</v>
      </c>
      <c r="I174" s="201" t="s">
        <v>2018</v>
      </c>
      <c r="J174" s="201" t="s">
        <v>116</v>
      </c>
      <c r="K174" s="202" t="n">
        <v>0</v>
      </c>
      <c r="L174" s="201" t="n">
        <v>0</v>
      </c>
      <c r="M174" s="201" t="n">
        <v>0</v>
      </c>
      <c r="N174" s="201" t="s">
        <v>437</v>
      </c>
      <c r="O174" s="62" t="n">
        <f aca="false">+VLOOKUP(B174,Hoja3!$A:$C,2,0)</f>
        <v>650300</v>
      </c>
      <c r="P174" s="62" t="str">
        <f aca="false">+VLOOKUP(O174,Hoja5!$B$401:$C$796,2,0)</f>
        <v>_AUTORIZACIONES INTERIOR CASA CENTRAL</v>
      </c>
      <c r="Q174" s="204"/>
    </row>
    <row collapsed="false" customFormat="false" customHeight="false" hidden="false" ht="15" outlineLevel="0" r="175">
      <c r="A175" s="201" t="s">
        <v>618</v>
      </c>
      <c r="B175" s="201" t="n">
        <v>650301</v>
      </c>
      <c r="C175" s="201" t="s">
        <v>2302</v>
      </c>
      <c r="D175" s="201" t="s">
        <v>1996</v>
      </c>
      <c r="E175" s="202" t="n">
        <v>3296</v>
      </c>
      <c r="F175" s="201" t="s">
        <v>449</v>
      </c>
      <c r="G175" s="203" t="s">
        <v>73</v>
      </c>
      <c r="H175" s="203" t="s">
        <v>2024</v>
      </c>
      <c r="I175" s="201" t="s">
        <v>2303</v>
      </c>
      <c r="J175" s="201" t="s">
        <v>212</v>
      </c>
      <c r="K175" s="202" t="n">
        <v>13</v>
      </c>
      <c r="L175" s="201" t="n">
        <v>52</v>
      </c>
      <c r="M175" s="201" t="n">
        <v>51</v>
      </c>
      <c r="N175" s="201" t="s">
        <v>437</v>
      </c>
      <c r="O175" s="62" t="n">
        <f aca="false">+VLOOKUP(B175,Hoja3!$A:$C,2,0)</f>
        <v>650846</v>
      </c>
      <c r="P175" s="62" t="str">
        <f aca="false">+VLOOKUP(O175,Hoja5!$B$401:$C$796,2,0)</f>
        <v>_FILIAL SAN LORENZO</v>
      </c>
      <c r="Q175" s="204"/>
    </row>
    <row collapsed="false" customFormat="false" customHeight="false" hidden="false" ht="15" outlineLevel="0" r="176">
      <c r="A176" s="201" t="s">
        <v>2304</v>
      </c>
      <c r="B176" s="201" t="n">
        <v>650302</v>
      </c>
      <c r="C176" s="201" t="s">
        <v>2305</v>
      </c>
      <c r="D176" s="201" t="s">
        <v>1929</v>
      </c>
      <c r="E176" s="202" t="n">
        <v>1217</v>
      </c>
      <c r="F176" s="201" t="s">
        <v>1929</v>
      </c>
      <c r="G176" s="203" t="s">
        <v>440</v>
      </c>
      <c r="H176" s="203" t="s">
        <v>1946</v>
      </c>
      <c r="I176" s="201" t="s">
        <v>2199</v>
      </c>
      <c r="J176" s="201" t="s">
        <v>117</v>
      </c>
      <c r="K176" s="202" t="n">
        <v>2</v>
      </c>
      <c r="L176" s="201" t="n">
        <v>0</v>
      </c>
      <c r="M176" s="201" t="n">
        <v>0</v>
      </c>
      <c r="N176" s="201" t="s">
        <v>437</v>
      </c>
      <c r="O176" s="62"/>
      <c r="P176" s="62"/>
      <c r="Q176" s="204"/>
    </row>
    <row collapsed="false" customFormat="false" customHeight="false" hidden="false" ht="15" outlineLevel="0" r="177">
      <c r="A177" s="201" t="s">
        <v>585</v>
      </c>
      <c r="B177" s="201" t="n">
        <v>650303</v>
      </c>
      <c r="C177" s="201" t="s">
        <v>2306</v>
      </c>
      <c r="D177" s="201" t="s">
        <v>1929</v>
      </c>
      <c r="E177" s="202" t="n">
        <v>3410</v>
      </c>
      <c r="F177" s="201" t="s">
        <v>449</v>
      </c>
      <c r="G177" s="203" t="s">
        <v>1941</v>
      </c>
      <c r="H177" s="203" t="s">
        <v>1942</v>
      </c>
      <c r="I177" s="201" t="s">
        <v>2307</v>
      </c>
      <c r="J177" s="201" t="s">
        <v>294</v>
      </c>
      <c r="K177" s="202" t="n">
        <v>2</v>
      </c>
      <c r="L177" s="201" t="n">
        <v>33</v>
      </c>
      <c r="M177" s="201" t="n">
        <v>33</v>
      </c>
      <c r="N177" s="201" t="s">
        <v>437</v>
      </c>
      <c r="O177" s="62" t="n">
        <f aca="false">+VLOOKUP(B177,Hoja3!$A:$C,2,0)</f>
        <v>650321</v>
      </c>
      <c r="P177" s="62" t="str">
        <f aca="false">+VLOOKUP(O177,Hoja5!$B$401:$C$796,2,0)</f>
        <v>_FILIAL BAHIA BLANCA</v>
      </c>
      <c r="Q177" s="204"/>
    </row>
    <row collapsed="false" customFormat="false" customHeight="false" hidden="false" ht="15" outlineLevel="0" r="178">
      <c r="A178" s="201" t="s">
        <v>589</v>
      </c>
      <c r="B178" s="201" t="n">
        <v>650304</v>
      </c>
      <c r="C178" s="201" t="s">
        <v>2308</v>
      </c>
      <c r="D178" s="201" t="s">
        <v>1996</v>
      </c>
      <c r="E178" s="202" t="n">
        <v>2999</v>
      </c>
      <c r="F178" s="201" t="s">
        <v>449</v>
      </c>
      <c r="G178" s="203" t="s">
        <v>73</v>
      </c>
      <c r="H178" s="203" t="s">
        <v>2024</v>
      </c>
      <c r="I178" s="201" t="s">
        <v>2309</v>
      </c>
      <c r="J178" s="201" t="s">
        <v>270</v>
      </c>
      <c r="K178" s="202" t="n">
        <v>13</v>
      </c>
      <c r="L178" s="201" t="n">
        <v>36</v>
      </c>
      <c r="M178" s="201" t="n">
        <v>37</v>
      </c>
      <c r="N178" s="201" t="s">
        <v>437</v>
      </c>
      <c r="O178" s="62" t="n">
        <f aca="false">+VLOOKUP(B178,Hoja3!$A:$C,2,0)</f>
        <v>650497</v>
      </c>
      <c r="P178" s="62" t="str">
        <f aca="false">+VLOOKUP(O178,Hoja5!$B$401:$C$796,2,0)</f>
        <v>_FILIAL VENADO TUERTO</v>
      </c>
      <c r="Q178" s="204"/>
    </row>
    <row collapsed="false" customFormat="false" customHeight="false" hidden="false" ht="15" outlineLevel="0" r="179">
      <c r="A179" s="201" t="s">
        <v>558</v>
      </c>
      <c r="B179" s="201" t="n">
        <v>650305</v>
      </c>
      <c r="C179" s="201" t="s">
        <v>2310</v>
      </c>
      <c r="D179" s="201" t="s">
        <v>1996</v>
      </c>
      <c r="E179" s="202" t="n">
        <v>3124</v>
      </c>
      <c r="F179" s="201" t="s">
        <v>449</v>
      </c>
      <c r="G179" s="203" t="s">
        <v>446</v>
      </c>
      <c r="H179" s="203" t="s">
        <v>2046</v>
      </c>
      <c r="I179" s="201" t="s">
        <v>2170</v>
      </c>
      <c r="J179" s="201" t="s">
        <v>224</v>
      </c>
      <c r="K179" s="202" t="n">
        <v>9</v>
      </c>
      <c r="L179" s="201" t="n">
        <v>21</v>
      </c>
      <c r="M179" s="201" t="n">
        <v>21</v>
      </c>
      <c r="N179" s="201" t="s">
        <v>437</v>
      </c>
      <c r="O179" s="62" t="n">
        <f aca="false">+VLOOKUP(B179,Hoja3!$A:$C,2,0)</f>
        <v>650188</v>
      </c>
      <c r="P179" s="62" t="str">
        <f aca="false">+VLOOKUP(O179,Hoja5!$B$401:$C$796,2,0)</f>
        <v>_FILIAL SANTA FE</v>
      </c>
      <c r="Q179" s="204"/>
    </row>
    <row collapsed="false" customFormat="false" customHeight="false" hidden="false" ht="15" outlineLevel="0" r="180">
      <c r="A180" s="201" t="s">
        <v>706</v>
      </c>
      <c r="B180" s="201" t="n">
        <v>650318</v>
      </c>
      <c r="C180" s="201" t="s">
        <v>2012</v>
      </c>
      <c r="D180" s="201" t="s">
        <v>1929</v>
      </c>
      <c r="E180" s="202" t="n">
        <v>1406</v>
      </c>
      <c r="F180" s="201" t="s">
        <v>449</v>
      </c>
      <c r="G180" s="203" t="s">
        <v>1941</v>
      </c>
      <c r="H180" s="203" t="s">
        <v>1942</v>
      </c>
      <c r="I180" s="201" t="s">
        <v>2013</v>
      </c>
      <c r="J180" s="201" t="s">
        <v>178</v>
      </c>
      <c r="K180" s="202" t="n">
        <v>2</v>
      </c>
      <c r="L180" s="201" t="n">
        <v>143</v>
      </c>
      <c r="M180" s="201" t="n">
        <v>143</v>
      </c>
      <c r="N180" s="201" t="s">
        <v>437</v>
      </c>
      <c r="O180" s="62" t="n">
        <f aca="false">+VLOOKUP(B180,Hoja3!$A:$C,2,0)</f>
        <v>650070</v>
      </c>
      <c r="P180" s="62" t="str">
        <f aca="false">+VLOOKUP(O180,Hoja5!$B$401:$C$796,2,0)</f>
        <v>_FILIAL TRES ARROYOS</v>
      </c>
      <c r="Q180" s="204"/>
    </row>
    <row collapsed="false" customFormat="false" customHeight="false" hidden="false" ht="15" outlineLevel="0" r="181">
      <c r="A181" s="201" t="s">
        <v>837</v>
      </c>
      <c r="B181" s="201" t="n">
        <v>650321</v>
      </c>
      <c r="C181" s="201" t="s">
        <v>2263</v>
      </c>
      <c r="D181" s="201" t="s">
        <v>1929</v>
      </c>
      <c r="E181" s="202" t="n">
        <v>1223</v>
      </c>
      <c r="F181" s="201" t="s">
        <v>449</v>
      </c>
      <c r="G181" s="203" t="s">
        <v>1941</v>
      </c>
      <c r="H181" s="203" t="s">
        <v>1942</v>
      </c>
      <c r="I181" s="201" t="s">
        <v>2265</v>
      </c>
      <c r="J181" s="201" t="s">
        <v>291</v>
      </c>
      <c r="K181" s="202" t="n">
        <v>4</v>
      </c>
      <c r="L181" s="201" t="n">
        <v>2160</v>
      </c>
      <c r="M181" s="201" t="n">
        <v>2193</v>
      </c>
      <c r="N181" s="201" t="s">
        <v>438</v>
      </c>
      <c r="O181" s="62" t="n">
        <f aca="false">+VLOOKUP(B181,Hoja3!$A:$C,2,0)</f>
        <v>650321</v>
      </c>
      <c r="P181" s="62" t="str">
        <f aca="false">+VLOOKUP(O181,Hoja5!$B$401:$C$796,2,0)</f>
        <v>_FILIAL BAHIA BLANCA</v>
      </c>
      <c r="Q181" s="204"/>
    </row>
    <row collapsed="false" customFormat="false" customHeight="false" hidden="false" ht="15" outlineLevel="0" r="182">
      <c r="A182" s="201" t="s">
        <v>663</v>
      </c>
      <c r="B182" s="201" t="n">
        <v>650322</v>
      </c>
      <c r="C182" s="201" t="s">
        <v>2311</v>
      </c>
      <c r="D182" s="201" t="s">
        <v>2020</v>
      </c>
      <c r="E182" s="202" t="n">
        <v>2277</v>
      </c>
      <c r="F182" s="201" t="s">
        <v>449</v>
      </c>
      <c r="G182" s="203" t="s">
        <v>443</v>
      </c>
      <c r="H182" s="203" t="s">
        <v>1938</v>
      </c>
      <c r="I182" s="201" t="s">
        <v>2312</v>
      </c>
      <c r="J182" s="201" t="s">
        <v>349</v>
      </c>
      <c r="K182" s="202" t="n">
        <v>5</v>
      </c>
      <c r="L182" s="201" t="n">
        <v>86</v>
      </c>
      <c r="M182" s="201" t="n">
        <v>89</v>
      </c>
      <c r="N182" s="201" t="s">
        <v>437</v>
      </c>
      <c r="O182" s="62" t="n">
        <f aca="false">+VLOOKUP(B182,Hoja3!$A:$C,2,0)</f>
        <v>650175</v>
      </c>
      <c r="P182" s="62" t="str">
        <f aca="false">+VLOOKUP(O182,Hoja5!$B$401:$C$796,2,0)</f>
        <v>_FILIAL RIO CUARTO</v>
      </c>
      <c r="Q182" s="204"/>
    </row>
    <row collapsed="false" customFormat="false" customHeight="false" hidden="false" ht="15" outlineLevel="0" r="183">
      <c r="A183" s="201" t="s">
        <v>507</v>
      </c>
      <c r="B183" s="201" t="n">
        <v>650323</v>
      </c>
      <c r="C183" s="201" t="s">
        <v>2313</v>
      </c>
      <c r="D183" s="201" t="s">
        <v>1929</v>
      </c>
      <c r="E183" s="202" t="n">
        <v>1323</v>
      </c>
      <c r="F183" s="201" t="s">
        <v>449</v>
      </c>
      <c r="G183" s="203" t="s">
        <v>13</v>
      </c>
      <c r="H183" s="203" t="s">
        <v>2017</v>
      </c>
      <c r="I183" s="201" t="s">
        <v>2314</v>
      </c>
      <c r="J183" s="201" t="s">
        <v>131</v>
      </c>
      <c r="K183" s="202" t="n">
        <v>0</v>
      </c>
      <c r="L183" s="201" t="n">
        <v>4</v>
      </c>
      <c r="M183" s="201" t="n">
        <v>4</v>
      </c>
      <c r="N183" s="201" t="s">
        <v>437</v>
      </c>
      <c r="O183" s="62" t="n">
        <f aca="false">+VLOOKUP(B183,Hoja3!$A:$C,2,0)</f>
        <v>650676</v>
      </c>
      <c r="P183" s="62" t="str">
        <f aca="false">+VLOOKUP(O183,Hoja5!$B$401:$C$796,2,0)</f>
        <v>_FILIAL LUJAN</v>
      </c>
      <c r="Q183" s="204"/>
    </row>
    <row collapsed="false" customFormat="false" customHeight="false" hidden="false" ht="15" outlineLevel="0" r="184">
      <c r="A184" s="201" t="s">
        <v>674</v>
      </c>
      <c r="B184" s="201" t="n">
        <v>650324</v>
      </c>
      <c r="C184" s="201" t="s">
        <v>2315</v>
      </c>
      <c r="D184" s="201" t="s">
        <v>1996</v>
      </c>
      <c r="E184" s="202" t="n">
        <v>2113</v>
      </c>
      <c r="F184" s="201" t="s">
        <v>449</v>
      </c>
      <c r="G184" s="203" t="s">
        <v>446</v>
      </c>
      <c r="H184" s="203" t="s">
        <v>2046</v>
      </c>
      <c r="I184" s="201" t="s">
        <v>2316</v>
      </c>
      <c r="J184" s="201" t="s">
        <v>265</v>
      </c>
      <c r="K184" s="202" t="n">
        <v>9</v>
      </c>
      <c r="L184" s="201" t="n">
        <v>100</v>
      </c>
      <c r="M184" s="201" t="n">
        <v>105</v>
      </c>
      <c r="N184" s="201" t="s">
        <v>437</v>
      </c>
      <c r="O184" s="62" t="n">
        <f aca="false">+VLOOKUP(B184,Hoja3!$A:$C,2,0)</f>
        <v>650360</v>
      </c>
      <c r="P184" s="62" t="str">
        <f aca="false">+VLOOKUP(O184,Hoja5!$B$401:$C$796,2,0)</f>
        <v>_FILIAL SAN FRANCISCO</v>
      </c>
      <c r="Q184" s="204"/>
    </row>
    <row collapsed="false" customFormat="false" customHeight="false" hidden="false" ht="15" outlineLevel="0" r="185">
      <c r="A185" s="201" t="s">
        <v>818</v>
      </c>
      <c r="B185" s="201" t="n">
        <v>650325</v>
      </c>
      <c r="C185" s="201" t="s">
        <v>2317</v>
      </c>
      <c r="D185" s="201" t="s">
        <v>1929</v>
      </c>
      <c r="E185" s="202" t="n">
        <v>1429</v>
      </c>
      <c r="F185" s="201" t="s">
        <v>449</v>
      </c>
      <c r="G185" s="203" t="s">
        <v>454</v>
      </c>
      <c r="H185" s="203" t="s">
        <v>1930</v>
      </c>
      <c r="I185" s="201" t="s">
        <v>2318</v>
      </c>
      <c r="J185" s="201" t="s">
        <v>166</v>
      </c>
      <c r="K185" s="202" t="n">
        <v>3</v>
      </c>
      <c r="L185" s="201" t="n">
        <v>1021</v>
      </c>
      <c r="M185" s="201" t="n">
        <v>999</v>
      </c>
      <c r="N185" s="201" t="s">
        <v>437</v>
      </c>
      <c r="O185" s="62" t="n">
        <f aca="false">+VLOOKUP(B185,Hoja3!$A:$C,2,0)</f>
        <v>650743</v>
      </c>
      <c r="P185" s="62" t="str">
        <f aca="false">+VLOOKUP(O185,Hoja5!$B$401:$C$796,2,0)</f>
        <v>_FILIAL SALTO</v>
      </c>
      <c r="Q185" s="204"/>
    </row>
    <row collapsed="false" customFormat="false" customHeight="false" hidden="false" ht="15" outlineLevel="0" r="186">
      <c r="A186" s="201" t="s">
        <v>461</v>
      </c>
      <c r="B186" s="201" t="n">
        <v>650327</v>
      </c>
      <c r="C186" s="201" t="s">
        <v>2319</v>
      </c>
      <c r="D186" s="201" t="s">
        <v>1929</v>
      </c>
      <c r="E186" s="202" t="n">
        <v>2852</v>
      </c>
      <c r="F186" s="201" t="s">
        <v>449</v>
      </c>
      <c r="G186" s="203" t="s">
        <v>443</v>
      </c>
      <c r="H186" s="203" t="s">
        <v>1938</v>
      </c>
      <c r="I186" s="201" t="s">
        <v>2320</v>
      </c>
      <c r="J186" s="201" t="s">
        <v>265</v>
      </c>
      <c r="K186" s="202" t="n">
        <v>5</v>
      </c>
      <c r="L186" s="201" t="n">
        <v>0</v>
      </c>
      <c r="M186" s="201" t="n">
        <v>0</v>
      </c>
      <c r="N186" s="201" t="s">
        <v>437</v>
      </c>
      <c r="O186" s="62" t="n">
        <v>650744</v>
      </c>
      <c r="P186" s="62" t="str">
        <f aca="false">+VLOOKUP(O186,Hoja5!$B$401:$C$796,2,0)</f>
        <v>_FILIAL JUNIN</v>
      </c>
      <c r="Q186" s="204"/>
    </row>
    <row collapsed="false" customFormat="true" customHeight="false" hidden="false" ht="15" outlineLevel="0" r="187" s="214">
      <c r="A187" s="209" t="s">
        <v>2321</v>
      </c>
      <c r="B187" s="209" t="n">
        <v>650328</v>
      </c>
      <c r="C187" s="209" t="s">
        <v>2322</v>
      </c>
      <c r="D187" s="209" t="s">
        <v>1929</v>
      </c>
      <c r="E187" s="210" t="n">
        <v>2837</v>
      </c>
      <c r="F187" s="209" t="s">
        <v>1929</v>
      </c>
      <c r="G187" s="211" t="s">
        <v>439</v>
      </c>
      <c r="H187" s="211" t="s">
        <v>2002</v>
      </c>
      <c r="I187" s="209" t="s">
        <v>2323</v>
      </c>
      <c r="J187" s="209" t="s">
        <v>218</v>
      </c>
      <c r="K187" s="210" t="n">
        <v>3</v>
      </c>
      <c r="L187" s="209" t="n">
        <v>0</v>
      </c>
      <c r="M187" s="209" t="n">
        <v>0</v>
      </c>
      <c r="N187" s="209" t="s">
        <v>437</v>
      </c>
      <c r="O187" s="212" t="n">
        <v>650744</v>
      </c>
      <c r="P187" s="212"/>
      <c r="Q187" s="213"/>
    </row>
    <row collapsed="false" customFormat="false" customHeight="false" hidden="false" ht="15" outlineLevel="0" r="188">
      <c r="A188" s="201" t="s">
        <v>835</v>
      </c>
      <c r="B188" s="201" t="n">
        <v>650330</v>
      </c>
      <c r="C188" s="201" t="s">
        <v>1993</v>
      </c>
      <c r="D188" s="201" t="s">
        <v>1929</v>
      </c>
      <c r="E188" s="202" t="n">
        <v>1366</v>
      </c>
      <c r="F188" s="201" t="s">
        <v>449</v>
      </c>
      <c r="G188" s="203" t="s">
        <v>454</v>
      </c>
      <c r="H188" s="203" t="s">
        <v>1930</v>
      </c>
      <c r="I188" s="201" t="s">
        <v>1994</v>
      </c>
      <c r="J188" s="201" t="s">
        <v>195</v>
      </c>
      <c r="K188" s="202" t="n">
        <v>3</v>
      </c>
      <c r="L188" s="201" t="n">
        <v>1818</v>
      </c>
      <c r="M188" s="201" t="n">
        <v>1821</v>
      </c>
      <c r="N188" s="201" t="s">
        <v>438</v>
      </c>
      <c r="O188" s="62" t="n">
        <f aca="false">+VLOOKUP(B188,Hoja3!$A:$C,2,0)</f>
        <v>650330</v>
      </c>
      <c r="P188" s="62" t="str">
        <f aca="false">+VLOOKUP(O188,Hoja5!$B$401:$C$796,2,0)</f>
        <v>_FILIAL PERGAMINO</v>
      </c>
      <c r="Q188" s="204"/>
    </row>
    <row collapsed="false" customFormat="false" customHeight="false" hidden="false" ht="15" outlineLevel="0" r="189">
      <c r="A189" s="201" t="s">
        <v>495</v>
      </c>
      <c r="B189" s="201" t="n">
        <v>650331</v>
      </c>
      <c r="C189" s="201" t="s">
        <v>2324</v>
      </c>
      <c r="D189" s="201" t="s">
        <v>2020</v>
      </c>
      <c r="E189" s="202" t="n">
        <v>3400</v>
      </c>
      <c r="F189" s="201" t="s">
        <v>449</v>
      </c>
      <c r="G189" s="203" t="s">
        <v>444</v>
      </c>
      <c r="H189" s="207" t="s">
        <v>2021</v>
      </c>
      <c r="I189" s="201" t="s">
        <v>2212</v>
      </c>
      <c r="J189" s="201" t="s">
        <v>354</v>
      </c>
      <c r="K189" s="202" t="n">
        <v>7</v>
      </c>
      <c r="L189" s="201" t="n">
        <v>2</v>
      </c>
      <c r="M189" s="201" t="n">
        <v>2</v>
      </c>
      <c r="N189" s="201" t="s">
        <v>437</v>
      </c>
      <c r="O189" s="62" t="n">
        <f aca="false">+VLOOKUP(B189,Hoja3!$A:$C,2,0)</f>
        <v>650461</v>
      </c>
      <c r="P189" s="62" t="str">
        <f aca="false">+VLOOKUP(O189,Hoja5!$B$401:$C$796,2,0)</f>
        <v>_FILIAL CORDOBA</v>
      </c>
      <c r="Q189" s="204" t="s">
        <v>2048</v>
      </c>
    </row>
    <row collapsed="false" customFormat="false" customHeight="false" hidden="false" ht="15" outlineLevel="0" r="190">
      <c r="A190" s="201" t="s">
        <v>2325</v>
      </c>
      <c r="B190" s="201" t="n">
        <v>650334</v>
      </c>
      <c r="C190" s="201" t="s">
        <v>2326</v>
      </c>
      <c r="D190" s="201" t="s">
        <v>1996</v>
      </c>
      <c r="E190" s="202" t="n">
        <v>3064</v>
      </c>
      <c r="F190" s="201" t="s">
        <v>1929</v>
      </c>
      <c r="G190" s="203" t="s">
        <v>446</v>
      </c>
      <c r="H190" s="203" t="s">
        <v>2046</v>
      </c>
      <c r="I190" s="201" t="s">
        <v>2327</v>
      </c>
      <c r="J190" s="201" t="s">
        <v>258</v>
      </c>
      <c r="K190" s="202" t="n">
        <v>9</v>
      </c>
      <c r="L190" s="201" t="n">
        <v>0</v>
      </c>
      <c r="M190" s="201" t="n">
        <v>0</v>
      </c>
      <c r="N190" s="201" t="s">
        <v>437</v>
      </c>
      <c r="O190" s="62"/>
      <c r="P190" s="62"/>
      <c r="Q190" s="204"/>
    </row>
    <row collapsed="false" customFormat="false" customHeight="false" hidden="false" ht="15" outlineLevel="0" r="191">
      <c r="A191" s="201" t="s">
        <v>588</v>
      </c>
      <c r="B191" s="201" t="n">
        <v>650335</v>
      </c>
      <c r="C191" s="201" t="s">
        <v>2328</v>
      </c>
      <c r="D191" s="201" t="s">
        <v>1996</v>
      </c>
      <c r="E191" s="202" t="n">
        <v>3357</v>
      </c>
      <c r="F191" s="201" t="s">
        <v>449</v>
      </c>
      <c r="G191" s="203" t="s">
        <v>446</v>
      </c>
      <c r="H191" s="203" t="s">
        <v>2046</v>
      </c>
      <c r="I191" s="201" t="s">
        <v>2329</v>
      </c>
      <c r="J191" s="201" t="s">
        <v>237</v>
      </c>
      <c r="K191" s="202" t="n">
        <v>9</v>
      </c>
      <c r="L191" s="201" t="n">
        <v>34</v>
      </c>
      <c r="M191" s="201" t="n">
        <v>37</v>
      </c>
      <c r="N191" s="201" t="s">
        <v>437</v>
      </c>
      <c r="O191" s="62" t="n">
        <f aca="false">+VLOOKUP(B191,Hoja3!$A:$C,2,0)</f>
        <v>650188</v>
      </c>
      <c r="P191" s="62" t="str">
        <f aca="false">+VLOOKUP(O191,Hoja5!$B$401:$C$796,2,0)</f>
        <v>_FILIAL SANTA FE</v>
      </c>
      <c r="Q191" s="204"/>
    </row>
    <row collapsed="false" customFormat="true" customHeight="false" hidden="false" ht="15" outlineLevel="0" r="192" s="214">
      <c r="A192" s="209" t="s">
        <v>658</v>
      </c>
      <c r="B192" s="209" t="n">
        <v>650336</v>
      </c>
      <c r="C192" s="209" t="s">
        <v>2330</v>
      </c>
      <c r="D192" s="209" t="s">
        <v>1929</v>
      </c>
      <c r="E192" s="210" t="n">
        <v>1234</v>
      </c>
      <c r="F192" s="209" t="s">
        <v>449</v>
      </c>
      <c r="G192" s="211" t="s">
        <v>439</v>
      </c>
      <c r="H192" s="211" t="s">
        <v>2002</v>
      </c>
      <c r="I192" s="209" t="s">
        <v>2331</v>
      </c>
      <c r="J192" s="209" t="s">
        <v>192</v>
      </c>
      <c r="K192" s="210" t="n">
        <v>3</v>
      </c>
      <c r="L192" s="209" t="n">
        <v>81</v>
      </c>
      <c r="M192" s="209" t="n">
        <v>81</v>
      </c>
      <c r="N192" s="209" t="s">
        <v>437</v>
      </c>
      <c r="O192" s="212" t="n">
        <f aca="false">+VLOOKUP(B192,Hoja3!$A:$C,2,0)</f>
        <v>650744</v>
      </c>
      <c r="P192" s="212" t="str">
        <f aca="false">+VLOOKUP(O192,Hoja5!$B$401:$C$796,2,0)</f>
        <v>_FILIAL JUNIN</v>
      </c>
      <c r="Q192" s="213"/>
    </row>
    <row collapsed="false" customFormat="true" customHeight="false" hidden="false" ht="15" outlineLevel="0" r="193" s="214">
      <c r="A193" s="209" t="s">
        <v>496</v>
      </c>
      <c r="B193" s="209" t="n">
        <v>650340</v>
      </c>
      <c r="C193" s="209" t="s">
        <v>2332</v>
      </c>
      <c r="D193" s="209" t="s">
        <v>1929</v>
      </c>
      <c r="E193" s="210" t="n">
        <v>2836</v>
      </c>
      <c r="F193" s="209" t="s">
        <v>449</v>
      </c>
      <c r="G193" s="211" t="s">
        <v>439</v>
      </c>
      <c r="H193" s="211" t="s">
        <v>2002</v>
      </c>
      <c r="I193" s="209" t="s">
        <v>2333</v>
      </c>
      <c r="J193" s="209" t="s">
        <v>172</v>
      </c>
      <c r="K193" s="210" t="n">
        <v>2</v>
      </c>
      <c r="L193" s="209" t="n">
        <v>2</v>
      </c>
      <c r="M193" s="209" t="n">
        <v>2</v>
      </c>
      <c r="N193" s="209" t="s">
        <v>437</v>
      </c>
      <c r="O193" s="212" t="n">
        <f aca="false">+VLOOKUP(B193,Hoja3!$A:$C,2,0)</f>
        <v>650744</v>
      </c>
      <c r="P193" s="212" t="str">
        <f aca="false">+VLOOKUP(O193,Hoja5!$B$401:$C$796,2,0)</f>
        <v>_FILIAL JUNIN</v>
      </c>
      <c r="Q193" s="213"/>
    </row>
    <row collapsed="false" customFormat="false" customHeight="false" hidden="false" ht="15" outlineLevel="0" r="194">
      <c r="A194" s="201" t="s">
        <v>712</v>
      </c>
      <c r="B194" s="201" t="n">
        <v>650341</v>
      </c>
      <c r="C194" s="201" t="s">
        <v>2334</v>
      </c>
      <c r="D194" s="201" t="s">
        <v>1929</v>
      </c>
      <c r="E194" s="202" t="n">
        <v>1373</v>
      </c>
      <c r="F194" s="201" t="s">
        <v>449</v>
      </c>
      <c r="G194" s="203" t="s">
        <v>1941</v>
      </c>
      <c r="H194" s="203" t="s">
        <v>1942</v>
      </c>
      <c r="I194" s="201" t="s">
        <v>2335</v>
      </c>
      <c r="J194" s="201" t="s">
        <v>307</v>
      </c>
      <c r="K194" s="202" t="n">
        <v>4</v>
      </c>
      <c r="L194" s="201" t="n">
        <v>153</v>
      </c>
      <c r="M194" s="201" t="n">
        <v>148</v>
      </c>
      <c r="N194" s="201" t="s">
        <v>437</v>
      </c>
      <c r="O194" s="62" t="n">
        <f aca="false">+VLOOKUP(B194,Hoja3!$A:$C,2,0)</f>
        <v>650321</v>
      </c>
      <c r="P194" s="62" t="str">
        <f aca="false">+VLOOKUP(O194,Hoja5!$B$401:$C$796,2,0)</f>
        <v>_FILIAL BAHIA BLANCA</v>
      </c>
      <c r="Q194" s="204"/>
    </row>
    <row collapsed="false" customFormat="false" customHeight="false" hidden="false" ht="15" outlineLevel="0" r="195">
      <c r="A195" s="201" t="s">
        <v>2336</v>
      </c>
      <c r="B195" s="201" t="n">
        <v>650342</v>
      </c>
      <c r="C195" s="201" t="s">
        <v>2337</v>
      </c>
      <c r="D195" s="201" t="s">
        <v>1996</v>
      </c>
      <c r="E195" s="202" t="n">
        <v>3423</v>
      </c>
      <c r="F195" s="201" t="s">
        <v>1929</v>
      </c>
      <c r="G195" s="203" t="s">
        <v>443</v>
      </c>
      <c r="H195" s="203" t="s">
        <v>1938</v>
      </c>
      <c r="I195" s="201" t="s">
        <v>2338</v>
      </c>
      <c r="J195" s="201" t="s">
        <v>286</v>
      </c>
      <c r="K195" s="202" t="n">
        <v>5</v>
      </c>
      <c r="L195" s="201" t="n">
        <v>0</v>
      </c>
      <c r="M195" s="201" t="n">
        <v>0</v>
      </c>
      <c r="N195" s="201" t="s">
        <v>437</v>
      </c>
      <c r="O195" s="62"/>
      <c r="P195" s="62"/>
      <c r="Q195" s="204"/>
    </row>
    <row collapsed="false" customFormat="false" customHeight="false" hidden="false" ht="15" outlineLevel="0" r="196">
      <c r="A196" s="201" t="s">
        <v>523</v>
      </c>
      <c r="B196" s="201" t="n">
        <v>650343</v>
      </c>
      <c r="C196" s="201" t="s">
        <v>2280</v>
      </c>
      <c r="D196" s="201" t="s">
        <v>1996</v>
      </c>
      <c r="E196" s="202" t="n">
        <v>2108</v>
      </c>
      <c r="F196" s="201" t="s">
        <v>449</v>
      </c>
      <c r="G196" s="203" t="s">
        <v>446</v>
      </c>
      <c r="H196" s="203" t="s">
        <v>2046</v>
      </c>
      <c r="I196" s="201" t="s">
        <v>2281</v>
      </c>
      <c r="J196" s="201" t="s">
        <v>277</v>
      </c>
      <c r="K196" s="202" t="n">
        <v>10</v>
      </c>
      <c r="L196" s="201" t="n">
        <v>8</v>
      </c>
      <c r="M196" s="201" t="n">
        <v>8</v>
      </c>
      <c r="N196" s="201" t="s">
        <v>437</v>
      </c>
      <c r="O196" s="62" t="n">
        <f aca="false">+VLOOKUP(B196,Hoja3!$A:$C,2,0)</f>
        <v>650360</v>
      </c>
      <c r="P196" s="62" t="str">
        <f aca="false">+VLOOKUP(O196,Hoja5!$B$401:$C$796,2,0)</f>
        <v>_FILIAL SAN FRANCISCO</v>
      </c>
      <c r="Q196" s="204"/>
    </row>
    <row collapsed="false" customFormat="false" customHeight="false" hidden="false" ht="15" outlineLevel="0" r="197">
      <c r="A197" s="201" t="s">
        <v>2339</v>
      </c>
      <c r="B197" s="201" t="n">
        <v>650345</v>
      </c>
      <c r="C197" s="201" t="s">
        <v>2340</v>
      </c>
      <c r="D197" s="201" t="s">
        <v>2020</v>
      </c>
      <c r="E197" s="202" t="n">
        <v>2246</v>
      </c>
      <c r="F197" s="201" t="s">
        <v>1929</v>
      </c>
      <c r="G197" s="203" t="s">
        <v>444</v>
      </c>
      <c r="H197" s="207" t="s">
        <v>2021</v>
      </c>
      <c r="I197" s="201" t="s">
        <v>2052</v>
      </c>
      <c r="J197" s="201" t="s">
        <v>312</v>
      </c>
      <c r="K197" s="202" t="n">
        <v>7</v>
      </c>
      <c r="L197" s="201" t="n">
        <v>0</v>
      </c>
      <c r="M197" s="201" t="n">
        <v>0</v>
      </c>
      <c r="N197" s="201" t="s">
        <v>437</v>
      </c>
      <c r="O197" s="62"/>
      <c r="P197" s="62"/>
      <c r="Q197" s="204"/>
    </row>
    <row collapsed="false" customFormat="false" customHeight="false" hidden="false" ht="15" outlineLevel="0" r="198">
      <c r="A198" s="201" t="s">
        <v>593</v>
      </c>
      <c r="B198" s="201" t="n">
        <v>650346</v>
      </c>
      <c r="C198" s="201" t="s">
        <v>2341</v>
      </c>
      <c r="D198" s="201" t="s">
        <v>1929</v>
      </c>
      <c r="E198" s="202" t="n">
        <v>2528</v>
      </c>
      <c r="F198" s="201" t="s">
        <v>449</v>
      </c>
      <c r="G198" s="203" t="s">
        <v>454</v>
      </c>
      <c r="H198" s="203" t="s">
        <v>1930</v>
      </c>
      <c r="I198" s="201" t="s">
        <v>2342</v>
      </c>
      <c r="J198" s="201" t="s">
        <v>157</v>
      </c>
      <c r="K198" s="202" t="n">
        <v>3</v>
      </c>
      <c r="L198" s="201" t="n">
        <v>38</v>
      </c>
      <c r="M198" s="201" t="n">
        <v>39</v>
      </c>
      <c r="N198" s="201" t="s">
        <v>437</v>
      </c>
      <c r="O198" s="62" t="n">
        <f aca="false">+VLOOKUP(B198,Hoja3!$A:$C,2,0)</f>
        <v>650743</v>
      </c>
      <c r="P198" s="62" t="str">
        <f aca="false">+VLOOKUP(O198,Hoja5!$B$401:$C$796,2,0)</f>
        <v>_FILIAL SALTO</v>
      </c>
      <c r="Q198" s="204"/>
    </row>
    <row collapsed="false" customFormat="false" customHeight="false" hidden="false" ht="15" outlineLevel="0" r="199">
      <c r="A199" s="201" t="s">
        <v>717</v>
      </c>
      <c r="B199" s="201" t="n">
        <v>650347</v>
      </c>
      <c r="C199" s="201" t="s">
        <v>2343</v>
      </c>
      <c r="D199" s="201" t="s">
        <v>1996</v>
      </c>
      <c r="E199" s="202" t="n">
        <v>2120</v>
      </c>
      <c r="F199" s="201" t="s">
        <v>449</v>
      </c>
      <c r="G199" s="203" t="s">
        <v>446</v>
      </c>
      <c r="H199" s="203" t="s">
        <v>2046</v>
      </c>
      <c r="I199" s="201" t="s">
        <v>2344</v>
      </c>
      <c r="J199" s="201" t="s">
        <v>261</v>
      </c>
      <c r="K199" s="202" t="n">
        <v>9</v>
      </c>
      <c r="L199" s="201" t="n">
        <v>160</v>
      </c>
      <c r="M199" s="201" t="n">
        <v>162</v>
      </c>
      <c r="N199" s="201" t="s">
        <v>437</v>
      </c>
      <c r="O199" s="62" t="n">
        <f aca="false">+VLOOKUP(B199,Hoja3!$A:$C,2,0)</f>
        <v>650360</v>
      </c>
      <c r="P199" s="62" t="str">
        <f aca="false">+VLOOKUP(O199,Hoja5!$B$401:$C$796,2,0)</f>
        <v>_FILIAL SAN FRANCISCO</v>
      </c>
      <c r="Q199" s="204"/>
    </row>
    <row collapsed="false" customFormat="false" customHeight="false" hidden="false" ht="15" outlineLevel="0" r="200">
      <c r="A200" s="201" t="s">
        <v>595</v>
      </c>
      <c r="B200" s="201" t="n">
        <v>650349</v>
      </c>
      <c r="C200" s="201" t="s">
        <v>2345</v>
      </c>
      <c r="D200" s="201" t="s">
        <v>1996</v>
      </c>
      <c r="E200" s="202" t="n">
        <v>2686</v>
      </c>
      <c r="F200" s="201" t="s">
        <v>449</v>
      </c>
      <c r="G200" s="203" t="s">
        <v>443</v>
      </c>
      <c r="H200" s="203" t="s">
        <v>1938</v>
      </c>
      <c r="I200" s="205" t="s">
        <v>1976</v>
      </c>
      <c r="J200" s="205" t="s">
        <v>290</v>
      </c>
      <c r="K200" s="206" t="n">
        <v>5</v>
      </c>
      <c r="L200" s="205" t="n">
        <v>40</v>
      </c>
      <c r="M200" s="205" t="n">
        <v>43</v>
      </c>
      <c r="N200" s="205" t="s">
        <v>437</v>
      </c>
      <c r="O200" s="56" t="n">
        <f aca="false">+VLOOKUP(B200,Hoja3!$A:$C,2,0)</f>
        <v>650497</v>
      </c>
      <c r="P200" s="56" t="str">
        <f aca="false">+VLOOKUP(O200,Hoja5!$B$401:$C$796,2,0)</f>
        <v>_FILIAL VENADO TUERTO</v>
      </c>
      <c r="Q200" s="208"/>
    </row>
    <row collapsed="false" customFormat="false" customHeight="false" hidden="false" ht="15" outlineLevel="0" r="201">
      <c r="A201" s="205" t="s">
        <v>831</v>
      </c>
      <c r="B201" s="205" t="n">
        <v>650351</v>
      </c>
      <c r="C201" s="205" t="s">
        <v>2019</v>
      </c>
      <c r="D201" s="205" t="s">
        <v>2020</v>
      </c>
      <c r="E201" s="206" t="n">
        <v>2296</v>
      </c>
      <c r="F201" s="205" t="s">
        <v>449</v>
      </c>
      <c r="G201" s="207" t="s">
        <v>444</v>
      </c>
      <c r="H201" s="207" t="s">
        <v>2021</v>
      </c>
      <c r="I201" s="205" t="s">
        <v>2022</v>
      </c>
      <c r="J201" s="205" t="s">
        <v>285</v>
      </c>
      <c r="K201" s="206" t="n">
        <v>7</v>
      </c>
      <c r="L201" s="205" t="n">
        <v>1469</v>
      </c>
      <c r="M201" s="205" t="n">
        <v>1476</v>
      </c>
      <c r="N201" s="205" t="s">
        <v>437</v>
      </c>
      <c r="O201" s="56" t="n">
        <f aca="false">+VLOOKUP(B201,Hoja3!$A:$C,2,0)</f>
        <v>650400</v>
      </c>
      <c r="P201" s="56" t="str">
        <f aca="false">+VLOOKUP(O201,Hoja5!$B$401:$C$796,2,0)</f>
        <v>_AUTORIZACIONES INTERIOR SUC. ROSARIO</v>
      </c>
      <c r="Q201" s="208"/>
    </row>
    <row collapsed="false" customFormat="false" customHeight="false" hidden="false" ht="15" outlineLevel="0" r="202">
      <c r="A202" s="201" t="s">
        <v>734</v>
      </c>
      <c r="B202" s="201" t="n">
        <v>650353</v>
      </c>
      <c r="C202" s="201" t="s">
        <v>1987</v>
      </c>
      <c r="D202" s="201" t="s">
        <v>1929</v>
      </c>
      <c r="E202" s="202" t="n">
        <v>1352</v>
      </c>
      <c r="F202" s="201" t="s">
        <v>449</v>
      </c>
      <c r="G202" s="203" t="s">
        <v>440</v>
      </c>
      <c r="H202" s="203" t="s">
        <v>1946</v>
      </c>
      <c r="I202" s="201" t="s">
        <v>1988</v>
      </c>
      <c r="J202" s="201" t="s">
        <v>121</v>
      </c>
      <c r="K202" s="202" t="n">
        <v>2</v>
      </c>
      <c r="L202" s="201" t="n">
        <v>187</v>
      </c>
      <c r="M202" s="201" t="n">
        <v>184</v>
      </c>
      <c r="N202" s="201" t="s">
        <v>437</v>
      </c>
      <c r="O202" s="62" t="n">
        <f aca="false">+VLOOKUP(B202,Hoja3!$A:$C,2,0)</f>
        <v>650044</v>
      </c>
      <c r="P202" s="62" t="str">
        <f aca="false">+VLOOKUP(O202,Hoja5!$B$401:$C$796,2,0)</f>
        <v>_FILIAL MAR DEL PLATA</v>
      </c>
      <c r="Q202" s="204"/>
    </row>
    <row collapsed="false" customFormat="false" customHeight="false" hidden="false" ht="15" outlineLevel="0" r="203">
      <c r="A203" s="201" t="s">
        <v>2346</v>
      </c>
      <c r="B203" s="201" t="n">
        <v>650354</v>
      </c>
      <c r="C203" s="201" t="s">
        <v>2347</v>
      </c>
      <c r="D203" s="201" t="s">
        <v>1929</v>
      </c>
      <c r="E203" s="202" t="n">
        <v>1247</v>
      </c>
      <c r="F203" s="201" t="s">
        <v>1929</v>
      </c>
      <c r="G203" s="203" t="s">
        <v>454</v>
      </c>
      <c r="H203" s="203" t="s">
        <v>1930</v>
      </c>
      <c r="I203" s="201" t="s">
        <v>2348</v>
      </c>
      <c r="J203" s="201" t="s">
        <v>164</v>
      </c>
      <c r="K203" s="202" t="n">
        <v>3</v>
      </c>
      <c r="L203" s="201" t="n">
        <v>0</v>
      </c>
      <c r="M203" s="201" t="n">
        <v>0</v>
      </c>
      <c r="N203" s="201" t="s">
        <v>437</v>
      </c>
      <c r="O203" s="62" t="n">
        <v>650743</v>
      </c>
      <c r="P203" s="62"/>
      <c r="Q203" s="204"/>
    </row>
    <row collapsed="false" customFormat="false" customHeight="false" hidden="false" ht="15" outlineLevel="0" r="204">
      <c r="A204" s="201" t="s">
        <v>502</v>
      </c>
      <c r="B204" s="201" t="n">
        <v>650356</v>
      </c>
      <c r="C204" s="201" t="s">
        <v>2349</v>
      </c>
      <c r="D204" s="201" t="s">
        <v>2020</v>
      </c>
      <c r="E204" s="202" t="n">
        <v>2127</v>
      </c>
      <c r="F204" s="201" t="s">
        <v>449</v>
      </c>
      <c r="G204" s="203" t="s">
        <v>444</v>
      </c>
      <c r="H204" s="207" t="s">
        <v>2021</v>
      </c>
      <c r="I204" s="201" t="s">
        <v>2137</v>
      </c>
      <c r="J204" s="201" t="s">
        <v>298</v>
      </c>
      <c r="K204" s="202" t="n">
        <v>7</v>
      </c>
      <c r="L204" s="201" t="n">
        <v>3</v>
      </c>
      <c r="M204" s="201" t="n">
        <v>3</v>
      </c>
      <c r="N204" s="201" t="s">
        <v>437</v>
      </c>
      <c r="O204" s="62" t="n">
        <f aca="false">+VLOOKUP(B204,Hoja3!$A:$C,2,0)</f>
        <v>650497</v>
      </c>
      <c r="P204" s="62" t="str">
        <f aca="false">+VLOOKUP(O204,Hoja5!$B$401:$C$796,2,0)</f>
        <v>_FILIAL VENADO TUERTO</v>
      </c>
      <c r="Q204" s="204" t="s">
        <v>2048</v>
      </c>
    </row>
    <row collapsed="false" customFormat="false" customHeight="false" hidden="false" ht="15" outlineLevel="0" r="205">
      <c r="A205" s="201" t="s">
        <v>681</v>
      </c>
      <c r="B205" s="201" t="n">
        <v>650357</v>
      </c>
      <c r="C205" s="201" t="s">
        <v>2350</v>
      </c>
      <c r="D205" s="201" t="s">
        <v>1929</v>
      </c>
      <c r="E205" s="202" t="n">
        <v>1231</v>
      </c>
      <c r="F205" s="201" t="s">
        <v>449</v>
      </c>
      <c r="G205" s="203" t="s">
        <v>1941</v>
      </c>
      <c r="H205" s="203" t="s">
        <v>1942</v>
      </c>
      <c r="I205" s="201" t="s">
        <v>2351</v>
      </c>
      <c r="J205" s="201" t="s">
        <v>288</v>
      </c>
      <c r="K205" s="202" t="n">
        <v>1</v>
      </c>
      <c r="L205" s="201" t="n">
        <v>105</v>
      </c>
      <c r="M205" s="201" t="n">
        <v>104</v>
      </c>
      <c r="N205" s="201" t="s">
        <v>437</v>
      </c>
      <c r="O205" s="62" t="n">
        <f aca="false">+VLOOKUP(B205,Hoja3!$A:$C,2,0)</f>
        <v>650321</v>
      </c>
      <c r="P205" s="62" t="str">
        <f aca="false">+VLOOKUP(O205,Hoja5!$B$401:$C$796,2,0)</f>
        <v>_FILIAL BAHIA BLANCA</v>
      </c>
      <c r="Q205" s="204"/>
    </row>
    <row collapsed="false" customFormat="false" customHeight="false" hidden="false" ht="15" outlineLevel="0" r="206">
      <c r="A206" s="201" t="s">
        <v>701</v>
      </c>
      <c r="B206" s="201" t="n">
        <v>650360</v>
      </c>
      <c r="C206" s="201" t="s">
        <v>2352</v>
      </c>
      <c r="D206" s="201" t="s">
        <v>2020</v>
      </c>
      <c r="E206" s="202" t="n">
        <v>2316</v>
      </c>
      <c r="F206" s="201" t="s">
        <v>449</v>
      </c>
      <c r="G206" s="203" t="s">
        <v>446</v>
      </c>
      <c r="H206" s="203" t="s">
        <v>2046</v>
      </c>
      <c r="I206" s="201" t="s">
        <v>2353</v>
      </c>
      <c r="J206" s="201" t="s">
        <v>284</v>
      </c>
      <c r="K206" s="202" t="n">
        <v>9</v>
      </c>
      <c r="L206" s="201" t="n">
        <v>132</v>
      </c>
      <c r="M206" s="201" t="n">
        <v>125</v>
      </c>
      <c r="N206" s="201" t="s">
        <v>438</v>
      </c>
      <c r="O206" s="62" t="n">
        <f aca="false">+VLOOKUP(B206,Hoja3!$A:$C,2,0)</f>
        <v>650360</v>
      </c>
      <c r="P206" s="62" t="str">
        <f aca="false">+VLOOKUP(O206,Hoja5!$B$401:$C$796,2,0)</f>
        <v>_FILIAL SAN FRANCISCO</v>
      </c>
      <c r="Q206" s="204"/>
    </row>
    <row collapsed="false" customFormat="false" customHeight="false" hidden="false" ht="15" outlineLevel="0" r="207">
      <c r="A207" s="201" t="s">
        <v>512</v>
      </c>
      <c r="B207" s="201" t="n">
        <v>650361</v>
      </c>
      <c r="C207" s="201" t="s">
        <v>2354</v>
      </c>
      <c r="D207" s="201" t="s">
        <v>1929</v>
      </c>
      <c r="E207" s="202" t="n">
        <v>3416</v>
      </c>
      <c r="F207" s="201" t="s">
        <v>449</v>
      </c>
      <c r="G207" s="203" t="s">
        <v>1941</v>
      </c>
      <c r="H207" s="203" t="s">
        <v>1942</v>
      </c>
      <c r="I207" s="201" t="s">
        <v>2355</v>
      </c>
      <c r="J207" s="201" t="s">
        <v>314</v>
      </c>
      <c r="K207" s="202" t="n">
        <v>1</v>
      </c>
      <c r="L207" s="201" t="n">
        <v>5</v>
      </c>
      <c r="M207" s="201" t="n">
        <v>5</v>
      </c>
      <c r="N207" s="201" t="s">
        <v>437</v>
      </c>
      <c r="O207" s="62" t="n">
        <f aca="false">+VLOOKUP(B207,Hoja3!$A:$C,2,0)</f>
        <v>650321</v>
      </c>
      <c r="P207" s="62" t="str">
        <f aca="false">+VLOOKUP(O207,Hoja5!$B$401:$C$796,2,0)</f>
        <v>_FILIAL BAHIA BLANCA</v>
      </c>
      <c r="Q207" s="204"/>
    </row>
    <row collapsed="false" customFormat="false" customHeight="false" hidden="false" ht="15" outlineLevel="0" r="208">
      <c r="A208" s="201" t="s">
        <v>699</v>
      </c>
      <c r="B208" s="201" t="n">
        <v>650362</v>
      </c>
      <c r="C208" s="201" t="s">
        <v>2356</v>
      </c>
      <c r="D208" s="201" t="s">
        <v>1929</v>
      </c>
      <c r="E208" s="202" t="n">
        <v>1360</v>
      </c>
      <c r="F208" s="201" t="s">
        <v>449</v>
      </c>
      <c r="G208" s="203" t="s">
        <v>1941</v>
      </c>
      <c r="H208" s="203" t="s">
        <v>1942</v>
      </c>
      <c r="I208" s="201" t="s">
        <v>2357</v>
      </c>
      <c r="J208" s="201" t="s">
        <v>154</v>
      </c>
      <c r="K208" s="202" t="n">
        <v>2</v>
      </c>
      <c r="L208" s="201" t="n">
        <v>125</v>
      </c>
      <c r="M208" s="201" t="n">
        <v>125</v>
      </c>
      <c r="N208" s="201" t="s">
        <v>437</v>
      </c>
      <c r="O208" s="62" t="n">
        <f aca="false">+VLOOKUP(B208,Hoja3!$A:$C,2,0)</f>
        <v>650070</v>
      </c>
      <c r="P208" s="62" t="str">
        <f aca="false">+VLOOKUP(O208,Hoja5!$B$401:$C$796,2,0)</f>
        <v>_FILIAL TRES ARROYOS</v>
      </c>
      <c r="Q208" s="204"/>
    </row>
    <row collapsed="false" customFormat="false" customHeight="false" hidden="false" ht="15" outlineLevel="0" r="209">
      <c r="A209" s="201" t="s">
        <v>695</v>
      </c>
      <c r="B209" s="201" t="n">
        <v>650363</v>
      </c>
      <c r="C209" s="201" t="s">
        <v>2032</v>
      </c>
      <c r="D209" s="201" t="s">
        <v>1996</v>
      </c>
      <c r="E209" s="202" t="n">
        <v>3028</v>
      </c>
      <c r="F209" s="201" t="s">
        <v>449</v>
      </c>
      <c r="G209" s="203" t="s">
        <v>73</v>
      </c>
      <c r="H209" s="203" t="s">
        <v>2024</v>
      </c>
      <c r="I209" s="201" t="s">
        <v>2033</v>
      </c>
      <c r="J209" s="201" t="s">
        <v>209</v>
      </c>
      <c r="K209" s="202" t="n">
        <v>13</v>
      </c>
      <c r="L209" s="201" t="n">
        <v>116</v>
      </c>
      <c r="M209" s="201" t="n">
        <v>115</v>
      </c>
      <c r="N209" s="201" t="s">
        <v>437</v>
      </c>
      <c r="O209" s="62" t="n">
        <f aca="false">+VLOOKUP(B209,Hoja3!$A:$C,2,0)</f>
        <v>650400</v>
      </c>
      <c r="P209" s="62" t="str">
        <f aca="false">+VLOOKUP(O209,Hoja5!$B$401:$C$796,2,0)</f>
        <v>_AUTORIZACIONES INTERIOR SUC. ROSARIO</v>
      </c>
      <c r="Q209" s="204"/>
    </row>
    <row collapsed="false" customFormat="false" customHeight="false" hidden="false" ht="15" outlineLevel="0" r="210">
      <c r="A210" s="201" t="s">
        <v>692</v>
      </c>
      <c r="B210" s="201" t="n">
        <v>650364</v>
      </c>
      <c r="C210" s="201" t="s">
        <v>2358</v>
      </c>
      <c r="D210" s="201" t="s">
        <v>1996</v>
      </c>
      <c r="E210" s="202" t="n">
        <v>2099</v>
      </c>
      <c r="F210" s="201" t="s">
        <v>449</v>
      </c>
      <c r="G210" s="203" t="s">
        <v>73</v>
      </c>
      <c r="H210" s="203" t="s">
        <v>2024</v>
      </c>
      <c r="I210" s="201" t="s">
        <v>2292</v>
      </c>
      <c r="J210" s="201" t="s">
        <v>232</v>
      </c>
      <c r="K210" s="202" t="n">
        <v>13</v>
      </c>
      <c r="L210" s="201" t="n">
        <v>114</v>
      </c>
      <c r="M210" s="201" t="n">
        <v>108</v>
      </c>
      <c r="N210" s="201" t="s">
        <v>437</v>
      </c>
      <c r="O210" s="62" t="n">
        <f aca="false">+VLOOKUP(B210,Hoja3!$A:$C,2,0)</f>
        <v>650846</v>
      </c>
      <c r="P210" s="62" t="str">
        <f aca="false">+VLOOKUP(O210,Hoja5!$B$401:$C$796,2,0)</f>
        <v>_FILIAL SAN LORENZO</v>
      </c>
      <c r="Q210" s="204"/>
    </row>
    <row collapsed="false" customFormat="false" customHeight="false" hidden="false" ht="15" outlineLevel="0" r="211">
      <c r="A211" s="201" t="s">
        <v>2359</v>
      </c>
      <c r="B211" s="201" t="n">
        <v>650365</v>
      </c>
      <c r="C211" s="201" t="s">
        <v>2360</v>
      </c>
      <c r="D211" s="201" t="s">
        <v>2198</v>
      </c>
      <c r="E211" s="202" t="n">
        <v>1992</v>
      </c>
      <c r="F211" s="201" t="s">
        <v>1929</v>
      </c>
      <c r="G211" s="203" t="s">
        <v>439</v>
      </c>
      <c r="H211" s="203" t="s">
        <v>2002</v>
      </c>
      <c r="I211" s="201" t="s">
        <v>2361</v>
      </c>
      <c r="J211" s="201" t="s">
        <v>336</v>
      </c>
      <c r="K211" s="202" t="n">
        <v>1</v>
      </c>
      <c r="L211" s="201" t="n">
        <v>0</v>
      </c>
      <c r="M211" s="201" t="n">
        <v>0</v>
      </c>
      <c r="N211" s="201" t="s">
        <v>437</v>
      </c>
      <c r="O211" s="62"/>
      <c r="P211" s="62"/>
      <c r="Q211" s="204"/>
    </row>
    <row collapsed="false" customFormat="false" customHeight="false" hidden="false" ht="15" outlineLevel="0" r="212">
      <c r="A212" s="201" t="s">
        <v>765</v>
      </c>
      <c r="B212" s="201" t="n">
        <v>650366</v>
      </c>
      <c r="C212" s="201" t="s">
        <v>2362</v>
      </c>
      <c r="D212" s="201" t="s">
        <v>2209</v>
      </c>
      <c r="E212" s="202" t="n">
        <v>1895</v>
      </c>
      <c r="F212" s="201" t="s">
        <v>449</v>
      </c>
      <c r="G212" s="203" t="s">
        <v>446</v>
      </c>
      <c r="H212" s="203" t="s">
        <v>2046</v>
      </c>
      <c r="I212" s="201" t="s">
        <v>2363</v>
      </c>
      <c r="J212" s="201" t="s">
        <v>199</v>
      </c>
      <c r="K212" s="202" t="n">
        <v>9</v>
      </c>
      <c r="L212" s="201" t="n">
        <v>350</v>
      </c>
      <c r="M212" s="201" t="n">
        <v>344</v>
      </c>
      <c r="N212" s="201" t="s">
        <v>437</v>
      </c>
      <c r="O212" s="62" t="n">
        <f aca="false">+VLOOKUP(B212,Hoja3!$A:$C,2,0)</f>
        <v>650848</v>
      </c>
      <c r="P212" s="62" t="str">
        <f aca="false">+VLOOKUP(O212,Hoja5!$B$401:$C$796,2,0)</f>
        <v>_FILIAL PARANA</v>
      </c>
      <c r="Q212" s="204"/>
    </row>
    <row collapsed="false" customFormat="false" customHeight="false" hidden="false" ht="15" outlineLevel="0" r="213">
      <c r="A213" s="201" t="s">
        <v>803</v>
      </c>
      <c r="B213" s="201" t="n">
        <v>650368</v>
      </c>
      <c r="C213" s="201" t="s">
        <v>2364</v>
      </c>
      <c r="D213" s="201" t="s">
        <v>2198</v>
      </c>
      <c r="E213" s="202" t="n">
        <v>3187</v>
      </c>
      <c r="F213" s="201" t="s">
        <v>449</v>
      </c>
      <c r="G213" s="203" t="s">
        <v>439</v>
      </c>
      <c r="H213" s="203" t="s">
        <v>2002</v>
      </c>
      <c r="I213" s="201" t="s">
        <v>2365</v>
      </c>
      <c r="J213" s="201" t="s">
        <v>344</v>
      </c>
      <c r="K213" s="202" t="n">
        <v>1</v>
      </c>
      <c r="L213" s="201" t="n">
        <v>629</v>
      </c>
      <c r="M213" s="201" t="n">
        <v>616</v>
      </c>
      <c r="N213" s="201" t="s">
        <v>438</v>
      </c>
      <c r="O213" s="62" t="n">
        <f aca="false">+VLOOKUP(B213,Hoja3!$A:$C,2,0)</f>
        <v>650368</v>
      </c>
      <c r="P213" s="62" t="str">
        <f aca="false">+VLOOKUP(O213,Hoja5!$B$401:$C$796,2,0)</f>
        <v>_FILIAL GRAL PICO</v>
      </c>
      <c r="Q213" s="204"/>
    </row>
    <row collapsed="false" customFormat="false" customHeight="false" hidden="false" ht="15" outlineLevel="0" r="214">
      <c r="A214" s="201" t="s">
        <v>609</v>
      </c>
      <c r="B214" s="201" t="n">
        <v>650370</v>
      </c>
      <c r="C214" s="201" t="s">
        <v>2070</v>
      </c>
      <c r="D214" s="201" t="s">
        <v>1996</v>
      </c>
      <c r="E214" s="202" t="n">
        <v>2887</v>
      </c>
      <c r="F214" s="201" t="s">
        <v>449</v>
      </c>
      <c r="G214" s="203" t="s">
        <v>73</v>
      </c>
      <c r="H214" s="203" t="s">
        <v>2024</v>
      </c>
      <c r="I214" s="201" t="s">
        <v>2071</v>
      </c>
      <c r="J214" s="201" t="s">
        <v>255</v>
      </c>
      <c r="K214" s="202" t="n">
        <v>13</v>
      </c>
      <c r="L214" s="201" t="n">
        <v>47</v>
      </c>
      <c r="M214" s="201" t="n">
        <v>45</v>
      </c>
      <c r="N214" s="201" t="s">
        <v>437</v>
      </c>
      <c r="O214" s="62" t="n">
        <f aca="false">+VLOOKUP(B214,Hoja3!$A:$C,2,0)</f>
        <v>650773</v>
      </c>
      <c r="P214" s="62" t="str">
        <f aca="false">+VLOOKUP(O214,Hoja5!$B$401:$C$796,2,0)</f>
        <v>_ FILIAL CAÑADA DE GOMEZ</v>
      </c>
      <c r="Q214" s="204"/>
    </row>
    <row collapsed="false" customFormat="false" customHeight="false" hidden="false" ht="15" outlineLevel="0" r="215">
      <c r="A215" s="201" t="s">
        <v>2366</v>
      </c>
      <c r="B215" s="201" t="n">
        <v>650371</v>
      </c>
      <c r="C215" s="201" t="s">
        <v>2367</v>
      </c>
      <c r="D215" s="201" t="s">
        <v>2368</v>
      </c>
      <c r="E215" s="202" t="n">
        <v>3117</v>
      </c>
      <c r="F215" s="201" t="s">
        <v>1929</v>
      </c>
      <c r="G215" s="203" t="s">
        <v>466</v>
      </c>
      <c r="H215" s="203" t="s">
        <v>2369</v>
      </c>
      <c r="I215" s="201" t="s">
        <v>2370</v>
      </c>
      <c r="J215" s="201" t="s">
        <v>400</v>
      </c>
      <c r="K215" s="202" t="n">
        <v>11</v>
      </c>
      <c r="L215" s="201" t="n">
        <v>0</v>
      </c>
      <c r="M215" s="201" t="n">
        <v>0</v>
      </c>
      <c r="N215" s="201" t="s">
        <v>437</v>
      </c>
      <c r="O215" s="62"/>
      <c r="P215" s="62"/>
      <c r="Q215" s="204"/>
    </row>
    <row collapsed="false" customFormat="false" customHeight="false" hidden="false" ht="15" outlineLevel="0" r="216">
      <c r="A216" s="201" t="s">
        <v>722</v>
      </c>
      <c r="B216" s="201" t="n">
        <v>650372</v>
      </c>
      <c r="C216" s="201" t="s">
        <v>1979</v>
      </c>
      <c r="D216" s="201" t="s">
        <v>1929</v>
      </c>
      <c r="E216" s="202" t="n">
        <v>1325</v>
      </c>
      <c r="F216" s="201" t="s">
        <v>449</v>
      </c>
      <c r="G216" s="203" t="s">
        <v>454</v>
      </c>
      <c r="H216" s="203" t="s">
        <v>1930</v>
      </c>
      <c r="I216" s="201" t="s">
        <v>1980</v>
      </c>
      <c r="J216" s="201" t="s">
        <v>221</v>
      </c>
      <c r="K216" s="202" t="n">
        <v>3</v>
      </c>
      <c r="L216" s="201" t="n">
        <v>165</v>
      </c>
      <c r="M216" s="201" t="n">
        <v>165</v>
      </c>
      <c r="N216" s="201" t="s">
        <v>437</v>
      </c>
      <c r="O216" s="62" t="n">
        <f aca="false">+VLOOKUP(B216,Hoja3!$A:$C,2,0)</f>
        <v>650744</v>
      </c>
      <c r="P216" s="62" t="str">
        <f aca="false">+VLOOKUP(O216,Hoja5!$B$401:$C$796,2,0)</f>
        <v>_FILIAL JUNIN</v>
      </c>
      <c r="Q216" s="204"/>
    </row>
    <row collapsed="false" customFormat="false" customHeight="false" hidden="false" ht="15" outlineLevel="0" r="217">
      <c r="A217" s="201" t="s">
        <v>690</v>
      </c>
      <c r="B217" s="201" t="n">
        <v>650374</v>
      </c>
      <c r="C217" s="201" t="s">
        <v>2371</v>
      </c>
      <c r="D217" s="201" t="s">
        <v>1996</v>
      </c>
      <c r="E217" s="202" t="n">
        <v>2693</v>
      </c>
      <c r="F217" s="201" t="s">
        <v>449</v>
      </c>
      <c r="G217" s="203" t="s">
        <v>73</v>
      </c>
      <c r="H217" s="203" t="s">
        <v>2024</v>
      </c>
      <c r="I217" s="201" t="s">
        <v>2105</v>
      </c>
      <c r="J217" s="201" t="s">
        <v>220</v>
      </c>
      <c r="K217" s="202" t="n">
        <v>13</v>
      </c>
      <c r="L217" s="201" t="n">
        <v>112</v>
      </c>
      <c r="M217" s="201" t="n">
        <v>113</v>
      </c>
      <c r="N217" s="201" t="s">
        <v>437</v>
      </c>
      <c r="O217" s="62" t="n">
        <f aca="false">+VLOOKUP(B217,Hoja3!$A:$C,2,0)</f>
        <v>650773</v>
      </c>
      <c r="P217" s="62" t="str">
        <f aca="false">+VLOOKUP(O217,Hoja5!$B$401:$C$796,2,0)</f>
        <v>_ FILIAL CAÑADA DE GOMEZ</v>
      </c>
      <c r="Q217" s="204"/>
    </row>
    <row collapsed="false" customFormat="false" customHeight="false" hidden="false" ht="15" outlineLevel="0" r="218">
      <c r="A218" s="201" t="s">
        <v>682</v>
      </c>
      <c r="B218" s="201" t="n">
        <v>650375</v>
      </c>
      <c r="C218" s="201" t="s">
        <v>2012</v>
      </c>
      <c r="D218" s="201" t="s">
        <v>1929</v>
      </c>
      <c r="E218" s="202" t="n">
        <v>1406</v>
      </c>
      <c r="F218" s="201" t="s">
        <v>449</v>
      </c>
      <c r="G218" s="203" t="s">
        <v>1941</v>
      </c>
      <c r="H218" s="203" t="s">
        <v>1942</v>
      </c>
      <c r="I218" s="201" t="s">
        <v>2013</v>
      </c>
      <c r="J218" s="201" t="s">
        <v>178</v>
      </c>
      <c r="K218" s="202" t="n">
        <v>2</v>
      </c>
      <c r="L218" s="201" t="n">
        <v>106</v>
      </c>
      <c r="M218" s="201" t="n">
        <v>107</v>
      </c>
      <c r="N218" s="201" t="s">
        <v>437</v>
      </c>
      <c r="O218" s="62" t="n">
        <f aca="false">+VLOOKUP(B218,Hoja3!$A:$C,2,0)</f>
        <v>650070</v>
      </c>
      <c r="P218" s="62" t="str">
        <f aca="false">+VLOOKUP(O218,Hoja5!$B$401:$C$796,2,0)</f>
        <v>_FILIAL TRES ARROYOS</v>
      </c>
      <c r="Q218" s="204"/>
    </row>
    <row collapsed="false" customFormat="false" customHeight="false" hidden="false" ht="15" outlineLevel="0" r="219">
      <c r="A219" s="201" t="s">
        <v>462</v>
      </c>
      <c r="B219" s="201" t="n">
        <v>650377</v>
      </c>
      <c r="C219" s="201" t="s">
        <v>2372</v>
      </c>
      <c r="D219" s="201" t="s">
        <v>1929</v>
      </c>
      <c r="E219" s="202" t="n">
        <v>3402</v>
      </c>
      <c r="F219" s="201" t="s">
        <v>449</v>
      </c>
      <c r="G219" s="203" t="s">
        <v>454</v>
      </c>
      <c r="H219" s="203" t="s">
        <v>1930</v>
      </c>
      <c r="I219" s="201" t="s">
        <v>2373</v>
      </c>
      <c r="J219" s="201" t="s">
        <v>277</v>
      </c>
      <c r="K219" s="202" t="n">
        <v>3</v>
      </c>
      <c r="L219" s="201" t="n">
        <v>0</v>
      </c>
      <c r="M219" s="201" t="n">
        <v>0</v>
      </c>
      <c r="N219" s="201" t="s">
        <v>437</v>
      </c>
      <c r="O219" s="62" t="n">
        <v>650744</v>
      </c>
      <c r="P219" s="62" t="str">
        <f aca="false">+VLOOKUP(O219,Hoja5!$B$401:$C$796,2,0)</f>
        <v>_FILIAL JUNIN</v>
      </c>
      <c r="Q219" s="204"/>
    </row>
    <row collapsed="false" customFormat="false" customHeight="false" hidden="false" ht="15" outlineLevel="0" r="220">
      <c r="A220" s="201" t="s">
        <v>2374</v>
      </c>
      <c r="B220" s="201" t="n">
        <v>650378</v>
      </c>
      <c r="C220" s="201" t="s">
        <v>2375</v>
      </c>
      <c r="D220" s="201" t="s">
        <v>2020</v>
      </c>
      <c r="E220" s="202" t="n">
        <v>3444</v>
      </c>
      <c r="F220" s="201" t="s">
        <v>1929</v>
      </c>
      <c r="G220" s="203" t="s">
        <v>444</v>
      </c>
      <c r="H220" s="207" t="s">
        <v>2021</v>
      </c>
      <c r="I220" s="201" t="s">
        <v>2376</v>
      </c>
      <c r="J220" s="201" t="s">
        <v>368</v>
      </c>
      <c r="K220" s="202" t="n">
        <v>7</v>
      </c>
      <c r="L220" s="201" t="n">
        <v>0</v>
      </c>
      <c r="M220" s="201" t="n">
        <v>0</v>
      </c>
      <c r="N220" s="201" t="s">
        <v>437</v>
      </c>
      <c r="O220" s="62"/>
      <c r="P220" s="62"/>
      <c r="Q220" s="204"/>
    </row>
    <row collapsed="false" customFormat="false" customHeight="false" hidden="false" ht="15" outlineLevel="0" r="221">
      <c r="A221" s="201" t="s">
        <v>2377</v>
      </c>
      <c r="B221" s="201" t="n">
        <v>650379</v>
      </c>
      <c r="C221" s="201" t="s">
        <v>2378</v>
      </c>
      <c r="D221" s="201" t="s">
        <v>1929</v>
      </c>
      <c r="E221" s="202" t="n">
        <v>1318</v>
      </c>
      <c r="F221" s="201" t="s">
        <v>1996</v>
      </c>
      <c r="G221" s="203" t="s">
        <v>440</v>
      </c>
      <c r="H221" s="203" t="s">
        <v>1946</v>
      </c>
      <c r="I221" s="201" t="s">
        <v>2379</v>
      </c>
      <c r="J221" s="201" t="s">
        <v>134</v>
      </c>
      <c r="K221" s="202" t="n">
        <v>2</v>
      </c>
      <c r="L221" s="201" t="n">
        <v>0</v>
      </c>
      <c r="M221" s="201" t="n">
        <v>0</v>
      </c>
      <c r="N221" s="201" t="s">
        <v>437</v>
      </c>
      <c r="O221" s="62"/>
      <c r="P221" s="62"/>
      <c r="Q221" s="204"/>
    </row>
    <row collapsed="false" customFormat="false" customHeight="false" hidden="false" ht="15" outlineLevel="0" r="222">
      <c r="A222" s="201" t="s">
        <v>2380</v>
      </c>
      <c r="B222" s="201" t="n">
        <v>650383</v>
      </c>
      <c r="C222" s="201" t="s">
        <v>2381</v>
      </c>
      <c r="D222" s="201" t="s">
        <v>2382</v>
      </c>
      <c r="E222" s="202" t="n">
        <v>2070</v>
      </c>
      <c r="F222" s="201" t="s">
        <v>1929</v>
      </c>
      <c r="G222" s="203" t="s">
        <v>466</v>
      </c>
      <c r="H222" s="203" t="s">
        <v>2369</v>
      </c>
      <c r="I222" s="201" t="s">
        <v>2383</v>
      </c>
      <c r="J222" s="201" t="s">
        <v>391</v>
      </c>
      <c r="K222" s="202" t="n">
        <v>11</v>
      </c>
      <c r="L222" s="201" t="n">
        <v>0</v>
      </c>
      <c r="M222" s="201" t="n">
        <v>0</v>
      </c>
      <c r="N222" s="201" t="s">
        <v>437</v>
      </c>
      <c r="O222" s="62"/>
      <c r="P222" s="62"/>
      <c r="Q222" s="204"/>
    </row>
    <row collapsed="false" customFormat="false" customHeight="false" hidden="false" ht="15" outlineLevel="0" r="223">
      <c r="A223" s="201" t="s">
        <v>2384</v>
      </c>
      <c r="B223" s="201" t="n">
        <v>650388</v>
      </c>
      <c r="C223" s="201" t="s">
        <v>2385</v>
      </c>
      <c r="D223" s="201" t="s">
        <v>2382</v>
      </c>
      <c r="E223" s="202" t="n">
        <v>2069</v>
      </c>
      <c r="F223" s="201" t="s">
        <v>1929</v>
      </c>
      <c r="G223" s="203" t="s">
        <v>466</v>
      </c>
      <c r="H223" s="203" t="s">
        <v>2369</v>
      </c>
      <c r="I223" s="201" t="s">
        <v>2386</v>
      </c>
      <c r="J223" s="201" t="s">
        <v>404</v>
      </c>
      <c r="K223" s="202" t="n">
        <v>11</v>
      </c>
      <c r="L223" s="201" t="n">
        <v>0</v>
      </c>
      <c r="M223" s="201" t="n">
        <v>0</v>
      </c>
      <c r="N223" s="201" t="s">
        <v>437</v>
      </c>
      <c r="O223" s="62"/>
      <c r="P223" s="62"/>
      <c r="Q223" s="204"/>
    </row>
    <row collapsed="false" customFormat="false" customHeight="false" hidden="false" ht="15" outlineLevel="0" r="224">
      <c r="A224" s="201" t="s">
        <v>685</v>
      </c>
      <c r="B224" s="201" t="n">
        <v>650390</v>
      </c>
      <c r="C224" s="201" t="s">
        <v>2387</v>
      </c>
      <c r="D224" s="201" t="s">
        <v>1996</v>
      </c>
      <c r="E224" s="202" t="n">
        <v>2116</v>
      </c>
      <c r="F224" s="201" t="s">
        <v>449</v>
      </c>
      <c r="G224" s="203" t="s">
        <v>443</v>
      </c>
      <c r="H224" s="203" t="s">
        <v>1938</v>
      </c>
      <c r="I224" s="201" t="s">
        <v>1956</v>
      </c>
      <c r="J224" s="201" t="s">
        <v>239</v>
      </c>
      <c r="K224" s="202" t="n">
        <v>5</v>
      </c>
      <c r="L224" s="201" t="n">
        <v>107</v>
      </c>
      <c r="M224" s="201" t="n">
        <v>112</v>
      </c>
      <c r="N224" s="201" t="s">
        <v>437</v>
      </c>
      <c r="O224" s="62" t="n">
        <f aca="false">+VLOOKUP(B224,Hoja3!$A:$C,2,0)</f>
        <v>650497</v>
      </c>
      <c r="P224" s="62" t="str">
        <f aca="false">+VLOOKUP(O224,Hoja5!$B$401:$C$796,2,0)</f>
        <v>_FILIAL VENADO TUERTO</v>
      </c>
      <c r="Q224" s="204"/>
    </row>
    <row collapsed="false" customFormat="false" customHeight="false" hidden="false" ht="15" outlineLevel="0" r="225">
      <c r="A225" s="201" t="s">
        <v>723</v>
      </c>
      <c r="B225" s="201" t="n">
        <v>650393</v>
      </c>
      <c r="C225" s="201" t="s">
        <v>2388</v>
      </c>
      <c r="D225" s="201" t="s">
        <v>2389</v>
      </c>
      <c r="E225" s="202" t="n">
        <v>2191</v>
      </c>
      <c r="F225" s="201" t="s">
        <v>449</v>
      </c>
      <c r="G225" s="203" t="s">
        <v>45</v>
      </c>
      <c r="H225" s="203" t="s">
        <v>2390</v>
      </c>
      <c r="I225" s="201" t="s">
        <v>2391</v>
      </c>
      <c r="J225" s="201" t="s">
        <v>376</v>
      </c>
      <c r="K225" s="202" t="n">
        <v>6</v>
      </c>
      <c r="L225" s="201" t="n">
        <v>166</v>
      </c>
      <c r="M225" s="201" t="n">
        <v>165</v>
      </c>
      <c r="N225" s="201" t="s">
        <v>438</v>
      </c>
      <c r="O225" s="62" t="n">
        <f aca="false">+VLOOKUP(B225,Hoja3!$A:$C,2,0)</f>
        <v>650393</v>
      </c>
      <c r="P225" s="62" t="str">
        <f aca="false">+VLOOKUP(O225,Hoja5!$B$401:$C$796,2,0)</f>
        <v>_FILIAL TUCUMAN</v>
      </c>
      <c r="Q225" s="204"/>
    </row>
    <row collapsed="false" customFormat="false" customHeight="false" hidden="false" ht="15" outlineLevel="0" r="226">
      <c r="A226" s="201" t="s">
        <v>545</v>
      </c>
      <c r="B226" s="201" t="n">
        <v>650394</v>
      </c>
      <c r="C226" s="201" t="s">
        <v>2392</v>
      </c>
      <c r="D226" s="201" t="s">
        <v>1929</v>
      </c>
      <c r="E226" s="202" t="n">
        <v>2486</v>
      </c>
      <c r="F226" s="201" t="s">
        <v>449</v>
      </c>
      <c r="G226" s="203" t="s">
        <v>1941</v>
      </c>
      <c r="H226" s="203" t="s">
        <v>1942</v>
      </c>
      <c r="I226" s="201" t="s">
        <v>2204</v>
      </c>
      <c r="J226" s="201" t="s">
        <v>155</v>
      </c>
      <c r="K226" s="202" t="n">
        <v>2</v>
      </c>
      <c r="L226" s="201" t="n">
        <v>15</v>
      </c>
      <c r="M226" s="201" t="n">
        <v>15</v>
      </c>
      <c r="N226" s="201" t="s">
        <v>437</v>
      </c>
      <c r="O226" s="62" t="n">
        <f aca="false">+VLOOKUP(B226,Hoja3!$A:$C,2,0)</f>
        <v>650070</v>
      </c>
      <c r="P226" s="62" t="str">
        <f aca="false">+VLOOKUP(O226,Hoja5!$B$401:$C$796,2,0)</f>
        <v>_FILIAL TRES ARROYOS</v>
      </c>
      <c r="Q226" s="204"/>
    </row>
    <row collapsed="false" customFormat="false" customHeight="false" hidden="false" ht="15" outlineLevel="0" r="227">
      <c r="A227" s="201" t="s">
        <v>2393</v>
      </c>
      <c r="B227" s="201" t="n">
        <v>650396</v>
      </c>
      <c r="C227" s="201" t="s">
        <v>2394</v>
      </c>
      <c r="D227" s="201" t="s">
        <v>2368</v>
      </c>
      <c r="E227" s="202" t="n">
        <v>2063</v>
      </c>
      <c r="F227" s="201" t="s">
        <v>1929</v>
      </c>
      <c r="G227" s="203" t="s">
        <v>466</v>
      </c>
      <c r="H227" s="203" t="s">
        <v>2369</v>
      </c>
      <c r="I227" s="201" t="s">
        <v>2395</v>
      </c>
      <c r="J227" s="201" t="s">
        <v>395</v>
      </c>
      <c r="K227" s="202" t="n">
        <v>11</v>
      </c>
      <c r="L227" s="201" t="n">
        <v>0</v>
      </c>
      <c r="M227" s="201" t="n">
        <v>0</v>
      </c>
      <c r="N227" s="201" t="s">
        <v>437</v>
      </c>
      <c r="O227" s="62"/>
      <c r="P227" s="62"/>
      <c r="Q227" s="204"/>
    </row>
    <row collapsed="false" customFormat="false" customHeight="false" hidden="false" ht="15" outlineLevel="0" r="228">
      <c r="A228" s="201" t="s">
        <v>648</v>
      </c>
      <c r="B228" s="201" t="n">
        <v>650398</v>
      </c>
      <c r="C228" s="201" t="s">
        <v>2074</v>
      </c>
      <c r="D228" s="201" t="s">
        <v>1996</v>
      </c>
      <c r="E228" s="202" t="n">
        <v>2153</v>
      </c>
      <c r="F228" s="201" t="s">
        <v>449</v>
      </c>
      <c r="G228" s="203" t="s">
        <v>73</v>
      </c>
      <c r="H228" s="203" t="s">
        <v>2024</v>
      </c>
      <c r="I228" s="201" t="s">
        <v>2075</v>
      </c>
      <c r="J228" s="201" t="s">
        <v>201</v>
      </c>
      <c r="K228" s="202" t="n">
        <v>13</v>
      </c>
      <c r="L228" s="201" t="n">
        <v>74</v>
      </c>
      <c r="M228" s="201" t="n">
        <v>73</v>
      </c>
      <c r="N228" s="201" t="s">
        <v>437</v>
      </c>
      <c r="O228" s="62" t="n">
        <f aca="false">+VLOOKUP(B228,Hoja3!$A:$C,2,0)</f>
        <v>650400</v>
      </c>
      <c r="P228" s="62" t="str">
        <f aca="false">+VLOOKUP(O228,Hoja5!$B$401:$C$796,2,0)</f>
        <v>_AUTORIZACIONES INTERIOR SUC. ROSARIO</v>
      </c>
      <c r="Q228" s="204"/>
    </row>
    <row collapsed="false" customFormat="false" customHeight="false" hidden="false" ht="15" outlineLevel="0" r="229">
      <c r="A229" s="201" t="s">
        <v>575</v>
      </c>
      <c r="B229" s="201" t="n">
        <v>650399</v>
      </c>
      <c r="C229" s="201" t="s">
        <v>2396</v>
      </c>
      <c r="D229" s="201" t="s">
        <v>1929</v>
      </c>
      <c r="E229" s="202" t="n">
        <v>3442</v>
      </c>
      <c r="F229" s="201" t="s">
        <v>449</v>
      </c>
      <c r="G229" s="203" t="s">
        <v>454</v>
      </c>
      <c r="H229" s="203" t="s">
        <v>1930</v>
      </c>
      <c r="I229" s="201" t="s">
        <v>2397</v>
      </c>
      <c r="J229" s="201" t="s">
        <v>159</v>
      </c>
      <c r="K229" s="202" t="n">
        <v>3</v>
      </c>
      <c r="L229" s="201" t="n">
        <v>29</v>
      </c>
      <c r="M229" s="201" t="n">
        <v>29</v>
      </c>
      <c r="N229" s="201" t="s">
        <v>437</v>
      </c>
      <c r="O229" s="62" t="n">
        <f aca="false">+VLOOKUP(B229,Hoja3!$A:$C,2,0)</f>
        <v>650330</v>
      </c>
      <c r="P229" s="62" t="str">
        <f aca="false">+VLOOKUP(O229,Hoja5!$B$401:$C$796,2,0)</f>
        <v>_FILIAL PERGAMINO</v>
      </c>
      <c r="Q229" s="204"/>
    </row>
    <row collapsed="false" customFormat="false" customHeight="false" hidden="false" ht="15" outlineLevel="0" r="230">
      <c r="A230" s="201" t="s">
        <v>463</v>
      </c>
      <c r="B230" s="201" t="n">
        <v>650400</v>
      </c>
      <c r="C230" s="201" t="s">
        <v>2074</v>
      </c>
      <c r="D230" s="201" t="s">
        <v>1996</v>
      </c>
      <c r="E230" s="202" t="n">
        <v>2153</v>
      </c>
      <c r="F230" s="201" t="s">
        <v>449</v>
      </c>
      <c r="G230" s="203" t="s">
        <v>73</v>
      </c>
      <c r="H230" s="203" t="s">
        <v>2024</v>
      </c>
      <c r="I230" s="201" t="s">
        <v>2075</v>
      </c>
      <c r="J230" s="201" t="s">
        <v>201</v>
      </c>
      <c r="K230" s="202" t="n">
        <v>13</v>
      </c>
      <c r="L230" s="201" t="n">
        <v>0</v>
      </c>
      <c r="M230" s="201" t="n">
        <v>0</v>
      </c>
      <c r="N230" s="201" t="s">
        <v>437</v>
      </c>
      <c r="O230" s="62" t="n">
        <f aca="false">+VLOOKUP(B230,Hoja3!$A:$C,2,0)</f>
        <v>650400</v>
      </c>
      <c r="P230" s="62" t="str">
        <f aca="false">+VLOOKUP(O230,Hoja5!$B$401:$C$796,2,0)</f>
        <v>_AUTORIZACIONES INTERIOR SUC. ROSARIO</v>
      </c>
      <c r="Q230" s="204"/>
    </row>
    <row collapsed="false" customFormat="false" customHeight="false" hidden="false" ht="15" outlineLevel="0" r="231">
      <c r="A231" s="201" t="s">
        <v>2398</v>
      </c>
      <c r="B231" s="201" t="n">
        <v>650401</v>
      </c>
      <c r="C231" s="201" t="s">
        <v>2074</v>
      </c>
      <c r="D231" s="201" t="s">
        <v>1996</v>
      </c>
      <c r="E231" s="202" t="n">
        <v>2153</v>
      </c>
      <c r="F231" s="201" t="s">
        <v>1929</v>
      </c>
      <c r="G231" s="203" t="s">
        <v>73</v>
      </c>
      <c r="H231" s="203" t="s">
        <v>2024</v>
      </c>
      <c r="I231" s="201" t="s">
        <v>2075</v>
      </c>
      <c r="J231" s="201" t="s">
        <v>201</v>
      </c>
      <c r="K231" s="202" t="n">
        <v>13</v>
      </c>
      <c r="L231" s="201" t="n">
        <v>0</v>
      </c>
      <c r="M231" s="201" t="n">
        <v>0</v>
      </c>
      <c r="N231" s="201" t="s">
        <v>437</v>
      </c>
      <c r="O231" s="62"/>
      <c r="P231" s="62"/>
      <c r="Q231" s="204"/>
    </row>
    <row collapsed="false" customFormat="false" customHeight="false" hidden="false" ht="15" outlineLevel="0" r="232">
      <c r="A232" s="201" t="s">
        <v>683</v>
      </c>
      <c r="B232" s="201" t="n">
        <v>650402</v>
      </c>
      <c r="C232" s="201" t="s">
        <v>2074</v>
      </c>
      <c r="D232" s="201" t="s">
        <v>1996</v>
      </c>
      <c r="E232" s="202" t="n">
        <v>2153</v>
      </c>
      <c r="F232" s="201" t="s">
        <v>449</v>
      </c>
      <c r="G232" s="203" t="s">
        <v>73</v>
      </c>
      <c r="H232" s="203" t="s">
        <v>2024</v>
      </c>
      <c r="I232" s="201" t="s">
        <v>2075</v>
      </c>
      <c r="J232" s="201" t="s">
        <v>201</v>
      </c>
      <c r="K232" s="202" t="n">
        <v>13</v>
      </c>
      <c r="L232" s="201" t="n">
        <v>106</v>
      </c>
      <c r="M232" s="201" t="n">
        <v>104</v>
      </c>
      <c r="N232" s="201" t="s">
        <v>437</v>
      </c>
      <c r="O232" s="62" t="n">
        <f aca="false">+VLOOKUP(B232,Hoja3!$A:$C,2,0)</f>
        <v>650400</v>
      </c>
      <c r="P232" s="62" t="str">
        <f aca="false">+VLOOKUP(O232,Hoja5!$B$401:$C$796,2,0)</f>
        <v>_AUTORIZACIONES INTERIOR SUC. ROSARIO</v>
      </c>
      <c r="Q232" s="204"/>
    </row>
    <row collapsed="false" customFormat="false" customHeight="false" hidden="false" ht="15" outlineLevel="0" r="233">
      <c r="A233" s="201" t="s">
        <v>2399</v>
      </c>
      <c r="B233" s="201" t="n">
        <v>650403</v>
      </c>
      <c r="C233" s="201" t="s">
        <v>2074</v>
      </c>
      <c r="D233" s="201" t="s">
        <v>1996</v>
      </c>
      <c r="E233" s="202" t="n">
        <v>2153</v>
      </c>
      <c r="F233" s="201" t="s">
        <v>1929</v>
      </c>
      <c r="G233" s="203" t="s">
        <v>73</v>
      </c>
      <c r="H233" s="203" t="s">
        <v>2024</v>
      </c>
      <c r="I233" s="201" t="s">
        <v>2075</v>
      </c>
      <c r="J233" s="201" t="s">
        <v>201</v>
      </c>
      <c r="K233" s="202" t="n">
        <v>13</v>
      </c>
      <c r="L233" s="201" t="n">
        <v>1</v>
      </c>
      <c r="M233" s="201" t="n">
        <v>1</v>
      </c>
      <c r="N233" s="201" t="s">
        <v>437</v>
      </c>
      <c r="O233" s="62"/>
      <c r="P233" s="62"/>
      <c r="Q233" s="204"/>
    </row>
    <row collapsed="false" customFormat="false" customHeight="false" hidden="false" ht="15" outlineLevel="0" r="234">
      <c r="A234" s="201" t="s">
        <v>603</v>
      </c>
      <c r="B234" s="201" t="n">
        <v>650405</v>
      </c>
      <c r="C234" s="201" t="s">
        <v>1962</v>
      </c>
      <c r="D234" s="201" t="s">
        <v>1929</v>
      </c>
      <c r="E234" s="202" t="n">
        <v>1264</v>
      </c>
      <c r="F234" s="201" t="s">
        <v>449</v>
      </c>
      <c r="G234" s="203" t="s">
        <v>1941</v>
      </c>
      <c r="H234" s="203" t="s">
        <v>1942</v>
      </c>
      <c r="I234" s="201" t="s">
        <v>1963</v>
      </c>
      <c r="J234" s="201" t="s">
        <v>324</v>
      </c>
      <c r="K234" s="202" t="n">
        <v>4</v>
      </c>
      <c r="L234" s="201" t="n">
        <v>45</v>
      </c>
      <c r="M234" s="201" t="n">
        <v>45</v>
      </c>
      <c r="N234" s="201" t="s">
        <v>437</v>
      </c>
      <c r="O234" s="62" t="n">
        <f aca="false">+VLOOKUP(B234,Hoja3!$A:$C,2,0)</f>
        <v>650321</v>
      </c>
      <c r="P234" s="62" t="str">
        <f aca="false">+VLOOKUP(O234,Hoja5!$B$401:$C$796,2,0)</f>
        <v>_FILIAL BAHIA BLANCA</v>
      </c>
      <c r="Q234" s="204"/>
    </row>
    <row collapsed="false" customFormat="false" customHeight="false" hidden="false" ht="15" outlineLevel="0" r="235">
      <c r="A235" s="201" t="s">
        <v>2400</v>
      </c>
      <c r="B235" s="201" t="n">
        <v>650407</v>
      </c>
      <c r="C235" s="201" t="s">
        <v>2401</v>
      </c>
      <c r="D235" s="201" t="s">
        <v>1929</v>
      </c>
      <c r="E235" s="202" t="n">
        <v>1314</v>
      </c>
      <c r="F235" s="201" t="s">
        <v>1929</v>
      </c>
      <c r="G235" s="203" t="s">
        <v>443</v>
      </c>
      <c r="H235" s="203" t="s">
        <v>1938</v>
      </c>
      <c r="I235" s="201" t="s">
        <v>2402</v>
      </c>
      <c r="J235" s="201" t="s">
        <v>244</v>
      </c>
      <c r="K235" s="202" t="n">
        <v>5</v>
      </c>
      <c r="L235" s="201" t="n">
        <v>0</v>
      </c>
      <c r="M235" s="201" t="n">
        <v>0</v>
      </c>
      <c r="N235" s="201" t="s">
        <v>437</v>
      </c>
      <c r="O235" s="62"/>
      <c r="P235" s="62"/>
      <c r="Q235" s="204"/>
    </row>
    <row collapsed="false" customFormat="false" customHeight="false" hidden="false" ht="15" outlineLevel="0" r="236">
      <c r="A236" s="201" t="s">
        <v>2403</v>
      </c>
      <c r="B236" s="201" t="n">
        <v>650409</v>
      </c>
      <c r="C236" s="201" t="s">
        <v>2044</v>
      </c>
      <c r="D236" s="201" t="s">
        <v>1996</v>
      </c>
      <c r="E236" s="202" t="n">
        <v>2092</v>
      </c>
      <c r="F236" s="201" t="s">
        <v>1929</v>
      </c>
      <c r="G236" s="203" t="s">
        <v>73</v>
      </c>
      <c r="H236" s="203" t="s">
        <v>2024</v>
      </c>
      <c r="I236" s="201" t="s">
        <v>2028</v>
      </c>
      <c r="J236" s="201" t="s">
        <v>247</v>
      </c>
      <c r="K236" s="202" t="n">
        <v>13</v>
      </c>
      <c r="L236" s="201" t="n">
        <v>0</v>
      </c>
      <c r="M236" s="201" t="n">
        <v>0</v>
      </c>
      <c r="N236" s="201" t="s">
        <v>437</v>
      </c>
      <c r="O236" s="62"/>
      <c r="P236" s="62"/>
      <c r="Q236" s="204"/>
    </row>
    <row collapsed="false" customFormat="false" customHeight="false" hidden="false" ht="15" outlineLevel="0" r="237">
      <c r="A237" s="201" t="s">
        <v>626</v>
      </c>
      <c r="B237" s="201" t="n">
        <v>650410</v>
      </c>
      <c r="C237" s="201" t="s">
        <v>2404</v>
      </c>
      <c r="D237" s="201" t="s">
        <v>1929</v>
      </c>
      <c r="E237" s="202" t="n">
        <v>1215</v>
      </c>
      <c r="F237" s="201" t="s">
        <v>449</v>
      </c>
      <c r="G237" s="203" t="s">
        <v>454</v>
      </c>
      <c r="H237" s="203" t="s">
        <v>1930</v>
      </c>
      <c r="I237" s="201" t="s">
        <v>2405</v>
      </c>
      <c r="J237" s="201" t="s">
        <v>184</v>
      </c>
      <c r="K237" s="202" t="n">
        <v>3</v>
      </c>
      <c r="L237" s="201" t="n">
        <v>56</v>
      </c>
      <c r="M237" s="201" t="n">
        <v>59</v>
      </c>
      <c r="N237" s="201" t="s">
        <v>437</v>
      </c>
      <c r="O237" s="62" t="n">
        <f aca="false">+VLOOKUP(B237,Hoja3!$A:$C,2,0)</f>
        <v>650743</v>
      </c>
      <c r="P237" s="62" t="str">
        <f aca="false">+VLOOKUP(O237,Hoja5!$B$401:$C$796,2,0)</f>
        <v>_FILIAL SALTO</v>
      </c>
      <c r="Q237" s="204"/>
    </row>
    <row collapsed="false" customFormat="false" customHeight="false" hidden="false" ht="15" outlineLevel="0" r="238">
      <c r="A238" s="201" t="s">
        <v>2406</v>
      </c>
      <c r="B238" s="201" t="n">
        <v>650411</v>
      </c>
      <c r="C238" s="201" t="s">
        <v>2407</v>
      </c>
      <c r="D238" s="201" t="s">
        <v>2209</v>
      </c>
      <c r="E238" s="202" t="n">
        <v>1921</v>
      </c>
      <c r="F238" s="201" t="s">
        <v>1929</v>
      </c>
      <c r="G238" s="203" t="s">
        <v>446</v>
      </c>
      <c r="H238" s="203" t="s">
        <v>2046</v>
      </c>
      <c r="I238" s="201" t="s">
        <v>2408</v>
      </c>
      <c r="J238" s="201" t="s">
        <v>130</v>
      </c>
      <c r="K238" s="202" t="n">
        <v>9</v>
      </c>
      <c r="L238" s="201" t="n">
        <v>0</v>
      </c>
      <c r="M238" s="201" t="n">
        <v>0</v>
      </c>
      <c r="N238" s="201" t="s">
        <v>437</v>
      </c>
      <c r="O238" s="62"/>
      <c r="P238" s="62"/>
      <c r="Q238" s="204"/>
    </row>
    <row collapsed="false" customFormat="false" customHeight="false" hidden="false" ht="15" outlineLevel="0" r="239">
      <c r="A239" s="201" t="s">
        <v>2409</v>
      </c>
      <c r="B239" s="201" t="n">
        <v>650414</v>
      </c>
      <c r="C239" s="201" t="s">
        <v>2410</v>
      </c>
      <c r="D239" s="201" t="s">
        <v>1929</v>
      </c>
      <c r="E239" s="202" t="n">
        <v>3518</v>
      </c>
      <c r="F239" s="201" t="s">
        <v>1929</v>
      </c>
      <c r="G239" s="203" t="s">
        <v>439</v>
      </c>
      <c r="H239" s="203" t="s">
        <v>2002</v>
      </c>
      <c r="I239" s="201" t="s">
        <v>2411</v>
      </c>
      <c r="J239" s="201" t="s">
        <v>328</v>
      </c>
      <c r="K239" s="202" t="n">
        <v>1</v>
      </c>
      <c r="L239" s="201" t="n">
        <v>0</v>
      </c>
      <c r="M239" s="201" t="n">
        <v>0</v>
      </c>
      <c r="N239" s="201" t="s">
        <v>437</v>
      </c>
      <c r="O239" s="62"/>
      <c r="P239" s="62"/>
      <c r="Q239" s="204"/>
    </row>
    <row collapsed="false" customFormat="false" customHeight="false" hidden="false" ht="15" outlineLevel="0" r="240">
      <c r="A240" s="201" t="s">
        <v>2412</v>
      </c>
      <c r="B240" s="201" t="n">
        <v>650415</v>
      </c>
      <c r="C240" s="201" t="s">
        <v>2413</v>
      </c>
      <c r="D240" s="201" t="s">
        <v>1929</v>
      </c>
      <c r="E240" s="202" t="n">
        <v>2735</v>
      </c>
      <c r="F240" s="201" t="s">
        <v>1929</v>
      </c>
      <c r="G240" s="203" t="s">
        <v>440</v>
      </c>
      <c r="H240" s="203" t="s">
        <v>1946</v>
      </c>
      <c r="I240" s="201" t="s">
        <v>2414</v>
      </c>
      <c r="J240" s="201" t="s">
        <v>163</v>
      </c>
      <c r="K240" s="202" t="n">
        <v>2</v>
      </c>
      <c r="L240" s="201" t="n">
        <v>0</v>
      </c>
      <c r="M240" s="201" t="n">
        <v>0</v>
      </c>
      <c r="N240" s="201" t="s">
        <v>437</v>
      </c>
      <c r="O240" s="62"/>
      <c r="P240" s="62"/>
      <c r="Q240" s="204"/>
    </row>
    <row collapsed="false" customFormat="false" customHeight="false" hidden="false" ht="15" outlineLevel="0" r="241">
      <c r="A241" s="201" t="s">
        <v>2415</v>
      </c>
      <c r="B241" s="201" t="n">
        <v>650416</v>
      </c>
      <c r="C241" s="201" t="s">
        <v>2416</v>
      </c>
      <c r="D241" s="201" t="s">
        <v>2209</v>
      </c>
      <c r="E241" s="202" t="n">
        <v>1890</v>
      </c>
      <c r="F241" s="201" t="s">
        <v>1929</v>
      </c>
      <c r="G241" s="203" t="s">
        <v>446</v>
      </c>
      <c r="H241" s="203" t="s">
        <v>2046</v>
      </c>
      <c r="I241" s="201" t="s">
        <v>2417</v>
      </c>
      <c r="J241" s="201" t="s">
        <v>114</v>
      </c>
      <c r="K241" s="202" t="n">
        <v>9</v>
      </c>
      <c r="L241" s="201" t="n">
        <v>0</v>
      </c>
      <c r="M241" s="201" t="n">
        <v>0</v>
      </c>
      <c r="N241" s="201" t="s">
        <v>437</v>
      </c>
      <c r="O241" s="62"/>
      <c r="P241" s="62"/>
      <c r="Q241" s="204"/>
    </row>
    <row collapsed="false" customFormat="false" customHeight="false" hidden="false" ht="15" outlineLevel="0" r="242">
      <c r="A242" s="201" t="s">
        <v>2418</v>
      </c>
      <c r="B242" s="201" t="n">
        <v>650417</v>
      </c>
      <c r="C242" s="201" t="s">
        <v>2419</v>
      </c>
      <c r="D242" s="201" t="s">
        <v>2209</v>
      </c>
      <c r="E242" s="202" t="n">
        <v>1893</v>
      </c>
      <c r="F242" s="201" t="s">
        <v>1929</v>
      </c>
      <c r="G242" s="203" t="s">
        <v>446</v>
      </c>
      <c r="H242" s="203" t="s">
        <v>2046</v>
      </c>
      <c r="I242" s="201" t="s">
        <v>2420</v>
      </c>
      <c r="J242" s="201" t="s">
        <v>110</v>
      </c>
      <c r="K242" s="202" t="n">
        <v>9</v>
      </c>
      <c r="L242" s="201" t="n">
        <v>0</v>
      </c>
      <c r="M242" s="201" t="n">
        <v>0</v>
      </c>
      <c r="N242" s="201" t="s">
        <v>437</v>
      </c>
      <c r="O242" s="62"/>
      <c r="P242" s="62"/>
      <c r="Q242" s="204"/>
    </row>
    <row collapsed="false" customFormat="false" customHeight="false" hidden="false" ht="15" outlineLevel="0" r="243">
      <c r="A243" s="201" t="s">
        <v>718</v>
      </c>
      <c r="B243" s="201" t="n">
        <v>650426</v>
      </c>
      <c r="C243" s="201" t="s">
        <v>2421</v>
      </c>
      <c r="D243" s="201" t="s">
        <v>1996</v>
      </c>
      <c r="E243" s="202" t="n">
        <v>2166</v>
      </c>
      <c r="F243" s="201" t="s">
        <v>449</v>
      </c>
      <c r="G243" s="203" t="s">
        <v>73</v>
      </c>
      <c r="H243" s="203" t="s">
        <v>2024</v>
      </c>
      <c r="I243" s="201" t="s">
        <v>2422</v>
      </c>
      <c r="J243" s="201" t="s">
        <v>259</v>
      </c>
      <c r="K243" s="202" t="n">
        <v>13</v>
      </c>
      <c r="L243" s="201" t="n">
        <v>161</v>
      </c>
      <c r="M243" s="201" t="n">
        <v>152</v>
      </c>
      <c r="N243" s="201" t="s">
        <v>437</v>
      </c>
      <c r="O243" s="62" t="n">
        <f aca="false">+VLOOKUP(B243,Hoja3!$A:$C,2,0)</f>
        <v>650400</v>
      </c>
      <c r="P243" s="62" t="str">
        <f aca="false">+VLOOKUP(O243,Hoja5!$B$401:$C$796,2,0)</f>
        <v>_AUTORIZACIONES INTERIOR SUC. ROSARIO</v>
      </c>
      <c r="Q243" s="204"/>
    </row>
    <row collapsed="false" customFormat="false" customHeight="false" hidden="false" ht="15" outlineLevel="0" r="244">
      <c r="A244" s="201" t="s">
        <v>739</v>
      </c>
      <c r="B244" s="201" t="n">
        <v>650430</v>
      </c>
      <c r="C244" s="201" t="s">
        <v>2423</v>
      </c>
      <c r="D244" s="201" t="s">
        <v>2424</v>
      </c>
      <c r="E244" s="202" t="n">
        <v>2006</v>
      </c>
      <c r="F244" s="201" t="s">
        <v>449</v>
      </c>
      <c r="G244" s="203" t="s">
        <v>448</v>
      </c>
      <c r="H244" s="203" t="s">
        <v>2425</v>
      </c>
      <c r="I244" s="201" t="s">
        <v>2157</v>
      </c>
      <c r="J244" s="201" t="s">
        <v>398</v>
      </c>
      <c r="K244" s="202" t="n">
        <v>12</v>
      </c>
      <c r="L244" s="201" t="n">
        <v>199</v>
      </c>
      <c r="M244" s="201" t="n">
        <v>179</v>
      </c>
      <c r="N244" s="201" t="s">
        <v>438</v>
      </c>
      <c r="O244" s="62" t="n">
        <f aca="false">+VLOOKUP(B244,Hoja3!$A:$C,2,0)</f>
        <v>650430</v>
      </c>
      <c r="P244" s="62" t="str">
        <f aca="false">+VLOOKUP(O244,Hoja5!$B$401:$C$796,2,0)</f>
        <v>_FILIAL MENDOZA</v>
      </c>
      <c r="Q244" s="204"/>
    </row>
    <row collapsed="false" customFormat="false" customHeight="false" hidden="false" ht="15" outlineLevel="0" r="245">
      <c r="A245" s="201" t="s">
        <v>2426</v>
      </c>
      <c r="B245" s="201" t="n">
        <v>650432</v>
      </c>
      <c r="C245" s="201" t="s">
        <v>2427</v>
      </c>
      <c r="D245" s="201" t="s">
        <v>2428</v>
      </c>
      <c r="E245" s="202" t="n">
        <v>2211</v>
      </c>
      <c r="F245" s="201" t="s">
        <v>1929</v>
      </c>
      <c r="G245" s="203" t="s">
        <v>64</v>
      </c>
      <c r="H245" s="203" t="s">
        <v>2102</v>
      </c>
      <c r="I245" s="201" t="s">
        <v>2429</v>
      </c>
      <c r="J245" s="201" t="s">
        <v>125</v>
      </c>
      <c r="K245" s="202" t="n">
        <v>10</v>
      </c>
      <c r="L245" s="201" t="n">
        <v>0</v>
      </c>
      <c r="M245" s="201" t="n">
        <v>0</v>
      </c>
      <c r="N245" s="201" t="s">
        <v>437</v>
      </c>
      <c r="O245" s="62"/>
      <c r="P245" s="62"/>
      <c r="Q245" s="204"/>
    </row>
    <row collapsed="false" customFormat="false" customHeight="false" hidden="false" ht="15" outlineLevel="0" r="246">
      <c r="A246" s="201" t="s">
        <v>2430</v>
      </c>
      <c r="B246" s="201" t="n">
        <v>650433</v>
      </c>
      <c r="C246" s="201" t="s">
        <v>2431</v>
      </c>
      <c r="D246" s="201" t="s">
        <v>2432</v>
      </c>
      <c r="E246" s="202" t="n">
        <v>1957</v>
      </c>
      <c r="F246" s="201" t="s">
        <v>1996</v>
      </c>
      <c r="G246" s="203" t="s">
        <v>64</v>
      </c>
      <c r="H246" s="203" t="s">
        <v>2102</v>
      </c>
      <c r="I246" s="201" t="s">
        <v>2433</v>
      </c>
      <c r="J246" s="201" t="s">
        <v>128</v>
      </c>
      <c r="K246" s="202" t="n">
        <v>10</v>
      </c>
      <c r="L246" s="201" t="n">
        <v>0</v>
      </c>
      <c r="M246" s="201" t="n">
        <v>0</v>
      </c>
      <c r="N246" s="201" t="s">
        <v>437</v>
      </c>
      <c r="O246" s="62"/>
      <c r="P246" s="62"/>
      <c r="Q246" s="204"/>
    </row>
    <row collapsed="false" customFormat="false" customHeight="false" hidden="false" ht="15" outlineLevel="0" r="247">
      <c r="A247" s="201" t="s">
        <v>729</v>
      </c>
      <c r="B247" s="201" t="n">
        <v>650434</v>
      </c>
      <c r="C247" s="201" t="s">
        <v>2434</v>
      </c>
      <c r="D247" s="201" t="s">
        <v>1929</v>
      </c>
      <c r="E247" s="202" t="n">
        <v>1257</v>
      </c>
      <c r="F247" s="201" t="s">
        <v>449</v>
      </c>
      <c r="G247" s="203" t="s">
        <v>1941</v>
      </c>
      <c r="H247" s="203" t="s">
        <v>1942</v>
      </c>
      <c r="I247" s="201" t="s">
        <v>2355</v>
      </c>
      <c r="J247" s="201" t="s">
        <v>301</v>
      </c>
      <c r="K247" s="202" t="n">
        <v>1</v>
      </c>
      <c r="L247" s="201" t="n">
        <v>175</v>
      </c>
      <c r="M247" s="201" t="n">
        <v>173</v>
      </c>
      <c r="N247" s="201" t="s">
        <v>437</v>
      </c>
      <c r="O247" s="62" t="n">
        <f aca="false">+VLOOKUP(B247,Hoja3!$A:$C,2,0)</f>
        <v>650321</v>
      </c>
      <c r="P247" s="62" t="str">
        <f aca="false">+VLOOKUP(O247,Hoja5!$B$401:$C$796,2,0)</f>
        <v>_FILIAL BAHIA BLANCA</v>
      </c>
      <c r="Q247" s="204"/>
    </row>
    <row collapsed="false" customFormat="false" customHeight="false" hidden="false" ht="15" outlineLevel="0" r="248">
      <c r="A248" s="201" t="s">
        <v>2435</v>
      </c>
      <c r="B248" s="201" t="n">
        <v>650435</v>
      </c>
      <c r="C248" s="201" t="s">
        <v>2436</v>
      </c>
      <c r="D248" s="201" t="s">
        <v>2209</v>
      </c>
      <c r="E248" s="202" t="n">
        <v>1898</v>
      </c>
      <c r="F248" s="201" t="s">
        <v>1996</v>
      </c>
      <c r="G248" s="203" t="s">
        <v>446</v>
      </c>
      <c r="H248" s="203" t="s">
        <v>2046</v>
      </c>
      <c r="I248" s="201" t="s">
        <v>2437</v>
      </c>
      <c r="J248" s="201" t="s">
        <v>118</v>
      </c>
      <c r="K248" s="202" t="n">
        <v>9</v>
      </c>
      <c r="L248" s="201" t="n">
        <v>0</v>
      </c>
      <c r="M248" s="201" t="n">
        <v>0</v>
      </c>
      <c r="N248" s="201" t="s">
        <v>437</v>
      </c>
      <c r="O248" s="62"/>
      <c r="P248" s="62"/>
      <c r="Q248" s="204"/>
    </row>
    <row collapsed="false" customFormat="false" customHeight="false" hidden="false" ht="15" outlineLevel="0" r="249">
      <c r="A249" s="201" t="s">
        <v>2438</v>
      </c>
      <c r="B249" s="201" t="n">
        <v>650439</v>
      </c>
      <c r="C249" s="201" t="s">
        <v>2439</v>
      </c>
      <c r="D249" s="201" t="s">
        <v>1929</v>
      </c>
      <c r="E249" s="202" t="n">
        <v>2619</v>
      </c>
      <c r="F249" s="201" t="s">
        <v>1996</v>
      </c>
      <c r="G249" s="203" t="s">
        <v>440</v>
      </c>
      <c r="H249" s="203" t="s">
        <v>1946</v>
      </c>
      <c r="I249" s="201" t="s">
        <v>2440</v>
      </c>
      <c r="J249" s="201" t="s">
        <v>120</v>
      </c>
      <c r="K249" s="202" t="n">
        <v>2</v>
      </c>
      <c r="L249" s="201" t="n">
        <v>0</v>
      </c>
      <c r="M249" s="201" t="n">
        <v>0</v>
      </c>
      <c r="N249" s="201" t="s">
        <v>437</v>
      </c>
      <c r="O249" s="62"/>
      <c r="P249" s="62"/>
      <c r="Q249" s="204"/>
    </row>
    <row collapsed="false" customFormat="false" customHeight="false" hidden="false" ht="15" outlineLevel="0" r="250">
      <c r="A250" s="201" t="s">
        <v>660</v>
      </c>
      <c r="B250" s="201" t="n">
        <v>650440</v>
      </c>
      <c r="C250" s="201" t="s">
        <v>2441</v>
      </c>
      <c r="D250" s="201" t="s">
        <v>1996</v>
      </c>
      <c r="E250" s="202" t="n">
        <v>2694</v>
      </c>
      <c r="F250" s="201" t="s">
        <v>449</v>
      </c>
      <c r="G250" s="203" t="s">
        <v>443</v>
      </c>
      <c r="H250" s="203" t="s">
        <v>1938</v>
      </c>
      <c r="I250" s="201" t="s">
        <v>2152</v>
      </c>
      <c r="J250" s="201" t="s">
        <v>289</v>
      </c>
      <c r="K250" s="202" t="n">
        <v>5</v>
      </c>
      <c r="L250" s="201" t="n">
        <v>84</v>
      </c>
      <c r="M250" s="201" t="n">
        <v>83</v>
      </c>
      <c r="N250" s="201" t="s">
        <v>437</v>
      </c>
      <c r="O250" s="62" t="n">
        <f aca="false">+VLOOKUP(B250,Hoja3!$A:$C,2,0)</f>
        <v>650497</v>
      </c>
      <c r="P250" s="62" t="str">
        <f aca="false">+VLOOKUP(O250,Hoja5!$B$401:$C$796,2,0)</f>
        <v>_FILIAL VENADO TUERTO</v>
      </c>
      <c r="Q250" s="204"/>
    </row>
    <row collapsed="false" customFormat="false" customHeight="false" hidden="false" ht="15" outlineLevel="0" r="251">
      <c r="A251" s="201" t="s">
        <v>611</v>
      </c>
      <c r="B251" s="201" t="n">
        <v>650441</v>
      </c>
      <c r="C251" s="201" t="s">
        <v>2442</v>
      </c>
      <c r="D251" s="201" t="s">
        <v>1929</v>
      </c>
      <c r="E251" s="202" t="n">
        <v>2364</v>
      </c>
      <c r="F251" s="201" t="s">
        <v>449</v>
      </c>
      <c r="G251" s="203" t="s">
        <v>1941</v>
      </c>
      <c r="H251" s="203" t="s">
        <v>1942</v>
      </c>
      <c r="I251" s="201" t="s">
        <v>2443</v>
      </c>
      <c r="J251" s="201" t="s">
        <v>183</v>
      </c>
      <c r="K251" s="202" t="n">
        <v>2</v>
      </c>
      <c r="L251" s="201" t="n">
        <v>48</v>
      </c>
      <c r="M251" s="201" t="n">
        <v>44</v>
      </c>
      <c r="N251" s="201" t="s">
        <v>437</v>
      </c>
      <c r="O251" s="62" t="n">
        <f aca="false">+VLOOKUP(B251,Hoja3!$A:$C,2,0)</f>
        <v>650070</v>
      </c>
      <c r="P251" s="62" t="str">
        <f aca="false">+VLOOKUP(O251,Hoja5!$B$401:$C$796,2,0)</f>
        <v>_FILIAL TRES ARROYOS</v>
      </c>
      <c r="Q251" s="204"/>
    </row>
    <row collapsed="false" customFormat="false" customHeight="false" hidden="false" ht="15" outlineLevel="0" r="252">
      <c r="A252" s="201" t="s">
        <v>704</v>
      </c>
      <c r="B252" s="201" t="n">
        <v>650443</v>
      </c>
      <c r="C252" s="201" t="s">
        <v>2444</v>
      </c>
      <c r="D252" s="201" t="s">
        <v>2382</v>
      </c>
      <c r="E252" s="202" t="n">
        <v>2730</v>
      </c>
      <c r="F252" s="201" t="s">
        <v>449</v>
      </c>
      <c r="G252" s="203" t="s">
        <v>466</v>
      </c>
      <c r="H252" s="203" t="s">
        <v>2369</v>
      </c>
      <c r="I252" s="201" t="s">
        <v>2445</v>
      </c>
      <c r="J252" s="201" t="s">
        <v>384</v>
      </c>
      <c r="K252" s="202" t="n">
        <v>11</v>
      </c>
      <c r="L252" s="201" t="n">
        <v>141</v>
      </c>
      <c r="M252" s="201" t="n">
        <v>148</v>
      </c>
      <c r="N252" s="201" t="s">
        <v>437</v>
      </c>
      <c r="O252" s="62" t="n">
        <f aca="false">+VLOOKUP(B252,Hoja3!$A:$C,2,0)</f>
        <v>650616</v>
      </c>
      <c r="P252" s="62" t="str">
        <f aca="false">+VLOOKUP(O252,Hoja5!$B$401:$C$796,2,0)</f>
        <v>_FILIAL GRAL. ROCA</v>
      </c>
      <c r="Q252" s="204"/>
    </row>
    <row collapsed="false" customFormat="false" customHeight="false" hidden="false" ht="14.05" outlineLevel="0" r="253">
      <c r="A253" s="201" t="s">
        <v>549</v>
      </c>
      <c r="B253" s="201" t="n">
        <v>650444</v>
      </c>
      <c r="C253" s="201" t="s">
        <v>2446</v>
      </c>
      <c r="D253" s="201" t="s">
        <v>1929</v>
      </c>
      <c r="E253" s="202" t="n">
        <v>3312</v>
      </c>
      <c r="F253" s="201" t="s">
        <v>449</v>
      </c>
      <c r="G253" s="203" t="s">
        <v>454</v>
      </c>
      <c r="H253" s="203" t="s">
        <v>1930</v>
      </c>
      <c r="I253" s="201" t="s">
        <v>2447</v>
      </c>
      <c r="J253" s="201" t="s">
        <v>256</v>
      </c>
      <c r="K253" s="202" t="n">
        <v>3</v>
      </c>
      <c r="L253" s="201" t="n">
        <v>16</v>
      </c>
      <c r="M253" s="201" t="n">
        <v>16</v>
      </c>
      <c r="N253" s="201" t="s">
        <v>437</v>
      </c>
      <c r="O253" s="62" t="n">
        <f aca="false">+VLOOKUP(B253,Hoja3!$A:$C,2,0)</f>
        <v>650744</v>
      </c>
      <c r="P253" s="62" t="str">
        <f aca="false">+VLOOKUP(O253,Hoja5!$B$401:$C$796,2,0)</f>
        <v>_FILIAL JUNIN</v>
      </c>
      <c r="Q253" s="204"/>
    </row>
    <row collapsed="false" customFormat="false" customHeight="false" hidden="false" ht="15" outlineLevel="0" r="254">
      <c r="A254" s="201" t="s">
        <v>524</v>
      </c>
      <c r="B254" s="201" t="n">
        <v>650446</v>
      </c>
      <c r="C254" s="201" t="s">
        <v>1979</v>
      </c>
      <c r="D254" s="201" t="s">
        <v>1929</v>
      </c>
      <c r="E254" s="202" t="n">
        <v>1325</v>
      </c>
      <c r="F254" s="201" t="s">
        <v>449</v>
      </c>
      <c r="G254" s="203" t="s">
        <v>454</v>
      </c>
      <c r="H254" s="203" t="s">
        <v>1930</v>
      </c>
      <c r="I254" s="201" t="s">
        <v>1980</v>
      </c>
      <c r="J254" s="201" t="s">
        <v>221</v>
      </c>
      <c r="K254" s="202" t="n">
        <v>3</v>
      </c>
      <c r="L254" s="201" t="n">
        <v>8</v>
      </c>
      <c r="M254" s="201" t="n">
        <v>8</v>
      </c>
      <c r="N254" s="201" t="s">
        <v>437</v>
      </c>
      <c r="O254" s="62" t="n">
        <f aca="false">+VLOOKUP(B254,Hoja3!$A:$C,2,0)</f>
        <v>650744</v>
      </c>
      <c r="P254" s="62" t="str">
        <f aca="false">+VLOOKUP(O254,Hoja5!$B$401:$C$796,2,0)</f>
        <v>_FILIAL JUNIN</v>
      </c>
      <c r="Q254" s="204"/>
    </row>
    <row collapsed="false" customFormat="false" customHeight="false" hidden="false" ht="15" outlineLevel="0" r="255">
      <c r="A255" s="201" t="s">
        <v>497</v>
      </c>
      <c r="B255" s="201" t="n">
        <v>650447</v>
      </c>
      <c r="C255" s="201" t="s">
        <v>2448</v>
      </c>
      <c r="D255" s="201" t="s">
        <v>2424</v>
      </c>
      <c r="E255" s="202" t="n">
        <v>2005</v>
      </c>
      <c r="F255" s="201" t="s">
        <v>449</v>
      </c>
      <c r="G255" s="203" t="s">
        <v>448</v>
      </c>
      <c r="H255" s="203" t="s">
        <v>2425</v>
      </c>
      <c r="I255" s="201" t="s">
        <v>2449</v>
      </c>
      <c r="J255" s="201" t="s">
        <v>389</v>
      </c>
      <c r="K255" s="202" t="n">
        <v>12</v>
      </c>
      <c r="L255" s="201" t="n">
        <v>2</v>
      </c>
      <c r="M255" s="201" t="n">
        <v>2</v>
      </c>
      <c r="N255" s="201" t="s">
        <v>437</v>
      </c>
      <c r="O255" s="62" t="n">
        <f aca="false">+VLOOKUP(B255,Hoja3!$A:$C,2,0)</f>
        <v>650430</v>
      </c>
      <c r="P255" s="62" t="str">
        <f aca="false">+VLOOKUP(O255,Hoja5!$B$401:$C$796,2,0)</f>
        <v>_FILIAL MENDOZA</v>
      </c>
      <c r="Q255" s="204"/>
    </row>
    <row collapsed="false" customFormat="false" customHeight="false" hidden="false" ht="15" outlineLevel="0" r="256">
      <c r="A256" s="201" t="s">
        <v>576</v>
      </c>
      <c r="B256" s="201" t="n">
        <v>650448</v>
      </c>
      <c r="C256" s="201" t="s">
        <v>2450</v>
      </c>
      <c r="D256" s="201" t="s">
        <v>2020</v>
      </c>
      <c r="E256" s="202" t="n">
        <v>2242</v>
      </c>
      <c r="F256" s="201" t="s">
        <v>449</v>
      </c>
      <c r="G256" s="203" t="s">
        <v>444</v>
      </c>
      <c r="H256" s="207" t="s">
        <v>2021</v>
      </c>
      <c r="I256" s="201" t="s">
        <v>2258</v>
      </c>
      <c r="J256" s="201" t="s">
        <v>306</v>
      </c>
      <c r="K256" s="202" t="n">
        <v>7</v>
      </c>
      <c r="L256" s="201" t="n">
        <v>29</v>
      </c>
      <c r="M256" s="201" t="n">
        <v>32</v>
      </c>
      <c r="N256" s="201" t="s">
        <v>437</v>
      </c>
      <c r="O256" s="62" t="n">
        <f aca="false">+VLOOKUP(B256,Hoja3!$A:$C,2,0)</f>
        <v>650171</v>
      </c>
      <c r="P256" s="62" t="str">
        <f aca="false">+VLOOKUP(O256,Hoja5!$B$401:$C$796,2,0)</f>
        <v>_FILIAL VILLA MARÍA</v>
      </c>
      <c r="Q256" s="204"/>
    </row>
    <row collapsed="false" customFormat="false" customHeight="false" hidden="false" ht="15" outlineLevel="0" r="257">
      <c r="A257" s="201" t="s">
        <v>2451</v>
      </c>
      <c r="B257" s="201" t="n">
        <v>650449</v>
      </c>
      <c r="C257" s="201" t="s">
        <v>2041</v>
      </c>
      <c r="D257" s="201" t="s">
        <v>1996</v>
      </c>
      <c r="E257" s="202" t="n">
        <v>2104</v>
      </c>
      <c r="F257" s="201" t="s">
        <v>1929</v>
      </c>
      <c r="G257" s="203" t="s">
        <v>443</v>
      </c>
      <c r="H257" s="203" t="s">
        <v>1938</v>
      </c>
      <c r="I257" s="201" t="s">
        <v>1976</v>
      </c>
      <c r="J257" s="201" t="s">
        <v>264</v>
      </c>
      <c r="K257" s="202" t="n">
        <v>5</v>
      </c>
      <c r="L257" s="201" t="n">
        <v>0</v>
      </c>
      <c r="M257" s="201" t="n">
        <v>0</v>
      </c>
      <c r="N257" s="201" t="s">
        <v>437</v>
      </c>
      <c r="O257" s="62"/>
      <c r="P257" s="62"/>
      <c r="Q257" s="204"/>
    </row>
    <row collapsed="false" customFormat="false" customHeight="false" hidden="false" ht="15" outlineLevel="0" r="258">
      <c r="A258" s="201" t="s">
        <v>598</v>
      </c>
      <c r="B258" s="201" t="n">
        <v>650450</v>
      </c>
      <c r="C258" s="201" t="s">
        <v>2452</v>
      </c>
      <c r="D258" s="201" t="s">
        <v>2020</v>
      </c>
      <c r="E258" s="202" t="n">
        <v>3096</v>
      </c>
      <c r="F258" s="201" t="s">
        <v>449</v>
      </c>
      <c r="G258" s="203" t="s">
        <v>445</v>
      </c>
      <c r="H258" s="203" t="s">
        <v>2179</v>
      </c>
      <c r="I258" s="201" t="s">
        <v>2453</v>
      </c>
      <c r="J258" s="201" t="s">
        <v>356</v>
      </c>
      <c r="K258" s="202" t="n">
        <v>8</v>
      </c>
      <c r="L258" s="201" t="n">
        <v>41</v>
      </c>
      <c r="M258" s="201" t="n">
        <v>42</v>
      </c>
      <c r="N258" s="201" t="s">
        <v>437</v>
      </c>
      <c r="O258" s="62" t="n">
        <f aca="false">+VLOOKUP(B258,Hoja3!$A:$C,2,0)</f>
        <v>650461</v>
      </c>
      <c r="P258" s="62" t="str">
        <f aca="false">+VLOOKUP(O258,Hoja5!$B$401:$C$796,2,0)</f>
        <v>_FILIAL CORDOBA</v>
      </c>
      <c r="Q258" s="204"/>
    </row>
    <row collapsed="false" customFormat="false" customHeight="false" hidden="false" ht="15" outlineLevel="0" r="259">
      <c r="A259" s="201" t="s">
        <v>498</v>
      </c>
      <c r="B259" s="201" t="n">
        <v>650451</v>
      </c>
      <c r="C259" s="201" t="s">
        <v>2452</v>
      </c>
      <c r="D259" s="201" t="s">
        <v>2020</v>
      </c>
      <c r="E259" s="202" t="n">
        <v>3096</v>
      </c>
      <c r="F259" s="201" t="s">
        <v>449</v>
      </c>
      <c r="G259" s="203" t="s">
        <v>445</v>
      </c>
      <c r="H259" s="203" t="s">
        <v>2179</v>
      </c>
      <c r="I259" s="201" t="s">
        <v>2453</v>
      </c>
      <c r="J259" s="201" t="s">
        <v>356</v>
      </c>
      <c r="K259" s="202" t="n">
        <v>8</v>
      </c>
      <c r="L259" s="201" t="n">
        <v>2</v>
      </c>
      <c r="M259" s="201" t="n">
        <v>6</v>
      </c>
      <c r="N259" s="201" t="s">
        <v>437</v>
      </c>
      <c r="O259" s="62" t="n">
        <f aca="false">+VLOOKUP(B259,Hoja3!$A:$C,2,0)</f>
        <v>650461</v>
      </c>
      <c r="P259" s="62" t="str">
        <f aca="false">+VLOOKUP(O259,Hoja5!$B$401:$C$796,2,0)</f>
        <v>_FILIAL CORDOBA</v>
      </c>
      <c r="Q259" s="204"/>
    </row>
    <row collapsed="false" customFormat="false" customHeight="false" hidden="false" ht="15" outlineLevel="0" r="260">
      <c r="A260" s="201" t="s">
        <v>503</v>
      </c>
      <c r="B260" s="201" t="n">
        <v>650452</v>
      </c>
      <c r="C260" s="201" t="s">
        <v>2452</v>
      </c>
      <c r="D260" s="201" t="s">
        <v>2020</v>
      </c>
      <c r="E260" s="202" t="n">
        <v>3096</v>
      </c>
      <c r="F260" s="201" t="s">
        <v>449</v>
      </c>
      <c r="G260" s="203" t="s">
        <v>445</v>
      </c>
      <c r="H260" s="203" t="s">
        <v>2179</v>
      </c>
      <c r="I260" s="201" t="s">
        <v>2453</v>
      </c>
      <c r="J260" s="201" t="s">
        <v>356</v>
      </c>
      <c r="K260" s="202" t="n">
        <v>8</v>
      </c>
      <c r="L260" s="201" t="n">
        <v>3</v>
      </c>
      <c r="M260" s="201" t="n">
        <v>2</v>
      </c>
      <c r="N260" s="201" t="s">
        <v>437</v>
      </c>
      <c r="O260" s="62" t="n">
        <f aca="false">+VLOOKUP(B260,Hoja3!$A:$C,2,0)</f>
        <v>650461</v>
      </c>
      <c r="P260" s="62" t="str">
        <f aca="false">+VLOOKUP(O260,Hoja5!$B$401:$C$796,2,0)</f>
        <v>_FILIAL CORDOBA</v>
      </c>
      <c r="Q260" s="204"/>
    </row>
    <row collapsed="false" customFormat="false" customHeight="false" hidden="false" ht="15" outlineLevel="0" r="261">
      <c r="A261" s="201" t="s">
        <v>742</v>
      </c>
      <c r="B261" s="201" t="n">
        <v>650453</v>
      </c>
      <c r="C261" s="201" t="s">
        <v>2454</v>
      </c>
      <c r="D261" s="201" t="s">
        <v>2198</v>
      </c>
      <c r="E261" s="202" t="n">
        <v>2002</v>
      </c>
      <c r="F261" s="201" t="s">
        <v>449</v>
      </c>
      <c r="G261" s="203" t="s">
        <v>439</v>
      </c>
      <c r="H261" s="203" t="s">
        <v>2002</v>
      </c>
      <c r="I261" s="201" t="s">
        <v>2455</v>
      </c>
      <c r="J261" s="201" t="s">
        <v>357</v>
      </c>
      <c r="K261" s="202" t="n">
        <v>1</v>
      </c>
      <c r="L261" s="201" t="n">
        <v>206</v>
      </c>
      <c r="M261" s="201" t="n">
        <v>208</v>
      </c>
      <c r="N261" s="201" t="s">
        <v>437</v>
      </c>
      <c r="O261" s="62" t="n">
        <f aca="false">+VLOOKUP(B261,Hoja3!$A:$C,2,0)</f>
        <v>650226</v>
      </c>
      <c r="P261" s="62" t="str">
        <f aca="false">+VLOOKUP(O261,Hoja5!$B$401:$C$796,2,0)</f>
        <v>_FILIAL SANTA ROSA</v>
      </c>
      <c r="Q261" s="204"/>
    </row>
    <row collapsed="false" customFormat="false" customHeight="false" hidden="false" ht="15" outlineLevel="0" r="262">
      <c r="A262" s="201" t="s">
        <v>2456</v>
      </c>
      <c r="B262" s="201" t="n">
        <v>650454</v>
      </c>
      <c r="C262" s="201" t="s">
        <v>1971</v>
      </c>
      <c r="D262" s="201" t="s">
        <v>1929</v>
      </c>
      <c r="E262" s="202" t="n">
        <v>1313</v>
      </c>
      <c r="F262" s="201" t="s">
        <v>1996</v>
      </c>
      <c r="G262" s="203" t="s">
        <v>454</v>
      </c>
      <c r="H262" s="203" t="s">
        <v>1930</v>
      </c>
      <c r="I262" s="201" t="s">
        <v>1972</v>
      </c>
      <c r="J262" s="201" t="s">
        <v>216</v>
      </c>
      <c r="K262" s="202" t="n">
        <v>3</v>
      </c>
      <c r="L262" s="201" t="n">
        <v>0</v>
      </c>
      <c r="M262" s="201" t="n">
        <v>0</v>
      </c>
      <c r="N262" s="201" t="s">
        <v>437</v>
      </c>
      <c r="O262" s="62" t="n">
        <v>650330</v>
      </c>
      <c r="P262" s="62"/>
      <c r="Q262" s="204"/>
    </row>
    <row collapsed="false" customFormat="false" customHeight="false" hidden="false" ht="15" outlineLevel="0" r="263">
      <c r="A263" s="201" t="s">
        <v>664</v>
      </c>
      <c r="B263" s="201" t="n">
        <v>650455</v>
      </c>
      <c r="C263" s="201" t="s">
        <v>2457</v>
      </c>
      <c r="D263" s="201" t="s">
        <v>2020</v>
      </c>
      <c r="E263" s="202" t="n">
        <v>2299</v>
      </c>
      <c r="F263" s="201" t="s">
        <v>449</v>
      </c>
      <c r="G263" s="203" t="s">
        <v>444</v>
      </c>
      <c r="H263" s="207" t="s">
        <v>2021</v>
      </c>
      <c r="I263" s="201" t="s">
        <v>2170</v>
      </c>
      <c r="J263" s="201" t="s">
        <v>293</v>
      </c>
      <c r="K263" s="202" t="n">
        <v>7</v>
      </c>
      <c r="L263" s="201" t="n">
        <v>88</v>
      </c>
      <c r="M263" s="201" t="n">
        <v>81</v>
      </c>
      <c r="N263" s="201" t="s">
        <v>437</v>
      </c>
      <c r="O263" s="62" t="n">
        <f aca="false">+VLOOKUP(B263,Hoja3!$A:$C,2,0)</f>
        <v>650171</v>
      </c>
      <c r="P263" s="62" t="str">
        <f aca="false">+VLOOKUP(O263,Hoja5!$B$401:$C$796,2,0)</f>
        <v>_FILIAL VILLA MARÍA</v>
      </c>
      <c r="Q263" s="204"/>
    </row>
    <row collapsed="false" customFormat="false" customHeight="false" hidden="false" ht="15" outlineLevel="0" r="264">
      <c r="A264" s="201" t="s">
        <v>2458</v>
      </c>
      <c r="B264" s="201" t="n">
        <v>650456</v>
      </c>
      <c r="C264" s="201" t="s">
        <v>2459</v>
      </c>
      <c r="D264" s="201" t="s">
        <v>1996</v>
      </c>
      <c r="E264" s="202" t="n">
        <v>2094</v>
      </c>
      <c r="F264" s="201" t="s">
        <v>1929</v>
      </c>
      <c r="G264" s="203" t="s">
        <v>73</v>
      </c>
      <c r="H264" s="203" t="s">
        <v>2024</v>
      </c>
      <c r="I264" s="201" t="s">
        <v>2460</v>
      </c>
      <c r="J264" s="201" t="s">
        <v>265</v>
      </c>
      <c r="K264" s="202" t="n">
        <v>13</v>
      </c>
      <c r="L264" s="201" t="n">
        <v>0</v>
      </c>
      <c r="M264" s="201" t="n">
        <v>0</v>
      </c>
      <c r="N264" s="201" t="s">
        <v>437</v>
      </c>
      <c r="O264" s="62"/>
      <c r="P264" s="62"/>
      <c r="Q264" s="204"/>
    </row>
    <row collapsed="false" customFormat="false" customHeight="false" hidden="false" ht="15" outlineLevel="0" r="265">
      <c r="A265" s="201" t="s">
        <v>2461</v>
      </c>
      <c r="B265" s="201" t="n">
        <v>650457</v>
      </c>
      <c r="C265" s="201" t="s">
        <v>2462</v>
      </c>
      <c r="D265" s="201" t="s">
        <v>2463</v>
      </c>
      <c r="E265" s="202" t="n">
        <v>1973</v>
      </c>
      <c r="F265" s="201" t="s">
        <v>1929</v>
      </c>
      <c r="G265" s="203" t="s">
        <v>448</v>
      </c>
      <c r="H265" s="203" t="s">
        <v>2425</v>
      </c>
      <c r="I265" s="201" t="s">
        <v>2464</v>
      </c>
      <c r="J265" s="201" t="s">
        <v>397</v>
      </c>
      <c r="K265" s="202" t="n">
        <v>12</v>
      </c>
      <c r="L265" s="201" t="n">
        <v>0</v>
      </c>
      <c r="M265" s="201" t="n">
        <v>0</v>
      </c>
      <c r="N265" s="201" t="s">
        <v>437</v>
      </c>
      <c r="O265" s="62"/>
      <c r="P265" s="62"/>
      <c r="Q265" s="204"/>
    </row>
    <row collapsed="false" customFormat="false" customHeight="false" hidden="false" ht="15" outlineLevel="0" r="266">
      <c r="A266" s="201" t="s">
        <v>2465</v>
      </c>
      <c r="B266" s="201" t="n">
        <v>650458</v>
      </c>
      <c r="C266" s="201" t="s">
        <v>2466</v>
      </c>
      <c r="D266" s="201" t="s">
        <v>2467</v>
      </c>
      <c r="E266" s="202" t="n">
        <v>1887</v>
      </c>
      <c r="F266" s="201" t="s">
        <v>1929</v>
      </c>
      <c r="G266" s="203" t="s">
        <v>448</v>
      </c>
      <c r="H266" s="203" t="s">
        <v>2425</v>
      </c>
      <c r="I266" s="201" t="s">
        <v>2468</v>
      </c>
      <c r="J266" s="201" t="s">
        <v>386</v>
      </c>
      <c r="K266" s="202" t="n">
        <v>12</v>
      </c>
      <c r="L266" s="201" t="n">
        <v>0</v>
      </c>
      <c r="M266" s="201" t="n">
        <v>0</v>
      </c>
      <c r="N266" s="201" t="s">
        <v>437</v>
      </c>
      <c r="O266" s="62"/>
      <c r="P266" s="62"/>
      <c r="Q266" s="204"/>
    </row>
    <row collapsed="false" customFormat="false" customHeight="false" hidden="false" ht="15" outlineLevel="0" r="267">
      <c r="A267" s="201" t="s">
        <v>2469</v>
      </c>
      <c r="B267" s="201" t="n">
        <v>650459</v>
      </c>
      <c r="C267" s="201" t="s">
        <v>2470</v>
      </c>
      <c r="D267" s="201" t="s">
        <v>1929</v>
      </c>
      <c r="E267" s="202" t="n">
        <v>3277</v>
      </c>
      <c r="F267" s="201" t="s">
        <v>1929</v>
      </c>
      <c r="G267" s="203" t="s">
        <v>454</v>
      </c>
      <c r="H267" s="203" t="s">
        <v>1930</v>
      </c>
      <c r="I267" s="201" t="s">
        <v>2471</v>
      </c>
      <c r="J267" s="201" t="s">
        <v>249</v>
      </c>
      <c r="K267" s="202" t="n">
        <v>3</v>
      </c>
      <c r="L267" s="201" t="n">
        <v>0</v>
      </c>
      <c r="M267" s="201" t="n">
        <v>0</v>
      </c>
      <c r="N267" s="201" t="s">
        <v>437</v>
      </c>
      <c r="O267" s="62" t="n">
        <v>650330</v>
      </c>
      <c r="P267" s="62"/>
      <c r="Q267" s="204"/>
    </row>
    <row collapsed="false" customFormat="false" customHeight="false" hidden="false" ht="15" outlineLevel="0" r="268">
      <c r="A268" s="201" t="s">
        <v>504</v>
      </c>
      <c r="B268" s="201" t="n">
        <v>650460</v>
      </c>
      <c r="C268" s="201" t="s">
        <v>2452</v>
      </c>
      <c r="D268" s="201" t="s">
        <v>2020</v>
      </c>
      <c r="E268" s="202" t="n">
        <v>3096</v>
      </c>
      <c r="F268" s="201" t="s">
        <v>449</v>
      </c>
      <c r="G268" s="203" t="s">
        <v>445</v>
      </c>
      <c r="H268" s="203" t="s">
        <v>2179</v>
      </c>
      <c r="I268" s="201" t="s">
        <v>2453</v>
      </c>
      <c r="J268" s="201" t="s">
        <v>356</v>
      </c>
      <c r="K268" s="202" t="n">
        <v>8</v>
      </c>
      <c r="L268" s="201" t="n">
        <v>3</v>
      </c>
      <c r="M268" s="201" t="n">
        <v>5</v>
      </c>
      <c r="N268" s="201" t="s">
        <v>437</v>
      </c>
      <c r="O268" s="62" t="n">
        <f aca="false">+VLOOKUP(B268,Hoja3!$A:$C,2,0)</f>
        <v>650461</v>
      </c>
      <c r="P268" s="62" t="str">
        <f aca="false">+VLOOKUP(O268,Hoja5!$B$401:$C$796,2,0)</f>
        <v>_FILIAL CORDOBA</v>
      </c>
      <c r="Q268" s="204"/>
    </row>
    <row collapsed="false" customFormat="false" customHeight="false" hidden="false" ht="15" outlineLevel="0" r="269">
      <c r="A269" s="201" t="s">
        <v>819</v>
      </c>
      <c r="B269" s="201" t="n">
        <v>650461</v>
      </c>
      <c r="C269" s="201" t="s">
        <v>2452</v>
      </c>
      <c r="D269" s="201" t="s">
        <v>2020</v>
      </c>
      <c r="E269" s="202" t="n">
        <v>3096</v>
      </c>
      <c r="F269" s="201" t="s">
        <v>449</v>
      </c>
      <c r="G269" s="203" t="s">
        <v>445</v>
      </c>
      <c r="H269" s="203" t="s">
        <v>2179</v>
      </c>
      <c r="I269" s="201" t="s">
        <v>2453</v>
      </c>
      <c r="J269" s="201" t="s">
        <v>356</v>
      </c>
      <c r="K269" s="202" t="n">
        <v>8</v>
      </c>
      <c r="L269" s="201" t="n">
        <v>1045</v>
      </c>
      <c r="M269" s="201" t="n">
        <v>1095</v>
      </c>
      <c r="N269" s="201" t="s">
        <v>438</v>
      </c>
      <c r="O269" s="62" t="n">
        <f aca="false">+VLOOKUP(B269,Hoja3!$A:$C,2,0)</f>
        <v>650461</v>
      </c>
      <c r="P269" s="62" t="str">
        <f aca="false">+VLOOKUP(O269,Hoja5!$B$401:$C$796,2,0)</f>
        <v>_FILIAL CORDOBA</v>
      </c>
      <c r="Q269" s="204"/>
    </row>
    <row collapsed="false" customFormat="false" customHeight="false" hidden="false" ht="15" outlineLevel="0" r="270">
      <c r="A270" s="201" t="s">
        <v>2472</v>
      </c>
      <c r="B270" s="201" t="n">
        <v>650462</v>
      </c>
      <c r="C270" s="201" t="s">
        <v>2473</v>
      </c>
      <c r="D270" s="201" t="s">
        <v>2198</v>
      </c>
      <c r="E270" s="202" t="n">
        <v>2001</v>
      </c>
      <c r="F270" s="201" t="s">
        <v>1929</v>
      </c>
      <c r="G270" s="203" t="s">
        <v>439</v>
      </c>
      <c r="H270" s="203" t="s">
        <v>2002</v>
      </c>
      <c r="I270" s="201" t="s">
        <v>2474</v>
      </c>
      <c r="J270" s="201" t="s">
        <v>381</v>
      </c>
      <c r="K270" s="202" t="n">
        <v>1</v>
      </c>
      <c r="L270" s="201" t="n">
        <v>0</v>
      </c>
      <c r="M270" s="201" t="n">
        <v>0</v>
      </c>
      <c r="N270" s="201" t="s">
        <v>437</v>
      </c>
      <c r="O270" s="62"/>
      <c r="P270" s="62"/>
      <c r="Q270" s="204"/>
    </row>
    <row collapsed="false" customFormat="false" customHeight="false" hidden="false" ht="15" outlineLevel="0" r="271">
      <c r="A271" s="201" t="s">
        <v>2475</v>
      </c>
      <c r="B271" s="201" t="n">
        <v>650463</v>
      </c>
      <c r="C271" s="201" t="s">
        <v>2476</v>
      </c>
      <c r="D271" s="201" t="s">
        <v>2432</v>
      </c>
      <c r="E271" s="202" t="n">
        <v>1962</v>
      </c>
      <c r="F271" s="201" t="s">
        <v>1929</v>
      </c>
      <c r="G271" s="203" t="s">
        <v>64</v>
      </c>
      <c r="H271" s="203" t="s">
        <v>2102</v>
      </c>
      <c r="I271" s="201" t="s">
        <v>2477</v>
      </c>
      <c r="J271" s="201" t="s">
        <v>186</v>
      </c>
      <c r="K271" s="202" t="n">
        <v>10</v>
      </c>
      <c r="L271" s="201" t="n">
        <v>0</v>
      </c>
      <c r="M271" s="201" t="n">
        <v>0</v>
      </c>
      <c r="N271" s="201" t="s">
        <v>437</v>
      </c>
      <c r="O271" s="62"/>
      <c r="P271" s="62"/>
      <c r="Q271" s="204"/>
    </row>
    <row collapsed="false" customFormat="false" customHeight="false" hidden="false" ht="15" outlineLevel="0" r="272">
      <c r="A272" s="201" t="s">
        <v>2478</v>
      </c>
      <c r="B272" s="201" t="n">
        <v>650465</v>
      </c>
      <c r="C272" s="201" t="s">
        <v>2479</v>
      </c>
      <c r="D272" s="201" t="s">
        <v>2428</v>
      </c>
      <c r="E272" s="202" t="n">
        <v>2223</v>
      </c>
      <c r="F272" s="201" t="s">
        <v>1996</v>
      </c>
      <c r="G272" s="203" t="s">
        <v>64</v>
      </c>
      <c r="H272" s="203" t="s">
        <v>2102</v>
      </c>
      <c r="I272" s="201" t="s">
        <v>2480</v>
      </c>
      <c r="J272" s="201" t="s">
        <v>104</v>
      </c>
      <c r="K272" s="202" t="n">
        <v>10</v>
      </c>
      <c r="L272" s="201" t="n">
        <v>0</v>
      </c>
      <c r="M272" s="201" t="n">
        <v>0</v>
      </c>
      <c r="N272" s="201" t="s">
        <v>437</v>
      </c>
      <c r="O272" s="62"/>
      <c r="P272" s="62"/>
      <c r="Q272" s="204"/>
    </row>
    <row collapsed="false" customFormat="false" customHeight="false" hidden="false" ht="15" outlineLevel="0" r="273">
      <c r="A273" s="201" t="s">
        <v>2481</v>
      </c>
      <c r="B273" s="201" t="n">
        <v>650466</v>
      </c>
      <c r="C273" s="201" t="s">
        <v>2482</v>
      </c>
      <c r="D273" s="201" t="s">
        <v>2432</v>
      </c>
      <c r="E273" s="202" t="n">
        <v>1945</v>
      </c>
      <c r="F273" s="201" t="s">
        <v>1996</v>
      </c>
      <c r="G273" s="203" t="s">
        <v>64</v>
      </c>
      <c r="H273" s="203" t="s">
        <v>2102</v>
      </c>
      <c r="I273" s="201" t="s">
        <v>2483</v>
      </c>
      <c r="J273" s="201" t="s">
        <v>233</v>
      </c>
      <c r="K273" s="202" t="n">
        <v>10</v>
      </c>
      <c r="L273" s="201" t="n">
        <v>0</v>
      </c>
      <c r="M273" s="201" t="n">
        <v>0</v>
      </c>
      <c r="N273" s="201" t="s">
        <v>437</v>
      </c>
      <c r="O273" s="62"/>
      <c r="P273" s="62"/>
      <c r="Q273" s="204"/>
    </row>
    <row collapsed="false" customFormat="false" customHeight="false" hidden="false" ht="15" outlineLevel="0" r="274">
      <c r="A274" s="201" t="s">
        <v>563</v>
      </c>
      <c r="B274" s="201" t="n">
        <v>650468</v>
      </c>
      <c r="C274" s="201" t="s">
        <v>2484</v>
      </c>
      <c r="D274" s="201" t="s">
        <v>2432</v>
      </c>
      <c r="E274" s="202" t="n">
        <v>1964</v>
      </c>
      <c r="F274" s="201" t="s">
        <v>449</v>
      </c>
      <c r="G274" s="203" t="s">
        <v>64</v>
      </c>
      <c r="H274" s="203" t="s">
        <v>2102</v>
      </c>
      <c r="I274" s="201" t="s">
        <v>2485</v>
      </c>
      <c r="J274" s="201" t="s">
        <v>204</v>
      </c>
      <c r="K274" s="202" t="n">
        <v>10</v>
      </c>
      <c r="L274" s="201" t="n">
        <v>24</v>
      </c>
      <c r="M274" s="201" t="n">
        <v>26</v>
      </c>
      <c r="N274" s="201" t="s">
        <v>437</v>
      </c>
      <c r="O274" s="62" t="n">
        <f aca="false">+VLOOKUP(B274,Hoja3!$A:$C,2,0)</f>
        <v>650474</v>
      </c>
      <c r="P274" s="62" t="str">
        <f aca="false">+VLOOKUP(O274,Hoja5!$B$401:$C$796,2,0)</f>
        <v>_FILIAL RESISTENCIA</v>
      </c>
      <c r="Q274" s="204"/>
    </row>
    <row collapsed="false" customFormat="false" customHeight="false" hidden="false" ht="15" outlineLevel="0" r="275">
      <c r="A275" s="201" t="s">
        <v>2486</v>
      </c>
      <c r="B275" s="201" t="n">
        <v>650469</v>
      </c>
      <c r="C275" s="201" t="s">
        <v>2487</v>
      </c>
      <c r="D275" s="201" t="s">
        <v>2432</v>
      </c>
      <c r="E275" s="202" t="n">
        <v>3295</v>
      </c>
      <c r="F275" s="201" t="s">
        <v>1996</v>
      </c>
      <c r="G275" s="203" t="s">
        <v>64</v>
      </c>
      <c r="H275" s="203" t="s">
        <v>2102</v>
      </c>
      <c r="I275" s="201" t="s">
        <v>2488</v>
      </c>
      <c r="J275" s="201" t="s">
        <v>165</v>
      </c>
      <c r="K275" s="202" t="n">
        <v>10</v>
      </c>
      <c r="L275" s="201" t="n">
        <v>0</v>
      </c>
      <c r="M275" s="201" t="n">
        <v>0</v>
      </c>
      <c r="N275" s="201" t="s">
        <v>437</v>
      </c>
      <c r="O275" s="62"/>
      <c r="P275" s="62"/>
      <c r="Q275" s="204"/>
    </row>
    <row collapsed="false" customFormat="false" customHeight="false" hidden="false" ht="15" outlineLevel="0" r="276">
      <c r="A276" s="201" t="s">
        <v>2489</v>
      </c>
      <c r="B276" s="201" t="n">
        <v>650470</v>
      </c>
      <c r="C276" s="201" t="s">
        <v>2490</v>
      </c>
      <c r="D276" s="201" t="s">
        <v>2432</v>
      </c>
      <c r="E276" s="202" t="n">
        <v>1956</v>
      </c>
      <c r="F276" s="201" t="s">
        <v>1929</v>
      </c>
      <c r="G276" s="203" t="s">
        <v>64</v>
      </c>
      <c r="H276" s="203" t="s">
        <v>2102</v>
      </c>
      <c r="I276" s="201" t="s">
        <v>2491</v>
      </c>
      <c r="J276" s="201" t="s">
        <v>174</v>
      </c>
      <c r="K276" s="202" t="n">
        <v>10</v>
      </c>
      <c r="L276" s="201" t="n">
        <v>0</v>
      </c>
      <c r="M276" s="201" t="n">
        <v>0</v>
      </c>
      <c r="N276" s="201" t="s">
        <v>437</v>
      </c>
      <c r="O276" s="62"/>
      <c r="P276" s="62"/>
      <c r="Q276" s="204"/>
    </row>
    <row collapsed="false" customFormat="false" customHeight="false" hidden="false" ht="15" outlineLevel="0" r="277">
      <c r="A277" s="201" t="s">
        <v>2492</v>
      </c>
      <c r="B277" s="201" t="n">
        <v>650471</v>
      </c>
      <c r="C277" s="201" t="s">
        <v>2493</v>
      </c>
      <c r="D277" s="201" t="s">
        <v>2432</v>
      </c>
      <c r="E277" s="202" t="n">
        <v>1959</v>
      </c>
      <c r="F277" s="201" t="s">
        <v>1929</v>
      </c>
      <c r="G277" s="203" t="s">
        <v>64</v>
      </c>
      <c r="H277" s="203" t="s">
        <v>2102</v>
      </c>
      <c r="I277" s="201" t="s">
        <v>2494</v>
      </c>
      <c r="J277" s="201" t="s">
        <v>187</v>
      </c>
      <c r="K277" s="202" t="n">
        <v>10</v>
      </c>
      <c r="L277" s="201" t="n">
        <v>0</v>
      </c>
      <c r="M277" s="201" t="n">
        <v>0</v>
      </c>
      <c r="N277" s="201" t="s">
        <v>437</v>
      </c>
      <c r="O277" s="62"/>
      <c r="P277" s="62"/>
      <c r="Q277" s="204"/>
    </row>
    <row collapsed="false" customFormat="false" customHeight="false" hidden="false" ht="15" outlineLevel="0" r="278">
      <c r="A278" s="201" t="s">
        <v>2495</v>
      </c>
      <c r="B278" s="201" t="n">
        <v>650473</v>
      </c>
      <c r="C278" s="201" t="s">
        <v>2496</v>
      </c>
      <c r="D278" s="201" t="s">
        <v>2382</v>
      </c>
      <c r="E278" s="202" t="n">
        <v>2072</v>
      </c>
      <c r="F278" s="201" t="s">
        <v>1929</v>
      </c>
      <c r="G278" s="203" t="s">
        <v>466</v>
      </c>
      <c r="H278" s="203" t="s">
        <v>2369</v>
      </c>
      <c r="I278" s="201" t="s">
        <v>2370</v>
      </c>
      <c r="J278" s="201" t="s">
        <v>392</v>
      </c>
      <c r="K278" s="202" t="n">
        <v>11</v>
      </c>
      <c r="L278" s="201" t="n">
        <v>0</v>
      </c>
      <c r="M278" s="201" t="n">
        <v>0</v>
      </c>
      <c r="N278" s="201" t="s">
        <v>437</v>
      </c>
      <c r="O278" s="62"/>
      <c r="P278" s="62"/>
      <c r="Q278" s="204"/>
    </row>
    <row collapsed="false" customFormat="false" customHeight="false" hidden="false" ht="15" outlineLevel="0" r="279">
      <c r="A279" s="201" t="s">
        <v>830</v>
      </c>
      <c r="B279" s="201" t="n">
        <v>650474</v>
      </c>
      <c r="C279" s="201" t="s">
        <v>2431</v>
      </c>
      <c r="D279" s="201" t="s">
        <v>2432</v>
      </c>
      <c r="E279" s="202" t="n">
        <v>1957</v>
      </c>
      <c r="F279" s="201" t="s">
        <v>449</v>
      </c>
      <c r="G279" s="203" t="s">
        <v>64</v>
      </c>
      <c r="H279" s="203" t="s">
        <v>2102</v>
      </c>
      <c r="I279" s="201" t="s">
        <v>2433</v>
      </c>
      <c r="J279" s="201" t="s">
        <v>128</v>
      </c>
      <c r="K279" s="202" t="n">
        <v>10</v>
      </c>
      <c r="L279" s="201" t="n">
        <v>1425</v>
      </c>
      <c r="M279" s="201" t="n">
        <v>1400</v>
      </c>
      <c r="N279" s="201" t="s">
        <v>438</v>
      </c>
      <c r="O279" s="62" t="n">
        <f aca="false">+VLOOKUP(B279,Hoja3!$A:$C,2,0)</f>
        <v>650474</v>
      </c>
      <c r="P279" s="62" t="str">
        <f aca="false">+VLOOKUP(O279,Hoja5!$B$401:$C$796,2,0)</f>
        <v>_FILIAL RESISTENCIA</v>
      </c>
      <c r="Q279" s="204"/>
    </row>
    <row collapsed="false" customFormat="false" customHeight="false" hidden="false" ht="15" outlineLevel="0" r="280">
      <c r="A280" s="201" t="s">
        <v>2497</v>
      </c>
      <c r="B280" s="201" t="n">
        <v>650475</v>
      </c>
      <c r="C280" s="201" t="s">
        <v>2498</v>
      </c>
      <c r="D280" s="201" t="s">
        <v>1996</v>
      </c>
      <c r="E280" s="202" t="n">
        <v>2177</v>
      </c>
      <c r="F280" s="201" t="s">
        <v>1929</v>
      </c>
      <c r="G280" s="203" t="s">
        <v>73</v>
      </c>
      <c r="H280" s="203" t="s">
        <v>2024</v>
      </c>
      <c r="I280" s="201" t="s">
        <v>2033</v>
      </c>
      <c r="J280" s="201" t="s">
        <v>181</v>
      </c>
      <c r="K280" s="202" t="n">
        <v>13</v>
      </c>
      <c r="L280" s="201" t="n">
        <v>0</v>
      </c>
      <c r="M280" s="201" t="n">
        <v>0</v>
      </c>
      <c r="N280" s="201" t="s">
        <v>437</v>
      </c>
      <c r="O280" s="62"/>
      <c r="P280" s="62"/>
      <c r="Q280" s="204"/>
    </row>
    <row collapsed="false" customFormat="false" customHeight="false" hidden="false" ht="15" outlineLevel="0" r="281">
      <c r="A281" s="201" t="s">
        <v>2499</v>
      </c>
      <c r="B281" s="201" t="n">
        <v>650477</v>
      </c>
      <c r="C281" s="201" t="s">
        <v>2500</v>
      </c>
      <c r="D281" s="201" t="s">
        <v>2198</v>
      </c>
      <c r="E281" s="202" t="n">
        <v>3215</v>
      </c>
      <c r="F281" s="201" t="s">
        <v>1929</v>
      </c>
      <c r="G281" s="203" t="s">
        <v>439</v>
      </c>
      <c r="H281" s="203" t="s">
        <v>2002</v>
      </c>
      <c r="I281" s="201" t="s">
        <v>2501</v>
      </c>
      <c r="J281" s="201" t="s">
        <v>366</v>
      </c>
      <c r="K281" s="202" t="n">
        <v>1</v>
      </c>
      <c r="L281" s="201" t="n">
        <v>0</v>
      </c>
      <c r="M281" s="201" t="n">
        <v>0</v>
      </c>
      <c r="N281" s="201" t="s">
        <v>437</v>
      </c>
      <c r="O281" s="62"/>
      <c r="P281" s="62"/>
      <c r="Q281" s="204"/>
    </row>
    <row collapsed="false" customFormat="false" customHeight="false" hidden="false" ht="15" outlineLevel="0" r="282">
      <c r="A282" s="201" t="s">
        <v>2502</v>
      </c>
      <c r="B282" s="201" t="n">
        <v>650478</v>
      </c>
      <c r="C282" s="201" t="s">
        <v>2253</v>
      </c>
      <c r="D282" s="201" t="s">
        <v>2198</v>
      </c>
      <c r="E282" s="202" t="n">
        <v>3133</v>
      </c>
      <c r="F282" s="201" t="s">
        <v>1929</v>
      </c>
      <c r="G282" s="203" t="s">
        <v>439</v>
      </c>
      <c r="H282" s="203" t="s">
        <v>2002</v>
      </c>
      <c r="I282" s="201" t="s">
        <v>2254</v>
      </c>
      <c r="J282" s="201" t="s">
        <v>360</v>
      </c>
      <c r="K282" s="202" t="n">
        <v>1</v>
      </c>
      <c r="L282" s="201" t="n">
        <v>0</v>
      </c>
      <c r="M282" s="201" t="n">
        <v>0</v>
      </c>
      <c r="N282" s="201" t="s">
        <v>437</v>
      </c>
      <c r="O282" s="62"/>
      <c r="P282" s="62"/>
      <c r="Q282" s="204"/>
    </row>
    <row collapsed="false" customFormat="false" customHeight="false" hidden="false" ht="15" outlineLevel="0" r="283">
      <c r="A283" s="201" t="s">
        <v>2503</v>
      </c>
      <c r="B283" s="201" t="n">
        <v>650479</v>
      </c>
      <c r="C283" s="201" t="s">
        <v>2504</v>
      </c>
      <c r="D283" s="201" t="s">
        <v>2198</v>
      </c>
      <c r="E283" s="202" t="n">
        <v>1997</v>
      </c>
      <c r="F283" s="201" t="s">
        <v>1929</v>
      </c>
      <c r="G283" s="203" t="s">
        <v>439</v>
      </c>
      <c r="H283" s="203" t="s">
        <v>2002</v>
      </c>
      <c r="I283" s="201" t="s">
        <v>2505</v>
      </c>
      <c r="J283" s="201" t="s">
        <v>358</v>
      </c>
      <c r="K283" s="202" t="n">
        <v>1</v>
      </c>
      <c r="L283" s="201" t="n">
        <v>0</v>
      </c>
      <c r="M283" s="201" t="n">
        <v>0</v>
      </c>
      <c r="N283" s="201" t="s">
        <v>437</v>
      </c>
      <c r="O283" s="62"/>
      <c r="P283" s="62"/>
      <c r="Q283" s="204"/>
    </row>
    <row collapsed="false" customFormat="false" customHeight="false" hidden="false" ht="15" outlineLevel="0" r="284">
      <c r="A284" s="201" t="s">
        <v>823</v>
      </c>
      <c r="B284" s="201" t="n">
        <v>650480</v>
      </c>
      <c r="C284" s="201" t="s">
        <v>2004</v>
      </c>
      <c r="D284" s="201" t="s">
        <v>1929</v>
      </c>
      <c r="E284" s="202" t="n">
        <v>1401</v>
      </c>
      <c r="F284" s="201" t="s">
        <v>449</v>
      </c>
      <c r="G284" s="203" t="s">
        <v>454</v>
      </c>
      <c r="H284" s="203" t="s">
        <v>1930</v>
      </c>
      <c r="I284" s="201" t="s">
        <v>2005</v>
      </c>
      <c r="J284" s="201" t="s">
        <v>176</v>
      </c>
      <c r="K284" s="202" t="n">
        <v>3</v>
      </c>
      <c r="L284" s="201" t="n">
        <v>1225</v>
      </c>
      <c r="M284" s="201" t="n">
        <v>1189</v>
      </c>
      <c r="N284" s="201" t="s">
        <v>437</v>
      </c>
      <c r="O284" s="62" t="n">
        <f aca="false">+VLOOKUP(B284,Hoja3!$A:$C,2,0)</f>
        <v>650743</v>
      </c>
      <c r="P284" s="62" t="str">
        <f aca="false">+VLOOKUP(O284,Hoja5!$B$401:$C$796,2,0)</f>
        <v>_FILIAL SALTO</v>
      </c>
      <c r="Q284" s="204"/>
    </row>
    <row collapsed="false" customFormat="false" customHeight="false" hidden="false" ht="15" outlineLevel="0" r="285">
      <c r="A285" s="201" t="s">
        <v>582</v>
      </c>
      <c r="B285" s="201" t="n">
        <v>650482</v>
      </c>
      <c r="C285" s="201" t="s">
        <v>2324</v>
      </c>
      <c r="D285" s="201" t="s">
        <v>2020</v>
      </c>
      <c r="E285" s="202" t="n">
        <v>3400</v>
      </c>
      <c r="F285" s="201" t="s">
        <v>449</v>
      </c>
      <c r="G285" s="203" t="s">
        <v>444</v>
      </c>
      <c r="H285" s="207" t="s">
        <v>2021</v>
      </c>
      <c r="I285" s="201" t="s">
        <v>2212</v>
      </c>
      <c r="J285" s="201" t="s">
        <v>354</v>
      </c>
      <c r="K285" s="202" t="n">
        <v>7</v>
      </c>
      <c r="L285" s="201" t="n">
        <v>32</v>
      </c>
      <c r="M285" s="201" t="n">
        <v>29</v>
      </c>
      <c r="N285" s="201" t="s">
        <v>437</v>
      </c>
      <c r="O285" s="62" t="n">
        <f aca="false">+VLOOKUP(B285,Hoja3!$A:$C,2,0)</f>
        <v>650461</v>
      </c>
      <c r="P285" s="62" t="str">
        <f aca="false">+VLOOKUP(O285,Hoja5!$B$401:$C$796,2,0)</f>
        <v>_FILIAL CORDOBA</v>
      </c>
      <c r="Q285" s="204" t="s">
        <v>2048</v>
      </c>
    </row>
    <row collapsed="false" customFormat="false" customHeight="false" hidden="false" ht="15" outlineLevel="0" r="286">
      <c r="A286" s="201" t="s">
        <v>535</v>
      </c>
      <c r="B286" s="201" t="n">
        <v>650483</v>
      </c>
      <c r="C286" s="201" t="s">
        <v>1953</v>
      </c>
      <c r="D286" s="201" t="s">
        <v>1929</v>
      </c>
      <c r="E286" s="202" t="n">
        <v>1250</v>
      </c>
      <c r="F286" s="201" t="s">
        <v>449</v>
      </c>
      <c r="G286" s="203" t="s">
        <v>443</v>
      </c>
      <c r="H286" s="203" t="s">
        <v>1938</v>
      </c>
      <c r="I286" s="201" t="s">
        <v>1954</v>
      </c>
      <c r="J286" s="201" t="s">
        <v>226</v>
      </c>
      <c r="K286" s="202" t="n">
        <v>5</v>
      </c>
      <c r="L286" s="201" t="n">
        <v>12</v>
      </c>
      <c r="M286" s="201" t="n">
        <v>12</v>
      </c>
      <c r="N286" s="201" t="s">
        <v>437</v>
      </c>
      <c r="O286" s="62" t="n">
        <f aca="false">+VLOOKUP(B286,Hoja3!$A:$C,2,0)</f>
        <v>650330</v>
      </c>
      <c r="P286" s="62" t="str">
        <f aca="false">+VLOOKUP(O286,Hoja5!$B$401:$C$796,2,0)</f>
        <v>_FILIAL PERGAMINO</v>
      </c>
      <c r="Q286" s="204"/>
    </row>
    <row collapsed="false" customFormat="false" customHeight="false" hidden="false" ht="15" outlineLevel="0" r="287">
      <c r="A287" s="201" t="s">
        <v>2506</v>
      </c>
      <c r="B287" s="201" t="n">
        <v>650485</v>
      </c>
      <c r="C287" s="201" t="s">
        <v>2507</v>
      </c>
      <c r="D287" s="201" t="s">
        <v>2198</v>
      </c>
      <c r="E287" s="202" t="n">
        <v>2657</v>
      </c>
      <c r="F287" s="201" t="s">
        <v>1929</v>
      </c>
      <c r="G287" s="203" t="s">
        <v>439</v>
      </c>
      <c r="H287" s="203" t="s">
        <v>2002</v>
      </c>
      <c r="I287" s="201" t="s">
        <v>2508</v>
      </c>
      <c r="J287" s="201" t="s">
        <v>342</v>
      </c>
      <c r="K287" s="202" t="n">
        <v>1</v>
      </c>
      <c r="L287" s="201" t="n">
        <v>0</v>
      </c>
      <c r="M287" s="201" t="n">
        <v>0</v>
      </c>
      <c r="N287" s="201" t="s">
        <v>437</v>
      </c>
      <c r="O287" s="62"/>
      <c r="P287" s="62"/>
      <c r="Q287" s="204"/>
    </row>
    <row collapsed="false" customFormat="false" customHeight="false" hidden="false" ht="15" outlineLevel="0" r="288">
      <c r="A288" s="201" t="s">
        <v>642</v>
      </c>
      <c r="B288" s="201" t="n">
        <v>650486</v>
      </c>
      <c r="C288" s="201" t="s">
        <v>2509</v>
      </c>
      <c r="D288" s="201" t="s">
        <v>2198</v>
      </c>
      <c r="E288" s="202" t="n">
        <v>2870</v>
      </c>
      <c r="F288" s="201" t="s">
        <v>449</v>
      </c>
      <c r="G288" s="203" t="s">
        <v>439</v>
      </c>
      <c r="H288" s="203" t="s">
        <v>2002</v>
      </c>
      <c r="I288" s="201" t="s">
        <v>2510</v>
      </c>
      <c r="J288" s="201" t="s">
        <v>345</v>
      </c>
      <c r="K288" s="202" t="n">
        <v>1</v>
      </c>
      <c r="L288" s="201" t="n">
        <v>71</v>
      </c>
      <c r="M288" s="201" t="n">
        <v>69</v>
      </c>
      <c r="N288" s="201" t="s">
        <v>437</v>
      </c>
      <c r="O288" s="62" t="n">
        <f aca="false">+VLOOKUP(B288,Hoja3!$A:$C,2,0)</f>
        <v>650226</v>
      </c>
      <c r="P288" s="62" t="str">
        <f aca="false">+VLOOKUP(O288,Hoja5!$B$401:$C$796,2,0)</f>
        <v>_FILIAL SANTA ROSA</v>
      </c>
      <c r="Q288" s="204"/>
    </row>
    <row collapsed="false" customFormat="false" customHeight="false" hidden="false" ht="15" outlineLevel="0" r="289">
      <c r="A289" s="201" t="s">
        <v>2511</v>
      </c>
      <c r="B289" s="201" t="n">
        <v>650489</v>
      </c>
      <c r="C289" s="201" t="s">
        <v>2512</v>
      </c>
      <c r="D289" s="201" t="s">
        <v>2424</v>
      </c>
      <c r="E289" s="202" t="n">
        <v>2024</v>
      </c>
      <c r="F289" s="201" t="s">
        <v>1929</v>
      </c>
      <c r="G289" s="203" t="s">
        <v>448</v>
      </c>
      <c r="H289" s="203" t="s">
        <v>2425</v>
      </c>
      <c r="I289" s="201" t="s">
        <v>2513</v>
      </c>
      <c r="J289" s="201" t="s">
        <v>396</v>
      </c>
      <c r="K289" s="202" t="n">
        <v>12</v>
      </c>
      <c r="L289" s="201" t="n">
        <v>0</v>
      </c>
      <c r="M289" s="201" t="n">
        <v>0</v>
      </c>
      <c r="N289" s="201" t="s">
        <v>437</v>
      </c>
      <c r="O289" s="62"/>
      <c r="P289" s="62"/>
      <c r="Q289" s="204"/>
    </row>
    <row collapsed="false" customFormat="false" customHeight="false" hidden="false" ht="15" outlineLevel="0" r="290">
      <c r="A290" s="201" t="s">
        <v>569</v>
      </c>
      <c r="B290" s="201" t="n">
        <v>650490</v>
      </c>
      <c r="C290" s="201" t="s">
        <v>2514</v>
      </c>
      <c r="D290" s="201" t="s">
        <v>2198</v>
      </c>
      <c r="E290" s="202" t="n">
        <v>3173</v>
      </c>
      <c r="F290" s="201" t="s">
        <v>449</v>
      </c>
      <c r="G290" s="203" t="s">
        <v>439</v>
      </c>
      <c r="H290" s="203" t="s">
        <v>2002</v>
      </c>
      <c r="I290" s="201" t="s">
        <v>1968</v>
      </c>
      <c r="J290" s="201" t="s">
        <v>370</v>
      </c>
      <c r="K290" s="202" t="n">
        <v>1</v>
      </c>
      <c r="L290" s="201" t="n">
        <v>27</v>
      </c>
      <c r="M290" s="201" t="n">
        <v>27</v>
      </c>
      <c r="N290" s="201" t="s">
        <v>437</v>
      </c>
      <c r="O290" s="62" t="n">
        <f aca="false">+VLOOKUP(B290,Hoja3!$A:$C,2,0)</f>
        <v>650226</v>
      </c>
      <c r="P290" s="62" t="str">
        <f aca="false">+VLOOKUP(O290,Hoja5!$B$401:$C$796,2,0)</f>
        <v>_FILIAL SANTA ROSA</v>
      </c>
      <c r="Q290" s="204"/>
    </row>
    <row collapsed="false" customFormat="false" customHeight="false" hidden="false" ht="15" outlineLevel="0" r="291">
      <c r="A291" s="201" t="s">
        <v>2515</v>
      </c>
      <c r="B291" s="201" t="n">
        <v>650491</v>
      </c>
      <c r="C291" s="201" t="s">
        <v>2516</v>
      </c>
      <c r="D291" s="201" t="s">
        <v>2467</v>
      </c>
      <c r="E291" s="202" t="n">
        <v>1883</v>
      </c>
      <c r="F291" s="201" t="s">
        <v>1929</v>
      </c>
      <c r="G291" s="203" t="s">
        <v>448</v>
      </c>
      <c r="H291" s="203" t="s">
        <v>2425</v>
      </c>
      <c r="I291" s="201" t="s">
        <v>2397</v>
      </c>
      <c r="J291" s="201" t="s">
        <v>383</v>
      </c>
      <c r="K291" s="202" t="n">
        <v>12</v>
      </c>
      <c r="L291" s="201" t="n">
        <v>0</v>
      </c>
      <c r="M291" s="201" t="n">
        <v>0</v>
      </c>
      <c r="N291" s="201" t="s">
        <v>437</v>
      </c>
      <c r="O291" s="62"/>
      <c r="P291" s="62"/>
      <c r="Q291" s="204"/>
    </row>
    <row collapsed="false" customFormat="false" customHeight="false" hidden="false" ht="15" outlineLevel="0" r="292">
      <c r="A292" s="201" t="s">
        <v>2517</v>
      </c>
      <c r="B292" s="201" t="n">
        <v>650493</v>
      </c>
      <c r="C292" s="201" t="s">
        <v>2518</v>
      </c>
      <c r="D292" s="201" t="s">
        <v>2198</v>
      </c>
      <c r="E292" s="202" t="n">
        <v>1984</v>
      </c>
      <c r="F292" s="201" t="s">
        <v>1929</v>
      </c>
      <c r="G292" s="203" t="s">
        <v>439</v>
      </c>
      <c r="H292" s="203" t="s">
        <v>2002</v>
      </c>
      <c r="I292" s="201" t="s">
        <v>2519</v>
      </c>
      <c r="J292" s="201" t="s">
        <v>343</v>
      </c>
      <c r="K292" s="202" t="n">
        <v>1</v>
      </c>
      <c r="L292" s="201" t="n">
        <v>0</v>
      </c>
      <c r="M292" s="201" t="n">
        <v>0</v>
      </c>
      <c r="N292" s="201" t="s">
        <v>437</v>
      </c>
      <c r="O292" s="62"/>
      <c r="P292" s="62"/>
      <c r="Q292" s="204"/>
    </row>
    <row collapsed="false" customFormat="false" customHeight="false" hidden="false" ht="15" outlineLevel="0" r="293">
      <c r="A293" s="201" t="s">
        <v>488</v>
      </c>
      <c r="B293" s="201" t="n">
        <v>650496</v>
      </c>
      <c r="C293" s="201" t="s">
        <v>2520</v>
      </c>
      <c r="D293" s="201" t="s">
        <v>1929</v>
      </c>
      <c r="E293" s="202" t="n">
        <v>1399</v>
      </c>
      <c r="F293" s="201" t="s">
        <v>449</v>
      </c>
      <c r="G293" s="203" t="s">
        <v>454</v>
      </c>
      <c r="H293" s="203" t="s">
        <v>1930</v>
      </c>
      <c r="I293" s="201" t="s">
        <v>2521</v>
      </c>
      <c r="J293" s="201" t="s">
        <v>152</v>
      </c>
      <c r="K293" s="202" t="n">
        <v>3</v>
      </c>
      <c r="L293" s="201" t="n">
        <v>1</v>
      </c>
      <c r="M293" s="201" t="n">
        <v>1</v>
      </c>
      <c r="N293" s="201" t="s">
        <v>437</v>
      </c>
      <c r="O293" s="62" t="n">
        <f aca="false">+VLOOKUP(B293,Hoja3!$A:$C,2,0)</f>
        <v>650330</v>
      </c>
      <c r="P293" s="62" t="str">
        <f aca="false">+VLOOKUP(O293,Hoja5!$B$401:$C$796,2,0)</f>
        <v>_FILIAL PERGAMINO</v>
      </c>
      <c r="Q293" s="204"/>
    </row>
    <row collapsed="false" customFormat="false" customHeight="false" hidden="false" ht="15" outlineLevel="0" r="294">
      <c r="A294" s="201" t="s">
        <v>824</v>
      </c>
      <c r="B294" s="201" t="n">
        <v>650497</v>
      </c>
      <c r="C294" s="201" t="s">
        <v>2132</v>
      </c>
      <c r="D294" s="201" t="s">
        <v>1996</v>
      </c>
      <c r="E294" s="202" t="n">
        <v>2178</v>
      </c>
      <c r="F294" s="201" t="s">
        <v>449</v>
      </c>
      <c r="G294" s="203" t="s">
        <v>443</v>
      </c>
      <c r="H294" s="203" t="s">
        <v>1938</v>
      </c>
      <c r="I294" s="201" t="s">
        <v>2133</v>
      </c>
      <c r="J294" s="201" t="s">
        <v>279</v>
      </c>
      <c r="K294" s="202" t="n">
        <v>5</v>
      </c>
      <c r="L294" s="201" t="n">
        <v>1233</v>
      </c>
      <c r="M294" s="201" t="n">
        <v>1199</v>
      </c>
      <c r="N294" s="201" t="s">
        <v>438</v>
      </c>
      <c r="O294" s="62" t="n">
        <f aca="false">+VLOOKUP(B294,Hoja3!$A:$C,2,0)</f>
        <v>650497</v>
      </c>
      <c r="P294" s="62" t="str">
        <f aca="false">+VLOOKUP(O294,Hoja5!$B$401:$C$796,2,0)</f>
        <v>_FILIAL VENADO TUERTO</v>
      </c>
      <c r="Q294" s="204"/>
    </row>
    <row collapsed="false" customFormat="false" customHeight="false" hidden="false" ht="15" outlineLevel="0" r="295">
      <c r="A295" s="201" t="s">
        <v>607</v>
      </c>
      <c r="B295" s="201" t="n">
        <v>650500</v>
      </c>
      <c r="C295" s="201" t="s">
        <v>2522</v>
      </c>
      <c r="D295" s="201" t="s">
        <v>1996</v>
      </c>
      <c r="E295" s="202" t="n">
        <v>3011</v>
      </c>
      <c r="F295" s="201" t="s">
        <v>449</v>
      </c>
      <c r="G295" s="203" t="s">
        <v>443</v>
      </c>
      <c r="H295" s="203" t="s">
        <v>1938</v>
      </c>
      <c r="I295" s="201" t="s">
        <v>2523</v>
      </c>
      <c r="J295" s="201" t="s">
        <v>285</v>
      </c>
      <c r="K295" s="202" t="n">
        <v>5</v>
      </c>
      <c r="L295" s="201" t="n">
        <v>46</v>
      </c>
      <c r="M295" s="201" t="n">
        <v>46</v>
      </c>
      <c r="N295" s="201" t="s">
        <v>437</v>
      </c>
      <c r="O295" s="62" t="n">
        <f aca="false">+VLOOKUP(B295,Hoja3!$A:$C,2,0)</f>
        <v>650497</v>
      </c>
      <c r="P295" s="62" t="str">
        <f aca="false">+VLOOKUP(O295,Hoja5!$B$401:$C$796,2,0)</f>
        <v>_FILIAL VENADO TUERTO</v>
      </c>
      <c r="Q295" s="204"/>
    </row>
    <row collapsed="false" customFormat="false" customHeight="false" hidden="false" ht="15" outlineLevel="0" r="296">
      <c r="A296" s="201" t="s">
        <v>802</v>
      </c>
      <c r="B296" s="201" t="n">
        <v>650501</v>
      </c>
      <c r="C296" s="201" t="s">
        <v>1960</v>
      </c>
      <c r="D296" s="201" t="s">
        <v>1929</v>
      </c>
      <c r="E296" s="202" t="n">
        <v>1243</v>
      </c>
      <c r="F296" s="201" t="s">
        <v>449</v>
      </c>
      <c r="G296" s="203" t="s">
        <v>454</v>
      </c>
      <c r="H296" s="203" t="s">
        <v>1930</v>
      </c>
      <c r="I296" s="201" t="s">
        <v>1961</v>
      </c>
      <c r="J296" s="201" t="s">
        <v>189</v>
      </c>
      <c r="K296" s="202" t="n">
        <v>3</v>
      </c>
      <c r="L296" s="201" t="n">
        <v>616</v>
      </c>
      <c r="M296" s="201" t="n">
        <v>601</v>
      </c>
      <c r="N296" s="201" t="s">
        <v>437</v>
      </c>
      <c r="O296" s="62" t="n">
        <f aca="false">+VLOOKUP(B296,Hoja3!$A:$C,2,0)</f>
        <v>650744</v>
      </c>
      <c r="P296" s="62" t="str">
        <f aca="false">+VLOOKUP(O296,Hoja5!$B$401:$C$796,2,0)</f>
        <v>_FILIAL JUNIN</v>
      </c>
      <c r="Q296" s="204"/>
    </row>
    <row collapsed="false" customFormat="false" customHeight="false" hidden="false" ht="15" outlineLevel="0" r="297">
      <c r="A297" s="201" t="s">
        <v>796</v>
      </c>
      <c r="B297" s="201" t="n">
        <v>650510</v>
      </c>
      <c r="C297" s="201" t="s">
        <v>2524</v>
      </c>
      <c r="D297" s="201" t="s">
        <v>2525</v>
      </c>
      <c r="E297" s="202" t="n">
        <v>2042</v>
      </c>
      <c r="F297" s="201" t="s">
        <v>449</v>
      </c>
      <c r="G297" s="203" t="s">
        <v>64</v>
      </c>
      <c r="H297" s="203" t="s">
        <v>2102</v>
      </c>
      <c r="I297" s="201" t="s">
        <v>2526</v>
      </c>
      <c r="J297" s="201" t="s">
        <v>101</v>
      </c>
      <c r="K297" s="202" t="n">
        <v>10</v>
      </c>
      <c r="L297" s="201" t="n">
        <v>510</v>
      </c>
      <c r="M297" s="201" t="n">
        <v>477</v>
      </c>
      <c r="N297" s="201" t="s">
        <v>438</v>
      </c>
      <c r="O297" s="62" t="n">
        <f aca="false">+VLOOKUP(B297,Hoja3!$A:$C,2,0)</f>
        <v>650510</v>
      </c>
      <c r="P297" s="62" t="str">
        <f aca="false">+VLOOKUP(O297,Hoja5!$B$401:$C$796,2,0)</f>
        <v>_FILIAL POSADAS</v>
      </c>
      <c r="Q297" s="204"/>
    </row>
    <row collapsed="false" customFormat="false" customHeight="false" hidden="false" ht="15" outlineLevel="0" r="298">
      <c r="A298" s="201" t="s">
        <v>2527</v>
      </c>
      <c r="B298" s="201" t="n">
        <v>650511</v>
      </c>
      <c r="C298" s="201" t="s">
        <v>2528</v>
      </c>
      <c r="D298" s="201" t="s">
        <v>2382</v>
      </c>
      <c r="E298" s="202" t="n">
        <v>2073</v>
      </c>
      <c r="F298" s="201" t="s">
        <v>1929</v>
      </c>
      <c r="G298" s="203" t="s">
        <v>466</v>
      </c>
      <c r="H298" s="203" t="s">
        <v>2369</v>
      </c>
      <c r="I298" s="201" t="s">
        <v>2529</v>
      </c>
      <c r="J298" s="201" t="s">
        <v>406</v>
      </c>
      <c r="K298" s="202" t="n">
        <v>11</v>
      </c>
      <c r="L298" s="201" t="n">
        <v>0</v>
      </c>
      <c r="M298" s="201" t="n">
        <v>0</v>
      </c>
      <c r="N298" s="201" t="s">
        <v>437</v>
      </c>
      <c r="O298" s="62"/>
      <c r="P298" s="62"/>
      <c r="Q298" s="204"/>
    </row>
    <row collapsed="false" customFormat="false" customHeight="false" hidden="false" ht="15" outlineLevel="0" r="299">
      <c r="A299" s="201" t="s">
        <v>2530</v>
      </c>
      <c r="B299" s="201" t="n">
        <v>650512</v>
      </c>
      <c r="C299" s="201" t="s">
        <v>2531</v>
      </c>
      <c r="D299" s="201" t="s">
        <v>1929</v>
      </c>
      <c r="E299" s="202" t="n">
        <v>1256</v>
      </c>
      <c r="F299" s="201" t="s">
        <v>1996</v>
      </c>
      <c r="G299" s="203" t="s">
        <v>454</v>
      </c>
      <c r="H299" s="203" t="s">
        <v>1930</v>
      </c>
      <c r="I299" s="201" t="s">
        <v>2532</v>
      </c>
      <c r="J299" s="201" t="s">
        <v>155</v>
      </c>
      <c r="K299" s="202" t="n">
        <v>3</v>
      </c>
      <c r="L299" s="201" t="n">
        <v>0</v>
      </c>
      <c r="M299" s="201" t="n">
        <v>0</v>
      </c>
      <c r="N299" s="201" t="s">
        <v>437</v>
      </c>
      <c r="O299" s="62" t="n">
        <v>650330</v>
      </c>
      <c r="P299" s="62"/>
      <c r="Q299" s="204"/>
    </row>
    <row collapsed="false" customFormat="false" customHeight="false" hidden="false" ht="15" outlineLevel="0" r="300">
      <c r="A300" s="201" t="s">
        <v>2533</v>
      </c>
      <c r="B300" s="201" t="n">
        <v>650513</v>
      </c>
      <c r="C300" s="201" t="s">
        <v>2534</v>
      </c>
      <c r="D300" s="201" t="s">
        <v>2535</v>
      </c>
      <c r="E300" s="202" t="n">
        <v>2206</v>
      </c>
      <c r="F300" s="201" t="s">
        <v>1996</v>
      </c>
      <c r="G300" s="203" t="s">
        <v>2264</v>
      </c>
      <c r="H300" s="203" t="s">
        <v>1946</v>
      </c>
      <c r="I300" s="201" t="s">
        <v>2536</v>
      </c>
      <c r="J300" s="201" t="s">
        <v>378</v>
      </c>
      <c r="K300" s="202" t="n">
        <v>4</v>
      </c>
      <c r="L300" s="201" t="n">
        <v>0</v>
      </c>
      <c r="M300" s="201" t="n">
        <v>0</v>
      </c>
      <c r="N300" s="201" t="s">
        <v>437</v>
      </c>
      <c r="O300" s="62"/>
      <c r="P300" s="62"/>
      <c r="Q300" s="204"/>
    </row>
    <row collapsed="false" customFormat="false" customHeight="false" hidden="false" ht="15" outlineLevel="0" r="301">
      <c r="A301" s="201" t="s">
        <v>464</v>
      </c>
      <c r="B301" s="201" t="n">
        <v>650514</v>
      </c>
      <c r="C301" s="201" t="s">
        <v>2324</v>
      </c>
      <c r="D301" s="201" t="s">
        <v>2020</v>
      </c>
      <c r="E301" s="202" t="n">
        <v>3400</v>
      </c>
      <c r="F301" s="201" t="s">
        <v>449</v>
      </c>
      <c r="G301" s="203" t="s">
        <v>444</v>
      </c>
      <c r="H301" s="207" t="s">
        <v>2021</v>
      </c>
      <c r="I301" s="201" t="s">
        <v>2212</v>
      </c>
      <c r="J301" s="201" t="s">
        <v>354</v>
      </c>
      <c r="K301" s="202" t="n">
        <v>7</v>
      </c>
      <c r="L301" s="201" t="n">
        <v>0</v>
      </c>
      <c r="M301" s="201" t="n">
        <v>0</v>
      </c>
      <c r="N301" s="201" t="s">
        <v>437</v>
      </c>
      <c r="O301" s="62" t="n">
        <v>650171</v>
      </c>
      <c r="P301" s="62" t="str">
        <f aca="false">+VLOOKUP(O301,Hoja5!$B$401:$C$796,2,0)</f>
        <v>_FILIAL VILLA MARÍA</v>
      </c>
      <c r="Q301" s="204"/>
    </row>
    <row collapsed="false" customFormat="false" customHeight="false" hidden="false" ht="15" outlineLevel="0" r="302">
      <c r="A302" s="201" t="s">
        <v>552</v>
      </c>
      <c r="B302" s="201" t="n">
        <v>650517</v>
      </c>
      <c r="C302" s="201" t="s">
        <v>2537</v>
      </c>
      <c r="D302" s="201" t="s">
        <v>2198</v>
      </c>
      <c r="E302" s="202" t="n">
        <v>2000</v>
      </c>
      <c r="F302" s="201" t="s">
        <v>449</v>
      </c>
      <c r="G302" s="203" t="s">
        <v>439</v>
      </c>
      <c r="H302" s="203" t="s">
        <v>2002</v>
      </c>
      <c r="I302" s="201" t="s">
        <v>2538</v>
      </c>
      <c r="J302" s="201" t="s">
        <v>355</v>
      </c>
      <c r="K302" s="202" t="n">
        <v>1</v>
      </c>
      <c r="L302" s="201" t="n">
        <v>17</v>
      </c>
      <c r="M302" s="201" t="n">
        <v>18</v>
      </c>
      <c r="N302" s="201" t="s">
        <v>437</v>
      </c>
      <c r="O302" s="62" t="n">
        <f aca="false">+VLOOKUP(B302,Hoja3!$A:$C,2,0)</f>
        <v>650368</v>
      </c>
      <c r="P302" s="62" t="str">
        <f aca="false">+VLOOKUP(O302,Hoja5!$B$401:$C$796,2,0)</f>
        <v>_FILIAL GRAL PICO</v>
      </c>
      <c r="Q302" s="204"/>
    </row>
    <row collapsed="false" customFormat="false" customHeight="false" hidden="false" ht="15" outlineLevel="0" r="303">
      <c r="A303" s="201" t="s">
        <v>536</v>
      </c>
      <c r="B303" s="201" t="n">
        <v>650518</v>
      </c>
      <c r="C303" s="201" t="s">
        <v>2539</v>
      </c>
      <c r="D303" s="201" t="s">
        <v>1996</v>
      </c>
      <c r="E303" s="202" t="n">
        <v>2089</v>
      </c>
      <c r="F303" s="201" t="s">
        <v>449</v>
      </c>
      <c r="G303" s="203" t="s">
        <v>443</v>
      </c>
      <c r="H303" s="203" t="s">
        <v>1938</v>
      </c>
      <c r="I303" s="201" t="s">
        <v>2540</v>
      </c>
      <c r="J303" s="201" t="s">
        <v>295</v>
      </c>
      <c r="K303" s="202" t="n">
        <v>5</v>
      </c>
      <c r="L303" s="201" t="n">
        <v>12</v>
      </c>
      <c r="M303" s="201" t="n">
        <v>16</v>
      </c>
      <c r="N303" s="201" t="s">
        <v>437</v>
      </c>
      <c r="O303" s="62" t="n">
        <f aca="false">+VLOOKUP(B303,Hoja3!$A:$C,2,0)</f>
        <v>650497</v>
      </c>
      <c r="P303" s="62" t="str">
        <f aca="false">+VLOOKUP(O303,Hoja5!$B$401:$C$796,2,0)</f>
        <v>_FILIAL VENADO TUERTO</v>
      </c>
      <c r="Q303" s="204"/>
    </row>
    <row collapsed="false" customFormat="false" customHeight="false" hidden="false" ht="15" outlineLevel="0" r="304">
      <c r="A304" s="201" t="s">
        <v>630</v>
      </c>
      <c r="B304" s="201" t="n">
        <v>650519</v>
      </c>
      <c r="C304" s="201" t="s">
        <v>2541</v>
      </c>
      <c r="D304" s="201" t="s">
        <v>1929</v>
      </c>
      <c r="E304" s="202" t="n">
        <v>3106</v>
      </c>
      <c r="F304" s="201" t="s">
        <v>449</v>
      </c>
      <c r="G304" s="203" t="s">
        <v>1941</v>
      </c>
      <c r="H304" s="203" t="s">
        <v>1942</v>
      </c>
      <c r="I304" s="201" t="s">
        <v>2542</v>
      </c>
      <c r="J304" s="201" t="s">
        <v>243</v>
      </c>
      <c r="K304" s="202" t="n">
        <v>2</v>
      </c>
      <c r="L304" s="201" t="n">
        <v>60</v>
      </c>
      <c r="M304" s="201" t="n">
        <v>66</v>
      </c>
      <c r="N304" s="201" t="s">
        <v>437</v>
      </c>
      <c r="O304" s="62" t="n">
        <f aca="false">+VLOOKUP(B304,Hoja3!$A:$C,2,0)</f>
        <v>650070</v>
      </c>
      <c r="P304" s="62" t="str">
        <f aca="false">+VLOOKUP(O304,Hoja5!$B$401:$C$796,2,0)</f>
        <v>_FILIAL TRES ARROYOS</v>
      </c>
      <c r="Q304" s="204"/>
    </row>
    <row collapsed="false" customFormat="false" customHeight="false" hidden="false" ht="15" outlineLevel="0" r="305">
      <c r="A305" s="201" t="s">
        <v>615</v>
      </c>
      <c r="B305" s="201" t="n">
        <v>650521</v>
      </c>
      <c r="C305" s="201" t="s">
        <v>2543</v>
      </c>
      <c r="D305" s="201" t="s">
        <v>2525</v>
      </c>
      <c r="E305" s="202" t="n">
        <v>2032</v>
      </c>
      <c r="F305" s="201" t="s">
        <v>449</v>
      </c>
      <c r="G305" s="203" t="s">
        <v>64</v>
      </c>
      <c r="H305" s="203" t="s">
        <v>2102</v>
      </c>
      <c r="I305" s="201" t="s">
        <v>2544</v>
      </c>
      <c r="J305" s="201" t="s">
        <v>93</v>
      </c>
      <c r="K305" s="202" t="n">
        <v>10</v>
      </c>
      <c r="L305" s="201" t="n">
        <v>51</v>
      </c>
      <c r="M305" s="201" t="n">
        <v>52</v>
      </c>
      <c r="N305" s="201" t="s">
        <v>437</v>
      </c>
      <c r="O305" s="62" t="n">
        <f aca="false">+VLOOKUP(B305,Hoja3!$A:$C,2,0)</f>
        <v>650510</v>
      </c>
      <c r="P305" s="62" t="str">
        <f aca="false">+VLOOKUP(O305,Hoja5!$B$401:$C$796,2,0)</f>
        <v>_FILIAL POSADAS</v>
      </c>
      <c r="Q305" s="204"/>
    </row>
    <row collapsed="false" customFormat="false" customHeight="false" hidden="false" ht="15" outlineLevel="0" r="306">
      <c r="A306" s="201" t="s">
        <v>2545</v>
      </c>
      <c r="B306" s="201" t="n">
        <v>650522</v>
      </c>
      <c r="C306" s="201" t="s">
        <v>2546</v>
      </c>
      <c r="D306" s="201" t="s">
        <v>2525</v>
      </c>
      <c r="E306" s="202" t="n">
        <v>2038</v>
      </c>
      <c r="F306" s="201" t="s">
        <v>1929</v>
      </c>
      <c r="G306" s="203" t="s">
        <v>64</v>
      </c>
      <c r="H306" s="203" t="s">
        <v>2102</v>
      </c>
      <c r="I306" s="201" t="s">
        <v>2547</v>
      </c>
      <c r="J306" s="201" t="s">
        <v>98</v>
      </c>
      <c r="K306" s="202" t="n">
        <v>10</v>
      </c>
      <c r="L306" s="201" t="n">
        <v>0</v>
      </c>
      <c r="M306" s="201" t="n">
        <v>0</v>
      </c>
      <c r="N306" s="201" t="s">
        <v>437</v>
      </c>
      <c r="O306" s="62"/>
      <c r="P306" s="62"/>
      <c r="Q306" s="204"/>
    </row>
    <row collapsed="false" customFormat="false" customHeight="false" hidden="false" ht="15" outlineLevel="0" r="307">
      <c r="A307" s="201" t="s">
        <v>2548</v>
      </c>
      <c r="B307" s="201" t="n">
        <v>650525</v>
      </c>
      <c r="C307" s="201" t="s">
        <v>2549</v>
      </c>
      <c r="D307" s="201" t="s">
        <v>1996</v>
      </c>
      <c r="E307" s="202" t="n">
        <v>2168</v>
      </c>
      <c r="F307" s="201" t="s">
        <v>1996</v>
      </c>
      <c r="G307" s="203" t="s">
        <v>446</v>
      </c>
      <c r="H307" s="203" t="s">
        <v>2046</v>
      </c>
      <c r="I307" s="201" t="s">
        <v>2190</v>
      </c>
      <c r="J307" s="201" t="s">
        <v>270</v>
      </c>
      <c r="K307" s="202" t="n">
        <v>9</v>
      </c>
      <c r="L307" s="201" t="n">
        <v>0</v>
      </c>
      <c r="M307" s="201" t="n">
        <v>0</v>
      </c>
      <c r="N307" s="201" t="s">
        <v>437</v>
      </c>
      <c r="O307" s="62"/>
      <c r="P307" s="62"/>
      <c r="Q307" s="204"/>
    </row>
    <row collapsed="false" customFormat="false" customHeight="false" hidden="false" ht="15" outlineLevel="0" r="308">
      <c r="A308" s="201" t="s">
        <v>2550</v>
      </c>
      <c r="B308" s="201" t="n">
        <v>650526</v>
      </c>
      <c r="C308" s="201" t="s">
        <v>2551</v>
      </c>
      <c r="D308" s="201" t="s">
        <v>2535</v>
      </c>
      <c r="E308" s="202" t="n">
        <v>2197</v>
      </c>
      <c r="F308" s="201" t="s">
        <v>1996</v>
      </c>
      <c r="G308" s="203" t="s">
        <v>466</v>
      </c>
      <c r="H308" s="203" t="s">
        <v>2369</v>
      </c>
      <c r="I308" s="201" t="s">
        <v>2552</v>
      </c>
      <c r="J308" s="201" t="s">
        <v>403</v>
      </c>
      <c r="K308" s="202" t="n">
        <v>11</v>
      </c>
      <c r="L308" s="201" t="n">
        <v>0</v>
      </c>
      <c r="M308" s="201" t="n">
        <v>0</v>
      </c>
      <c r="N308" s="201" t="s">
        <v>437</v>
      </c>
      <c r="O308" s="62"/>
      <c r="P308" s="62"/>
      <c r="Q308" s="204"/>
    </row>
    <row collapsed="false" customFormat="false" customHeight="false" hidden="false" ht="15" outlineLevel="0" r="309">
      <c r="A309" s="201" t="s">
        <v>2553</v>
      </c>
      <c r="B309" s="201" t="n">
        <v>650528</v>
      </c>
      <c r="C309" s="201" t="s">
        <v>2554</v>
      </c>
      <c r="D309" s="201" t="s">
        <v>1996</v>
      </c>
      <c r="E309" s="202" t="n">
        <v>2142</v>
      </c>
      <c r="F309" s="201" t="s">
        <v>1929</v>
      </c>
      <c r="G309" s="203" t="s">
        <v>446</v>
      </c>
      <c r="H309" s="203" t="s">
        <v>2046</v>
      </c>
      <c r="I309" s="201" t="s">
        <v>2555</v>
      </c>
      <c r="J309" s="201" t="s">
        <v>276</v>
      </c>
      <c r="K309" s="202" t="n">
        <v>9</v>
      </c>
      <c r="L309" s="201" t="n">
        <v>0</v>
      </c>
      <c r="M309" s="201" t="n">
        <v>0</v>
      </c>
      <c r="N309" s="201" t="s">
        <v>437</v>
      </c>
      <c r="O309" s="62"/>
      <c r="P309" s="62"/>
      <c r="Q309" s="204"/>
    </row>
    <row collapsed="false" customFormat="false" customHeight="false" hidden="false" ht="15" outlineLevel="0" r="310">
      <c r="A310" s="201" t="s">
        <v>2556</v>
      </c>
      <c r="B310" s="201" t="n">
        <v>650530</v>
      </c>
      <c r="C310" s="201" t="s">
        <v>2557</v>
      </c>
      <c r="D310" s="201" t="s">
        <v>1996</v>
      </c>
      <c r="E310" s="202" t="n">
        <v>2154</v>
      </c>
      <c r="F310" s="201" t="s">
        <v>1929</v>
      </c>
      <c r="G310" s="203" t="s">
        <v>443</v>
      </c>
      <c r="H310" s="203" t="s">
        <v>1938</v>
      </c>
      <c r="I310" s="201" t="s">
        <v>2558</v>
      </c>
      <c r="J310" s="201" t="s">
        <v>306</v>
      </c>
      <c r="K310" s="202" t="n">
        <v>5</v>
      </c>
      <c r="L310" s="201" t="n">
        <v>0</v>
      </c>
      <c r="M310" s="201" t="n">
        <v>0</v>
      </c>
      <c r="N310" s="201" t="s">
        <v>437</v>
      </c>
      <c r="O310" s="62"/>
      <c r="P310" s="62"/>
      <c r="Q310" s="204"/>
    </row>
    <row collapsed="false" customFormat="false" customHeight="false" hidden="false" ht="15" outlineLevel="0" r="311">
      <c r="A311" s="201" t="s">
        <v>2559</v>
      </c>
      <c r="B311" s="201" t="n">
        <v>650531</v>
      </c>
      <c r="C311" s="201" t="s">
        <v>2560</v>
      </c>
      <c r="D311" s="201" t="s">
        <v>2368</v>
      </c>
      <c r="E311" s="202" t="n">
        <v>2786</v>
      </c>
      <c r="F311" s="201" t="s">
        <v>1929</v>
      </c>
      <c r="G311" s="203" t="s">
        <v>466</v>
      </c>
      <c r="H311" s="203" t="s">
        <v>2369</v>
      </c>
      <c r="I311" s="201" t="s">
        <v>2561</v>
      </c>
      <c r="J311" s="201" t="s">
        <v>394</v>
      </c>
      <c r="K311" s="202" t="n">
        <v>11</v>
      </c>
      <c r="L311" s="201" t="n">
        <v>0</v>
      </c>
      <c r="M311" s="201" t="n">
        <v>0</v>
      </c>
      <c r="N311" s="201" t="s">
        <v>437</v>
      </c>
      <c r="O311" s="62"/>
      <c r="P311" s="62"/>
      <c r="Q311" s="204"/>
    </row>
    <row collapsed="false" customFormat="false" customHeight="false" hidden="false" ht="15" outlineLevel="0" r="312">
      <c r="A312" s="201" t="s">
        <v>2562</v>
      </c>
      <c r="B312" s="201" t="n">
        <v>650533</v>
      </c>
      <c r="C312" s="201" t="s">
        <v>2401</v>
      </c>
      <c r="D312" s="201" t="s">
        <v>2525</v>
      </c>
      <c r="E312" s="202" t="n">
        <v>3271</v>
      </c>
      <c r="F312" s="201" t="s">
        <v>1996</v>
      </c>
      <c r="G312" s="203" t="s">
        <v>64</v>
      </c>
      <c r="H312" s="203" t="s">
        <v>2102</v>
      </c>
      <c r="I312" s="201" t="s">
        <v>2563</v>
      </c>
      <c r="J312" s="201" t="s">
        <v>99</v>
      </c>
      <c r="K312" s="202" t="n">
        <v>10</v>
      </c>
      <c r="L312" s="201" t="n">
        <v>0</v>
      </c>
      <c r="M312" s="201" t="n">
        <v>0</v>
      </c>
      <c r="N312" s="201" t="s">
        <v>437</v>
      </c>
      <c r="O312" s="62"/>
      <c r="P312" s="62"/>
      <c r="Q312" s="204"/>
    </row>
    <row collapsed="false" customFormat="false" customHeight="false" hidden="false" ht="15" outlineLevel="0" r="313">
      <c r="A313" s="201" t="s">
        <v>2564</v>
      </c>
      <c r="B313" s="201" t="n">
        <v>650534</v>
      </c>
      <c r="C313" s="201" t="s">
        <v>2565</v>
      </c>
      <c r="D313" s="201" t="s">
        <v>2525</v>
      </c>
      <c r="E313" s="202" t="n">
        <v>2029</v>
      </c>
      <c r="F313" s="201" t="s">
        <v>1996</v>
      </c>
      <c r="G313" s="203" t="s">
        <v>64</v>
      </c>
      <c r="H313" s="203" t="s">
        <v>2102</v>
      </c>
      <c r="I313" s="201" t="s">
        <v>2566</v>
      </c>
      <c r="J313" s="201" t="s">
        <v>100</v>
      </c>
      <c r="K313" s="202" t="n">
        <v>10</v>
      </c>
      <c r="L313" s="201" t="n">
        <v>0</v>
      </c>
      <c r="M313" s="201" t="n">
        <v>0</v>
      </c>
      <c r="N313" s="201" t="s">
        <v>437</v>
      </c>
      <c r="O313" s="62"/>
      <c r="P313" s="62"/>
      <c r="Q313" s="204"/>
    </row>
    <row collapsed="false" customFormat="false" customHeight="false" hidden="false" ht="15" outlineLevel="0" r="314">
      <c r="A314" s="201" t="s">
        <v>2567</v>
      </c>
      <c r="B314" s="201" t="n">
        <v>650535</v>
      </c>
      <c r="C314" s="201" t="s">
        <v>2568</v>
      </c>
      <c r="D314" s="201" t="s">
        <v>2525</v>
      </c>
      <c r="E314" s="202" t="n">
        <v>2045</v>
      </c>
      <c r="F314" s="201" t="s">
        <v>2569</v>
      </c>
      <c r="G314" s="203" t="s">
        <v>64</v>
      </c>
      <c r="H314" s="203" t="s">
        <v>2102</v>
      </c>
      <c r="I314" s="201" t="s">
        <v>2570</v>
      </c>
      <c r="J314" s="201" t="s">
        <v>97</v>
      </c>
      <c r="K314" s="202" t="n">
        <v>10</v>
      </c>
      <c r="L314" s="201" t="n">
        <v>0</v>
      </c>
      <c r="M314" s="201" t="n">
        <v>0</v>
      </c>
      <c r="N314" s="201" t="s">
        <v>437</v>
      </c>
      <c r="O314" s="62"/>
      <c r="P314" s="62"/>
      <c r="Q314" s="204"/>
    </row>
    <row collapsed="false" customFormat="false" customHeight="false" hidden="false" ht="15" outlineLevel="0" r="315">
      <c r="A315" s="201" t="s">
        <v>2571</v>
      </c>
      <c r="B315" s="201" t="n">
        <v>650537</v>
      </c>
      <c r="C315" s="201" t="s">
        <v>2524</v>
      </c>
      <c r="D315" s="201" t="s">
        <v>2525</v>
      </c>
      <c r="E315" s="202" t="n">
        <v>2042</v>
      </c>
      <c r="F315" s="201" t="s">
        <v>1929</v>
      </c>
      <c r="G315" s="203" t="s">
        <v>64</v>
      </c>
      <c r="H315" s="203" t="s">
        <v>2102</v>
      </c>
      <c r="I315" s="201" t="s">
        <v>2526</v>
      </c>
      <c r="J315" s="201" t="s">
        <v>101</v>
      </c>
      <c r="K315" s="202" t="n">
        <v>10</v>
      </c>
      <c r="L315" s="201" t="n">
        <v>0</v>
      </c>
      <c r="M315" s="201" t="n">
        <v>0</v>
      </c>
      <c r="N315" s="201" t="s">
        <v>437</v>
      </c>
      <c r="O315" s="62"/>
      <c r="P315" s="62"/>
      <c r="Q315" s="204"/>
    </row>
    <row collapsed="false" customFormat="false" customHeight="false" hidden="false" ht="15" outlineLevel="0" r="316">
      <c r="A316" s="201" t="s">
        <v>2572</v>
      </c>
      <c r="B316" s="201" t="n">
        <v>650540</v>
      </c>
      <c r="C316" s="201" t="s">
        <v>2436</v>
      </c>
      <c r="D316" s="201" t="s">
        <v>2209</v>
      </c>
      <c r="E316" s="202" t="n">
        <v>1898</v>
      </c>
      <c r="F316" s="201" t="s">
        <v>1996</v>
      </c>
      <c r="G316" s="203" t="s">
        <v>446</v>
      </c>
      <c r="H316" s="203" t="s">
        <v>2046</v>
      </c>
      <c r="I316" s="201" t="s">
        <v>2437</v>
      </c>
      <c r="J316" s="201" t="s">
        <v>118</v>
      </c>
      <c r="K316" s="202" t="n">
        <v>9</v>
      </c>
      <c r="L316" s="201" t="n">
        <v>0</v>
      </c>
      <c r="M316" s="201" t="n">
        <v>0</v>
      </c>
      <c r="N316" s="201" t="s">
        <v>437</v>
      </c>
      <c r="O316" s="62"/>
      <c r="P316" s="62"/>
      <c r="Q316" s="204"/>
    </row>
    <row collapsed="false" customFormat="false" customHeight="false" hidden="false" ht="15" outlineLevel="0" r="317">
      <c r="A317" s="201" t="s">
        <v>2573</v>
      </c>
      <c r="B317" s="201" t="n">
        <v>650541</v>
      </c>
      <c r="C317" s="201" t="s">
        <v>2574</v>
      </c>
      <c r="D317" s="201" t="s">
        <v>1996</v>
      </c>
      <c r="E317" s="202" t="n">
        <v>2713</v>
      </c>
      <c r="F317" s="201" t="s">
        <v>1996</v>
      </c>
      <c r="G317" s="203" t="s">
        <v>64</v>
      </c>
      <c r="H317" s="203" t="s">
        <v>2102</v>
      </c>
      <c r="I317" s="201" t="s">
        <v>2575</v>
      </c>
      <c r="J317" s="201" t="s">
        <v>236</v>
      </c>
      <c r="K317" s="202" t="n">
        <v>10</v>
      </c>
      <c r="L317" s="201" t="n">
        <v>0</v>
      </c>
      <c r="M317" s="201" t="n">
        <v>0</v>
      </c>
      <c r="N317" s="201" t="s">
        <v>437</v>
      </c>
      <c r="O317" s="62"/>
      <c r="P317" s="62"/>
      <c r="Q317" s="204"/>
    </row>
    <row collapsed="false" customFormat="false" customHeight="false" hidden="false" ht="15" outlineLevel="0" r="318">
      <c r="A318" s="201" t="s">
        <v>543</v>
      </c>
      <c r="B318" s="201" t="n">
        <v>650542</v>
      </c>
      <c r="C318" s="201" t="s">
        <v>2576</v>
      </c>
      <c r="D318" s="201" t="s">
        <v>1996</v>
      </c>
      <c r="E318" s="202" t="n">
        <v>2149</v>
      </c>
      <c r="F318" s="201" t="s">
        <v>449</v>
      </c>
      <c r="G318" s="203" t="s">
        <v>446</v>
      </c>
      <c r="H318" s="203" t="s">
        <v>2046</v>
      </c>
      <c r="I318" s="201" t="s">
        <v>2577</v>
      </c>
      <c r="J318" s="201" t="s">
        <v>248</v>
      </c>
      <c r="K318" s="202" t="n">
        <v>9</v>
      </c>
      <c r="L318" s="201" t="n">
        <v>14</v>
      </c>
      <c r="M318" s="201" t="n">
        <v>14</v>
      </c>
      <c r="N318" s="201" t="s">
        <v>437</v>
      </c>
      <c r="O318" s="62" t="n">
        <f aca="false">+VLOOKUP(B318,Hoja3!$A:$C,2,0)</f>
        <v>650188</v>
      </c>
      <c r="P318" s="62" t="str">
        <f aca="false">+VLOOKUP(O318,Hoja5!$B$401:$C$796,2,0)</f>
        <v>_FILIAL SANTA FE</v>
      </c>
      <c r="Q318" s="204"/>
    </row>
    <row collapsed="false" customFormat="false" customHeight="false" hidden="false" ht="15" outlineLevel="0" r="319">
      <c r="A319" s="201" t="s">
        <v>2578</v>
      </c>
      <c r="B319" s="201" t="n">
        <v>650544</v>
      </c>
      <c r="C319" s="201" t="s">
        <v>2579</v>
      </c>
      <c r="D319" s="201" t="s">
        <v>1929</v>
      </c>
      <c r="E319" s="202" t="n">
        <v>1410</v>
      </c>
      <c r="F319" s="201" t="s">
        <v>1929</v>
      </c>
      <c r="G319" s="203" t="s">
        <v>439</v>
      </c>
      <c r="H319" s="203" t="s">
        <v>2002</v>
      </c>
      <c r="I319" s="201" t="s">
        <v>2580</v>
      </c>
      <c r="J319" s="201" t="s">
        <v>308</v>
      </c>
      <c r="K319" s="202" t="n">
        <v>1</v>
      </c>
      <c r="L319" s="201" t="n">
        <v>0</v>
      </c>
      <c r="M319" s="201" t="n">
        <v>0</v>
      </c>
      <c r="N319" s="201" t="s">
        <v>437</v>
      </c>
      <c r="O319" s="62"/>
      <c r="P319" s="62"/>
      <c r="Q319" s="204"/>
    </row>
    <row collapsed="false" customFormat="false" customHeight="false" hidden="false" ht="15" outlineLevel="0" r="320">
      <c r="A320" s="201" t="s">
        <v>2581</v>
      </c>
      <c r="B320" s="201" t="n">
        <v>650545</v>
      </c>
      <c r="C320" s="201" t="s">
        <v>2582</v>
      </c>
      <c r="D320" s="201" t="s">
        <v>2535</v>
      </c>
      <c r="E320" s="202" t="n">
        <v>2202</v>
      </c>
      <c r="F320" s="201" t="s">
        <v>1929</v>
      </c>
      <c r="G320" s="203" t="s">
        <v>2264</v>
      </c>
      <c r="H320" s="203" t="s">
        <v>1946</v>
      </c>
      <c r="I320" s="201" t="s">
        <v>2583</v>
      </c>
      <c r="J320" s="201" t="s">
        <v>374</v>
      </c>
      <c r="K320" s="202" t="n">
        <v>4</v>
      </c>
      <c r="L320" s="201" t="n">
        <v>0</v>
      </c>
      <c r="M320" s="201" t="n">
        <v>0</v>
      </c>
      <c r="N320" s="201" t="s">
        <v>437</v>
      </c>
      <c r="O320" s="62"/>
      <c r="P320" s="62"/>
      <c r="Q320" s="204"/>
    </row>
    <row collapsed="false" customFormat="false" customHeight="false" hidden="false" ht="15" outlineLevel="0" r="321">
      <c r="A321" s="201" t="s">
        <v>2584</v>
      </c>
      <c r="B321" s="201" t="n">
        <v>650547</v>
      </c>
      <c r="C321" s="201" t="s">
        <v>2585</v>
      </c>
      <c r="D321" s="201" t="s">
        <v>1996</v>
      </c>
      <c r="E321" s="202" t="n">
        <v>2798</v>
      </c>
      <c r="F321" s="201" t="s">
        <v>1929</v>
      </c>
      <c r="G321" s="203" t="s">
        <v>73</v>
      </c>
      <c r="H321" s="203" t="s">
        <v>2024</v>
      </c>
      <c r="I321" s="201" t="s">
        <v>2157</v>
      </c>
      <c r="J321" s="201" t="s">
        <v>209</v>
      </c>
      <c r="K321" s="202" t="n">
        <v>13</v>
      </c>
      <c r="L321" s="201" t="n">
        <v>0</v>
      </c>
      <c r="M321" s="201" t="n">
        <v>0</v>
      </c>
      <c r="N321" s="201" t="s">
        <v>437</v>
      </c>
      <c r="O321" s="62"/>
      <c r="P321" s="62"/>
      <c r="Q321" s="204"/>
    </row>
    <row collapsed="false" customFormat="false" customHeight="false" hidden="false" ht="15" outlineLevel="0" r="322">
      <c r="A322" s="201" t="s">
        <v>2586</v>
      </c>
      <c r="B322" s="201" t="n">
        <v>650550</v>
      </c>
      <c r="C322" s="201" t="s">
        <v>2587</v>
      </c>
      <c r="D322" s="201" t="s">
        <v>2525</v>
      </c>
      <c r="E322" s="202" t="n">
        <v>2028</v>
      </c>
      <c r="F322" s="201" t="s">
        <v>1929</v>
      </c>
      <c r="G322" s="203" t="s">
        <v>64</v>
      </c>
      <c r="H322" s="203" t="s">
        <v>2102</v>
      </c>
      <c r="I322" s="201" t="s">
        <v>2588</v>
      </c>
      <c r="J322" s="201" t="s">
        <v>96</v>
      </c>
      <c r="K322" s="202" t="n">
        <v>10</v>
      </c>
      <c r="L322" s="201" t="n">
        <v>0</v>
      </c>
      <c r="M322" s="201" t="n">
        <v>0</v>
      </c>
      <c r="N322" s="201" t="s">
        <v>437</v>
      </c>
      <c r="O322" s="62"/>
      <c r="P322" s="62"/>
      <c r="Q322" s="204"/>
    </row>
    <row collapsed="false" customFormat="false" customHeight="false" hidden="false" ht="15" outlineLevel="0" r="323">
      <c r="A323" s="201" t="s">
        <v>546</v>
      </c>
      <c r="B323" s="201" t="n">
        <v>650551</v>
      </c>
      <c r="C323" s="201" t="s">
        <v>2520</v>
      </c>
      <c r="D323" s="201" t="s">
        <v>1929</v>
      </c>
      <c r="E323" s="202" t="n">
        <v>1399</v>
      </c>
      <c r="F323" s="201" t="s">
        <v>449</v>
      </c>
      <c r="G323" s="203" t="s">
        <v>454</v>
      </c>
      <c r="H323" s="203" t="s">
        <v>1930</v>
      </c>
      <c r="I323" s="201" t="s">
        <v>2521</v>
      </c>
      <c r="J323" s="201" t="s">
        <v>152</v>
      </c>
      <c r="K323" s="202" t="n">
        <v>3</v>
      </c>
      <c r="L323" s="201" t="n">
        <v>15</v>
      </c>
      <c r="M323" s="201" t="n">
        <v>15</v>
      </c>
      <c r="N323" s="201" t="s">
        <v>437</v>
      </c>
      <c r="O323" s="62" t="n">
        <f aca="false">+VLOOKUP(B323,Hoja3!$A:$C,2,0)</f>
        <v>650330</v>
      </c>
      <c r="P323" s="62" t="str">
        <f aca="false">+VLOOKUP(O323,Hoja5!$B$401:$C$796,2,0)</f>
        <v>_FILIAL PERGAMINO</v>
      </c>
      <c r="Q323" s="204"/>
    </row>
    <row collapsed="false" customFormat="false" customHeight="false" hidden="false" ht="15" outlineLevel="0" r="324">
      <c r="A324" s="201" t="s">
        <v>708</v>
      </c>
      <c r="B324" s="201" t="n">
        <v>650552</v>
      </c>
      <c r="C324" s="201" t="s">
        <v>2589</v>
      </c>
      <c r="D324" s="201" t="s">
        <v>1929</v>
      </c>
      <c r="E324" s="202" t="n">
        <v>1364</v>
      </c>
      <c r="F324" s="201" t="s">
        <v>449</v>
      </c>
      <c r="G324" s="203" t="s">
        <v>439</v>
      </c>
      <c r="H324" s="203" t="s">
        <v>2002</v>
      </c>
      <c r="I324" s="201" t="s">
        <v>2590</v>
      </c>
      <c r="J324" s="201" t="s">
        <v>274</v>
      </c>
      <c r="K324" s="202" t="n">
        <v>1</v>
      </c>
      <c r="L324" s="201" t="n">
        <v>147</v>
      </c>
      <c r="M324" s="201" t="n">
        <v>158</v>
      </c>
      <c r="N324" s="201" t="s">
        <v>437</v>
      </c>
      <c r="O324" s="62" t="n">
        <f aca="false">+VLOOKUP(B324,Hoja3!$A:$C,2,0)</f>
        <v>650830</v>
      </c>
      <c r="P324" s="62" t="str">
        <f aca="false">+VLOOKUP(O324,Hoja5!$B$401:$C$796,2,0)</f>
        <v>_FILIAL TRENQUE LAUQUEN</v>
      </c>
      <c r="Q324" s="204"/>
    </row>
    <row collapsed="false" customFormat="false" customHeight="false" hidden="false" ht="15" outlineLevel="0" r="325">
      <c r="A325" s="201" t="s">
        <v>2591</v>
      </c>
      <c r="B325" s="201" t="n">
        <v>650553</v>
      </c>
      <c r="C325" s="201" t="s">
        <v>2592</v>
      </c>
      <c r="D325" s="201" t="s">
        <v>2020</v>
      </c>
      <c r="E325" s="202" t="n">
        <v>3005</v>
      </c>
      <c r="F325" s="201" t="s">
        <v>1929</v>
      </c>
      <c r="G325" s="203" t="s">
        <v>446</v>
      </c>
      <c r="H325" s="203" t="s">
        <v>2046</v>
      </c>
      <c r="I325" s="201" t="s">
        <v>2593</v>
      </c>
      <c r="J325" s="201" t="s">
        <v>283</v>
      </c>
      <c r="K325" s="202" t="n">
        <v>9</v>
      </c>
      <c r="L325" s="201" t="n">
        <v>0</v>
      </c>
      <c r="M325" s="201" t="n">
        <v>0</v>
      </c>
      <c r="N325" s="201" t="s">
        <v>437</v>
      </c>
      <c r="O325" s="62"/>
      <c r="P325" s="62"/>
      <c r="Q325" s="204"/>
    </row>
    <row collapsed="false" customFormat="false" customHeight="false" hidden="false" ht="15" outlineLevel="0" r="326">
      <c r="A326" s="201" t="s">
        <v>2594</v>
      </c>
      <c r="B326" s="201" t="n">
        <v>650554</v>
      </c>
      <c r="C326" s="201" t="s">
        <v>2595</v>
      </c>
      <c r="D326" s="201" t="s">
        <v>2525</v>
      </c>
      <c r="E326" s="202" t="n">
        <v>2040</v>
      </c>
      <c r="F326" s="201" t="s">
        <v>1996</v>
      </c>
      <c r="G326" s="203" t="s">
        <v>64</v>
      </c>
      <c r="H326" s="203" t="s">
        <v>2102</v>
      </c>
      <c r="I326" s="201" t="s">
        <v>2596</v>
      </c>
      <c r="J326" s="201" t="s">
        <v>91</v>
      </c>
      <c r="K326" s="202" t="n">
        <v>10</v>
      </c>
      <c r="L326" s="201" t="n">
        <v>0</v>
      </c>
      <c r="M326" s="201" t="n">
        <v>0</v>
      </c>
      <c r="N326" s="201" t="s">
        <v>437</v>
      </c>
      <c r="O326" s="62"/>
      <c r="P326" s="62"/>
      <c r="Q326" s="204"/>
    </row>
    <row collapsed="false" customFormat="false" customHeight="false" hidden="false" ht="15" outlineLevel="0" r="327">
      <c r="A327" s="201" t="s">
        <v>531</v>
      </c>
      <c r="B327" s="201" t="n">
        <v>650555</v>
      </c>
      <c r="C327" s="201" t="s">
        <v>2597</v>
      </c>
      <c r="D327" s="201" t="s">
        <v>2535</v>
      </c>
      <c r="E327" s="202" t="n">
        <v>2203</v>
      </c>
      <c r="F327" s="201" t="s">
        <v>449</v>
      </c>
      <c r="G327" s="203" t="s">
        <v>2264</v>
      </c>
      <c r="H327" s="203" t="s">
        <v>1946</v>
      </c>
      <c r="I327" s="201" t="s">
        <v>2598</v>
      </c>
      <c r="J327" s="201" t="s">
        <v>375</v>
      </c>
      <c r="K327" s="202" t="n">
        <v>4</v>
      </c>
      <c r="L327" s="201" t="n">
        <v>10</v>
      </c>
      <c r="M327" s="201" t="n">
        <v>10</v>
      </c>
      <c r="N327" s="201" t="s">
        <v>437</v>
      </c>
      <c r="O327" s="62" t="n">
        <f aca="false">+VLOOKUP(B327,Hoja3!$A:$C,2,0)</f>
        <v>650809</v>
      </c>
      <c r="P327" s="62" t="str">
        <f aca="false">+VLOOKUP(O327,Hoja5!$B$401:$C$796,2,0)</f>
        <v>_FILIAL PTO.MADRYN</v>
      </c>
      <c r="Q327" s="204"/>
    </row>
    <row collapsed="false" customFormat="false" customHeight="false" hidden="false" ht="15" outlineLevel="0" r="328">
      <c r="A328" s="201" t="s">
        <v>633</v>
      </c>
      <c r="B328" s="201" t="n">
        <v>650556</v>
      </c>
      <c r="C328" s="201" t="s">
        <v>2599</v>
      </c>
      <c r="D328" s="201" t="s">
        <v>2020</v>
      </c>
      <c r="E328" s="202" t="n">
        <v>2279</v>
      </c>
      <c r="F328" s="201" t="s">
        <v>449</v>
      </c>
      <c r="G328" s="203" t="s">
        <v>444</v>
      </c>
      <c r="H328" s="207" t="s">
        <v>2021</v>
      </c>
      <c r="I328" s="201" t="s">
        <v>2600</v>
      </c>
      <c r="J328" s="201" t="s">
        <v>310</v>
      </c>
      <c r="K328" s="202" t="n">
        <v>7</v>
      </c>
      <c r="L328" s="201" t="n">
        <v>64</v>
      </c>
      <c r="M328" s="201" t="n">
        <v>64</v>
      </c>
      <c r="N328" s="201" t="s">
        <v>437</v>
      </c>
      <c r="O328" s="62" t="n">
        <f aca="false">+VLOOKUP(B328,Hoja3!$A:$C,2,0)</f>
        <v>650171</v>
      </c>
      <c r="P328" s="62" t="str">
        <f aca="false">+VLOOKUP(O328,Hoja5!$B$401:$C$796,2,0)</f>
        <v>_FILIAL VILLA MARÍA</v>
      </c>
      <c r="Q328" s="204"/>
    </row>
    <row collapsed="false" customFormat="false" customHeight="false" hidden="false" ht="15" outlineLevel="0" r="329">
      <c r="A329" s="201" t="s">
        <v>726</v>
      </c>
      <c r="B329" s="201" t="n">
        <v>650557</v>
      </c>
      <c r="C329" s="201" t="s">
        <v>2601</v>
      </c>
      <c r="D329" s="201" t="s">
        <v>1929</v>
      </c>
      <c r="E329" s="202" t="n">
        <v>1361</v>
      </c>
      <c r="F329" s="201" t="s">
        <v>449</v>
      </c>
      <c r="G329" s="203" t="s">
        <v>1941</v>
      </c>
      <c r="H329" s="203" t="s">
        <v>1942</v>
      </c>
      <c r="I329" s="201" t="s">
        <v>2602</v>
      </c>
      <c r="J329" s="201" t="s">
        <v>198</v>
      </c>
      <c r="K329" s="202" t="n">
        <v>2</v>
      </c>
      <c r="L329" s="201" t="n">
        <v>168</v>
      </c>
      <c r="M329" s="201" t="n">
        <v>170</v>
      </c>
      <c r="N329" s="201" t="s">
        <v>437</v>
      </c>
      <c r="O329" s="62" t="n">
        <f aca="false">+VLOOKUP(B329,Hoja3!$A:$C,2,0)</f>
        <v>650070</v>
      </c>
      <c r="P329" s="62" t="str">
        <f aca="false">+VLOOKUP(O329,Hoja5!$B$401:$C$796,2,0)</f>
        <v>_FILIAL TRES ARROYOS</v>
      </c>
      <c r="Q329" s="204"/>
    </row>
    <row collapsed="false" customFormat="false" customHeight="false" hidden="false" ht="15" outlineLevel="0" r="330">
      <c r="A330" s="201" t="s">
        <v>2603</v>
      </c>
      <c r="B330" s="201" t="n">
        <v>650560</v>
      </c>
      <c r="C330" s="201" t="s">
        <v>2234</v>
      </c>
      <c r="D330" s="201" t="s">
        <v>1996</v>
      </c>
      <c r="E330" s="202" t="n">
        <v>2151</v>
      </c>
      <c r="F330" s="201" t="s">
        <v>1929</v>
      </c>
      <c r="G330" s="203" t="s">
        <v>73</v>
      </c>
      <c r="H330" s="203" t="s">
        <v>2024</v>
      </c>
      <c r="I330" s="201" t="s">
        <v>2235</v>
      </c>
      <c r="J330" s="201" t="s">
        <v>213</v>
      </c>
      <c r="K330" s="202" t="n">
        <v>13</v>
      </c>
      <c r="L330" s="201" t="n">
        <v>0</v>
      </c>
      <c r="M330" s="201" t="n">
        <v>0</v>
      </c>
      <c r="N330" s="201" t="s">
        <v>437</v>
      </c>
      <c r="O330" s="62"/>
      <c r="P330" s="62"/>
      <c r="Q330" s="204"/>
    </row>
    <row collapsed="false" customFormat="false" customHeight="false" hidden="false" ht="15" outlineLevel="0" r="331">
      <c r="A331" s="201" t="s">
        <v>619</v>
      </c>
      <c r="B331" s="201" t="n">
        <v>650561</v>
      </c>
      <c r="C331" s="201" t="s">
        <v>2534</v>
      </c>
      <c r="D331" s="201" t="s">
        <v>2535</v>
      </c>
      <c r="E331" s="202" t="n">
        <v>2206</v>
      </c>
      <c r="F331" s="201" t="s">
        <v>449</v>
      </c>
      <c r="G331" s="203" t="s">
        <v>2264</v>
      </c>
      <c r="H331" s="203" t="s">
        <v>1946</v>
      </c>
      <c r="I331" s="201" t="s">
        <v>2536</v>
      </c>
      <c r="J331" s="201" t="s">
        <v>378</v>
      </c>
      <c r="K331" s="202" t="n">
        <v>4</v>
      </c>
      <c r="L331" s="201" t="n">
        <v>52</v>
      </c>
      <c r="M331" s="201" t="n">
        <v>44</v>
      </c>
      <c r="N331" s="201" t="s">
        <v>437</v>
      </c>
      <c r="O331" s="62" t="n">
        <f aca="false">+VLOOKUP(B331,Hoja3!$A:$C,2,0)</f>
        <v>650809</v>
      </c>
      <c r="P331" s="62" t="str">
        <f aca="false">+VLOOKUP(O331,Hoja5!$B$401:$C$796,2,0)</f>
        <v>_FILIAL PTO.MADRYN</v>
      </c>
      <c r="Q331" s="204"/>
    </row>
    <row collapsed="false" customFormat="false" customHeight="false" hidden="false" ht="15" outlineLevel="0" r="332">
      <c r="A332" s="201" t="s">
        <v>659</v>
      </c>
      <c r="B332" s="201" t="n">
        <v>650562</v>
      </c>
      <c r="C332" s="201" t="s">
        <v>2086</v>
      </c>
      <c r="D332" s="201" t="s">
        <v>1996</v>
      </c>
      <c r="E332" s="202" t="n">
        <v>2139</v>
      </c>
      <c r="F332" s="201" t="s">
        <v>449</v>
      </c>
      <c r="G332" s="203" t="s">
        <v>73</v>
      </c>
      <c r="H332" s="203" t="s">
        <v>2024</v>
      </c>
      <c r="I332" s="201" t="s">
        <v>2087</v>
      </c>
      <c r="J332" s="201" t="s">
        <v>264</v>
      </c>
      <c r="K332" s="202" t="n">
        <v>13</v>
      </c>
      <c r="L332" s="201" t="n">
        <v>83</v>
      </c>
      <c r="M332" s="201" t="n">
        <v>78</v>
      </c>
      <c r="N332" s="201" t="s">
        <v>437</v>
      </c>
      <c r="O332" s="62" t="n">
        <f aca="false">+VLOOKUP(B332,Hoja3!$A:$C,2,0)</f>
        <v>650773</v>
      </c>
      <c r="P332" s="62" t="str">
        <f aca="false">+VLOOKUP(O332,Hoja5!$B$401:$C$796,2,0)</f>
        <v>_ FILIAL CAÑADA DE GOMEZ</v>
      </c>
      <c r="Q332" s="204"/>
    </row>
    <row collapsed="false" customFormat="false" customHeight="false" hidden="false" ht="15" outlineLevel="0" r="333">
      <c r="A333" s="201" t="s">
        <v>2604</v>
      </c>
      <c r="B333" s="201" t="n">
        <v>650565</v>
      </c>
      <c r="C333" s="201" t="s">
        <v>2605</v>
      </c>
      <c r="D333" s="201" t="s">
        <v>2368</v>
      </c>
      <c r="E333" s="202" t="n">
        <v>2801</v>
      </c>
      <c r="F333" s="201" t="s">
        <v>1929</v>
      </c>
      <c r="G333" s="203" t="s">
        <v>466</v>
      </c>
      <c r="H333" s="203" t="s">
        <v>2369</v>
      </c>
      <c r="I333" s="201" t="s">
        <v>2606</v>
      </c>
      <c r="J333" s="201" t="s">
        <v>407</v>
      </c>
      <c r="K333" s="202" t="n">
        <v>11</v>
      </c>
      <c r="L333" s="201" t="n">
        <v>0</v>
      </c>
      <c r="M333" s="201" t="n">
        <v>0</v>
      </c>
      <c r="N333" s="201" t="s">
        <v>437</v>
      </c>
      <c r="O333" s="62"/>
      <c r="P333" s="62"/>
      <c r="Q333" s="204"/>
    </row>
    <row collapsed="false" customFormat="false" customHeight="false" hidden="false" ht="15" outlineLevel="0" r="334">
      <c r="A334" s="201" t="s">
        <v>2607</v>
      </c>
      <c r="B334" s="201" t="n">
        <v>650566</v>
      </c>
      <c r="C334" s="201" t="s">
        <v>2608</v>
      </c>
      <c r="D334" s="201" t="s">
        <v>2198</v>
      </c>
      <c r="E334" s="202" t="n">
        <v>1987</v>
      </c>
      <c r="F334" s="201" t="s">
        <v>1929</v>
      </c>
      <c r="G334" s="203" t="s">
        <v>439</v>
      </c>
      <c r="H334" s="203" t="s">
        <v>2002</v>
      </c>
      <c r="I334" s="201" t="s">
        <v>2609</v>
      </c>
      <c r="J334" s="201" t="s">
        <v>330</v>
      </c>
      <c r="K334" s="202" t="n">
        <v>1</v>
      </c>
      <c r="L334" s="201" t="n">
        <v>0</v>
      </c>
      <c r="M334" s="201" t="n">
        <v>0</v>
      </c>
      <c r="N334" s="201" t="s">
        <v>437</v>
      </c>
      <c r="O334" s="62"/>
      <c r="P334" s="62"/>
      <c r="Q334" s="204"/>
    </row>
    <row collapsed="false" customFormat="false" customHeight="false" hidden="false" ht="15" outlineLevel="0" r="335">
      <c r="A335" s="201" t="s">
        <v>2610</v>
      </c>
      <c r="B335" s="201" t="n">
        <v>650567</v>
      </c>
      <c r="C335" s="201" t="s">
        <v>2611</v>
      </c>
      <c r="D335" s="201" t="s">
        <v>449</v>
      </c>
      <c r="E335" s="202" t="n">
        <v>1200</v>
      </c>
      <c r="F335" s="201" t="s">
        <v>1929</v>
      </c>
      <c r="G335" s="203" t="s">
        <v>45</v>
      </c>
      <c r="H335" s="203" t="s">
        <v>2390</v>
      </c>
      <c r="I335" s="201" t="s">
        <v>2612</v>
      </c>
      <c r="J335" s="201" t="s">
        <v>380</v>
      </c>
      <c r="K335" s="202" t="n">
        <v>6</v>
      </c>
      <c r="L335" s="201" t="n">
        <v>0</v>
      </c>
      <c r="M335" s="201" t="n">
        <v>0</v>
      </c>
      <c r="N335" s="201" t="s">
        <v>437</v>
      </c>
      <c r="O335" s="62"/>
      <c r="P335" s="62"/>
      <c r="Q335" s="204"/>
    </row>
    <row collapsed="false" customFormat="false" customHeight="false" hidden="false" ht="15" outlineLevel="0" r="336">
      <c r="A336" s="201" t="s">
        <v>2613</v>
      </c>
      <c r="B336" s="201" t="n">
        <v>650568</v>
      </c>
      <c r="C336" s="201" t="s">
        <v>2388</v>
      </c>
      <c r="D336" s="201" t="s">
        <v>2389</v>
      </c>
      <c r="E336" s="202" t="n">
        <v>2191</v>
      </c>
      <c r="F336" s="201" t="s">
        <v>1929</v>
      </c>
      <c r="G336" s="203" t="s">
        <v>45</v>
      </c>
      <c r="H336" s="203" t="s">
        <v>2390</v>
      </c>
      <c r="I336" s="201" t="s">
        <v>2391</v>
      </c>
      <c r="J336" s="201" t="s">
        <v>376</v>
      </c>
      <c r="K336" s="202" t="n">
        <v>6</v>
      </c>
      <c r="L336" s="201" t="n">
        <v>0</v>
      </c>
      <c r="M336" s="201" t="n">
        <v>0</v>
      </c>
      <c r="N336" s="201" t="s">
        <v>437</v>
      </c>
      <c r="O336" s="62"/>
      <c r="P336" s="62"/>
      <c r="Q336" s="204"/>
    </row>
    <row collapsed="false" customFormat="false" customHeight="false" hidden="false" ht="15" outlineLevel="0" r="337">
      <c r="A337" s="201" t="s">
        <v>2614</v>
      </c>
      <c r="B337" s="201" t="n">
        <v>650569</v>
      </c>
      <c r="C337" s="201" t="s">
        <v>2388</v>
      </c>
      <c r="D337" s="201" t="s">
        <v>2389</v>
      </c>
      <c r="E337" s="202" t="n">
        <v>2191</v>
      </c>
      <c r="F337" s="201" t="s">
        <v>1929</v>
      </c>
      <c r="G337" s="203" t="s">
        <v>45</v>
      </c>
      <c r="H337" s="203" t="s">
        <v>2390</v>
      </c>
      <c r="I337" s="201" t="s">
        <v>2391</v>
      </c>
      <c r="J337" s="201" t="s">
        <v>376</v>
      </c>
      <c r="K337" s="202" t="n">
        <v>6</v>
      </c>
      <c r="L337" s="201" t="n">
        <v>0</v>
      </c>
      <c r="M337" s="201" t="n">
        <v>0</v>
      </c>
      <c r="N337" s="201" t="s">
        <v>437</v>
      </c>
      <c r="O337" s="62"/>
      <c r="P337" s="62"/>
      <c r="Q337" s="204"/>
    </row>
    <row collapsed="false" customFormat="false" customHeight="false" hidden="false" ht="15" outlineLevel="0" r="338">
      <c r="A338" s="201" t="s">
        <v>2615</v>
      </c>
      <c r="B338" s="201" t="n">
        <v>650570</v>
      </c>
      <c r="C338" s="201" t="s">
        <v>2611</v>
      </c>
      <c r="D338" s="201" t="s">
        <v>449</v>
      </c>
      <c r="E338" s="202" t="n">
        <v>1200</v>
      </c>
      <c r="F338" s="201" t="s">
        <v>1929</v>
      </c>
      <c r="G338" s="203" t="s">
        <v>45</v>
      </c>
      <c r="H338" s="203" t="s">
        <v>2390</v>
      </c>
      <c r="I338" s="201" t="s">
        <v>2612</v>
      </c>
      <c r="J338" s="201" t="s">
        <v>380</v>
      </c>
      <c r="K338" s="202" t="n">
        <v>6</v>
      </c>
      <c r="L338" s="201" t="n">
        <v>0</v>
      </c>
      <c r="M338" s="201" t="n">
        <v>0</v>
      </c>
      <c r="N338" s="201" t="s">
        <v>437</v>
      </c>
      <c r="O338" s="62"/>
      <c r="P338" s="62"/>
      <c r="Q338" s="204"/>
    </row>
    <row collapsed="false" customFormat="false" customHeight="false" hidden="false" ht="15" outlineLevel="0" r="339">
      <c r="A339" s="201" t="s">
        <v>2616</v>
      </c>
      <c r="B339" s="201" t="n">
        <v>650571</v>
      </c>
      <c r="C339" s="201" t="s">
        <v>2617</v>
      </c>
      <c r="D339" s="201" t="s">
        <v>1996</v>
      </c>
      <c r="E339" s="202" t="n">
        <v>3510</v>
      </c>
      <c r="F339" s="201" t="s">
        <v>1929</v>
      </c>
      <c r="G339" s="203" t="s">
        <v>73</v>
      </c>
      <c r="H339" s="203" t="s">
        <v>2024</v>
      </c>
      <c r="I339" s="201" t="s">
        <v>2618</v>
      </c>
      <c r="J339" s="201" t="s">
        <v>251</v>
      </c>
      <c r="K339" s="202" t="n">
        <v>13</v>
      </c>
      <c r="L339" s="201" t="n">
        <v>0</v>
      </c>
      <c r="M339" s="201" t="n">
        <v>0</v>
      </c>
      <c r="N339" s="201" t="s">
        <v>437</v>
      </c>
      <c r="O339" s="62"/>
      <c r="P339" s="62"/>
      <c r="Q339" s="204"/>
    </row>
    <row collapsed="false" customFormat="false" customHeight="false" hidden="false" ht="15" outlineLevel="0" r="340">
      <c r="A340" s="201" t="s">
        <v>2619</v>
      </c>
      <c r="B340" s="201" t="n">
        <v>650573</v>
      </c>
      <c r="C340" s="201" t="s">
        <v>2620</v>
      </c>
      <c r="D340" s="201" t="s">
        <v>2382</v>
      </c>
      <c r="E340" s="202" t="n">
        <v>2081</v>
      </c>
      <c r="F340" s="201" t="s">
        <v>1929</v>
      </c>
      <c r="G340" s="203" t="s">
        <v>2264</v>
      </c>
      <c r="H340" s="203" t="s">
        <v>1946</v>
      </c>
      <c r="I340" s="201" t="s">
        <v>2621</v>
      </c>
      <c r="J340" s="201" t="s">
        <v>353</v>
      </c>
      <c r="K340" s="202" t="n">
        <v>4</v>
      </c>
      <c r="L340" s="201" t="n">
        <v>0</v>
      </c>
      <c r="M340" s="201" t="n">
        <v>0</v>
      </c>
      <c r="N340" s="201" t="s">
        <v>437</v>
      </c>
      <c r="O340" s="62"/>
      <c r="P340" s="62"/>
      <c r="Q340" s="204"/>
    </row>
    <row collapsed="false" customFormat="false" customHeight="false" hidden="false" ht="15" outlineLevel="0" r="341">
      <c r="A341" s="201" t="s">
        <v>2622</v>
      </c>
      <c r="B341" s="201" t="n">
        <v>650574</v>
      </c>
      <c r="C341" s="201" t="s">
        <v>2623</v>
      </c>
      <c r="D341" s="201" t="s">
        <v>1929</v>
      </c>
      <c r="E341" s="202" t="n">
        <v>1298</v>
      </c>
      <c r="F341" s="201" t="s">
        <v>1929</v>
      </c>
      <c r="G341" s="203" t="s">
        <v>440</v>
      </c>
      <c r="H341" s="203" t="s">
        <v>1946</v>
      </c>
      <c r="I341" s="201" t="s">
        <v>2624</v>
      </c>
      <c r="J341" s="201" t="s">
        <v>260</v>
      </c>
      <c r="K341" s="202" t="n">
        <v>2</v>
      </c>
      <c r="L341" s="201" t="n">
        <v>0</v>
      </c>
      <c r="M341" s="201" t="n">
        <v>0</v>
      </c>
      <c r="N341" s="201" t="s">
        <v>437</v>
      </c>
      <c r="O341" s="62"/>
      <c r="P341" s="62"/>
      <c r="Q341" s="204"/>
    </row>
    <row collapsed="false" customFormat="false" customHeight="false" hidden="false" ht="15" outlineLevel="0" r="342">
      <c r="A342" s="201" t="s">
        <v>715</v>
      </c>
      <c r="B342" s="201" t="n">
        <v>650575</v>
      </c>
      <c r="C342" s="201" t="s">
        <v>2625</v>
      </c>
      <c r="D342" s="201" t="s">
        <v>1929</v>
      </c>
      <c r="E342" s="202" t="n">
        <v>1300</v>
      </c>
      <c r="F342" s="201" t="s">
        <v>449</v>
      </c>
      <c r="G342" s="203" t="s">
        <v>1941</v>
      </c>
      <c r="H342" s="203" t="s">
        <v>1942</v>
      </c>
      <c r="I342" s="201" t="s">
        <v>2626</v>
      </c>
      <c r="J342" s="201" t="s">
        <v>277</v>
      </c>
      <c r="K342" s="202" t="n">
        <v>1</v>
      </c>
      <c r="L342" s="201" t="n">
        <v>158</v>
      </c>
      <c r="M342" s="201" t="n">
        <v>160</v>
      </c>
      <c r="N342" s="201" t="s">
        <v>437</v>
      </c>
      <c r="O342" s="62" t="n">
        <f aca="false">+VLOOKUP(B342,Hoja3!$A:$C,2,0)</f>
        <v>650321</v>
      </c>
      <c r="P342" s="62" t="str">
        <f aca="false">+VLOOKUP(O342,Hoja5!$B$401:$C$796,2,0)</f>
        <v>_FILIAL BAHIA BLANCA</v>
      </c>
      <c r="Q342" s="204"/>
    </row>
    <row collapsed="false" customFormat="false" customHeight="false" hidden="false" ht="15" outlineLevel="0" r="343">
      <c r="A343" s="201" t="s">
        <v>2627</v>
      </c>
      <c r="B343" s="201" t="n">
        <v>650576</v>
      </c>
      <c r="C343" s="201" t="s">
        <v>2132</v>
      </c>
      <c r="D343" s="201" t="s">
        <v>1996</v>
      </c>
      <c r="E343" s="202" t="n">
        <v>2178</v>
      </c>
      <c r="F343" s="201" t="s">
        <v>1929</v>
      </c>
      <c r="G343" s="203" t="s">
        <v>443</v>
      </c>
      <c r="H343" s="203" t="s">
        <v>1938</v>
      </c>
      <c r="I343" s="201" t="s">
        <v>2133</v>
      </c>
      <c r="J343" s="201" t="s">
        <v>279</v>
      </c>
      <c r="K343" s="202" t="n">
        <v>5</v>
      </c>
      <c r="L343" s="201" t="n">
        <v>0</v>
      </c>
      <c r="M343" s="201" t="n">
        <v>0</v>
      </c>
      <c r="N343" s="201" t="s">
        <v>437</v>
      </c>
      <c r="O343" s="62"/>
      <c r="P343" s="62"/>
      <c r="Q343" s="204"/>
    </row>
    <row collapsed="false" customFormat="false" customHeight="false" hidden="false" ht="15" outlineLevel="0" r="344">
      <c r="A344" s="201" t="s">
        <v>596</v>
      </c>
      <c r="B344" s="201" t="n">
        <v>650577</v>
      </c>
      <c r="C344" s="201" t="s">
        <v>2628</v>
      </c>
      <c r="D344" s="201" t="s">
        <v>1929</v>
      </c>
      <c r="E344" s="202" t="n">
        <v>1315</v>
      </c>
      <c r="F344" s="201" t="s">
        <v>449</v>
      </c>
      <c r="G344" s="203" t="s">
        <v>1941</v>
      </c>
      <c r="H344" s="203" t="s">
        <v>1942</v>
      </c>
      <c r="I344" s="201" t="s">
        <v>2335</v>
      </c>
      <c r="J344" s="201" t="s">
        <v>209</v>
      </c>
      <c r="K344" s="202" t="n">
        <v>2</v>
      </c>
      <c r="L344" s="201" t="n">
        <v>40</v>
      </c>
      <c r="M344" s="201" t="n">
        <v>40</v>
      </c>
      <c r="N344" s="201" t="s">
        <v>437</v>
      </c>
      <c r="O344" s="62" t="n">
        <f aca="false">+VLOOKUP(B344,Hoja3!$A:$C,2,0)</f>
        <v>650070</v>
      </c>
      <c r="P344" s="62" t="str">
        <f aca="false">+VLOOKUP(O344,Hoja5!$B$401:$C$796,2,0)</f>
        <v>_FILIAL TRES ARROYOS</v>
      </c>
      <c r="Q344" s="204"/>
    </row>
    <row collapsed="false" customFormat="false" customHeight="false" hidden="false" ht="15" outlineLevel="0" r="345">
      <c r="A345" s="201" t="s">
        <v>612</v>
      </c>
      <c r="B345" s="201" t="n">
        <v>650578</v>
      </c>
      <c r="C345" s="201" t="s">
        <v>2629</v>
      </c>
      <c r="D345" s="201" t="s">
        <v>1929</v>
      </c>
      <c r="E345" s="202" t="n">
        <v>3104</v>
      </c>
      <c r="F345" s="201" t="s">
        <v>449</v>
      </c>
      <c r="G345" s="203" t="s">
        <v>1941</v>
      </c>
      <c r="H345" s="203" t="s">
        <v>1942</v>
      </c>
      <c r="I345" s="201" t="s">
        <v>2414</v>
      </c>
      <c r="J345" s="201" t="s">
        <v>238</v>
      </c>
      <c r="K345" s="202" t="n">
        <v>2</v>
      </c>
      <c r="L345" s="201" t="n">
        <v>48</v>
      </c>
      <c r="M345" s="201" t="n">
        <v>54</v>
      </c>
      <c r="N345" s="201" t="s">
        <v>437</v>
      </c>
      <c r="O345" s="62" t="n">
        <f aca="false">+VLOOKUP(B345,Hoja3!$A:$C,2,0)</f>
        <v>650070</v>
      </c>
      <c r="P345" s="62" t="str">
        <f aca="false">+VLOOKUP(O345,Hoja5!$B$401:$C$796,2,0)</f>
        <v>_FILIAL TRES ARROYOS</v>
      </c>
      <c r="Q345" s="204"/>
    </row>
    <row collapsed="false" customFormat="false" customHeight="false" hidden="false" ht="15" outlineLevel="0" r="346">
      <c r="A346" s="201" t="s">
        <v>2630</v>
      </c>
      <c r="B346" s="201" t="n">
        <v>650579</v>
      </c>
      <c r="C346" s="201" t="s">
        <v>2631</v>
      </c>
      <c r="D346" s="201" t="s">
        <v>2368</v>
      </c>
      <c r="E346" s="202" t="n">
        <v>2065</v>
      </c>
      <c r="F346" s="201" t="s">
        <v>1929</v>
      </c>
      <c r="G346" s="203" t="s">
        <v>466</v>
      </c>
      <c r="H346" s="203" t="s">
        <v>2369</v>
      </c>
      <c r="I346" s="201" t="s">
        <v>2632</v>
      </c>
      <c r="J346" s="201" t="s">
        <v>405</v>
      </c>
      <c r="K346" s="202" t="n">
        <v>11</v>
      </c>
      <c r="L346" s="201" t="n">
        <v>0</v>
      </c>
      <c r="M346" s="201" t="n">
        <v>0</v>
      </c>
      <c r="N346" s="201" t="s">
        <v>437</v>
      </c>
      <c r="O346" s="62"/>
      <c r="P346" s="62"/>
      <c r="Q346" s="204"/>
    </row>
    <row collapsed="false" customFormat="false" customHeight="false" hidden="false" ht="15" outlineLevel="0" r="347">
      <c r="A347" s="201" t="s">
        <v>2633</v>
      </c>
      <c r="B347" s="201" t="n">
        <v>650581</v>
      </c>
      <c r="C347" s="201" t="s">
        <v>2634</v>
      </c>
      <c r="D347" s="201" t="s">
        <v>2198</v>
      </c>
      <c r="E347" s="202" t="n">
        <v>2656</v>
      </c>
      <c r="F347" s="201" t="s">
        <v>1929</v>
      </c>
      <c r="G347" s="203" t="s">
        <v>439</v>
      </c>
      <c r="H347" s="203" t="s">
        <v>2002</v>
      </c>
      <c r="I347" s="201" t="s">
        <v>2635</v>
      </c>
      <c r="J347" s="201" t="s">
        <v>337</v>
      </c>
      <c r="K347" s="202" t="n">
        <v>1</v>
      </c>
      <c r="L347" s="201" t="n">
        <v>0</v>
      </c>
      <c r="M347" s="201" t="n">
        <v>0</v>
      </c>
      <c r="N347" s="201" t="s">
        <v>437</v>
      </c>
      <c r="O347" s="62"/>
      <c r="P347" s="62"/>
      <c r="Q347" s="204"/>
    </row>
    <row collapsed="false" customFormat="false" customHeight="false" hidden="false" ht="15" outlineLevel="0" r="348">
      <c r="A348" s="201" t="s">
        <v>2636</v>
      </c>
      <c r="B348" s="201" t="n">
        <v>650582</v>
      </c>
      <c r="C348" s="201" t="s">
        <v>2637</v>
      </c>
      <c r="D348" s="201" t="s">
        <v>2198</v>
      </c>
      <c r="E348" s="202" t="n">
        <v>3386</v>
      </c>
      <c r="F348" s="201" t="s">
        <v>1929</v>
      </c>
      <c r="G348" s="203" t="s">
        <v>439</v>
      </c>
      <c r="H348" s="203" t="s">
        <v>2002</v>
      </c>
      <c r="I348" s="201" t="s">
        <v>2379</v>
      </c>
      <c r="J348" s="201" t="s">
        <v>334</v>
      </c>
      <c r="K348" s="202" t="n">
        <v>1</v>
      </c>
      <c r="L348" s="201" t="n">
        <v>0</v>
      </c>
      <c r="M348" s="201" t="n">
        <v>0</v>
      </c>
      <c r="N348" s="201" t="s">
        <v>437</v>
      </c>
      <c r="O348" s="62"/>
      <c r="P348" s="62"/>
      <c r="Q348" s="204"/>
    </row>
    <row collapsed="false" customFormat="false" customHeight="false" hidden="false" ht="15" outlineLevel="0" r="349">
      <c r="A349" s="201" t="s">
        <v>2638</v>
      </c>
      <c r="B349" s="201" t="n">
        <v>650583</v>
      </c>
      <c r="C349" s="201" t="s">
        <v>2639</v>
      </c>
      <c r="D349" s="201" t="s">
        <v>2020</v>
      </c>
      <c r="E349" s="202" t="n">
        <v>3502</v>
      </c>
      <c r="F349" s="201" t="s">
        <v>1929</v>
      </c>
      <c r="G349" s="203" t="s">
        <v>445</v>
      </c>
      <c r="H349" s="203" t="s">
        <v>2179</v>
      </c>
      <c r="I349" s="201" t="s">
        <v>2420</v>
      </c>
      <c r="J349" s="201" t="s">
        <v>367</v>
      </c>
      <c r="K349" s="202" t="n">
        <v>8</v>
      </c>
      <c r="L349" s="201" t="n">
        <v>0</v>
      </c>
      <c r="M349" s="201" t="n">
        <v>0</v>
      </c>
      <c r="N349" s="201" t="s">
        <v>437</v>
      </c>
      <c r="O349" s="62"/>
      <c r="P349" s="62"/>
      <c r="Q349" s="204"/>
    </row>
    <row collapsed="false" customFormat="false" customHeight="false" hidden="false" ht="15" outlineLevel="0" r="350">
      <c r="A350" s="201" t="s">
        <v>2640</v>
      </c>
      <c r="B350" s="201" t="n">
        <v>650584</v>
      </c>
      <c r="C350" s="201" t="s">
        <v>2641</v>
      </c>
      <c r="D350" s="201" t="s">
        <v>2020</v>
      </c>
      <c r="E350" s="202" t="n">
        <v>2239</v>
      </c>
      <c r="F350" s="201" t="s">
        <v>1996</v>
      </c>
      <c r="G350" s="203" t="s">
        <v>444</v>
      </c>
      <c r="H350" s="207" t="s">
        <v>2021</v>
      </c>
      <c r="I350" s="201" t="s">
        <v>2135</v>
      </c>
      <c r="J350" s="201" t="s">
        <v>297</v>
      </c>
      <c r="K350" s="202" t="n">
        <v>7</v>
      </c>
      <c r="L350" s="201" t="n">
        <v>0</v>
      </c>
      <c r="M350" s="201" t="n">
        <v>0</v>
      </c>
      <c r="N350" s="201" t="s">
        <v>437</v>
      </c>
      <c r="O350" s="62"/>
      <c r="P350" s="62"/>
      <c r="Q350" s="204"/>
    </row>
    <row collapsed="false" customFormat="false" customHeight="false" hidden="false" ht="15" outlineLevel="0" r="351">
      <c r="A351" s="201" t="s">
        <v>616</v>
      </c>
      <c r="B351" s="201" t="n">
        <v>650585</v>
      </c>
      <c r="C351" s="201" t="s">
        <v>2642</v>
      </c>
      <c r="D351" s="201" t="s">
        <v>1929</v>
      </c>
      <c r="E351" s="202" t="n">
        <v>2729</v>
      </c>
      <c r="F351" s="201" t="s">
        <v>449</v>
      </c>
      <c r="G351" s="203" t="s">
        <v>439</v>
      </c>
      <c r="H351" s="203" t="s">
        <v>2002</v>
      </c>
      <c r="I351" s="201" t="s">
        <v>2643</v>
      </c>
      <c r="J351" s="201" t="s">
        <v>322</v>
      </c>
      <c r="K351" s="202" t="n">
        <v>1</v>
      </c>
      <c r="L351" s="201" t="n">
        <v>51</v>
      </c>
      <c r="M351" s="201" t="n">
        <v>42</v>
      </c>
      <c r="N351" s="201" t="s">
        <v>437</v>
      </c>
      <c r="O351" s="62" t="n">
        <f aca="false">+VLOOKUP(B351,Hoja3!$A:$C,2,0)</f>
        <v>650830</v>
      </c>
      <c r="P351" s="62" t="str">
        <f aca="false">+VLOOKUP(O351,Hoja5!$B$401:$C$796,2,0)</f>
        <v>_FILIAL TRENQUE LAUQUEN</v>
      </c>
      <c r="Q351" s="204"/>
    </row>
    <row collapsed="false" customFormat="false" customHeight="false" hidden="false" ht="15" outlineLevel="0" r="352">
      <c r="A352" s="201" t="s">
        <v>489</v>
      </c>
      <c r="B352" s="201" t="n">
        <v>650586</v>
      </c>
      <c r="C352" s="201" t="s">
        <v>2644</v>
      </c>
      <c r="D352" s="201" t="s">
        <v>2535</v>
      </c>
      <c r="E352" s="202" t="n">
        <v>2198</v>
      </c>
      <c r="F352" s="201" t="s">
        <v>449</v>
      </c>
      <c r="G352" s="203" t="s">
        <v>2264</v>
      </c>
      <c r="H352" s="203" t="s">
        <v>1946</v>
      </c>
      <c r="I352" s="201" t="s">
        <v>2645</v>
      </c>
      <c r="J352" s="201" t="s">
        <v>382</v>
      </c>
      <c r="K352" s="202" t="n">
        <v>4</v>
      </c>
      <c r="L352" s="201" t="n">
        <v>1</v>
      </c>
      <c r="M352" s="201" t="n">
        <v>1</v>
      </c>
      <c r="N352" s="201" t="s">
        <v>437</v>
      </c>
      <c r="O352" s="62" t="n">
        <f aca="false">+VLOOKUP(B352,Hoja3!$A:$C,2,0)</f>
        <v>650809</v>
      </c>
      <c r="P352" s="62" t="str">
        <f aca="false">+VLOOKUP(O352,Hoja5!$B$401:$C$796,2,0)</f>
        <v>_FILIAL PTO.MADRYN</v>
      </c>
      <c r="Q352" s="204"/>
    </row>
    <row collapsed="false" customFormat="false" customHeight="false" hidden="false" ht="15" outlineLevel="0" r="353">
      <c r="A353" s="201" t="s">
        <v>490</v>
      </c>
      <c r="B353" s="201" t="n">
        <v>650590</v>
      </c>
      <c r="C353" s="201" t="s">
        <v>2646</v>
      </c>
      <c r="D353" s="201" t="s">
        <v>2647</v>
      </c>
      <c r="E353" s="202" t="n">
        <v>2348</v>
      </c>
      <c r="F353" s="201" t="s">
        <v>449</v>
      </c>
      <c r="G353" s="203" t="s">
        <v>2264</v>
      </c>
      <c r="H353" s="203" t="s">
        <v>1946</v>
      </c>
      <c r="I353" s="201" t="s">
        <v>2648</v>
      </c>
      <c r="J353" s="201" t="s">
        <v>400</v>
      </c>
      <c r="K353" s="202" t="n">
        <v>4</v>
      </c>
      <c r="L353" s="201" t="n">
        <v>1</v>
      </c>
      <c r="M353" s="201" t="n">
        <v>1</v>
      </c>
      <c r="N353" s="201" t="s">
        <v>437</v>
      </c>
      <c r="O353" s="62" t="n">
        <f aca="false">+VLOOKUP(B353,Hoja3!$A:$C,2,0)</f>
        <v>650712</v>
      </c>
      <c r="P353" s="62" t="str">
        <f aca="false">+VLOOKUP(O353,Hoja5!$B$401:$C$796,2,0)</f>
        <v>_FILIAL COMODORO RIVADAVIA</v>
      </c>
      <c r="Q353" s="204"/>
    </row>
    <row collapsed="false" customFormat="false" customHeight="false" hidden="false" ht="15" outlineLevel="0" r="354">
      <c r="A354" s="201" t="s">
        <v>2649</v>
      </c>
      <c r="B354" s="201" t="n">
        <v>650591</v>
      </c>
      <c r="C354" s="201" t="s">
        <v>2650</v>
      </c>
      <c r="D354" s="201" t="s">
        <v>1929</v>
      </c>
      <c r="E354" s="202" t="n">
        <v>1268</v>
      </c>
      <c r="F354" s="201" t="s">
        <v>1996</v>
      </c>
      <c r="G354" s="203" t="s">
        <v>440</v>
      </c>
      <c r="H354" s="203" t="s">
        <v>1946</v>
      </c>
      <c r="I354" s="201" t="s">
        <v>2651</v>
      </c>
      <c r="J354" s="201" t="s">
        <v>107</v>
      </c>
      <c r="K354" s="202" t="n">
        <v>2</v>
      </c>
      <c r="L354" s="201" t="n">
        <v>0</v>
      </c>
      <c r="M354" s="201" t="n">
        <v>0</v>
      </c>
      <c r="N354" s="201" t="s">
        <v>437</v>
      </c>
      <c r="O354" s="62"/>
      <c r="P354" s="62"/>
      <c r="Q354" s="204"/>
    </row>
    <row collapsed="false" customFormat="false" customHeight="false" hidden="false" ht="15" outlineLevel="0" r="355">
      <c r="A355" s="201" t="s">
        <v>467</v>
      </c>
      <c r="B355" s="201" t="n">
        <v>650592</v>
      </c>
      <c r="C355" s="201" t="s">
        <v>2652</v>
      </c>
      <c r="D355" s="201" t="s">
        <v>1929</v>
      </c>
      <c r="E355" s="202" t="n">
        <v>1335</v>
      </c>
      <c r="F355" s="201" t="s">
        <v>449</v>
      </c>
      <c r="G355" s="203" t="s">
        <v>440</v>
      </c>
      <c r="H355" s="203" t="s">
        <v>1946</v>
      </c>
      <c r="I355" s="201" t="s">
        <v>2653</v>
      </c>
      <c r="J355" s="201" t="s">
        <v>108</v>
      </c>
      <c r="K355" s="202" t="n">
        <v>2</v>
      </c>
      <c r="L355" s="201" t="n">
        <v>0</v>
      </c>
      <c r="M355" s="201" t="n">
        <v>0</v>
      </c>
      <c r="N355" s="201" t="s">
        <v>437</v>
      </c>
      <c r="O355" s="62" t="n">
        <v>650597</v>
      </c>
      <c r="P355" s="62" t="s">
        <v>2654</v>
      </c>
      <c r="Q355" s="204"/>
    </row>
    <row collapsed="false" customFormat="false" customHeight="false" hidden="false" ht="15" outlineLevel="0" r="356">
      <c r="A356" s="201" t="s">
        <v>2655</v>
      </c>
      <c r="B356" s="201" t="n">
        <v>650593</v>
      </c>
      <c r="C356" s="201" t="s">
        <v>2656</v>
      </c>
      <c r="D356" s="201" t="s">
        <v>1929</v>
      </c>
      <c r="E356" s="202" t="n">
        <v>2594</v>
      </c>
      <c r="F356" s="201" t="s">
        <v>1996</v>
      </c>
      <c r="G356" s="203" t="s">
        <v>440</v>
      </c>
      <c r="H356" s="203" t="s">
        <v>1946</v>
      </c>
      <c r="I356" s="201" t="s">
        <v>2657</v>
      </c>
      <c r="J356" s="201" t="s">
        <v>123</v>
      </c>
      <c r="K356" s="202" t="n">
        <v>2</v>
      </c>
      <c r="L356" s="201" t="n">
        <v>0</v>
      </c>
      <c r="M356" s="201" t="n">
        <v>0</v>
      </c>
      <c r="N356" s="201" t="s">
        <v>437</v>
      </c>
      <c r="O356" s="62"/>
      <c r="P356" s="62"/>
      <c r="Q356" s="204"/>
    </row>
    <row collapsed="false" customFormat="false" customHeight="false" hidden="false" ht="15" outlineLevel="0" r="357">
      <c r="A357" s="201" t="s">
        <v>2658</v>
      </c>
      <c r="B357" s="201" t="n">
        <v>650594</v>
      </c>
      <c r="C357" s="201" t="s">
        <v>2659</v>
      </c>
      <c r="D357" s="201" t="s">
        <v>2382</v>
      </c>
      <c r="E357" s="202" t="n">
        <v>2075</v>
      </c>
      <c r="F357" s="201" t="s">
        <v>1929</v>
      </c>
      <c r="G357" s="203" t="s">
        <v>466</v>
      </c>
      <c r="H357" s="203" t="s">
        <v>2369</v>
      </c>
      <c r="I357" s="201" t="s">
        <v>2660</v>
      </c>
      <c r="J357" s="201" t="s">
        <v>388</v>
      </c>
      <c r="K357" s="202" t="n">
        <v>11</v>
      </c>
      <c r="L357" s="201" t="n">
        <v>0</v>
      </c>
      <c r="M357" s="201" t="n">
        <v>0</v>
      </c>
      <c r="N357" s="201" t="s">
        <v>437</v>
      </c>
      <c r="O357" s="62"/>
      <c r="P357" s="62"/>
      <c r="Q357" s="204"/>
    </row>
    <row collapsed="false" customFormat="false" customHeight="false" hidden="false" ht="15" outlineLevel="0" r="358">
      <c r="A358" s="201" t="s">
        <v>529</v>
      </c>
      <c r="B358" s="201" t="n">
        <v>650595</v>
      </c>
      <c r="C358" s="201" t="s">
        <v>2661</v>
      </c>
      <c r="D358" s="201" t="s">
        <v>2382</v>
      </c>
      <c r="E358" s="202" t="n">
        <v>2082</v>
      </c>
      <c r="F358" s="201" t="s">
        <v>449</v>
      </c>
      <c r="G358" s="203" t="s">
        <v>1941</v>
      </c>
      <c r="H358" s="203" t="s">
        <v>1942</v>
      </c>
      <c r="I358" s="201" t="s">
        <v>2662</v>
      </c>
      <c r="J358" s="201" t="s">
        <v>372</v>
      </c>
      <c r="K358" s="202" t="n">
        <v>4</v>
      </c>
      <c r="L358" s="201" t="n">
        <v>9</v>
      </c>
      <c r="M358" s="201" t="n">
        <v>9</v>
      </c>
      <c r="N358" s="201" t="s">
        <v>437</v>
      </c>
      <c r="O358" s="62" t="n">
        <f aca="false">+VLOOKUP(B358,Hoja3!$A:$C,2,0)</f>
        <v>650821</v>
      </c>
      <c r="P358" s="62" t="str">
        <f aca="false">+VLOOKUP(O358,Hoja5!$B$401:$C$796,2,0)</f>
        <v>_FILIAL SAN ANTONIO OESTE</v>
      </c>
      <c r="Q358" s="204"/>
    </row>
    <row collapsed="false" customFormat="false" customHeight="false" hidden="false" ht="15" outlineLevel="0" r="359">
      <c r="A359" s="201" t="s">
        <v>518</v>
      </c>
      <c r="B359" s="201" t="n">
        <v>650596</v>
      </c>
      <c r="C359" s="201" t="s">
        <v>2074</v>
      </c>
      <c r="D359" s="201" t="s">
        <v>1996</v>
      </c>
      <c r="E359" s="202" t="n">
        <v>2153</v>
      </c>
      <c r="F359" s="201" t="s">
        <v>449</v>
      </c>
      <c r="G359" s="203" t="s">
        <v>73</v>
      </c>
      <c r="H359" s="203" t="s">
        <v>2024</v>
      </c>
      <c r="I359" s="201" t="s">
        <v>2075</v>
      </c>
      <c r="J359" s="201" t="s">
        <v>201</v>
      </c>
      <c r="K359" s="202" t="n">
        <v>13</v>
      </c>
      <c r="L359" s="201" t="n">
        <v>7</v>
      </c>
      <c r="M359" s="201" t="n">
        <v>7</v>
      </c>
      <c r="N359" s="201" t="s">
        <v>437</v>
      </c>
      <c r="O359" s="62" t="n">
        <f aca="false">+VLOOKUP(B359,Hoja3!$A:$C,2,0)</f>
        <v>650400</v>
      </c>
      <c r="P359" s="62" t="str">
        <f aca="false">+VLOOKUP(O359,Hoja5!$B$401:$C$796,2,0)</f>
        <v>_AUTORIZACIONES INTERIOR SUC. ROSARIO</v>
      </c>
      <c r="Q359" s="204"/>
    </row>
    <row collapsed="false" customFormat="false" customHeight="false" hidden="false" ht="15" outlineLevel="0" r="360">
      <c r="A360" s="201" t="s">
        <v>2663</v>
      </c>
      <c r="B360" s="201" t="n">
        <v>650597</v>
      </c>
      <c r="C360" s="201" t="s">
        <v>1984</v>
      </c>
      <c r="D360" s="201" t="s">
        <v>1929</v>
      </c>
      <c r="E360" s="202" t="n">
        <v>1338</v>
      </c>
      <c r="F360" s="201" t="s">
        <v>1929</v>
      </c>
      <c r="G360" s="203" t="s">
        <v>440</v>
      </c>
      <c r="H360" s="203" t="s">
        <v>1946</v>
      </c>
      <c r="I360" s="201" t="s">
        <v>1985</v>
      </c>
      <c r="J360" s="201" t="s">
        <v>105</v>
      </c>
      <c r="K360" s="202" t="n">
        <v>2</v>
      </c>
      <c r="L360" s="201" t="n">
        <v>0</v>
      </c>
      <c r="M360" s="201" t="n">
        <v>0</v>
      </c>
      <c r="N360" s="201" t="s">
        <v>438</v>
      </c>
      <c r="O360" s="62"/>
      <c r="P360" s="62"/>
      <c r="Q360" s="204"/>
    </row>
    <row collapsed="false" customFormat="true" customHeight="false" hidden="false" ht="15" outlineLevel="0" r="361" s="214">
      <c r="A361" s="209" t="s">
        <v>2664</v>
      </c>
      <c r="B361" s="209" t="n">
        <v>650598</v>
      </c>
      <c r="C361" s="209" t="s">
        <v>2665</v>
      </c>
      <c r="D361" s="209" t="s">
        <v>1929</v>
      </c>
      <c r="E361" s="210" t="n">
        <v>1241</v>
      </c>
      <c r="F361" s="209" t="s">
        <v>1929</v>
      </c>
      <c r="G361" s="211" t="s">
        <v>439</v>
      </c>
      <c r="H361" s="211" t="s">
        <v>2002</v>
      </c>
      <c r="I361" s="209" t="s">
        <v>2666</v>
      </c>
      <c r="J361" s="209" t="s">
        <v>242</v>
      </c>
      <c r="K361" s="210" t="n">
        <v>2</v>
      </c>
      <c r="L361" s="209" t="n">
        <v>0</v>
      </c>
      <c r="M361" s="209" t="n">
        <v>0</v>
      </c>
      <c r="N361" s="209" t="s">
        <v>437</v>
      </c>
      <c r="O361" s="212"/>
      <c r="P361" s="212"/>
      <c r="Q361" s="213"/>
    </row>
    <row collapsed="false" customFormat="false" customHeight="false" hidden="false" ht="15" outlineLevel="0" r="362">
      <c r="A362" s="201" t="s">
        <v>2667</v>
      </c>
      <c r="B362" s="201" t="n">
        <v>650599</v>
      </c>
      <c r="C362" s="201" t="s">
        <v>2668</v>
      </c>
      <c r="D362" s="201" t="s">
        <v>1996</v>
      </c>
      <c r="E362" s="202" t="n">
        <v>3163</v>
      </c>
      <c r="F362" s="201" t="s">
        <v>1929</v>
      </c>
      <c r="G362" s="203" t="s">
        <v>64</v>
      </c>
      <c r="H362" s="203" t="s">
        <v>2102</v>
      </c>
      <c r="I362" s="201" t="s">
        <v>2669</v>
      </c>
      <c r="J362" s="201" t="s">
        <v>137</v>
      </c>
      <c r="K362" s="202" t="n">
        <v>10</v>
      </c>
      <c r="L362" s="201" t="n">
        <v>0</v>
      </c>
      <c r="M362" s="201" t="n">
        <v>0</v>
      </c>
      <c r="N362" s="201" t="s">
        <v>437</v>
      </c>
      <c r="O362" s="62"/>
      <c r="P362" s="62"/>
      <c r="Q362" s="204"/>
    </row>
    <row collapsed="false" customFormat="false" customHeight="false" hidden="false" ht="15" outlineLevel="0" r="363">
      <c r="A363" s="201" t="s">
        <v>2670</v>
      </c>
      <c r="B363" s="201" t="n">
        <v>650600</v>
      </c>
      <c r="C363" s="201" t="s">
        <v>2671</v>
      </c>
      <c r="D363" s="201" t="s">
        <v>1996</v>
      </c>
      <c r="E363" s="202" t="n">
        <v>2165</v>
      </c>
      <c r="F363" s="201" t="s">
        <v>1996</v>
      </c>
      <c r="G363" s="203" t="s">
        <v>64</v>
      </c>
      <c r="H363" s="203" t="s">
        <v>2102</v>
      </c>
      <c r="I363" s="201" t="s">
        <v>2290</v>
      </c>
      <c r="J363" s="201" t="s">
        <v>161</v>
      </c>
      <c r="K363" s="202" t="n">
        <v>10</v>
      </c>
      <c r="L363" s="201" t="n">
        <v>0</v>
      </c>
      <c r="M363" s="201" t="n">
        <v>0</v>
      </c>
      <c r="N363" s="201" t="s">
        <v>437</v>
      </c>
      <c r="O363" s="62"/>
      <c r="P363" s="62"/>
      <c r="Q363" s="204"/>
    </row>
    <row collapsed="false" customFormat="false" customHeight="false" hidden="false" ht="15" outlineLevel="0" r="364">
      <c r="A364" s="201" t="s">
        <v>2672</v>
      </c>
      <c r="B364" s="201" t="n">
        <v>650601</v>
      </c>
      <c r="C364" s="201" t="s">
        <v>2442</v>
      </c>
      <c r="D364" s="201" t="s">
        <v>1929</v>
      </c>
      <c r="E364" s="202" t="n">
        <v>2364</v>
      </c>
      <c r="F364" s="201" t="s">
        <v>1929</v>
      </c>
      <c r="G364" s="203" t="s">
        <v>440</v>
      </c>
      <c r="H364" s="203" t="s">
        <v>1946</v>
      </c>
      <c r="I364" s="201" t="s">
        <v>2443</v>
      </c>
      <c r="J364" s="201" t="s">
        <v>183</v>
      </c>
      <c r="K364" s="202" t="n">
        <v>2</v>
      </c>
      <c r="L364" s="201" t="n">
        <v>0</v>
      </c>
      <c r="M364" s="201" t="n">
        <v>0</v>
      </c>
      <c r="N364" s="201" t="s">
        <v>437</v>
      </c>
      <c r="O364" s="62"/>
      <c r="P364" s="62"/>
      <c r="Q364" s="204"/>
    </row>
    <row collapsed="false" customFormat="false" customHeight="false" hidden="false" ht="15" outlineLevel="0" r="365">
      <c r="A365" s="201" t="s">
        <v>2673</v>
      </c>
      <c r="B365" s="201" t="n">
        <v>650602</v>
      </c>
      <c r="C365" s="201" t="s">
        <v>2674</v>
      </c>
      <c r="D365" s="201" t="s">
        <v>1996</v>
      </c>
      <c r="E365" s="202" t="n">
        <v>2146</v>
      </c>
      <c r="F365" s="201" t="s">
        <v>1996</v>
      </c>
      <c r="G365" s="203" t="s">
        <v>446</v>
      </c>
      <c r="H365" s="203" t="s">
        <v>2046</v>
      </c>
      <c r="I365" s="201" t="s">
        <v>2675</v>
      </c>
      <c r="J365" s="201" t="s">
        <v>280</v>
      </c>
      <c r="K365" s="202" t="n">
        <v>9</v>
      </c>
      <c r="L365" s="201" t="n">
        <v>0</v>
      </c>
      <c r="M365" s="201" t="n">
        <v>0</v>
      </c>
      <c r="N365" s="201" t="s">
        <v>437</v>
      </c>
      <c r="O365" s="62"/>
      <c r="P365" s="62"/>
      <c r="Q365" s="204"/>
    </row>
    <row collapsed="false" customFormat="false" customHeight="false" hidden="false" ht="15" outlineLevel="0" r="366">
      <c r="A366" s="201" t="s">
        <v>2676</v>
      </c>
      <c r="B366" s="201" t="n">
        <v>650603</v>
      </c>
      <c r="C366" s="201" t="s">
        <v>2074</v>
      </c>
      <c r="D366" s="201" t="s">
        <v>1996</v>
      </c>
      <c r="E366" s="202" t="n">
        <v>2153</v>
      </c>
      <c r="F366" s="201" t="s">
        <v>1929</v>
      </c>
      <c r="G366" s="203" t="s">
        <v>73</v>
      </c>
      <c r="H366" s="203" t="s">
        <v>2024</v>
      </c>
      <c r="I366" s="201" t="s">
        <v>2075</v>
      </c>
      <c r="J366" s="201" t="s">
        <v>201</v>
      </c>
      <c r="K366" s="202" t="n">
        <v>13</v>
      </c>
      <c r="L366" s="201" t="n">
        <v>0</v>
      </c>
      <c r="M366" s="201" t="n">
        <v>0</v>
      </c>
      <c r="N366" s="201" t="s">
        <v>437</v>
      </c>
      <c r="O366" s="62"/>
      <c r="P366" s="62"/>
      <c r="Q366" s="204"/>
    </row>
    <row collapsed="false" customFormat="false" customHeight="false" hidden="false" ht="15" outlineLevel="0" r="367">
      <c r="A367" s="201" t="s">
        <v>2677</v>
      </c>
      <c r="B367" s="201" t="n">
        <v>650604</v>
      </c>
      <c r="C367" s="201" t="s">
        <v>2343</v>
      </c>
      <c r="D367" s="201" t="s">
        <v>1996</v>
      </c>
      <c r="E367" s="202" t="n">
        <v>2120</v>
      </c>
      <c r="F367" s="201" t="s">
        <v>1929</v>
      </c>
      <c r="G367" s="203" t="s">
        <v>446</v>
      </c>
      <c r="H367" s="203" t="s">
        <v>2046</v>
      </c>
      <c r="I367" s="201" t="s">
        <v>2344</v>
      </c>
      <c r="J367" s="201" t="s">
        <v>261</v>
      </c>
      <c r="K367" s="202" t="n">
        <v>9</v>
      </c>
      <c r="L367" s="201" t="n">
        <v>0</v>
      </c>
      <c r="M367" s="201" t="n">
        <v>0</v>
      </c>
      <c r="N367" s="201" t="s">
        <v>437</v>
      </c>
      <c r="O367" s="62"/>
      <c r="P367" s="62"/>
      <c r="Q367" s="204"/>
    </row>
    <row collapsed="false" customFormat="false" customHeight="false" hidden="false" ht="15" outlineLevel="0" r="368">
      <c r="A368" s="201" t="s">
        <v>508</v>
      </c>
      <c r="B368" s="201" t="n">
        <v>650605</v>
      </c>
      <c r="C368" s="201" t="s">
        <v>2678</v>
      </c>
      <c r="D368" s="201" t="s">
        <v>2020</v>
      </c>
      <c r="E368" s="202" t="n">
        <v>3113</v>
      </c>
      <c r="F368" s="201" t="s">
        <v>449</v>
      </c>
      <c r="G368" s="203" t="s">
        <v>444</v>
      </c>
      <c r="H368" s="207" t="s">
        <v>2021</v>
      </c>
      <c r="I368" s="201" t="s">
        <v>2679</v>
      </c>
      <c r="J368" s="201" t="s">
        <v>266</v>
      </c>
      <c r="K368" s="202" t="n">
        <v>7</v>
      </c>
      <c r="L368" s="201" t="n">
        <v>4</v>
      </c>
      <c r="M368" s="201" t="n">
        <v>4</v>
      </c>
      <c r="N368" s="201" t="s">
        <v>437</v>
      </c>
      <c r="O368" s="62" t="n">
        <f aca="false">+VLOOKUP(B368,Hoja3!$A:$C,2,0)</f>
        <v>650171</v>
      </c>
      <c r="P368" s="62" t="str">
        <f aca="false">+VLOOKUP(O368,Hoja5!$B$401:$C$796,2,0)</f>
        <v>_FILIAL VILLA MARÍA</v>
      </c>
      <c r="Q368" s="204"/>
    </row>
    <row collapsed="false" customFormat="false" customHeight="false" hidden="false" ht="15" outlineLevel="0" r="369">
      <c r="A369" s="201" t="s">
        <v>537</v>
      </c>
      <c r="B369" s="201" t="n">
        <v>650606</v>
      </c>
      <c r="C369" s="201" t="s">
        <v>2171</v>
      </c>
      <c r="D369" s="201" t="s">
        <v>2020</v>
      </c>
      <c r="E369" s="202" t="n">
        <v>3395</v>
      </c>
      <c r="F369" s="201" t="s">
        <v>449</v>
      </c>
      <c r="G369" s="203" t="s">
        <v>444</v>
      </c>
      <c r="H369" s="207" t="s">
        <v>2021</v>
      </c>
      <c r="I369" s="201" t="s">
        <v>2172</v>
      </c>
      <c r="J369" s="201" t="s">
        <v>362</v>
      </c>
      <c r="K369" s="202" t="n">
        <v>7</v>
      </c>
      <c r="L369" s="201" t="n">
        <v>12</v>
      </c>
      <c r="M369" s="201" t="n">
        <v>12</v>
      </c>
      <c r="N369" s="201" t="s">
        <v>437</v>
      </c>
      <c r="O369" s="62" t="n">
        <f aca="false">+VLOOKUP(B369,Hoja3!$A:$C,2,0)</f>
        <v>650175</v>
      </c>
      <c r="P369" s="62" t="str">
        <f aca="false">+VLOOKUP(O369,Hoja5!$B$401:$C$796,2,0)</f>
        <v>_FILIAL RIO CUARTO</v>
      </c>
      <c r="Q369" s="204"/>
    </row>
    <row collapsed="false" customFormat="false" customHeight="false" hidden="false" ht="15" outlineLevel="0" r="370">
      <c r="A370" s="201" t="s">
        <v>2680</v>
      </c>
      <c r="B370" s="201" t="n">
        <v>650607</v>
      </c>
      <c r="C370" s="201" t="s">
        <v>2681</v>
      </c>
      <c r="D370" s="201" t="s">
        <v>1996</v>
      </c>
      <c r="E370" s="202" t="n">
        <v>2739</v>
      </c>
      <c r="F370" s="201" t="s">
        <v>1929</v>
      </c>
      <c r="G370" s="203" t="s">
        <v>446</v>
      </c>
      <c r="H370" s="203" t="s">
        <v>2046</v>
      </c>
      <c r="I370" s="201" t="s">
        <v>2170</v>
      </c>
      <c r="J370" s="201" t="s">
        <v>240</v>
      </c>
      <c r="K370" s="202" t="n">
        <v>9</v>
      </c>
      <c r="L370" s="201" t="n">
        <v>0</v>
      </c>
      <c r="M370" s="201" t="n">
        <v>0</v>
      </c>
      <c r="N370" s="201" t="s">
        <v>437</v>
      </c>
      <c r="O370" s="62"/>
      <c r="P370" s="62"/>
      <c r="Q370" s="204"/>
    </row>
    <row collapsed="false" customFormat="false" customHeight="false" hidden="false" ht="15" outlineLevel="0" r="371">
      <c r="A371" s="201" t="s">
        <v>2682</v>
      </c>
      <c r="B371" s="201" t="n">
        <v>650608</v>
      </c>
      <c r="C371" s="201" t="s">
        <v>2683</v>
      </c>
      <c r="D371" s="201" t="s">
        <v>2424</v>
      </c>
      <c r="E371" s="202" t="n">
        <v>2012</v>
      </c>
      <c r="F371" s="201" t="s">
        <v>1929</v>
      </c>
      <c r="G371" s="203" t="s">
        <v>448</v>
      </c>
      <c r="H371" s="203" t="s">
        <v>2425</v>
      </c>
      <c r="I371" s="201" t="s">
        <v>2684</v>
      </c>
      <c r="J371" s="201" t="s">
        <v>401</v>
      </c>
      <c r="K371" s="202" t="n">
        <v>12</v>
      </c>
      <c r="L371" s="201" t="n">
        <v>0</v>
      </c>
      <c r="M371" s="201" t="n">
        <v>0</v>
      </c>
      <c r="N371" s="201" t="s">
        <v>437</v>
      </c>
      <c r="O371" s="62"/>
      <c r="P371" s="62"/>
      <c r="Q371" s="204"/>
    </row>
    <row collapsed="false" customFormat="false" customHeight="false" hidden="false" ht="15" outlineLevel="0" r="372">
      <c r="A372" s="201" t="s">
        <v>565</v>
      </c>
      <c r="B372" s="201" t="n">
        <v>650610</v>
      </c>
      <c r="C372" s="201" t="s">
        <v>2685</v>
      </c>
      <c r="D372" s="201" t="s">
        <v>1929</v>
      </c>
      <c r="E372" s="202" t="n">
        <v>3121</v>
      </c>
      <c r="F372" s="201" t="s">
        <v>449</v>
      </c>
      <c r="G372" s="203" t="s">
        <v>1941</v>
      </c>
      <c r="H372" s="203" t="s">
        <v>1942</v>
      </c>
      <c r="I372" s="201" t="s">
        <v>2542</v>
      </c>
      <c r="J372" s="201" t="s">
        <v>185</v>
      </c>
      <c r="K372" s="202" t="n">
        <v>2</v>
      </c>
      <c r="L372" s="201" t="n">
        <v>25</v>
      </c>
      <c r="M372" s="201" t="n">
        <v>25</v>
      </c>
      <c r="N372" s="201" t="s">
        <v>437</v>
      </c>
      <c r="O372" s="62" t="n">
        <f aca="false">+VLOOKUP(B372,Hoja3!$A:$C,2,0)</f>
        <v>650070</v>
      </c>
      <c r="P372" s="62" t="str">
        <f aca="false">+VLOOKUP(O372,Hoja5!$B$401:$C$796,2,0)</f>
        <v>_FILIAL TRES ARROYOS</v>
      </c>
      <c r="Q372" s="204"/>
    </row>
    <row collapsed="false" customFormat="false" customHeight="false" hidden="false" ht="15" outlineLevel="0" r="373">
      <c r="A373" s="201" t="s">
        <v>2686</v>
      </c>
      <c r="B373" s="201" t="n">
        <v>650611</v>
      </c>
      <c r="C373" s="201" t="s">
        <v>2687</v>
      </c>
      <c r="D373" s="201" t="s">
        <v>2424</v>
      </c>
      <c r="E373" s="202" t="n">
        <v>2026</v>
      </c>
      <c r="F373" s="201" t="s">
        <v>1929</v>
      </c>
      <c r="G373" s="203" t="s">
        <v>448</v>
      </c>
      <c r="H373" s="203" t="s">
        <v>2425</v>
      </c>
      <c r="I373" s="201" t="s">
        <v>2688</v>
      </c>
      <c r="J373" s="201" t="s">
        <v>399</v>
      </c>
      <c r="K373" s="202" t="n">
        <v>12</v>
      </c>
      <c r="L373" s="201" t="n">
        <v>0</v>
      </c>
      <c r="M373" s="201" t="n">
        <v>0</v>
      </c>
      <c r="N373" s="201" t="s">
        <v>437</v>
      </c>
      <c r="O373" s="62"/>
      <c r="P373" s="62"/>
      <c r="Q373" s="204"/>
    </row>
    <row collapsed="false" customFormat="false" customHeight="false" hidden="false" ht="15" outlineLevel="0" r="374">
      <c r="A374" s="201" t="s">
        <v>2689</v>
      </c>
      <c r="B374" s="201" t="n">
        <v>650612</v>
      </c>
      <c r="C374" s="201" t="s">
        <v>2139</v>
      </c>
      <c r="D374" s="201" t="s">
        <v>1996</v>
      </c>
      <c r="E374" s="202" t="n">
        <v>3171</v>
      </c>
      <c r="F374" s="201" t="s">
        <v>1929</v>
      </c>
      <c r="G374" s="203" t="s">
        <v>446</v>
      </c>
      <c r="H374" s="203" t="s">
        <v>2046</v>
      </c>
      <c r="I374" s="201" t="s">
        <v>2140</v>
      </c>
      <c r="J374" s="201" t="s">
        <v>235</v>
      </c>
      <c r="K374" s="202" t="n">
        <v>9</v>
      </c>
      <c r="L374" s="201" t="n">
        <v>0</v>
      </c>
      <c r="M374" s="201" t="n">
        <v>0</v>
      </c>
      <c r="N374" s="201" t="s">
        <v>437</v>
      </c>
      <c r="O374" s="62"/>
      <c r="P374" s="62"/>
      <c r="Q374" s="204"/>
    </row>
    <row collapsed="false" customFormat="false" customHeight="false" hidden="false" ht="15" outlineLevel="0" r="375">
      <c r="A375" s="201" t="s">
        <v>2690</v>
      </c>
      <c r="B375" s="201" t="n">
        <v>650613</v>
      </c>
      <c r="C375" s="201" t="s">
        <v>2074</v>
      </c>
      <c r="D375" s="201" t="s">
        <v>1996</v>
      </c>
      <c r="E375" s="202" t="n">
        <v>2153</v>
      </c>
      <c r="F375" s="201" t="s">
        <v>1996</v>
      </c>
      <c r="G375" s="203" t="s">
        <v>73</v>
      </c>
      <c r="H375" s="203" t="s">
        <v>2024</v>
      </c>
      <c r="I375" s="201" t="s">
        <v>2075</v>
      </c>
      <c r="J375" s="201" t="s">
        <v>201</v>
      </c>
      <c r="K375" s="202" t="n">
        <v>13</v>
      </c>
      <c r="L375" s="201" t="n">
        <v>0</v>
      </c>
      <c r="M375" s="201" t="n">
        <v>0</v>
      </c>
      <c r="N375" s="201" t="s">
        <v>437</v>
      </c>
      <c r="O375" s="62"/>
      <c r="P375" s="62"/>
      <c r="Q375" s="204"/>
    </row>
    <row collapsed="false" customFormat="false" customHeight="false" hidden="false" ht="15" outlineLevel="0" r="376">
      <c r="A376" s="201" t="s">
        <v>2691</v>
      </c>
      <c r="B376" s="201" t="n">
        <v>650614</v>
      </c>
      <c r="C376" s="201" t="s">
        <v>2692</v>
      </c>
      <c r="D376" s="201" t="s">
        <v>2382</v>
      </c>
      <c r="E376" s="202" t="n">
        <v>2086</v>
      </c>
      <c r="F376" s="201" t="s">
        <v>1929</v>
      </c>
      <c r="G376" s="203" t="s">
        <v>466</v>
      </c>
      <c r="H376" s="203" t="s">
        <v>2369</v>
      </c>
      <c r="I376" s="201" t="s">
        <v>2693</v>
      </c>
      <c r="J376" s="201" t="s">
        <v>387</v>
      </c>
      <c r="K376" s="202" t="n">
        <v>11</v>
      </c>
      <c r="L376" s="201" t="n">
        <v>0</v>
      </c>
      <c r="M376" s="201" t="n">
        <v>0</v>
      </c>
      <c r="N376" s="201" t="s">
        <v>437</v>
      </c>
      <c r="O376" s="62"/>
      <c r="P376" s="62"/>
      <c r="Q376" s="204"/>
    </row>
    <row collapsed="false" customFormat="false" customHeight="false" hidden="false" ht="15" outlineLevel="0" r="377">
      <c r="A377" s="201" t="s">
        <v>811</v>
      </c>
      <c r="B377" s="201" t="n">
        <v>650615</v>
      </c>
      <c r="C377" s="201" t="s">
        <v>2496</v>
      </c>
      <c r="D377" s="201" t="s">
        <v>2382</v>
      </c>
      <c r="E377" s="202" t="n">
        <v>2072</v>
      </c>
      <c r="F377" s="201" t="s">
        <v>449</v>
      </c>
      <c r="G377" s="203" t="s">
        <v>466</v>
      </c>
      <c r="H377" s="203" t="s">
        <v>2369</v>
      </c>
      <c r="I377" s="201" t="s">
        <v>2370</v>
      </c>
      <c r="J377" s="201" t="s">
        <v>392</v>
      </c>
      <c r="K377" s="202" t="n">
        <v>11</v>
      </c>
      <c r="L377" s="201" t="n">
        <v>850</v>
      </c>
      <c r="M377" s="201" t="n">
        <v>850</v>
      </c>
      <c r="N377" s="201" t="s">
        <v>438</v>
      </c>
      <c r="O377" s="62" t="n">
        <f aca="false">+VLOOKUP(B377,Hoja3!$A:$C,2,0)</f>
        <v>650615</v>
      </c>
      <c r="P377" s="62" t="str">
        <f aca="false">+VLOOKUP(O377,Hoja5!$B$401:$C$796,2,0)</f>
        <v>_FILIAL CIPOLLETTI</v>
      </c>
      <c r="Q377" s="204"/>
    </row>
    <row collapsed="false" customFormat="false" customHeight="false" hidden="false" ht="15" outlineLevel="0" r="378">
      <c r="A378" s="201" t="s">
        <v>838</v>
      </c>
      <c r="B378" s="201" t="n">
        <v>650616</v>
      </c>
      <c r="C378" s="201" t="s">
        <v>2659</v>
      </c>
      <c r="D378" s="201" t="s">
        <v>2382</v>
      </c>
      <c r="E378" s="202" t="n">
        <v>2075</v>
      </c>
      <c r="F378" s="201" t="s">
        <v>449</v>
      </c>
      <c r="G378" s="203" t="s">
        <v>466</v>
      </c>
      <c r="H378" s="203" t="s">
        <v>2369</v>
      </c>
      <c r="I378" s="201" t="s">
        <v>2660</v>
      </c>
      <c r="J378" s="201" t="s">
        <v>388</v>
      </c>
      <c r="K378" s="202" t="n">
        <v>11</v>
      </c>
      <c r="L378" s="201" t="n">
        <v>2166</v>
      </c>
      <c r="M378" s="201" t="n">
        <v>2182</v>
      </c>
      <c r="N378" s="201" t="s">
        <v>438</v>
      </c>
      <c r="O378" s="62" t="n">
        <f aca="false">+VLOOKUP(B378,Hoja3!$A:$C,2,0)</f>
        <v>650616</v>
      </c>
      <c r="P378" s="62" t="str">
        <f aca="false">+VLOOKUP(O378,Hoja5!$B$401:$C$796,2,0)</f>
        <v>_FILIAL GRAL. ROCA</v>
      </c>
      <c r="Q378" s="204"/>
    </row>
    <row collapsed="false" customFormat="false" customHeight="false" hidden="false" ht="15" outlineLevel="0" r="379">
      <c r="A379" s="201" t="s">
        <v>2694</v>
      </c>
      <c r="B379" s="201" t="n">
        <v>650617</v>
      </c>
      <c r="C379" s="201" t="s">
        <v>2512</v>
      </c>
      <c r="D379" s="201" t="s">
        <v>2424</v>
      </c>
      <c r="E379" s="202" t="n">
        <v>2024</v>
      </c>
      <c r="F379" s="201" t="s">
        <v>1996</v>
      </c>
      <c r="G379" s="203" t="s">
        <v>448</v>
      </c>
      <c r="H379" s="203" t="s">
        <v>2425</v>
      </c>
      <c r="I379" s="201" t="s">
        <v>2513</v>
      </c>
      <c r="J379" s="201" t="s">
        <v>396</v>
      </c>
      <c r="K379" s="202" t="n">
        <v>12</v>
      </c>
      <c r="L379" s="201" t="n">
        <v>0</v>
      </c>
      <c r="M379" s="201" t="n">
        <v>0</v>
      </c>
      <c r="N379" s="201" t="s">
        <v>437</v>
      </c>
      <c r="O379" s="62"/>
      <c r="P379" s="62"/>
      <c r="Q379" s="204"/>
    </row>
    <row collapsed="false" customFormat="false" customHeight="false" hidden="false" ht="15" outlineLevel="0" r="380">
      <c r="A380" s="201" t="s">
        <v>2695</v>
      </c>
      <c r="B380" s="201" t="n">
        <v>650618</v>
      </c>
      <c r="C380" s="201" t="s">
        <v>2169</v>
      </c>
      <c r="D380" s="201" t="s">
        <v>1996</v>
      </c>
      <c r="E380" s="202" t="n">
        <v>2690</v>
      </c>
      <c r="F380" s="201" t="s">
        <v>1929</v>
      </c>
      <c r="G380" s="203" t="s">
        <v>446</v>
      </c>
      <c r="H380" s="203" t="s">
        <v>2046</v>
      </c>
      <c r="I380" s="201" t="s">
        <v>2170</v>
      </c>
      <c r="J380" s="201" t="s">
        <v>241</v>
      </c>
      <c r="K380" s="202" t="n">
        <v>9</v>
      </c>
      <c r="L380" s="201" t="n">
        <v>0</v>
      </c>
      <c r="M380" s="201" t="n">
        <v>0</v>
      </c>
      <c r="N380" s="201" t="s">
        <v>437</v>
      </c>
      <c r="O380" s="62"/>
      <c r="P380" s="62"/>
      <c r="Q380" s="204"/>
    </row>
    <row collapsed="false" customFormat="false" customHeight="false" hidden="false" ht="15" outlineLevel="0" r="381">
      <c r="A381" s="201" t="s">
        <v>2696</v>
      </c>
      <c r="B381" s="201" t="n">
        <v>650619</v>
      </c>
      <c r="C381" s="201" t="s">
        <v>2697</v>
      </c>
      <c r="D381" s="201" t="s">
        <v>1996</v>
      </c>
      <c r="E381" s="202" t="n">
        <v>2141</v>
      </c>
      <c r="F381" s="201" t="s">
        <v>1929</v>
      </c>
      <c r="G381" s="203" t="s">
        <v>446</v>
      </c>
      <c r="H381" s="203" t="s">
        <v>2046</v>
      </c>
      <c r="I381" s="201" t="s">
        <v>2698</v>
      </c>
      <c r="J381" s="201" t="s">
        <v>262</v>
      </c>
      <c r="K381" s="202" t="n">
        <v>9</v>
      </c>
      <c r="L381" s="201" t="n">
        <v>0</v>
      </c>
      <c r="M381" s="201" t="n">
        <v>0</v>
      </c>
      <c r="N381" s="201" t="s">
        <v>437</v>
      </c>
      <c r="O381" s="62"/>
      <c r="P381" s="62"/>
      <c r="Q381" s="204"/>
    </row>
    <row collapsed="false" customFormat="false" customHeight="false" hidden="false" ht="15" outlineLevel="0" r="382">
      <c r="A382" s="201" t="s">
        <v>2699</v>
      </c>
      <c r="B382" s="201" t="n">
        <v>650620</v>
      </c>
      <c r="C382" s="201" t="s">
        <v>2697</v>
      </c>
      <c r="D382" s="201" t="s">
        <v>1996</v>
      </c>
      <c r="E382" s="202" t="n">
        <v>2141</v>
      </c>
      <c r="F382" s="201" t="s">
        <v>1929</v>
      </c>
      <c r="G382" s="203" t="s">
        <v>446</v>
      </c>
      <c r="H382" s="203" t="s">
        <v>2046</v>
      </c>
      <c r="I382" s="201" t="s">
        <v>2698</v>
      </c>
      <c r="J382" s="201" t="s">
        <v>262</v>
      </c>
      <c r="K382" s="202" t="n">
        <v>9</v>
      </c>
      <c r="L382" s="201" t="n">
        <v>0</v>
      </c>
      <c r="M382" s="201" t="n">
        <v>0</v>
      </c>
      <c r="N382" s="201" t="s">
        <v>437</v>
      </c>
      <c r="O382" s="62"/>
      <c r="P382" s="62"/>
      <c r="Q382" s="204"/>
    </row>
    <row collapsed="false" customFormat="false" customHeight="false" hidden="false" ht="15" outlineLevel="0" r="383">
      <c r="A383" s="201" t="s">
        <v>601</v>
      </c>
      <c r="B383" s="201" t="n">
        <v>650621</v>
      </c>
      <c r="C383" s="201" t="s">
        <v>2700</v>
      </c>
      <c r="D383" s="201" t="s">
        <v>2020</v>
      </c>
      <c r="E383" s="202" t="n">
        <v>3184</v>
      </c>
      <c r="F383" s="201" t="s">
        <v>449</v>
      </c>
      <c r="G383" s="203" t="s">
        <v>443</v>
      </c>
      <c r="H383" s="203" t="s">
        <v>1938</v>
      </c>
      <c r="I383" s="201" t="s">
        <v>2152</v>
      </c>
      <c r="J383" s="201" t="s">
        <v>349</v>
      </c>
      <c r="K383" s="202" t="n">
        <v>5</v>
      </c>
      <c r="L383" s="201" t="n">
        <v>44</v>
      </c>
      <c r="M383" s="201" t="n">
        <v>37</v>
      </c>
      <c r="N383" s="201" t="s">
        <v>437</v>
      </c>
      <c r="O383" s="62" t="n">
        <f aca="false">+VLOOKUP(B383,Hoja3!$A:$C,2,0)</f>
        <v>650175</v>
      </c>
      <c r="P383" s="62" t="str">
        <f aca="false">+VLOOKUP(O383,Hoja5!$B$401:$C$796,2,0)</f>
        <v>_FILIAL RIO CUARTO</v>
      </c>
      <c r="Q383" s="204"/>
    </row>
    <row collapsed="false" customFormat="false" customHeight="false" hidden="false" ht="15" outlineLevel="0" r="384">
      <c r="A384" s="201" t="s">
        <v>2701</v>
      </c>
      <c r="B384" s="201" t="n">
        <v>650622</v>
      </c>
      <c r="C384" s="201" t="s">
        <v>2074</v>
      </c>
      <c r="D384" s="201" t="s">
        <v>1996</v>
      </c>
      <c r="E384" s="202" t="n">
        <v>2153</v>
      </c>
      <c r="F384" s="201" t="s">
        <v>1929</v>
      </c>
      <c r="G384" s="203" t="s">
        <v>73</v>
      </c>
      <c r="H384" s="203" t="s">
        <v>2024</v>
      </c>
      <c r="I384" s="201" t="s">
        <v>2075</v>
      </c>
      <c r="J384" s="201" t="s">
        <v>201</v>
      </c>
      <c r="K384" s="202" t="n">
        <v>13</v>
      </c>
      <c r="L384" s="201" t="n">
        <v>0</v>
      </c>
      <c r="M384" s="201" t="n">
        <v>0</v>
      </c>
      <c r="N384" s="201" t="s">
        <v>437</v>
      </c>
      <c r="O384" s="62"/>
      <c r="P384" s="62"/>
      <c r="Q384" s="204"/>
    </row>
    <row collapsed="false" customFormat="false" customHeight="false" hidden="false" ht="15" outlineLevel="0" r="385">
      <c r="A385" s="201" t="s">
        <v>469</v>
      </c>
      <c r="B385" s="201" t="n">
        <v>650623</v>
      </c>
      <c r="C385" s="201" t="s">
        <v>2551</v>
      </c>
      <c r="D385" s="201" t="s">
        <v>2535</v>
      </c>
      <c r="E385" s="202" t="n">
        <v>2197</v>
      </c>
      <c r="F385" s="201" t="s">
        <v>449</v>
      </c>
      <c r="G385" s="203" t="s">
        <v>466</v>
      </c>
      <c r="H385" s="203" t="s">
        <v>2369</v>
      </c>
      <c r="I385" s="201" t="s">
        <v>2552</v>
      </c>
      <c r="J385" s="201" t="s">
        <v>403</v>
      </c>
      <c r="K385" s="202" t="n">
        <v>11</v>
      </c>
      <c r="L385" s="201" t="n">
        <v>0</v>
      </c>
      <c r="M385" s="201" t="n">
        <v>2</v>
      </c>
      <c r="N385" s="201" t="s">
        <v>437</v>
      </c>
      <c r="O385" s="62" t="n">
        <f aca="false">+VLOOKUP(B385,Hoja3!$A:$C,2,0)</f>
        <v>650783</v>
      </c>
      <c r="P385" s="62" t="str">
        <f aca="false">+VLOOKUP(O385,Hoja5!$B$401:$C$796,2,0)</f>
        <v>_FILIAL BARILOCHE</v>
      </c>
      <c r="Q385" s="204"/>
    </row>
    <row collapsed="false" customFormat="false" customHeight="false" hidden="false" ht="15" outlineLevel="0" r="386">
      <c r="A386" s="201" t="s">
        <v>2702</v>
      </c>
      <c r="B386" s="201" t="n">
        <v>650624</v>
      </c>
      <c r="C386" s="201" t="s">
        <v>2703</v>
      </c>
      <c r="D386" s="201" t="s">
        <v>2020</v>
      </c>
      <c r="E386" s="202" t="n">
        <v>2324</v>
      </c>
      <c r="F386" s="201" t="s">
        <v>2569</v>
      </c>
      <c r="G386" s="203" t="s">
        <v>443</v>
      </c>
      <c r="H386" s="203" t="s">
        <v>1938</v>
      </c>
      <c r="I386" s="201" t="s">
        <v>2704</v>
      </c>
      <c r="J386" s="201" t="s">
        <v>369</v>
      </c>
      <c r="K386" s="202" t="n">
        <v>5</v>
      </c>
      <c r="L386" s="201" t="n">
        <v>0</v>
      </c>
      <c r="M386" s="201" t="n">
        <v>0</v>
      </c>
      <c r="N386" s="201" t="s">
        <v>437</v>
      </c>
      <c r="O386" s="62"/>
      <c r="P386" s="62"/>
      <c r="Q386" s="204"/>
    </row>
    <row collapsed="false" customFormat="false" customHeight="false" hidden="false" ht="15" outlineLevel="0" r="387">
      <c r="A387" s="201" t="s">
        <v>505</v>
      </c>
      <c r="B387" s="201" t="n">
        <v>650625</v>
      </c>
      <c r="C387" s="201" t="s">
        <v>2705</v>
      </c>
      <c r="D387" s="201" t="s">
        <v>2020</v>
      </c>
      <c r="E387" s="202" t="n">
        <v>2282</v>
      </c>
      <c r="F387" s="201" t="s">
        <v>449</v>
      </c>
      <c r="G387" s="203" t="s">
        <v>443</v>
      </c>
      <c r="H387" s="203" t="s">
        <v>1938</v>
      </c>
      <c r="I387" s="201" t="s">
        <v>2706</v>
      </c>
      <c r="J387" s="201" t="s">
        <v>329</v>
      </c>
      <c r="K387" s="202" t="n">
        <v>5</v>
      </c>
      <c r="L387" s="201" t="n">
        <v>3</v>
      </c>
      <c r="M387" s="201" t="n">
        <v>2</v>
      </c>
      <c r="N387" s="201" t="s">
        <v>437</v>
      </c>
      <c r="O387" s="62" t="n">
        <f aca="false">+VLOOKUP(B387,Hoja3!$A:$C,2,0)</f>
        <v>650175</v>
      </c>
      <c r="P387" s="62" t="str">
        <f aca="false">+VLOOKUP(O387,Hoja5!$B$401:$C$796,2,0)</f>
        <v>_FILIAL RIO CUARTO</v>
      </c>
      <c r="Q387" s="204"/>
    </row>
    <row collapsed="false" customFormat="false" customHeight="false" hidden="false" ht="15" outlineLevel="0" r="388">
      <c r="A388" s="201" t="s">
        <v>594</v>
      </c>
      <c r="B388" s="201" t="n">
        <v>650626</v>
      </c>
      <c r="C388" s="201" t="s">
        <v>2534</v>
      </c>
      <c r="D388" s="201" t="s">
        <v>2535</v>
      </c>
      <c r="E388" s="202" t="n">
        <v>2206</v>
      </c>
      <c r="F388" s="201" t="s">
        <v>449</v>
      </c>
      <c r="G388" s="203" t="s">
        <v>2264</v>
      </c>
      <c r="H388" s="203" t="s">
        <v>1946</v>
      </c>
      <c r="I388" s="201" t="s">
        <v>2536</v>
      </c>
      <c r="J388" s="201" t="s">
        <v>378</v>
      </c>
      <c r="K388" s="202" t="n">
        <v>4</v>
      </c>
      <c r="L388" s="201" t="n">
        <v>39</v>
      </c>
      <c r="M388" s="201" t="n">
        <v>36</v>
      </c>
      <c r="N388" s="201" t="s">
        <v>437</v>
      </c>
      <c r="O388" s="62" t="n">
        <f aca="false">+VLOOKUP(B388,Hoja3!$A:$C,2,0)</f>
        <v>650809</v>
      </c>
      <c r="P388" s="62" t="str">
        <f aca="false">+VLOOKUP(O388,Hoja5!$B$401:$C$796,2,0)</f>
        <v>_FILIAL PTO.MADRYN</v>
      </c>
      <c r="Q388" s="204"/>
    </row>
    <row collapsed="false" customFormat="false" customHeight="false" hidden="false" ht="15" outlineLevel="0" r="389">
      <c r="A389" s="201" t="s">
        <v>2707</v>
      </c>
      <c r="B389" s="201" t="n">
        <v>650627</v>
      </c>
      <c r="C389" s="201" t="s">
        <v>2708</v>
      </c>
      <c r="D389" s="201" t="s">
        <v>1929</v>
      </c>
      <c r="E389" s="202" t="n">
        <v>1405</v>
      </c>
      <c r="F389" s="201" t="s">
        <v>1929</v>
      </c>
      <c r="G389" s="203" t="s">
        <v>440</v>
      </c>
      <c r="H389" s="203" t="s">
        <v>1946</v>
      </c>
      <c r="I389" s="201" t="s">
        <v>2709</v>
      </c>
      <c r="J389" s="201" t="s">
        <v>163</v>
      </c>
      <c r="K389" s="202" t="n">
        <v>2</v>
      </c>
      <c r="L389" s="201" t="n">
        <v>0</v>
      </c>
      <c r="M389" s="201" t="n">
        <v>0</v>
      </c>
      <c r="N389" s="201" t="s">
        <v>437</v>
      </c>
      <c r="O389" s="62"/>
      <c r="P389" s="62"/>
      <c r="Q389" s="204"/>
    </row>
    <row collapsed="false" customFormat="false" customHeight="false" hidden="false" ht="15" outlineLevel="0" r="390">
      <c r="A390" s="201" t="s">
        <v>629</v>
      </c>
      <c r="B390" s="201" t="n">
        <v>650628</v>
      </c>
      <c r="C390" s="201" t="s">
        <v>2629</v>
      </c>
      <c r="D390" s="201" t="s">
        <v>1929</v>
      </c>
      <c r="E390" s="202" t="n">
        <v>3104</v>
      </c>
      <c r="F390" s="201" t="s">
        <v>449</v>
      </c>
      <c r="G390" s="203" t="s">
        <v>440</v>
      </c>
      <c r="H390" s="203" t="s">
        <v>1946</v>
      </c>
      <c r="I390" s="201" t="s">
        <v>2414</v>
      </c>
      <c r="J390" s="201" t="s">
        <v>238</v>
      </c>
      <c r="K390" s="202" t="n">
        <v>2</v>
      </c>
      <c r="L390" s="201" t="n">
        <v>59</v>
      </c>
      <c r="M390" s="201" t="n">
        <v>0</v>
      </c>
      <c r="N390" s="201" t="s">
        <v>437</v>
      </c>
      <c r="O390" s="62" t="n">
        <v>650070</v>
      </c>
      <c r="P390" s="62" t="str">
        <f aca="false">+VLOOKUP(O390,Hoja5!$B$401:$C$796,2,0)</f>
        <v>_FILIAL TRES ARROYOS</v>
      </c>
      <c r="Q390" s="204"/>
    </row>
    <row collapsed="false" customFormat="false" customHeight="false" hidden="false" ht="15" outlineLevel="0" r="391">
      <c r="A391" s="201" t="s">
        <v>2710</v>
      </c>
      <c r="B391" s="201" t="n">
        <v>650629</v>
      </c>
      <c r="C391" s="201" t="s">
        <v>2711</v>
      </c>
      <c r="D391" s="201" t="s">
        <v>2535</v>
      </c>
      <c r="E391" s="202" t="n">
        <v>2765</v>
      </c>
      <c r="F391" s="201" t="s">
        <v>1929</v>
      </c>
      <c r="G391" s="203" t="s">
        <v>2264</v>
      </c>
      <c r="H391" s="203" t="s">
        <v>1946</v>
      </c>
      <c r="I391" s="201" t="s">
        <v>2712</v>
      </c>
      <c r="J391" s="201" t="s">
        <v>390</v>
      </c>
      <c r="K391" s="202" t="n">
        <v>4</v>
      </c>
      <c r="L391" s="201" t="n">
        <v>0</v>
      </c>
      <c r="M391" s="201" t="n">
        <v>0</v>
      </c>
      <c r="N391" s="201" t="s">
        <v>437</v>
      </c>
      <c r="O391" s="62"/>
      <c r="P391" s="62"/>
      <c r="Q391" s="204"/>
    </row>
    <row collapsed="false" customFormat="false" customHeight="false" hidden="false" ht="15" outlineLevel="0" r="392">
      <c r="A392" s="201" t="s">
        <v>2713</v>
      </c>
      <c r="B392" s="201" t="n">
        <v>650630</v>
      </c>
      <c r="C392" s="201" t="s">
        <v>2378</v>
      </c>
      <c r="D392" s="201" t="s">
        <v>1929</v>
      </c>
      <c r="E392" s="202" t="n">
        <v>1318</v>
      </c>
      <c r="F392" s="201" t="s">
        <v>1929</v>
      </c>
      <c r="G392" s="203" t="s">
        <v>440</v>
      </c>
      <c r="H392" s="203" t="s">
        <v>1946</v>
      </c>
      <c r="I392" s="201" t="s">
        <v>2379</v>
      </c>
      <c r="J392" s="201" t="s">
        <v>134</v>
      </c>
      <c r="K392" s="202" t="n">
        <v>2</v>
      </c>
      <c r="L392" s="201" t="n">
        <v>0</v>
      </c>
      <c r="M392" s="201" t="n">
        <v>0</v>
      </c>
      <c r="N392" s="201" t="s">
        <v>437</v>
      </c>
      <c r="O392" s="62"/>
      <c r="P392" s="62"/>
      <c r="Q392" s="204"/>
    </row>
    <row collapsed="false" customFormat="false" customHeight="false" hidden="false" ht="15" outlineLevel="0" r="393">
      <c r="A393" s="201" t="s">
        <v>513</v>
      </c>
      <c r="B393" s="201" t="n">
        <v>650631</v>
      </c>
      <c r="C393" s="201" t="s">
        <v>2236</v>
      </c>
      <c r="D393" s="201" t="s">
        <v>2198</v>
      </c>
      <c r="E393" s="202" t="n">
        <v>1998</v>
      </c>
      <c r="F393" s="201" t="s">
        <v>449</v>
      </c>
      <c r="G393" s="203" t="s">
        <v>439</v>
      </c>
      <c r="H393" s="203" t="s">
        <v>2002</v>
      </c>
      <c r="I393" s="201" t="s">
        <v>2237</v>
      </c>
      <c r="J393" s="201" t="s">
        <v>359</v>
      </c>
      <c r="K393" s="202" t="n">
        <v>1</v>
      </c>
      <c r="L393" s="201" t="n">
        <v>5</v>
      </c>
      <c r="M393" s="201" t="n">
        <v>5</v>
      </c>
      <c r="N393" s="201" t="s">
        <v>437</v>
      </c>
      <c r="O393" s="62" t="n">
        <f aca="false">+VLOOKUP(B393,Hoja3!$A:$C,2,0)</f>
        <v>650226</v>
      </c>
      <c r="P393" s="62" t="str">
        <f aca="false">+VLOOKUP(O393,Hoja5!$B$401:$C$796,2,0)</f>
        <v>_FILIAL SANTA ROSA</v>
      </c>
      <c r="Q393" s="204"/>
    </row>
    <row collapsed="false" customFormat="false" customHeight="false" hidden="false" ht="15" outlineLevel="0" r="394">
      <c r="A394" s="201" t="s">
        <v>2714</v>
      </c>
      <c r="B394" s="201" t="n">
        <v>650632</v>
      </c>
      <c r="C394" s="201" t="s">
        <v>2715</v>
      </c>
      <c r="D394" s="201" t="s">
        <v>1929</v>
      </c>
      <c r="E394" s="202" t="n">
        <v>3193</v>
      </c>
      <c r="F394" s="201" t="s">
        <v>1996</v>
      </c>
      <c r="G394" s="203" t="s">
        <v>454</v>
      </c>
      <c r="H394" s="203" t="s">
        <v>1930</v>
      </c>
      <c r="I394" s="201" t="s">
        <v>2097</v>
      </c>
      <c r="J394" s="201" t="s">
        <v>160</v>
      </c>
      <c r="K394" s="202" t="n">
        <v>3</v>
      </c>
      <c r="L394" s="201" t="n">
        <v>0</v>
      </c>
      <c r="M394" s="201" t="n">
        <v>0</v>
      </c>
      <c r="N394" s="201" t="s">
        <v>437</v>
      </c>
      <c r="O394" s="62" t="n">
        <v>650330</v>
      </c>
      <c r="P394" s="62"/>
      <c r="Q394" s="204"/>
    </row>
    <row collapsed="false" customFormat="false" customHeight="false" hidden="false" ht="15" outlineLevel="0" r="395">
      <c r="A395" s="201" t="s">
        <v>798</v>
      </c>
      <c r="B395" s="201" t="n">
        <v>650633</v>
      </c>
      <c r="C395" s="201" t="s">
        <v>2716</v>
      </c>
      <c r="D395" s="201" t="s">
        <v>1929</v>
      </c>
      <c r="E395" s="202" t="n">
        <v>1354</v>
      </c>
      <c r="F395" s="201" t="s">
        <v>449</v>
      </c>
      <c r="G395" s="203" t="s">
        <v>454</v>
      </c>
      <c r="H395" s="203" t="s">
        <v>1930</v>
      </c>
      <c r="I395" s="201" t="s">
        <v>2717</v>
      </c>
      <c r="J395" s="201" t="s">
        <v>175</v>
      </c>
      <c r="K395" s="202" t="n">
        <v>3</v>
      </c>
      <c r="L395" s="201" t="n">
        <v>522</v>
      </c>
      <c r="M395" s="201" t="n">
        <v>498</v>
      </c>
      <c r="N395" s="201" t="s">
        <v>437</v>
      </c>
      <c r="O395" s="62" t="n">
        <f aca="false">+VLOOKUP(B395,Hoja3!$A:$C,2,0)</f>
        <v>650330</v>
      </c>
      <c r="P395" s="62" t="str">
        <f aca="false">+VLOOKUP(O395,Hoja5!$B$401:$C$796,2,0)</f>
        <v>_FILIAL PERGAMINO</v>
      </c>
      <c r="Q395" s="204"/>
    </row>
    <row collapsed="false" customFormat="false" customHeight="false" hidden="false" ht="15" outlineLevel="0" r="396">
      <c r="A396" s="201" t="s">
        <v>578</v>
      </c>
      <c r="B396" s="201" t="n">
        <v>650634</v>
      </c>
      <c r="C396" s="201" t="s">
        <v>2718</v>
      </c>
      <c r="D396" s="201" t="s">
        <v>1929</v>
      </c>
      <c r="E396" s="202" t="n">
        <v>1222</v>
      </c>
      <c r="F396" s="201" t="s">
        <v>449</v>
      </c>
      <c r="G396" s="203" t="s">
        <v>454</v>
      </c>
      <c r="H396" s="203" t="s">
        <v>1930</v>
      </c>
      <c r="I396" s="201" t="s">
        <v>2719</v>
      </c>
      <c r="J396" s="201" t="s">
        <v>146</v>
      </c>
      <c r="K396" s="202" t="n">
        <v>3</v>
      </c>
      <c r="L396" s="201" t="n">
        <v>30</v>
      </c>
      <c r="M396" s="201" t="n">
        <v>32</v>
      </c>
      <c r="N396" s="201" t="s">
        <v>437</v>
      </c>
      <c r="O396" s="62" t="n">
        <f aca="false">+VLOOKUP(B396,Hoja3!$A:$C,2,0)</f>
        <v>650330</v>
      </c>
      <c r="P396" s="62" t="str">
        <f aca="false">+VLOOKUP(O396,Hoja5!$B$401:$C$796,2,0)</f>
        <v>_FILIAL PERGAMINO</v>
      </c>
      <c r="Q396" s="204"/>
    </row>
    <row collapsed="false" customFormat="false" customHeight="false" hidden="false" ht="15" outlineLevel="0" r="397">
      <c r="A397" s="201" t="s">
        <v>2720</v>
      </c>
      <c r="B397" s="201" t="n">
        <v>650635</v>
      </c>
      <c r="C397" s="201" t="s">
        <v>2352</v>
      </c>
      <c r="D397" s="201" t="s">
        <v>2020</v>
      </c>
      <c r="E397" s="202" t="n">
        <v>2316</v>
      </c>
      <c r="F397" s="201" t="s">
        <v>1929</v>
      </c>
      <c r="G397" s="203" t="s">
        <v>446</v>
      </c>
      <c r="H397" s="203" t="s">
        <v>2046</v>
      </c>
      <c r="I397" s="201" t="s">
        <v>2353</v>
      </c>
      <c r="J397" s="201" t="s">
        <v>284</v>
      </c>
      <c r="K397" s="202" t="n">
        <v>9</v>
      </c>
      <c r="L397" s="201" t="n">
        <v>0</v>
      </c>
      <c r="M397" s="201" t="n">
        <v>0</v>
      </c>
      <c r="N397" s="201" t="s">
        <v>437</v>
      </c>
      <c r="O397" s="62"/>
      <c r="P397" s="62"/>
      <c r="Q397" s="204"/>
    </row>
    <row collapsed="false" customFormat="false" customHeight="false" hidden="false" ht="15" outlineLevel="0" r="398">
      <c r="A398" s="201" t="s">
        <v>2721</v>
      </c>
      <c r="B398" s="201" t="n">
        <v>650636</v>
      </c>
      <c r="C398" s="201" t="s">
        <v>2601</v>
      </c>
      <c r="D398" s="201" t="s">
        <v>1929</v>
      </c>
      <c r="E398" s="202" t="n">
        <v>1361</v>
      </c>
      <c r="F398" s="201" t="s">
        <v>1929</v>
      </c>
      <c r="G398" s="203" t="s">
        <v>440</v>
      </c>
      <c r="H398" s="203" t="s">
        <v>1946</v>
      </c>
      <c r="I398" s="201" t="s">
        <v>2602</v>
      </c>
      <c r="J398" s="201" t="s">
        <v>198</v>
      </c>
      <c r="K398" s="202" t="n">
        <v>2</v>
      </c>
      <c r="L398" s="201" t="n">
        <v>0</v>
      </c>
      <c r="M398" s="201" t="n">
        <v>0</v>
      </c>
      <c r="N398" s="201" t="s">
        <v>437</v>
      </c>
      <c r="O398" s="62"/>
      <c r="P398" s="62"/>
      <c r="Q398" s="204"/>
    </row>
    <row collapsed="false" customFormat="false" customHeight="false" hidden="false" ht="15" outlineLevel="0" r="399">
      <c r="A399" s="201" t="s">
        <v>749</v>
      </c>
      <c r="B399" s="201" t="n">
        <v>650637</v>
      </c>
      <c r="C399" s="201" t="s">
        <v>2722</v>
      </c>
      <c r="D399" s="201" t="s">
        <v>2428</v>
      </c>
      <c r="E399" s="202" t="n">
        <v>2214</v>
      </c>
      <c r="F399" s="201" t="s">
        <v>449</v>
      </c>
      <c r="G399" s="203" t="s">
        <v>64</v>
      </c>
      <c r="H399" s="203" t="s">
        <v>2102</v>
      </c>
      <c r="I399" s="201" t="s">
        <v>2723</v>
      </c>
      <c r="J399" s="201" t="s">
        <v>138</v>
      </c>
      <c r="K399" s="202" t="n">
        <v>10</v>
      </c>
      <c r="L399" s="201" t="n">
        <v>237</v>
      </c>
      <c r="M399" s="201" t="n">
        <v>220</v>
      </c>
      <c r="N399" s="201" t="s">
        <v>437</v>
      </c>
      <c r="O399" s="62" t="n">
        <f aca="false">+VLOOKUP(B399,Hoja3!$A:$C,2,0)</f>
        <v>650643</v>
      </c>
      <c r="P399" s="62" t="str">
        <f aca="false">+VLOOKUP(O399,Hoja5!$B$401:$C$796,2,0)</f>
        <v>_FILIAL CORRIENTES</v>
      </c>
      <c r="Q399" s="204"/>
    </row>
    <row collapsed="false" customFormat="false" customHeight="false" hidden="false" ht="15" outlineLevel="0" r="400">
      <c r="A400" s="201" t="s">
        <v>724</v>
      </c>
      <c r="B400" s="201" t="n">
        <v>650638</v>
      </c>
      <c r="C400" s="201" t="s">
        <v>2110</v>
      </c>
      <c r="D400" s="201" t="s">
        <v>2020</v>
      </c>
      <c r="E400" s="202" t="n">
        <v>2266</v>
      </c>
      <c r="F400" s="201" t="s">
        <v>449</v>
      </c>
      <c r="G400" s="203" t="s">
        <v>446</v>
      </c>
      <c r="H400" s="203" t="s">
        <v>2046</v>
      </c>
      <c r="I400" s="201" t="s">
        <v>2111</v>
      </c>
      <c r="J400" s="201" t="s">
        <v>285</v>
      </c>
      <c r="K400" s="202" t="n">
        <v>9</v>
      </c>
      <c r="L400" s="201" t="n">
        <v>166</v>
      </c>
      <c r="M400" s="201" t="n">
        <v>168</v>
      </c>
      <c r="N400" s="201" t="s">
        <v>437</v>
      </c>
      <c r="O400" s="62" t="n">
        <f aca="false">+VLOOKUP(B400,Hoja3!$A:$C,2,0)</f>
        <v>650360</v>
      </c>
      <c r="P400" s="62" t="str">
        <f aca="false">+VLOOKUP(O400,Hoja5!$B$401:$C$796,2,0)</f>
        <v>_FILIAL SAN FRANCISCO</v>
      </c>
      <c r="Q400" s="204"/>
    </row>
    <row collapsed="false" customFormat="false" customHeight="false" hidden="false" ht="15" outlineLevel="0" r="401">
      <c r="A401" s="201" t="s">
        <v>2724</v>
      </c>
      <c r="B401" s="201" t="n">
        <v>650639</v>
      </c>
      <c r="C401" s="201" t="s">
        <v>2725</v>
      </c>
      <c r="D401" s="201" t="s">
        <v>2428</v>
      </c>
      <c r="E401" s="202" t="n">
        <v>2217</v>
      </c>
      <c r="F401" s="201" t="s">
        <v>1996</v>
      </c>
      <c r="G401" s="203" t="s">
        <v>64</v>
      </c>
      <c r="H401" s="203" t="s">
        <v>2102</v>
      </c>
      <c r="I401" s="201" t="s">
        <v>2563</v>
      </c>
      <c r="J401" s="201" t="s">
        <v>103</v>
      </c>
      <c r="K401" s="202" t="n">
        <v>10</v>
      </c>
      <c r="L401" s="201" t="n">
        <v>0</v>
      </c>
      <c r="M401" s="201" t="n">
        <v>0</v>
      </c>
      <c r="N401" s="201" t="s">
        <v>437</v>
      </c>
      <c r="O401" s="62"/>
      <c r="P401" s="62"/>
      <c r="Q401" s="204"/>
    </row>
    <row collapsed="false" customFormat="false" customHeight="false" hidden="false" ht="15" outlineLevel="0" r="402">
      <c r="A402" s="201" t="s">
        <v>2726</v>
      </c>
      <c r="B402" s="201" t="n">
        <v>650640</v>
      </c>
      <c r="C402" s="201" t="s">
        <v>2182</v>
      </c>
      <c r="D402" s="201" t="s">
        <v>1996</v>
      </c>
      <c r="E402" s="202" t="n">
        <v>2088</v>
      </c>
      <c r="F402" s="201" t="s">
        <v>1996</v>
      </c>
      <c r="G402" s="203" t="s">
        <v>73</v>
      </c>
      <c r="H402" s="203" t="s">
        <v>2024</v>
      </c>
      <c r="I402" s="201" t="s">
        <v>2172</v>
      </c>
      <c r="J402" s="201" t="s">
        <v>208</v>
      </c>
      <c r="K402" s="202" t="n">
        <v>13</v>
      </c>
      <c r="L402" s="201" t="n">
        <v>0</v>
      </c>
      <c r="M402" s="201" t="n">
        <v>0</v>
      </c>
      <c r="N402" s="201" t="s">
        <v>437</v>
      </c>
      <c r="O402" s="62"/>
      <c r="P402" s="62"/>
      <c r="Q402" s="204"/>
    </row>
    <row collapsed="false" customFormat="false" customHeight="false" hidden="false" ht="15" outlineLevel="0" r="403">
      <c r="A403" s="201" t="s">
        <v>2727</v>
      </c>
      <c r="B403" s="201" t="n">
        <v>650641</v>
      </c>
      <c r="C403" s="201" t="s">
        <v>2728</v>
      </c>
      <c r="D403" s="201" t="s">
        <v>1996</v>
      </c>
      <c r="E403" s="202" t="n">
        <v>2179</v>
      </c>
      <c r="F403" s="201" t="s">
        <v>1929</v>
      </c>
      <c r="G403" s="203" t="s">
        <v>64</v>
      </c>
      <c r="H403" s="203" t="s">
        <v>2102</v>
      </c>
      <c r="I403" s="201" t="s">
        <v>2729</v>
      </c>
      <c r="J403" s="201" t="s">
        <v>174</v>
      </c>
      <c r="K403" s="202" t="n">
        <v>10</v>
      </c>
      <c r="L403" s="201" t="n">
        <v>0</v>
      </c>
      <c r="M403" s="201" t="n">
        <v>0</v>
      </c>
      <c r="N403" s="201" t="s">
        <v>437</v>
      </c>
      <c r="O403" s="62"/>
      <c r="P403" s="62"/>
      <c r="Q403" s="204"/>
    </row>
    <row collapsed="false" customFormat="false" customHeight="false" hidden="false" ht="15" outlineLevel="0" r="404">
      <c r="A404" s="201" t="s">
        <v>2730</v>
      </c>
      <c r="B404" s="201" t="n">
        <v>650642</v>
      </c>
      <c r="C404" s="201" t="s">
        <v>2731</v>
      </c>
      <c r="D404" s="201" t="s">
        <v>2432</v>
      </c>
      <c r="E404" s="202" t="n">
        <v>3181</v>
      </c>
      <c r="F404" s="201" t="s">
        <v>1929</v>
      </c>
      <c r="G404" s="203" t="s">
        <v>64</v>
      </c>
      <c r="H404" s="203" t="s">
        <v>2102</v>
      </c>
      <c r="I404" s="201" t="s">
        <v>2732</v>
      </c>
      <c r="J404" s="201" t="s">
        <v>141</v>
      </c>
      <c r="K404" s="202" t="n">
        <v>10</v>
      </c>
      <c r="L404" s="201" t="n">
        <v>0</v>
      </c>
      <c r="M404" s="201" t="n">
        <v>0</v>
      </c>
      <c r="N404" s="201" t="s">
        <v>437</v>
      </c>
      <c r="O404" s="62"/>
      <c r="P404" s="62"/>
      <c r="Q404" s="204"/>
    </row>
    <row collapsed="false" customFormat="false" customHeight="false" hidden="false" ht="15" outlineLevel="0" r="405">
      <c r="A405" s="201" t="s">
        <v>746</v>
      </c>
      <c r="B405" s="201" t="n">
        <v>650643</v>
      </c>
      <c r="C405" s="201" t="s">
        <v>2427</v>
      </c>
      <c r="D405" s="201" t="s">
        <v>2428</v>
      </c>
      <c r="E405" s="202" t="n">
        <v>2211</v>
      </c>
      <c r="F405" s="201" t="s">
        <v>449</v>
      </c>
      <c r="G405" s="203" t="s">
        <v>64</v>
      </c>
      <c r="H405" s="203" t="s">
        <v>2102</v>
      </c>
      <c r="I405" s="201" t="s">
        <v>2429</v>
      </c>
      <c r="J405" s="201" t="s">
        <v>125</v>
      </c>
      <c r="K405" s="202" t="n">
        <v>10</v>
      </c>
      <c r="L405" s="201" t="n">
        <v>220</v>
      </c>
      <c r="M405" s="201" t="n">
        <v>219</v>
      </c>
      <c r="N405" s="201" t="s">
        <v>438</v>
      </c>
      <c r="O405" s="62" t="n">
        <f aca="false">+VLOOKUP(B405,Hoja3!$A:$C,2,0)</f>
        <v>650643</v>
      </c>
      <c r="P405" s="62" t="str">
        <f aca="false">+VLOOKUP(O405,Hoja5!$B$401:$C$796,2,0)</f>
        <v>_FILIAL CORRIENTES</v>
      </c>
      <c r="Q405" s="204"/>
    </row>
    <row collapsed="false" customFormat="false" customHeight="false" hidden="false" ht="15" outlineLevel="0" r="406">
      <c r="A406" s="201" t="s">
        <v>2733</v>
      </c>
      <c r="B406" s="201" t="n">
        <v>650644</v>
      </c>
      <c r="C406" s="201" t="s">
        <v>2734</v>
      </c>
      <c r="D406" s="201" t="s">
        <v>2020</v>
      </c>
      <c r="E406" s="202" t="n">
        <v>2756</v>
      </c>
      <c r="F406" s="201" t="s">
        <v>1929</v>
      </c>
      <c r="G406" s="203" t="s">
        <v>444</v>
      </c>
      <c r="H406" s="207" t="s">
        <v>2021</v>
      </c>
      <c r="I406" s="201" t="s">
        <v>2735</v>
      </c>
      <c r="J406" s="201" t="s">
        <v>309</v>
      </c>
      <c r="K406" s="202" t="n">
        <v>7</v>
      </c>
      <c r="L406" s="201" t="n">
        <v>0</v>
      </c>
      <c r="M406" s="201" t="n">
        <v>0</v>
      </c>
      <c r="N406" s="201" t="s">
        <v>437</v>
      </c>
      <c r="O406" s="62"/>
      <c r="P406" s="62"/>
      <c r="Q406" s="204"/>
    </row>
    <row collapsed="false" customFormat="false" customHeight="false" hidden="false" ht="15" outlineLevel="0" r="407">
      <c r="A407" s="201" t="s">
        <v>525</v>
      </c>
      <c r="B407" s="201" t="n">
        <v>650645</v>
      </c>
      <c r="C407" s="201" t="s">
        <v>2531</v>
      </c>
      <c r="D407" s="201" t="s">
        <v>1929</v>
      </c>
      <c r="E407" s="202" t="n">
        <v>1256</v>
      </c>
      <c r="F407" s="201" t="s">
        <v>449</v>
      </c>
      <c r="G407" s="203" t="s">
        <v>454</v>
      </c>
      <c r="H407" s="203" t="s">
        <v>1930</v>
      </c>
      <c r="I407" s="201" t="s">
        <v>2532</v>
      </c>
      <c r="J407" s="201" t="s">
        <v>155</v>
      </c>
      <c r="K407" s="202" t="n">
        <v>3</v>
      </c>
      <c r="L407" s="201" t="n">
        <v>8</v>
      </c>
      <c r="M407" s="201" t="n">
        <v>10</v>
      </c>
      <c r="N407" s="201" t="s">
        <v>437</v>
      </c>
      <c r="O407" s="62" t="n">
        <f aca="false">+VLOOKUP(B407,Hoja3!$A:$C,2,0)</f>
        <v>650330</v>
      </c>
      <c r="P407" s="62" t="str">
        <f aca="false">+VLOOKUP(O407,Hoja5!$B$401:$C$796,2,0)</f>
        <v>_FILIAL PERGAMINO</v>
      </c>
      <c r="Q407" s="204"/>
    </row>
    <row collapsed="false" customFormat="false" customHeight="false" hidden="false" ht="15" outlineLevel="0" r="408">
      <c r="A408" s="201" t="s">
        <v>2736</v>
      </c>
      <c r="B408" s="201" t="n">
        <v>650647</v>
      </c>
      <c r="C408" s="201" t="s">
        <v>2737</v>
      </c>
      <c r="D408" s="201" t="s">
        <v>1929</v>
      </c>
      <c r="E408" s="202" t="n">
        <v>1296</v>
      </c>
      <c r="F408" s="201" t="s">
        <v>1929</v>
      </c>
      <c r="G408" s="203" t="s">
        <v>443</v>
      </c>
      <c r="H408" s="203" t="s">
        <v>1938</v>
      </c>
      <c r="I408" s="201" t="s">
        <v>2505</v>
      </c>
      <c r="J408" s="201" t="s">
        <v>317</v>
      </c>
      <c r="K408" s="202" t="n">
        <v>5</v>
      </c>
      <c r="L408" s="201" t="n">
        <v>0</v>
      </c>
      <c r="M408" s="201" t="n">
        <v>0</v>
      </c>
      <c r="N408" s="201" t="s">
        <v>437</v>
      </c>
      <c r="O408" s="62"/>
      <c r="P408" s="62"/>
      <c r="Q408" s="204"/>
    </row>
    <row collapsed="false" customFormat="false" customHeight="false" hidden="false" ht="15" outlineLevel="0" r="409">
      <c r="A409" s="201" t="s">
        <v>2738</v>
      </c>
      <c r="B409" s="201" t="n">
        <v>650648</v>
      </c>
      <c r="C409" s="201" t="s">
        <v>2253</v>
      </c>
      <c r="D409" s="201" t="s">
        <v>2198</v>
      </c>
      <c r="E409" s="202" t="n">
        <v>3133</v>
      </c>
      <c r="F409" s="201" t="s">
        <v>1929</v>
      </c>
      <c r="G409" s="203" t="s">
        <v>439</v>
      </c>
      <c r="H409" s="203" t="s">
        <v>2002</v>
      </c>
      <c r="I409" s="201" t="s">
        <v>2254</v>
      </c>
      <c r="J409" s="201" t="s">
        <v>360</v>
      </c>
      <c r="K409" s="202" t="n">
        <v>1</v>
      </c>
      <c r="L409" s="201" t="n">
        <v>0</v>
      </c>
      <c r="M409" s="201" t="n">
        <v>0</v>
      </c>
      <c r="N409" s="201" t="s">
        <v>437</v>
      </c>
      <c r="O409" s="62"/>
      <c r="P409" s="62"/>
      <c r="Q409" s="204"/>
    </row>
    <row collapsed="false" customFormat="false" customHeight="false" hidden="false" ht="15" outlineLevel="0" r="410">
      <c r="A410" s="201" t="s">
        <v>2739</v>
      </c>
      <c r="B410" s="201" t="n">
        <v>650650</v>
      </c>
      <c r="C410" s="201" t="s">
        <v>2528</v>
      </c>
      <c r="D410" s="201" t="s">
        <v>2382</v>
      </c>
      <c r="E410" s="202" t="n">
        <v>2073</v>
      </c>
      <c r="F410" s="201" t="s">
        <v>1929</v>
      </c>
      <c r="G410" s="203" t="s">
        <v>466</v>
      </c>
      <c r="H410" s="203" t="s">
        <v>2369</v>
      </c>
      <c r="I410" s="201" t="s">
        <v>2529</v>
      </c>
      <c r="J410" s="201" t="s">
        <v>406</v>
      </c>
      <c r="K410" s="202" t="n">
        <v>11</v>
      </c>
      <c r="L410" s="201" t="n">
        <v>0</v>
      </c>
      <c r="M410" s="201" t="n">
        <v>0</v>
      </c>
      <c r="N410" s="201" t="s">
        <v>437</v>
      </c>
      <c r="O410" s="62"/>
      <c r="P410" s="62"/>
      <c r="Q410" s="204"/>
    </row>
    <row collapsed="false" customFormat="false" customHeight="false" hidden="false" ht="15" outlineLevel="0" r="411">
      <c r="A411" s="201" t="s">
        <v>2740</v>
      </c>
      <c r="B411" s="201" t="n">
        <v>650651</v>
      </c>
      <c r="C411" s="201" t="s">
        <v>2741</v>
      </c>
      <c r="D411" s="201" t="s">
        <v>2428</v>
      </c>
      <c r="E411" s="202" t="n">
        <v>2220</v>
      </c>
      <c r="F411" s="201" t="s">
        <v>2569</v>
      </c>
      <c r="G411" s="203" t="s">
        <v>64</v>
      </c>
      <c r="H411" s="203" t="s">
        <v>2102</v>
      </c>
      <c r="I411" s="201" t="s">
        <v>2742</v>
      </c>
      <c r="J411" s="201" t="s">
        <v>112</v>
      </c>
      <c r="K411" s="202" t="n">
        <v>10</v>
      </c>
      <c r="L411" s="201" t="n">
        <v>0</v>
      </c>
      <c r="M411" s="201" t="n">
        <v>0</v>
      </c>
      <c r="N411" s="201" t="s">
        <v>437</v>
      </c>
      <c r="O411" s="62"/>
      <c r="P411" s="62"/>
      <c r="Q411" s="204"/>
    </row>
    <row collapsed="false" customFormat="false" customHeight="false" hidden="false" ht="15" outlineLevel="0" r="412">
      <c r="A412" s="201" t="s">
        <v>2743</v>
      </c>
      <c r="B412" s="201" t="n">
        <v>650652</v>
      </c>
      <c r="C412" s="201" t="s">
        <v>2744</v>
      </c>
      <c r="D412" s="201" t="s">
        <v>2428</v>
      </c>
      <c r="E412" s="202" t="n">
        <v>2212</v>
      </c>
      <c r="F412" s="201" t="s">
        <v>1996</v>
      </c>
      <c r="G412" s="203" t="s">
        <v>64</v>
      </c>
      <c r="H412" s="203" t="s">
        <v>2102</v>
      </c>
      <c r="I412" s="201" t="s">
        <v>2745</v>
      </c>
      <c r="J412" s="201" t="s">
        <v>111</v>
      </c>
      <c r="K412" s="202" t="n">
        <v>10</v>
      </c>
      <c r="L412" s="201" t="n">
        <v>0</v>
      </c>
      <c r="M412" s="201" t="n">
        <v>0</v>
      </c>
      <c r="N412" s="201" t="s">
        <v>437</v>
      </c>
      <c r="O412" s="62"/>
      <c r="P412" s="62"/>
      <c r="Q412" s="204"/>
    </row>
    <row collapsed="false" customFormat="false" customHeight="false" hidden="false" ht="15" outlineLevel="0" r="413">
      <c r="A413" s="201" t="s">
        <v>2746</v>
      </c>
      <c r="B413" s="201" t="n">
        <v>650653</v>
      </c>
      <c r="C413" s="201" t="s">
        <v>2747</v>
      </c>
      <c r="D413" s="201" t="s">
        <v>1929</v>
      </c>
      <c r="E413" s="202" t="n">
        <v>1212</v>
      </c>
      <c r="F413" s="201" t="s">
        <v>1996</v>
      </c>
      <c r="G413" s="203" t="s">
        <v>443</v>
      </c>
      <c r="H413" s="203" t="s">
        <v>1938</v>
      </c>
      <c r="I413" s="201" t="s">
        <v>2704</v>
      </c>
      <c r="J413" s="201" t="s">
        <v>298</v>
      </c>
      <c r="K413" s="202" t="n">
        <v>5</v>
      </c>
      <c r="L413" s="201" t="n">
        <v>1</v>
      </c>
      <c r="M413" s="201" t="n">
        <v>1</v>
      </c>
      <c r="N413" s="201" t="s">
        <v>437</v>
      </c>
      <c r="O413" s="62"/>
      <c r="P413" s="62"/>
      <c r="Q413" s="204"/>
    </row>
    <row collapsed="false" customFormat="false" customHeight="false" hidden="false" ht="15" outlineLevel="0" r="414">
      <c r="A414" s="201" t="s">
        <v>2748</v>
      </c>
      <c r="B414" s="201" t="n">
        <v>650654</v>
      </c>
      <c r="C414" s="201" t="s">
        <v>2749</v>
      </c>
      <c r="D414" s="201" t="s">
        <v>1929</v>
      </c>
      <c r="E414" s="202" t="n">
        <v>1220</v>
      </c>
      <c r="F414" s="201" t="s">
        <v>1929</v>
      </c>
      <c r="G414" s="203" t="s">
        <v>440</v>
      </c>
      <c r="H414" s="203" t="s">
        <v>1946</v>
      </c>
      <c r="I414" s="201" t="s">
        <v>2750</v>
      </c>
      <c r="J414" s="201" t="s">
        <v>115</v>
      </c>
      <c r="K414" s="202" t="n">
        <v>2</v>
      </c>
      <c r="L414" s="201" t="n">
        <v>0</v>
      </c>
      <c r="M414" s="201" t="n">
        <v>0</v>
      </c>
      <c r="N414" s="201" t="s">
        <v>437</v>
      </c>
      <c r="O414" s="62"/>
      <c r="P414" s="62"/>
      <c r="Q414" s="204"/>
    </row>
    <row collapsed="false" customFormat="false" customHeight="false" hidden="false" ht="15" outlineLevel="0" r="415">
      <c r="A415" s="201" t="s">
        <v>2751</v>
      </c>
      <c r="B415" s="201" t="n">
        <v>650656</v>
      </c>
      <c r="C415" s="201" t="s">
        <v>1984</v>
      </c>
      <c r="D415" s="201" t="s">
        <v>1929</v>
      </c>
      <c r="E415" s="202" t="n">
        <v>1338</v>
      </c>
      <c r="F415" s="201" t="s">
        <v>1929</v>
      </c>
      <c r="G415" s="203" t="s">
        <v>440</v>
      </c>
      <c r="H415" s="203" t="s">
        <v>1946</v>
      </c>
      <c r="I415" s="201" t="s">
        <v>1985</v>
      </c>
      <c r="J415" s="201" t="s">
        <v>105</v>
      </c>
      <c r="K415" s="202" t="n">
        <v>2</v>
      </c>
      <c r="L415" s="201" t="n">
        <v>0</v>
      </c>
      <c r="M415" s="201" t="n">
        <v>0</v>
      </c>
      <c r="N415" s="201" t="s">
        <v>437</v>
      </c>
      <c r="O415" s="62"/>
      <c r="P415" s="62"/>
      <c r="Q415" s="204"/>
    </row>
    <row collapsed="false" customFormat="false" customHeight="false" hidden="false" ht="15" outlineLevel="0" r="416">
      <c r="A416" s="201" t="s">
        <v>499</v>
      </c>
      <c r="B416" s="201" t="n">
        <v>650657</v>
      </c>
      <c r="C416" s="201" t="s">
        <v>1984</v>
      </c>
      <c r="D416" s="201" t="s">
        <v>1929</v>
      </c>
      <c r="E416" s="202" t="n">
        <v>1338</v>
      </c>
      <c r="F416" s="201" t="s">
        <v>449</v>
      </c>
      <c r="G416" s="203" t="s">
        <v>440</v>
      </c>
      <c r="H416" s="203" t="s">
        <v>1946</v>
      </c>
      <c r="I416" s="201" t="s">
        <v>1985</v>
      </c>
      <c r="J416" s="201" t="s">
        <v>105</v>
      </c>
      <c r="K416" s="202" t="n">
        <v>2</v>
      </c>
      <c r="L416" s="201" t="n">
        <v>2</v>
      </c>
      <c r="M416" s="201" t="n">
        <v>2</v>
      </c>
      <c r="N416" s="201" t="s">
        <v>437</v>
      </c>
      <c r="O416" s="62" t="n">
        <f aca="false">+VLOOKUP(B416,Hoja3!$A:$C,2,0)</f>
        <v>650044</v>
      </c>
      <c r="P416" s="62" t="str">
        <f aca="false">+VLOOKUP(O416,Hoja5!$B$401:$C$796,2,0)</f>
        <v>_FILIAL MAR DEL PLATA</v>
      </c>
      <c r="Q416" s="204"/>
    </row>
    <row collapsed="false" customFormat="false" customHeight="false" hidden="false" ht="15" outlineLevel="0" r="417">
      <c r="A417" s="201" t="s">
        <v>2752</v>
      </c>
      <c r="B417" s="201" t="n">
        <v>650658</v>
      </c>
      <c r="C417" s="201" t="s">
        <v>2462</v>
      </c>
      <c r="D417" s="201" t="s">
        <v>2463</v>
      </c>
      <c r="E417" s="202" t="n">
        <v>1973</v>
      </c>
      <c r="F417" s="201" t="s">
        <v>1929</v>
      </c>
      <c r="G417" s="203" t="s">
        <v>448</v>
      </c>
      <c r="H417" s="203" t="s">
        <v>2425</v>
      </c>
      <c r="I417" s="201" t="s">
        <v>2464</v>
      </c>
      <c r="J417" s="201" t="s">
        <v>397</v>
      </c>
      <c r="K417" s="202" t="n">
        <v>12</v>
      </c>
      <c r="L417" s="201" t="n">
        <v>0</v>
      </c>
      <c r="M417" s="201" t="n">
        <v>0</v>
      </c>
      <c r="N417" s="201" t="s">
        <v>437</v>
      </c>
      <c r="O417" s="62"/>
      <c r="P417" s="62"/>
      <c r="Q417" s="204"/>
    </row>
    <row collapsed="false" customFormat="false" customHeight="false" hidden="false" ht="15" outlineLevel="0" r="418">
      <c r="A418" s="201" t="s">
        <v>2753</v>
      </c>
      <c r="B418" s="201" t="n">
        <v>650661</v>
      </c>
      <c r="C418" s="201" t="s">
        <v>2565</v>
      </c>
      <c r="D418" s="201" t="s">
        <v>2525</v>
      </c>
      <c r="E418" s="202" t="n">
        <v>2029</v>
      </c>
      <c r="F418" s="201" t="s">
        <v>2569</v>
      </c>
      <c r="G418" s="203" t="s">
        <v>64</v>
      </c>
      <c r="H418" s="203" t="s">
        <v>2102</v>
      </c>
      <c r="I418" s="201" t="s">
        <v>2566</v>
      </c>
      <c r="J418" s="201" t="s">
        <v>100</v>
      </c>
      <c r="K418" s="202" t="n">
        <v>10</v>
      </c>
      <c r="L418" s="201" t="n">
        <v>0</v>
      </c>
      <c r="M418" s="201" t="n">
        <v>0</v>
      </c>
      <c r="N418" s="201" t="s">
        <v>437</v>
      </c>
      <c r="O418" s="62"/>
      <c r="P418" s="62"/>
      <c r="Q418" s="204"/>
    </row>
    <row collapsed="false" customFormat="false" customHeight="false" hidden="false" ht="15" outlineLevel="0" r="419">
      <c r="A419" s="201" t="s">
        <v>2754</v>
      </c>
      <c r="B419" s="201" t="n">
        <v>650662</v>
      </c>
      <c r="C419" s="201" t="s">
        <v>2576</v>
      </c>
      <c r="D419" s="201" t="s">
        <v>1996</v>
      </c>
      <c r="E419" s="202" t="n">
        <v>2149</v>
      </c>
      <c r="F419" s="201" t="s">
        <v>1929</v>
      </c>
      <c r="G419" s="203" t="s">
        <v>446</v>
      </c>
      <c r="H419" s="203" t="s">
        <v>2046</v>
      </c>
      <c r="I419" s="201" t="s">
        <v>2577</v>
      </c>
      <c r="J419" s="201" t="s">
        <v>248</v>
      </c>
      <c r="K419" s="202" t="n">
        <v>9</v>
      </c>
      <c r="L419" s="201" t="n">
        <v>0</v>
      </c>
      <c r="M419" s="201" t="n">
        <v>0</v>
      </c>
      <c r="N419" s="201" t="s">
        <v>437</v>
      </c>
      <c r="O419" s="62"/>
      <c r="P419" s="62"/>
      <c r="Q419" s="204"/>
    </row>
    <row collapsed="false" customFormat="false" customHeight="false" hidden="false" ht="15" outlineLevel="0" r="420">
      <c r="A420" s="201" t="s">
        <v>2755</v>
      </c>
      <c r="B420" s="201" t="n">
        <v>650663</v>
      </c>
      <c r="C420" s="201" t="s">
        <v>2756</v>
      </c>
      <c r="D420" s="201" t="s">
        <v>2209</v>
      </c>
      <c r="E420" s="202" t="n">
        <v>1920</v>
      </c>
      <c r="F420" s="201" t="s">
        <v>1929</v>
      </c>
      <c r="G420" s="203" t="s">
        <v>446</v>
      </c>
      <c r="H420" s="203" t="s">
        <v>2046</v>
      </c>
      <c r="I420" s="201" t="s">
        <v>2757</v>
      </c>
      <c r="J420" s="201" t="s">
        <v>170</v>
      </c>
      <c r="K420" s="202" t="n">
        <v>9</v>
      </c>
      <c r="L420" s="201" t="n">
        <v>0</v>
      </c>
      <c r="M420" s="201" t="n">
        <v>0</v>
      </c>
      <c r="N420" s="201" t="s">
        <v>437</v>
      </c>
      <c r="O420" s="62"/>
      <c r="P420" s="62"/>
      <c r="Q420" s="204"/>
    </row>
    <row collapsed="false" customFormat="false" customHeight="false" hidden="false" ht="15" outlineLevel="0" r="421">
      <c r="A421" s="201" t="s">
        <v>2758</v>
      </c>
      <c r="B421" s="201" t="n">
        <v>650664</v>
      </c>
      <c r="C421" s="201" t="s">
        <v>2759</v>
      </c>
      <c r="D421" s="201" t="s">
        <v>2428</v>
      </c>
      <c r="E421" s="202" t="n">
        <v>3325</v>
      </c>
      <c r="F421" s="201" t="s">
        <v>2569</v>
      </c>
      <c r="G421" s="203" t="s">
        <v>64</v>
      </c>
      <c r="H421" s="203" t="s">
        <v>2102</v>
      </c>
      <c r="I421" s="201" t="s">
        <v>2760</v>
      </c>
      <c r="J421" s="201" t="s">
        <v>106</v>
      </c>
      <c r="K421" s="202" t="n">
        <v>10</v>
      </c>
      <c r="L421" s="201" t="n">
        <v>0</v>
      </c>
      <c r="M421" s="201" t="n">
        <v>0</v>
      </c>
      <c r="N421" s="201" t="s">
        <v>437</v>
      </c>
      <c r="O421" s="62"/>
      <c r="P421" s="62"/>
      <c r="Q421" s="204"/>
    </row>
    <row collapsed="false" customFormat="false" customHeight="false" hidden="false" ht="15" outlineLevel="0" r="422">
      <c r="A422" s="201" t="s">
        <v>2761</v>
      </c>
      <c r="B422" s="201" t="n">
        <v>650665</v>
      </c>
      <c r="C422" s="201" t="s">
        <v>2762</v>
      </c>
      <c r="D422" s="201" t="s">
        <v>2763</v>
      </c>
      <c r="E422" s="202" t="n">
        <v>2052</v>
      </c>
      <c r="F422" s="201" t="s">
        <v>1929</v>
      </c>
      <c r="G422" s="203" t="s">
        <v>64</v>
      </c>
      <c r="H422" s="203" t="s">
        <v>2102</v>
      </c>
      <c r="I422" s="201" t="s">
        <v>2764</v>
      </c>
      <c r="J422" s="201" t="s">
        <v>113</v>
      </c>
      <c r="K422" s="202" t="n">
        <v>10</v>
      </c>
      <c r="L422" s="201" t="n">
        <v>0</v>
      </c>
      <c r="M422" s="201" t="n">
        <v>0</v>
      </c>
      <c r="N422" s="201" t="s">
        <v>437</v>
      </c>
      <c r="O422" s="62"/>
      <c r="P422" s="62"/>
      <c r="Q422" s="204"/>
    </row>
    <row collapsed="false" customFormat="false" customHeight="false" hidden="false" ht="15" outlineLevel="0" r="423">
      <c r="A423" s="201" t="s">
        <v>675</v>
      </c>
      <c r="B423" s="201" t="n">
        <v>650666</v>
      </c>
      <c r="C423" s="201" t="s">
        <v>2187</v>
      </c>
      <c r="D423" s="201" t="s">
        <v>1996</v>
      </c>
      <c r="E423" s="202" t="n">
        <v>3520</v>
      </c>
      <c r="F423" s="201" t="s">
        <v>449</v>
      </c>
      <c r="G423" s="203" t="s">
        <v>73</v>
      </c>
      <c r="H423" s="203" t="s">
        <v>2024</v>
      </c>
      <c r="I423" s="201" t="s">
        <v>2188</v>
      </c>
      <c r="J423" s="201" t="s">
        <v>223</v>
      </c>
      <c r="K423" s="202" t="n">
        <v>13</v>
      </c>
      <c r="L423" s="201" t="n">
        <v>102</v>
      </c>
      <c r="M423" s="201" t="n">
        <v>104</v>
      </c>
      <c r="N423" s="201" t="s">
        <v>437</v>
      </c>
      <c r="O423" s="62" t="n">
        <f aca="false">+VLOOKUP(B423,Hoja3!$A:$C,2,0)</f>
        <v>650846</v>
      </c>
      <c r="P423" s="62" t="str">
        <f aca="false">+VLOOKUP(O423,Hoja5!$B$401:$C$796,2,0)</f>
        <v>_FILIAL SAN LORENZO</v>
      </c>
      <c r="Q423" s="204"/>
    </row>
    <row collapsed="false" customFormat="false" customHeight="false" hidden="false" ht="15" outlineLevel="0" r="424">
      <c r="A424" s="201" t="s">
        <v>2765</v>
      </c>
      <c r="B424" s="201" t="n">
        <v>650667</v>
      </c>
      <c r="C424" s="201" t="s">
        <v>2766</v>
      </c>
      <c r="D424" s="201" t="s">
        <v>1929</v>
      </c>
      <c r="E424" s="202" t="n">
        <v>1365</v>
      </c>
      <c r="F424" s="201" t="s">
        <v>1929</v>
      </c>
      <c r="G424" s="203" t="s">
        <v>2264</v>
      </c>
      <c r="H424" s="203" t="s">
        <v>1946</v>
      </c>
      <c r="I424" s="201" t="s">
        <v>2767</v>
      </c>
      <c r="J424" s="201" t="s">
        <v>305</v>
      </c>
      <c r="K424" s="202" t="n">
        <v>4</v>
      </c>
      <c r="L424" s="201" t="n">
        <v>0</v>
      </c>
      <c r="M424" s="201" t="n">
        <v>0</v>
      </c>
      <c r="N424" s="201" t="s">
        <v>437</v>
      </c>
      <c r="O424" s="62"/>
      <c r="P424" s="62"/>
      <c r="Q424" s="204"/>
    </row>
    <row collapsed="false" customFormat="false" customHeight="false" hidden="false" ht="15" outlineLevel="0" r="425">
      <c r="A425" s="201" t="s">
        <v>843</v>
      </c>
      <c r="B425" s="201" t="n">
        <v>650668</v>
      </c>
      <c r="C425" s="201" t="s">
        <v>2611</v>
      </c>
      <c r="D425" s="201" t="s">
        <v>449</v>
      </c>
      <c r="E425" s="202" t="n">
        <v>1200</v>
      </c>
      <c r="F425" s="201" t="s">
        <v>449</v>
      </c>
      <c r="G425" s="203" t="s">
        <v>45</v>
      </c>
      <c r="H425" s="203" t="s">
        <v>2390</v>
      </c>
      <c r="I425" s="201" t="s">
        <v>2612</v>
      </c>
      <c r="J425" s="201" t="s">
        <v>380</v>
      </c>
      <c r="K425" s="202" t="n">
        <v>6</v>
      </c>
      <c r="L425" s="201" t="n">
        <v>4549</v>
      </c>
      <c r="M425" s="201" t="n">
        <v>4540</v>
      </c>
      <c r="N425" s="201" t="s">
        <v>437</v>
      </c>
      <c r="O425" s="62" t="n">
        <f aca="false">+VLOOKUP(B425,Hoja3!$A:$C,2,0)</f>
        <v>650713</v>
      </c>
      <c r="P425" s="62" t="str">
        <f aca="false">+VLOOKUP(O425,Hoja5!$B$401:$C$796,2,0)</f>
        <v>_FILIAL SALTA</v>
      </c>
      <c r="Q425" s="204"/>
    </row>
    <row collapsed="false" customFormat="false" customHeight="false" hidden="false" ht="15" outlineLevel="0" r="426">
      <c r="A426" s="201" t="s">
        <v>2768</v>
      </c>
      <c r="B426" s="201" t="n">
        <v>650669</v>
      </c>
      <c r="C426" s="201" t="s">
        <v>2579</v>
      </c>
      <c r="D426" s="201" t="s">
        <v>1929</v>
      </c>
      <c r="E426" s="202" t="n">
        <v>1410</v>
      </c>
      <c r="F426" s="201" t="s">
        <v>1929</v>
      </c>
      <c r="G426" s="203" t="s">
        <v>439</v>
      </c>
      <c r="H426" s="203" t="s">
        <v>2002</v>
      </c>
      <c r="I426" s="201" t="s">
        <v>2580</v>
      </c>
      <c r="J426" s="201" t="s">
        <v>308</v>
      </c>
      <c r="K426" s="202" t="n">
        <v>1</v>
      </c>
      <c r="L426" s="201" t="n">
        <v>0</v>
      </c>
      <c r="M426" s="201" t="n">
        <v>0</v>
      </c>
      <c r="N426" s="201" t="s">
        <v>437</v>
      </c>
      <c r="O426" s="62"/>
      <c r="P426" s="62"/>
      <c r="Q426" s="204"/>
    </row>
    <row collapsed="false" customFormat="false" customHeight="false" hidden="false" ht="15" outlineLevel="0" r="427">
      <c r="A427" s="201" t="s">
        <v>2769</v>
      </c>
      <c r="B427" s="201" t="n">
        <v>650670</v>
      </c>
      <c r="C427" s="201" t="s">
        <v>2431</v>
      </c>
      <c r="D427" s="201" t="s">
        <v>2432</v>
      </c>
      <c r="E427" s="202" t="n">
        <v>1957</v>
      </c>
      <c r="F427" s="201" t="s">
        <v>2569</v>
      </c>
      <c r="G427" s="203" t="s">
        <v>64</v>
      </c>
      <c r="H427" s="203" t="s">
        <v>2102</v>
      </c>
      <c r="I427" s="201" t="s">
        <v>2433</v>
      </c>
      <c r="J427" s="201" t="s">
        <v>128</v>
      </c>
      <c r="K427" s="202" t="n">
        <v>10</v>
      </c>
      <c r="L427" s="201" t="n">
        <v>0</v>
      </c>
      <c r="M427" s="201" t="n">
        <v>0</v>
      </c>
      <c r="N427" s="201" t="s">
        <v>437</v>
      </c>
      <c r="O427" s="62"/>
      <c r="P427" s="62"/>
      <c r="Q427" s="204"/>
    </row>
    <row collapsed="false" customFormat="false" customHeight="false" hidden="false" ht="15" outlineLevel="0" r="428">
      <c r="A428" s="201" t="s">
        <v>2770</v>
      </c>
      <c r="B428" s="201" t="n">
        <v>650671</v>
      </c>
      <c r="C428" s="201" t="s">
        <v>2771</v>
      </c>
      <c r="D428" s="201" t="s">
        <v>2525</v>
      </c>
      <c r="E428" s="202" t="n">
        <v>2039</v>
      </c>
      <c r="F428" s="201" t="s">
        <v>1929</v>
      </c>
      <c r="G428" s="203" t="s">
        <v>64</v>
      </c>
      <c r="H428" s="203" t="s">
        <v>2102</v>
      </c>
      <c r="I428" s="201" t="s">
        <v>2772</v>
      </c>
      <c r="J428" s="201" t="s">
        <v>94</v>
      </c>
      <c r="K428" s="202" t="n">
        <v>10</v>
      </c>
      <c r="L428" s="201" t="n">
        <v>0</v>
      </c>
      <c r="M428" s="201" t="n">
        <v>0</v>
      </c>
      <c r="N428" s="201" t="s">
        <v>437</v>
      </c>
      <c r="O428" s="62"/>
      <c r="P428" s="62"/>
      <c r="Q428" s="204"/>
    </row>
    <row collapsed="false" customFormat="false" customHeight="false" hidden="false" ht="15" outlineLevel="0" r="429">
      <c r="A429" s="201" t="s">
        <v>2773</v>
      </c>
      <c r="B429" s="201" t="n">
        <v>650672</v>
      </c>
      <c r="C429" s="201" t="s">
        <v>2774</v>
      </c>
      <c r="D429" s="201" t="s">
        <v>1929</v>
      </c>
      <c r="E429" s="202" t="n">
        <v>1419</v>
      </c>
      <c r="F429" s="201" t="s">
        <v>1996</v>
      </c>
      <c r="G429" s="203" t="s">
        <v>443</v>
      </c>
      <c r="H429" s="203" t="s">
        <v>1938</v>
      </c>
      <c r="I429" s="201" t="s">
        <v>2312</v>
      </c>
      <c r="J429" s="201" t="s">
        <v>250</v>
      </c>
      <c r="K429" s="202" t="n">
        <v>5</v>
      </c>
      <c r="L429" s="201" t="n">
        <v>0</v>
      </c>
      <c r="M429" s="201" t="n">
        <v>0</v>
      </c>
      <c r="N429" s="201" t="s">
        <v>437</v>
      </c>
      <c r="O429" s="62"/>
      <c r="P429" s="62"/>
      <c r="Q429" s="204"/>
    </row>
    <row collapsed="false" customFormat="false" customHeight="false" hidden="false" ht="15" outlineLevel="0" r="430">
      <c r="A430" s="201" t="s">
        <v>2775</v>
      </c>
      <c r="B430" s="201" t="n">
        <v>650673</v>
      </c>
      <c r="C430" s="201" t="s">
        <v>2500</v>
      </c>
      <c r="D430" s="201" t="s">
        <v>2198</v>
      </c>
      <c r="E430" s="202" t="n">
        <v>3215</v>
      </c>
      <c r="F430" s="201" t="s">
        <v>1929</v>
      </c>
      <c r="G430" s="203" t="s">
        <v>439</v>
      </c>
      <c r="H430" s="203" t="s">
        <v>2002</v>
      </c>
      <c r="I430" s="201" t="s">
        <v>2501</v>
      </c>
      <c r="J430" s="201" t="s">
        <v>366</v>
      </c>
      <c r="K430" s="202" t="n">
        <v>1</v>
      </c>
      <c r="L430" s="201" t="n">
        <v>0</v>
      </c>
      <c r="M430" s="201" t="n">
        <v>0</v>
      </c>
      <c r="N430" s="201" t="s">
        <v>437</v>
      </c>
      <c r="O430" s="62"/>
      <c r="P430" s="62"/>
      <c r="Q430" s="204"/>
    </row>
    <row collapsed="false" customFormat="false" customHeight="false" hidden="false" ht="15" outlineLevel="0" r="431">
      <c r="A431" s="201" t="s">
        <v>2776</v>
      </c>
      <c r="B431" s="201" t="n">
        <v>650674</v>
      </c>
      <c r="C431" s="201" t="s">
        <v>1984</v>
      </c>
      <c r="D431" s="201" t="s">
        <v>1929</v>
      </c>
      <c r="E431" s="202" t="n">
        <v>1338</v>
      </c>
      <c r="F431" s="201" t="s">
        <v>1929</v>
      </c>
      <c r="G431" s="203" t="s">
        <v>440</v>
      </c>
      <c r="H431" s="203" t="s">
        <v>1946</v>
      </c>
      <c r="I431" s="201" t="s">
        <v>1985</v>
      </c>
      <c r="J431" s="201" t="s">
        <v>105</v>
      </c>
      <c r="K431" s="202" t="n">
        <v>2</v>
      </c>
      <c r="L431" s="201" t="n">
        <v>0</v>
      </c>
      <c r="M431" s="201" t="n">
        <v>0</v>
      </c>
      <c r="N431" s="201" t="s">
        <v>437</v>
      </c>
      <c r="O431" s="62"/>
      <c r="P431" s="62"/>
      <c r="Q431" s="204"/>
    </row>
    <row collapsed="false" customFormat="false" customHeight="false" hidden="false" ht="15" outlineLevel="0" r="432">
      <c r="A432" s="201" t="s">
        <v>2777</v>
      </c>
      <c r="B432" s="201" t="n">
        <v>650675</v>
      </c>
      <c r="C432" s="201" t="s">
        <v>2665</v>
      </c>
      <c r="D432" s="201" t="s">
        <v>1929</v>
      </c>
      <c r="E432" s="202" t="n">
        <v>1241</v>
      </c>
      <c r="F432" s="201" t="s">
        <v>1929</v>
      </c>
      <c r="G432" s="203" t="s">
        <v>440</v>
      </c>
      <c r="H432" s="203" t="s">
        <v>1946</v>
      </c>
      <c r="I432" s="201" t="s">
        <v>2666</v>
      </c>
      <c r="J432" s="201" t="s">
        <v>242</v>
      </c>
      <c r="K432" s="202" t="n">
        <v>2</v>
      </c>
      <c r="L432" s="201" t="n">
        <v>0</v>
      </c>
      <c r="M432" s="201" t="n">
        <v>0</v>
      </c>
      <c r="N432" s="201" t="s">
        <v>437</v>
      </c>
      <c r="O432" s="62"/>
      <c r="P432" s="62"/>
      <c r="Q432" s="204"/>
    </row>
    <row collapsed="false" customFormat="false" customHeight="false" hidden="false" ht="15" outlineLevel="0" r="433">
      <c r="A433" s="201" t="s">
        <v>812</v>
      </c>
      <c r="B433" s="201" t="n">
        <v>650676</v>
      </c>
      <c r="C433" s="201" t="s">
        <v>2778</v>
      </c>
      <c r="D433" s="201" t="s">
        <v>1929</v>
      </c>
      <c r="E433" s="202" t="n">
        <v>1332</v>
      </c>
      <c r="F433" s="201" t="s">
        <v>449</v>
      </c>
      <c r="G433" s="203" t="s">
        <v>13</v>
      </c>
      <c r="H433" s="203" t="s">
        <v>2017</v>
      </c>
      <c r="I433" s="201" t="s">
        <v>2779</v>
      </c>
      <c r="J433" s="201" t="s">
        <v>133</v>
      </c>
      <c r="K433" s="202" t="n">
        <v>0</v>
      </c>
      <c r="L433" s="201" t="n">
        <v>872</v>
      </c>
      <c r="M433" s="201" t="n">
        <v>878</v>
      </c>
      <c r="N433" s="201" t="s">
        <v>438</v>
      </c>
      <c r="O433" s="62" t="n">
        <f aca="false">+VLOOKUP(B433,Hoja3!$A:$C,2,0)</f>
        <v>650676</v>
      </c>
      <c r="P433" s="62" t="str">
        <f aca="false">+VLOOKUP(O433,Hoja5!$B$401:$C$796,2,0)</f>
        <v>_FILIAL LUJAN</v>
      </c>
      <c r="Q433" s="204"/>
    </row>
    <row collapsed="false" customFormat="false" customHeight="false" hidden="false" ht="15" outlineLevel="0" r="434">
      <c r="A434" s="201" t="s">
        <v>714</v>
      </c>
      <c r="B434" s="201" t="n">
        <v>650677</v>
      </c>
      <c r="C434" s="201" t="s">
        <v>2541</v>
      </c>
      <c r="D434" s="201" t="s">
        <v>1929</v>
      </c>
      <c r="E434" s="202" t="n">
        <v>3106</v>
      </c>
      <c r="F434" s="201" t="s">
        <v>449</v>
      </c>
      <c r="G434" s="203" t="s">
        <v>1941</v>
      </c>
      <c r="H434" s="203" t="s">
        <v>1942</v>
      </c>
      <c r="I434" s="201" t="s">
        <v>2542</v>
      </c>
      <c r="J434" s="201" t="s">
        <v>243</v>
      </c>
      <c r="K434" s="202" t="n">
        <v>2</v>
      </c>
      <c r="L434" s="201" t="n">
        <v>157</v>
      </c>
      <c r="M434" s="201" t="n">
        <v>149</v>
      </c>
      <c r="N434" s="201" t="s">
        <v>437</v>
      </c>
      <c r="O434" s="62" t="n">
        <f aca="false">+VLOOKUP(B434,Hoja3!$A:$C,2,0)</f>
        <v>650070</v>
      </c>
      <c r="P434" s="62" t="str">
        <f aca="false">+VLOOKUP(O434,Hoja5!$B$401:$C$796,2,0)</f>
        <v>_FILIAL TRES ARROYOS</v>
      </c>
      <c r="Q434" s="204"/>
    </row>
    <row collapsed="false" customFormat="false" customHeight="false" hidden="false" ht="15" outlineLevel="0" r="435">
      <c r="A435" s="201" t="s">
        <v>2780</v>
      </c>
      <c r="B435" s="201" t="n">
        <v>650679</v>
      </c>
      <c r="C435" s="201" t="s">
        <v>2781</v>
      </c>
      <c r="D435" s="201" t="s">
        <v>1929</v>
      </c>
      <c r="E435" s="202" t="n">
        <v>3190</v>
      </c>
      <c r="F435" s="201" t="s">
        <v>1996</v>
      </c>
      <c r="G435" s="203" t="s">
        <v>13</v>
      </c>
      <c r="H435" s="203" t="s">
        <v>2017</v>
      </c>
      <c r="I435" s="201" t="s">
        <v>2782</v>
      </c>
      <c r="J435" s="201" t="s">
        <v>127</v>
      </c>
      <c r="K435" s="202" t="n">
        <v>0</v>
      </c>
      <c r="L435" s="201" t="n">
        <v>0</v>
      </c>
      <c r="M435" s="201" t="n">
        <v>0</v>
      </c>
      <c r="N435" s="201" t="s">
        <v>438</v>
      </c>
      <c r="O435" s="62"/>
      <c r="P435" s="62"/>
      <c r="Q435" s="204"/>
    </row>
    <row collapsed="false" customFormat="false" customHeight="false" hidden="false" ht="15" outlineLevel="0" r="436">
      <c r="A436" s="201" t="s">
        <v>2783</v>
      </c>
      <c r="B436" s="201" t="n">
        <v>650680</v>
      </c>
      <c r="C436" s="201" t="s">
        <v>2741</v>
      </c>
      <c r="D436" s="201" t="s">
        <v>1929</v>
      </c>
      <c r="E436" s="202" t="n">
        <v>3320</v>
      </c>
      <c r="F436" s="201" t="s">
        <v>1929</v>
      </c>
      <c r="G436" s="203" t="s">
        <v>454</v>
      </c>
      <c r="H436" s="203" t="s">
        <v>1930</v>
      </c>
      <c r="I436" s="201" t="s">
        <v>2784</v>
      </c>
      <c r="J436" s="201" t="s">
        <v>144</v>
      </c>
      <c r="K436" s="202" t="n">
        <v>3</v>
      </c>
      <c r="L436" s="201" t="n">
        <v>0</v>
      </c>
      <c r="M436" s="201" t="n">
        <v>0</v>
      </c>
      <c r="N436" s="201" t="s">
        <v>437</v>
      </c>
      <c r="O436" s="62" t="n">
        <v>650676</v>
      </c>
      <c r="P436" s="62"/>
      <c r="Q436" s="204"/>
    </row>
    <row collapsed="false" customFormat="false" customHeight="false" hidden="false" ht="15" outlineLevel="0" r="437">
      <c r="A437" s="201" t="s">
        <v>2785</v>
      </c>
      <c r="B437" s="201" t="n">
        <v>650681</v>
      </c>
      <c r="C437" s="201" t="s">
        <v>2341</v>
      </c>
      <c r="D437" s="201" t="s">
        <v>1929</v>
      </c>
      <c r="E437" s="202" t="n">
        <v>2528</v>
      </c>
      <c r="F437" s="201" t="s">
        <v>1996</v>
      </c>
      <c r="G437" s="203" t="s">
        <v>454</v>
      </c>
      <c r="H437" s="203" t="s">
        <v>1930</v>
      </c>
      <c r="I437" s="201" t="s">
        <v>2342</v>
      </c>
      <c r="J437" s="201" t="s">
        <v>157</v>
      </c>
      <c r="K437" s="202" t="n">
        <v>3</v>
      </c>
      <c r="L437" s="201" t="n">
        <v>0</v>
      </c>
      <c r="M437" s="201" t="n">
        <v>0</v>
      </c>
      <c r="N437" s="201" t="s">
        <v>438</v>
      </c>
      <c r="O437" s="62" t="n">
        <v>650681</v>
      </c>
      <c r="P437" s="62"/>
      <c r="Q437" s="204"/>
    </row>
    <row collapsed="false" customFormat="false" customHeight="false" hidden="false" ht="15" outlineLevel="0" r="438">
      <c r="A438" s="201" t="s">
        <v>2786</v>
      </c>
      <c r="B438" s="201" t="n">
        <v>650682</v>
      </c>
      <c r="C438" s="201" t="s">
        <v>2787</v>
      </c>
      <c r="D438" s="201" t="s">
        <v>1929</v>
      </c>
      <c r="E438" s="202" t="n">
        <v>3023</v>
      </c>
      <c r="F438" s="201" t="s">
        <v>1929</v>
      </c>
      <c r="G438" s="203" t="s">
        <v>13</v>
      </c>
      <c r="H438" s="203" t="s">
        <v>2017</v>
      </c>
      <c r="I438" s="201" t="s">
        <v>2788</v>
      </c>
      <c r="J438" s="201" t="s">
        <v>132</v>
      </c>
      <c r="K438" s="202" t="n">
        <v>0</v>
      </c>
      <c r="L438" s="201" t="n">
        <v>0</v>
      </c>
      <c r="M438" s="201" t="n">
        <v>0</v>
      </c>
      <c r="N438" s="201" t="s">
        <v>437</v>
      </c>
      <c r="O438" s="62"/>
      <c r="P438" s="62"/>
      <c r="Q438" s="204"/>
    </row>
    <row collapsed="false" customFormat="false" customHeight="false" hidden="false" ht="15" outlineLevel="0" r="439">
      <c r="A439" s="201" t="s">
        <v>2789</v>
      </c>
      <c r="B439" s="201" t="n">
        <v>650683</v>
      </c>
      <c r="C439" s="201" t="s">
        <v>2790</v>
      </c>
      <c r="D439" s="201" t="s">
        <v>1929</v>
      </c>
      <c r="E439" s="202" t="n">
        <v>3284</v>
      </c>
      <c r="F439" s="201" t="s">
        <v>1996</v>
      </c>
      <c r="G439" s="203" t="s">
        <v>13</v>
      </c>
      <c r="H439" s="203" t="s">
        <v>2017</v>
      </c>
      <c r="I439" s="201" t="s">
        <v>2791</v>
      </c>
      <c r="J439" s="201" t="s">
        <v>129</v>
      </c>
      <c r="K439" s="202" t="n">
        <v>0</v>
      </c>
      <c r="L439" s="201" t="n">
        <v>0</v>
      </c>
      <c r="M439" s="201" t="n">
        <v>0</v>
      </c>
      <c r="N439" s="201" t="s">
        <v>437</v>
      </c>
      <c r="O439" s="62"/>
      <c r="P439" s="62"/>
      <c r="Q439" s="204"/>
    </row>
    <row collapsed="false" customFormat="false" customHeight="false" hidden="false" ht="15" outlineLevel="0" r="440">
      <c r="A440" s="201" t="s">
        <v>470</v>
      </c>
      <c r="B440" s="201" t="n">
        <v>650684</v>
      </c>
      <c r="C440" s="201" t="s">
        <v>2792</v>
      </c>
      <c r="D440" s="201" t="s">
        <v>1929</v>
      </c>
      <c r="E440" s="202" t="n">
        <v>2728</v>
      </c>
      <c r="F440" s="201" t="s">
        <v>449</v>
      </c>
      <c r="G440" s="203" t="s">
        <v>13</v>
      </c>
      <c r="H440" s="203" t="s">
        <v>2017</v>
      </c>
      <c r="I440" s="201" t="s">
        <v>2793</v>
      </c>
      <c r="J440" s="201" t="s">
        <v>138</v>
      </c>
      <c r="K440" s="202" t="n">
        <v>0</v>
      </c>
      <c r="L440" s="201" t="n">
        <v>0</v>
      </c>
      <c r="M440" s="201" t="n">
        <v>0</v>
      </c>
      <c r="N440" s="201" t="s">
        <v>437</v>
      </c>
      <c r="O440" s="62" t="n">
        <v>650676</v>
      </c>
      <c r="P440" s="62" t="str">
        <f aca="false">+VLOOKUP(O440,Hoja5!$B$401:$C$796,2,0)</f>
        <v>_FILIAL LUJAN</v>
      </c>
      <c r="Q440" s="204"/>
    </row>
    <row collapsed="false" customFormat="false" customHeight="false" hidden="false" ht="15" outlineLevel="0" r="441">
      <c r="A441" s="201" t="s">
        <v>2794</v>
      </c>
      <c r="B441" s="201" t="n">
        <v>650685</v>
      </c>
      <c r="C441" s="201" t="s">
        <v>2795</v>
      </c>
      <c r="D441" s="201" t="s">
        <v>2020</v>
      </c>
      <c r="E441" s="202" t="n">
        <v>2300</v>
      </c>
      <c r="F441" s="201" t="s">
        <v>1929</v>
      </c>
      <c r="G441" s="203" t="s">
        <v>444</v>
      </c>
      <c r="H441" s="207" t="s">
        <v>2021</v>
      </c>
      <c r="I441" s="201" t="s">
        <v>2316</v>
      </c>
      <c r="J441" s="201" t="s">
        <v>335</v>
      </c>
      <c r="K441" s="202" t="n">
        <v>7</v>
      </c>
      <c r="L441" s="201" t="n">
        <v>0</v>
      </c>
      <c r="M441" s="201" t="n">
        <v>0</v>
      </c>
      <c r="N441" s="201" t="s">
        <v>437</v>
      </c>
      <c r="O441" s="62"/>
      <c r="P441" s="62"/>
      <c r="Q441" s="204"/>
    </row>
    <row collapsed="false" customFormat="false" customHeight="false" hidden="false" ht="15" outlineLevel="0" r="442">
      <c r="A442" s="201" t="s">
        <v>2796</v>
      </c>
      <c r="B442" s="201" t="n">
        <v>650686</v>
      </c>
      <c r="C442" s="201" t="s">
        <v>2797</v>
      </c>
      <c r="D442" s="201" t="s">
        <v>1929</v>
      </c>
      <c r="E442" s="202" t="n">
        <v>3514</v>
      </c>
      <c r="F442" s="201" t="s">
        <v>1929</v>
      </c>
      <c r="G442" s="203" t="s">
        <v>2264</v>
      </c>
      <c r="H442" s="203" t="s">
        <v>1946</v>
      </c>
      <c r="I442" s="201" t="s">
        <v>2798</v>
      </c>
      <c r="J442" s="201" t="s">
        <v>303</v>
      </c>
      <c r="K442" s="202" t="n">
        <v>4</v>
      </c>
      <c r="L442" s="201" t="n">
        <v>0</v>
      </c>
      <c r="M442" s="201" t="n">
        <v>0</v>
      </c>
      <c r="N442" s="201" t="s">
        <v>437</v>
      </c>
      <c r="O442" s="62"/>
      <c r="P442" s="62"/>
      <c r="Q442" s="204"/>
    </row>
    <row collapsed="false" customFormat="false" customHeight="false" hidden="false" ht="15" outlineLevel="0" r="443">
      <c r="A443" s="201" t="s">
        <v>2799</v>
      </c>
      <c r="B443" s="201" t="n">
        <v>650687</v>
      </c>
      <c r="C443" s="201" t="s">
        <v>2800</v>
      </c>
      <c r="D443" s="201" t="s">
        <v>2801</v>
      </c>
      <c r="E443" s="202" t="n">
        <v>2334</v>
      </c>
      <c r="F443" s="201" t="s">
        <v>1929</v>
      </c>
      <c r="G443" s="203" t="s">
        <v>45</v>
      </c>
      <c r="H443" s="203" t="s">
        <v>2390</v>
      </c>
      <c r="I443" s="201" t="s">
        <v>2802</v>
      </c>
      <c r="J443" s="201" t="s">
        <v>377</v>
      </c>
      <c r="K443" s="202" t="n">
        <v>6</v>
      </c>
      <c r="L443" s="201" t="n">
        <v>0</v>
      </c>
      <c r="M443" s="201" t="n">
        <v>0</v>
      </c>
      <c r="N443" s="201" t="s">
        <v>437</v>
      </c>
      <c r="O443" s="62"/>
      <c r="P443" s="62"/>
      <c r="Q443" s="204"/>
    </row>
    <row collapsed="false" customFormat="false" customHeight="false" hidden="false" ht="15" outlineLevel="0" r="444">
      <c r="A444" s="201" t="s">
        <v>2803</v>
      </c>
      <c r="B444" s="201" t="n">
        <v>650688</v>
      </c>
      <c r="C444" s="201" t="s">
        <v>2057</v>
      </c>
      <c r="D444" s="201" t="s">
        <v>1996</v>
      </c>
      <c r="E444" s="202" t="n">
        <v>2704</v>
      </c>
      <c r="F444" s="201" t="s">
        <v>1929</v>
      </c>
      <c r="G444" s="203" t="s">
        <v>443</v>
      </c>
      <c r="H444" s="203" t="s">
        <v>1938</v>
      </c>
      <c r="I444" s="201" t="s">
        <v>2058</v>
      </c>
      <c r="J444" s="201" t="s">
        <v>234</v>
      </c>
      <c r="K444" s="202" t="n">
        <v>5</v>
      </c>
      <c r="L444" s="201" t="n">
        <v>0</v>
      </c>
      <c r="M444" s="201" t="n">
        <v>0</v>
      </c>
      <c r="N444" s="201" t="s">
        <v>437</v>
      </c>
      <c r="O444" s="62"/>
      <c r="P444" s="62"/>
      <c r="Q444" s="204"/>
    </row>
    <row collapsed="false" customFormat="false" customHeight="false" hidden="false" ht="15" outlineLevel="0" r="445">
      <c r="A445" s="201" t="s">
        <v>2804</v>
      </c>
      <c r="B445" s="201" t="n">
        <v>650689</v>
      </c>
      <c r="C445" s="201" t="s">
        <v>2388</v>
      </c>
      <c r="D445" s="201" t="s">
        <v>2389</v>
      </c>
      <c r="E445" s="202" t="n">
        <v>2191</v>
      </c>
      <c r="F445" s="201" t="s">
        <v>1929</v>
      </c>
      <c r="G445" s="203" t="s">
        <v>45</v>
      </c>
      <c r="H445" s="203" t="s">
        <v>2390</v>
      </c>
      <c r="I445" s="201" t="s">
        <v>2391</v>
      </c>
      <c r="J445" s="201" t="s">
        <v>376</v>
      </c>
      <c r="K445" s="202" t="n">
        <v>6</v>
      </c>
      <c r="L445" s="201" t="n">
        <v>0</v>
      </c>
      <c r="M445" s="201" t="n">
        <v>0</v>
      </c>
      <c r="N445" s="201" t="s">
        <v>437</v>
      </c>
      <c r="O445" s="62"/>
      <c r="P445" s="62"/>
      <c r="Q445" s="204"/>
    </row>
    <row collapsed="false" customFormat="false" customHeight="false" hidden="false" ht="15" outlineLevel="0" r="446">
      <c r="A446" s="201" t="s">
        <v>805</v>
      </c>
      <c r="B446" s="201" t="n">
        <v>650690</v>
      </c>
      <c r="C446" s="201" t="s">
        <v>2805</v>
      </c>
      <c r="D446" s="201" t="s">
        <v>2382</v>
      </c>
      <c r="E446" s="202" t="n">
        <v>2085</v>
      </c>
      <c r="F446" s="201" t="s">
        <v>449</v>
      </c>
      <c r="G446" s="203" t="s">
        <v>1941</v>
      </c>
      <c r="H446" s="203" t="s">
        <v>1942</v>
      </c>
      <c r="I446" s="201" t="s">
        <v>1952</v>
      </c>
      <c r="J446" s="201" t="s">
        <v>316</v>
      </c>
      <c r="K446" s="202" t="n">
        <v>4</v>
      </c>
      <c r="L446" s="201" t="n">
        <v>650</v>
      </c>
      <c r="M446" s="201" t="n">
        <v>680</v>
      </c>
      <c r="N446" s="201" t="s">
        <v>437</v>
      </c>
      <c r="O446" s="62" t="n">
        <f aca="false">+VLOOKUP(B446,Hoja3!$A:$C,2,0)</f>
        <v>650321</v>
      </c>
      <c r="P446" s="62" t="str">
        <f aca="false">+VLOOKUP(O446,Hoja5!$B$401:$C$796,2,0)</f>
        <v>_FILIAL BAHIA BLANCA</v>
      </c>
      <c r="Q446" s="204"/>
    </row>
    <row collapsed="false" customFormat="false" customHeight="false" hidden="false" ht="15" outlineLevel="0" r="447">
      <c r="A447" s="201" t="s">
        <v>2806</v>
      </c>
      <c r="B447" s="201" t="n">
        <v>650691</v>
      </c>
      <c r="C447" s="201" t="s">
        <v>2620</v>
      </c>
      <c r="D447" s="201" t="s">
        <v>2382</v>
      </c>
      <c r="E447" s="202" t="n">
        <v>2081</v>
      </c>
      <c r="F447" s="201" t="s">
        <v>1929</v>
      </c>
      <c r="G447" s="203" t="s">
        <v>2264</v>
      </c>
      <c r="H447" s="203" t="s">
        <v>1946</v>
      </c>
      <c r="I447" s="201" t="s">
        <v>2621</v>
      </c>
      <c r="J447" s="201" t="s">
        <v>353</v>
      </c>
      <c r="K447" s="202" t="n">
        <v>4</v>
      </c>
      <c r="L447" s="201" t="n">
        <v>0</v>
      </c>
      <c r="M447" s="201" t="n">
        <v>0</v>
      </c>
      <c r="N447" s="201" t="s">
        <v>437</v>
      </c>
      <c r="O447" s="62"/>
      <c r="P447" s="62"/>
      <c r="Q447" s="204"/>
    </row>
    <row collapsed="false" customFormat="false" customHeight="false" hidden="false" ht="15" outlineLevel="0" r="448">
      <c r="A448" s="201" t="s">
        <v>471</v>
      </c>
      <c r="B448" s="201" t="n">
        <v>650692</v>
      </c>
      <c r="C448" s="201" t="s">
        <v>2807</v>
      </c>
      <c r="D448" s="201" t="s">
        <v>2382</v>
      </c>
      <c r="E448" s="202" t="n">
        <v>2074</v>
      </c>
      <c r="F448" s="201" t="s">
        <v>449</v>
      </c>
      <c r="G448" s="203" t="s">
        <v>2264</v>
      </c>
      <c r="H448" s="203" t="s">
        <v>1946</v>
      </c>
      <c r="I448" s="201" t="s">
        <v>2808</v>
      </c>
      <c r="J448" s="201" t="s">
        <v>365</v>
      </c>
      <c r="K448" s="202" t="n">
        <v>4</v>
      </c>
      <c r="L448" s="201" t="n">
        <v>0</v>
      </c>
      <c r="M448" s="201" t="n">
        <v>0</v>
      </c>
      <c r="N448" s="201" t="s">
        <v>437</v>
      </c>
      <c r="O448" s="62" t="n">
        <v>650321</v>
      </c>
      <c r="P448" s="62" t="str">
        <f aca="false">+VLOOKUP(O448,Hoja5!$B$401:$C$796,2,0)</f>
        <v>_FILIAL BAHIA BLANCA</v>
      </c>
      <c r="Q448" s="204"/>
    </row>
    <row collapsed="false" customFormat="false" customHeight="false" hidden="false" ht="15" outlineLevel="0" r="449">
      <c r="A449" s="201" t="s">
        <v>509</v>
      </c>
      <c r="B449" s="201" t="n">
        <v>650694</v>
      </c>
      <c r="C449" s="201" t="s">
        <v>2809</v>
      </c>
      <c r="D449" s="201" t="s">
        <v>1929</v>
      </c>
      <c r="E449" s="202" t="n">
        <v>2392</v>
      </c>
      <c r="F449" s="201" t="s">
        <v>449</v>
      </c>
      <c r="G449" s="203" t="s">
        <v>1941</v>
      </c>
      <c r="H449" s="203" t="s">
        <v>1942</v>
      </c>
      <c r="I449" s="201" t="s">
        <v>2810</v>
      </c>
      <c r="J449" s="201" t="s">
        <v>321</v>
      </c>
      <c r="K449" s="202" t="n">
        <v>4</v>
      </c>
      <c r="L449" s="201" t="n">
        <v>4</v>
      </c>
      <c r="M449" s="201" t="n">
        <v>4</v>
      </c>
      <c r="N449" s="201" t="s">
        <v>437</v>
      </c>
      <c r="O449" s="62" t="n">
        <f aca="false">+VLOOKUP(B449,Hoja3!$A:$C,2,0)</f>
        <v>650321</v>
      </c>
      <c r="P449" s="62" t="str">
        <f aca="false">+VLOOKUP(O449,Hoja5!$B$401:$C$796,2,0)</f>
        <v>_FILIAL BAHIA BLANCA</v>
      </c>
      <c r="Q449" s="204"/>
    </row>
    <row collapsed="false" customFormat="false" customHeight="false" hidden="false" ht="15" outlineLevel="0" r="450">
      <c r="A450" s="201" t="s">
        <v>2811</v>
      </c>
      <c r="B450" s="201" t="n">
        <v>650695</v>
      </c>
      <c r="C450" s="201" t="s">
        <v>2306</v>
      </c>
      <c r="D450" s="201" t="s">
        <v>1929</v>
      </c>
      <c r="E450" s="202" t="n">
        <v>3410</v>
      </c>
      <c r="F450" s="201" t="s">
        <v>1929</v>
      </c>
      <c r="G450" s="203" t="s">
        <v>440</v>
      </c>
      <c r="H450" s="203" t="s">
        <v>1946</v>
      </c>
      <c r="I450" s="201" t="s">
        <v>2307</v>
      </c>
      <c r="J450" s="201" t="s">
        <v>294</v>
      </c>
      <c r="K450" s="202" t="n">
        <v>2</v>
      </c>
      <c r="L450" s="201" t="n">
        <v>0</v>
      </c>
      <c r="M450" s="201" t="n">
        <v>0</v>
      </c>
      <c r="N450" s="201" t="s">
        <v>437</v>
      </c>
      <c r="O450" s="62"/>
      <c r="P450" s="62"/>
      <c r="Q450" s="204"/>
    </row>
    <row collapsed="false" customFormat="false" customHeight="false" hidden="false" ht="15" outlineLevel="0" r="451">
      <c r="A451" s="201" t="s">
        <v>767</v>
      </c>
      <c r="B451" s="201" t="n">
        <v>650696</v>
      </c>
      <c r="C451" s="201" t="s">
        <v>2549</v>
      </c>
      <c r="D451" s="201" t="s">
        <v>1996</v>
      </c>
      <c r="E451" s="202" t="n">
        <v>2168</v>
      </c>
      <c r="F451" s="201" t="s">
        <v>449</v>
      </c>
      <c r="G451" s="203" t="s">
        <v>446</v>
      </c>
      <c r="H451" s="203" t="s">
        <v>2046</v>
      </c>
      <c r="I451" s="201" t="s">
        <v>2190</v>
      </c>
      <c r="J451" s="201" t="s">
        <v>270</v>
      </c>
      <c r="K451" s="202" t="n">
        <v>9</v>
      </c>
      <c r="L451" s="201" t="n">
        <v>352</v>
      </c>
      <c r="M451" s="201" t="n">
        <v>0</v>
      </c>
      <c r="N451" s="201" t="s">
        <v>437</v>
      </c>
      <c r="O451" s="62" t="n">
        <f aca="false">+VLOOKUP(B451,Hoja3!$A:$C,2,0)</f>
        <v>650360</v>
      </c>
      <c r="P451" s="62" t="str">
        <f aca="false">+VLOOKUP(O451,Hoja5!$B$401:$C$796,2,0)</f>
        <v>_FILIAL SAN FRANCISCO</v>
      </c>
      <c r="Q451" s="204"/>
    </row>
    <row collapsed="false" customFormat="false" customHeight="false" hidden="false" ht="15" outlineLevel="0" r="452">
      <c r="A452" s="201" t="s">
        <v>2812</v>
      </c>
      <c r="B452" s="201" t="n">
        <v>650697</v>
      </c>
      <c r="C452" s="201" t="s">
        <v>2557</v>
      </c>
      <c r="D452" s="201" t="s">
        <v>1996</v>
      </c>
      <c r="E452" s="202" t="n">
        <v>2154</v>
      </c>
      <c r="F452" s="201" t="s">
        <v>1929</v>
      </c>
      <c r="G452" s="203" t="s">
        <v>443</v>
      </c>
      <c r="H452" s="203" t="s">
        <v>1938</v>
      </c>
      <c r="I452" s="201" t="s">
        <v>2558</v>
      </c>
      <c r="J452" s="201" t="s">
        <v>306</v>
      </c>
      <c r="K452" s="202" t="n">
        <v>5</v>
      </c>
      <c r="L452" s="201" t="n">
        <v>0</v>
      </c>
      <c r="M452" s="201" t="n">
        <v>0</v>
      </c>
      <c r="N452" s="201" t="s">
        <v>437</v>
      </c>
      <c r="O452" s="62"/>
      <c r="P452" s="62"/>
      <c r="Q452" s="204"/>
    </row>
    <row collapsed="false" customFormat="false" customHeight="false" hidden="false" ht="15" outlineLevel="0" r="453">
      <c r="A453" s="201" t="s">
        <v>2813</v>
      </c>
      <c r="B453" s="201" t="n">
        <v>650698</v>
      </c>
      <c r="C453" s="201" t="s">
        <v>2814</v>
      </c>
      <c r="D453" s="201" t="s">
        <v>2020</v>
      </c>
      <c r="E453" s="202" t="n">
        <v>3431</v>
      </c>
      <c r="F453" s="201" t="s">
        <v>1929</v>
      </c>
      <c r="G453" s="203" t="s">
        <v>444</v>
      </c>
      <c r="H453" s="207" t="s">
        <v>2021</v>
      </c>
      <c r="I453" s="201" t="s">
        <v>2815</v>
      </c>
      <c r="J453" s="201" t="s">
        <v>299</v>
      </c>
      <c r="K453" s="202" t="n">
        <v>7</v>
      </c>
      <c r="L453" s="201" t="n">
        <v>0</v>
      </c>
      <c r="M453" s="201" t="n">
        <v>0</v>
      </c>
      <c r="N453" s="201" t="s">
        <v>437</v>
      </c>
      <c r="O453" s="62"/>
      <c r="P453" s="62"/>
      <c r="Q453" s="204"/>
    </row>
    <row collapsed="false" customFormat="false" customHeight="false" hidden="false" ht="15" outlineLevel="0" r="454">
      <c r="A454" s="201" t="s">
        <v>2816</v>
      </c>
      <c r="B454" s="201" t="n">
        <v>650699</v>
      </c>
      <c r="C454" s="201" t="s">
        <v>2462</v>
      </c>
      <c r="D454" s="201" t="s">
        <v>2463</v>
      </c>
      <c r="E454" s="202" t="n">
        <v>1973</v>
      </c>
      <c r="F454" s="201" t="s">
        <v>1929</v>
      </c>
      <c r="G454" s="203" t="s">
        <v>448</v>
      </c>
      <c r="H454" s="203" t="s">
        <v>2425</v>
      </c>
      <c r="I454" s="201" t="s">
        <v>2464</v>
      </c>
      <c r="J454" s="201" t="s">
        <v>397</v>
      </c>
      <c r="K454" s="202" t="n">
        <v>12</v>
      </c>
      <c r="L454" s="201" t="n">
        <v>0</v>
      </c>
      <c r="M454" s="201" t="n">
        <v>0</v>
      </c>
      <c r="N454" s="201" t="s">
        <v>437</v>
      </c>
      <c r="O454" s="62"/>
      <c r="P454" s="62"/>
      <c r="Q454" s="204"/>
    </row>
    <row collapsed="false" customFormat="false" customHeight="false" hidden="false" ht="15" outlineLevel="0" r="455">
      <c r="A455" s="201" t="s">
        <v>519</v>
      </c>
      <c r="B455" s="201" t="n">
        <v>650700</v>
      </c>
      <c r="C455" s="201" t="s">
        <v>2817</v>
      </c>
      <c r="D455" s="201" t="s">
        <v>1929</v>
      </c>
      <c r="E455" s="202" t="n">
        <v>3118</v>
      </c>
      <c r="F455" s="201" t="s">
        <v>449</v>
      </c>
      <c r="G455" s="203" t="s">
        <v>1941</v>
      </c>
      <c r="H455" s="203" t="s">
        <v>1942</v>
      </c>
      <c r="I455" s="201" t="s">
        <v>2818</v>
      </c>
      <c r="J455" s="201" t="s">
        <v>263</v>
      </c>
      <c r="K455" s="202" t="n">
        <v>2</v>
      </c>
      <c r="L455" s="201" t="n">
        <v>7</v>
      </c>
      <c r="M455" s="201" t="n">
        <v>7</v>
      </c>
      <c r="N455" s="201" t="s">
        <v>437</v>
      </c>
      <c r="O455" s="62" t="n">
        <f aca="false">+VLOOKUP(B455,Hoja3!$A:$C,2,0)</f>
        <v>650321</v>
      </c>
      <c r="P455" s="62" t="str">
        <f aca="false">+VLOOKUP(O455,Hoja5!$B$401:$C$796,2,0)</f>
        <v>_FILIAL BAHIA BLANCA</v>
      </c>
      <c r="Q455" s="204"/>
    </row>
    <row collapsed="false" customFormat="false" customHeight="false" hidden="false" ht="15" outlineLevel="0" r="456">
      <c r="A456" s="201" t="s">
        <v>547</v>
      </c>
      <c r="B456" s="201" t="n">
        <v>650701</v>
      </c>
      <c r="C456" s="201" t="s">
        <v>2470</v>
      </c>
      <c r="D456" s="201" t="s">
        <v>1929</v>
      </c>
      <c r="E456" s="202" t="n">
        <v>3277</v>
      </c>
      <c r="F456" s="201" t="s">
        <v>449</v>
      </c>
      <c r="G456" s="203" t="s">
        <v>454</v>
      </c>
      <c r="H456" s="203" t="s">
        <v>1930</v>
      </c>
      <c r="I456" s="201" t="s">
        <v>2471</v>
      </c>
      <c r="J456" s="201" t="s">
        <v>249</v>
      </c>
      <c r="K456" s="202" t="n">
        <v>3</v>
      </c>
      <c r="L456" s="201" t="n">
        <v>15</v>
      </c>
      <c r="M456" s="201" t="n">
        <v>16</v>
      </c>
      <c r="N456" s="201" t="s">
        <v>437</v>
      </c>
      <c r="O456" s="62" t="n">
        <f aca="false">+VLOOKUP(B456,Hoja3!$A:$C,2,0)</f>
        <v>650744</v>
      </c>
      <c r="P456" s="62" t="str">
        <f aca="false">+VLOOKUP(O456,Hoja5!$B$401:$C$796,2,0)</f>
        <v>_FILIAL JUNIN</v>
      </c>
      <c r="Q456" s="204"/>
    </row>
    <row collapsed="false" customFormat="false" customHeight="false" hidden="false" ht="15" outlineLevel="0" r="457">
      <c r="A457" s="201" t="s">
        <v>2819</v>
      </c>
      <c r="B457" s="201" t="n">
        <v>650702</v>
      </c>
      <c r="C457" s="201" t="s">
        <v>2762</v>
      </c>
      <c r="D457" s="201" t="s">
        <v>2763</v>
      </c>
      <c r="E457" s="202" t="n">
        <v>2052</v>
      </c>
      <c r="F457" s="201" t="s">
        <v>1929</v>
      </c>
      <c r="G457" s="203" t="s">
        <v>64</v>
      </c>
      <c r="H457" s="203" t="s">
        <v>2102</v>
      </c>
      <c r="I457" s="201" t="s">
        <v>2764</v>
      </c>
      <c r="J457" s="201" t="s">
        <v>113</v>
      </c>
      <c r="K457" s="202" t="n">
        <v>10</v>
      </c>
      <c r="L457" s="201" t="n">
        <v>0</v>
      </c>
      <c r="M457" s="201" t="n">
        <v>0</v>
      </c>
      <c r="N457" s="201" t="s">
        <v>437</v>
      </c>
      <c r="O457" s="62"/>
      <c r="P457" s="62"/>
      <c r="Q457" s="204"/>
    </row>
    <row collapsed="false" customFormat="false" customHeight="false" hidden="false" ht="15" outlineLevel="0" r="458">
      <c r="A458" s="201" t="s">
        <v>2820</v>
      </c>
      <c r="B458" s="201" t="n">
        <v>650703</v>
      </c>
      <c r="C458" s="201" t="s">
        <v>2215</v>
      </c>
      <c r="D458" s="201" t="s">
        <v>2209</v>
      </c>
      <c r="E458" s="202" t="n">
        <v>1905</v>
      </c>
      <c r="F458" s="201" t="s">
        <v>1996</v>
      </c>
      <c r="G458" s="203" t="s">
        <v>446</v>
      </c>
      <c r="H458" s="203" t="s">
        <v>2046</v>
      </c>
      <c r="I458" s="201" t="s">
        <v>2216</v>
      </c>
      <c r="J458" s="201" t="s">
        <v>194</v>
      </c>
      <c r="K458" s="202" t="n">
        <v>9</v>
      </c>
      <c r="L458" s="201" t="n">
        <v>0</v>
      </c>
      <c r="M458" s="201" t="n">
        <v>0</v>
      </c>
      <c r="N458" s="201" t="s">
        <v>437</v>
      </c>
      <c r="O458" s="62"/>
      <c r="P458" s="62"/>
      <c r="Q458" s="204"/>
    </row>
    <row collapsed="false" customFormat="false" customHeight="false" hidden="false" ht="15" outlineLevel="0" r="459">
      <c r="A459" s="201" t="s">
        <v>2821</v>
      </c>
      <c r="B459" s="201" t="n">
        <v>650704</v>
      </c>
      <c r="C459" s="201" t="s">
        <v>2410</v>
      </c>
      <c r="D459" s="201" t="s">
        <v>1929</v>
      </c>
      <c r="E459" s="202" t="n">
        <v>3518</v>
      </c>
      <c r="F459" s="201" t="s">
        <v>1929</v>
      </c>
      <c r="G459" s="203" t="s">
        <v>439</v>
      </c>
      <c r="H459" s="203" t="s">
        <v>2002</v>
      </c>
      <c r="I459" s="201" t="s">
        <v>2411</v>
      </c>
      <c r="J459" s="201" t="s">
        <v>328</v>
      </c>
      <c r="K459" s="202" t="n">
        <v>1</v>
      </c>
      <c r="L459" s="201" t="n">
        <v>0</v>
      </c>
      <c r="M459" s="201" t="n">
        <v>0</v>
      </c>
      <c r="N459" s="201" t="s">
        <v>437</v>
      </c>
      <c r="O459" s="62"/>
      <c r="P459" s="62"/>
      <c r="Q459" s="204"/>
    </row>
    <row collapsed="false" customFormat="false" customHeight="false" hidden="false" ht="15" outlineLevel="0" r="460">
      <c r="A460" s="201" t="s">
        <v>2822</v>
      </c>
      <c r="B460" s="201" t="n">
        <v>650705</v>
      </c>
      <c r="C460" s="201" t="s">
        <v>2741</v>
      </c>
      <c r="D460" s="201" t="s">
        <v>1929</v>
      </c>
      <c r="E460" s="202" t="n">
        <v>3320</v>
      </c>
      <c r="F460" s="201" t="s">
        <v>1929</v>
      </c>
      <c r="G460" s="203" t="s">
        <v>454</v>
      </c>
      <c r="H460" s="203" t="s">
        <v>1930</v>
      </c>
      <c r="I460" s="201" t="s">
        <v>2784</v>
      </c>
      <c r="J460" s="201" t="s">
        <v>144</v>
      </c>
      <c r="K460" s="202" t="n">
        <v>3</v>
      </c>
      <c r="L460" s="201" t="n">
        <v>0</v>
      </c>
      <c r="M460" s="201" t="n">
        <v>0</v>
      </c>
      <c r="N460" s="201" t="s">
        <v>437</v>
      </c>
      <c r="O460" s="62" t="n">
        <v>650705</v>
      </c>
      <c r="P460" s="62"/>
      <c r="Q460" s="204"/>
    </row>
    <row collapsed="false" customFormat="false" customHeight="false" hidden="false" ht="15" outlineLevel="0" r="461">
      <c r="A461" s="201" t="s">
        <v>687</v>
      </c>
      <c r="B461" s="201" t="n">
        <v>650706</v>
      </c>
      <c r="C461" s="201" t="s">
        <v>2681</v>
      </c>
      <c r="D461" s="201" t="s">
        <v>1996</v>
      </c>
      <c r="E461" s="202" t="n">
        <v>2739</v>
      </c>
      <c r="F461" s="201" t="s">
        <v>449</v>
      </c>
      <c r="G461" s="203" t="s">
        <v>446</v>
      </c>
      <c r="H461" s="203" t="s">
        <v>2046</v>
      </c>
      <c r="I461" s="201" t="s">
        <v>2170</v>
      </c>
      <c r="J461" s="201" t="s">
        <v>240</v>
      </c>
      <c r="K461" s="202" t="n">
        <v>9</v>
      </c>
      <c r="L461" s="201" t="n">
        <v>108</v>
      </c>
      <c r="M461" s="201" t="n">
        <v>114</v>
      </c>
      <c r="N461" s="201" t="s">
        <v>437</v>
      </c>
      <c r="O461" s="62" t="n">
        <f aca="false">+VLOOKUP(B461,Hoja3!$A:$C,2,0)</f>
        <v>650846</v>
      </c>
      <c r="P461" s="62" t="str">
        <f aca="false">+VLOOKUP(O461,Hoja5!$B$401:$C$796,2,0)</f>
        <v>_FILIAL SAN LORENZO</v>
      </c>
      <c r="Q461" s="204" t="s">
        <v>2048</v>
      </c>
    </row>
    <row collapsed="false" customFormat="false" customHeight="false" hidden="false" ht="15" outlineLevel="0" r="462">
      <c r="A462" s="201" t="s">
        <v>2823</v>
      </c>
      <c r="B462" s="201" t="n">
        <v>650707</v>
      </c>
      <c r="C462" s="201" t="s">
        <v>2504</v>
      </c>
      <c r="D462" s="201" t="s">
        <v>2198</v>
      </c>
      <c r="E462" s="202" t="n">
        <v>1997</v>
      </c>
      <c r="F462" s="201" t="s">
        <v>1929</v>
      </c>
      <c r="G462" s="203" t="s">
        <v>439</v>
      </c>
      <c r="H462" s="203" t="s">
        <v>2002</v>
      </c>
      <c r="I462" s="201" t="s">
        <v>2505</v>
      </c>
      <c r="J462" s="201" t="s">
        <v>358</v>
      </c>
      <c r="K462" s="202" t="n">
        <v>1</v>
      </c>
      <c r="L462" s="201" t="n">
        <v>0</v>
      </c>
      <c r="M462" s="201" t="n">
        <v>0</v>
      </c>
      <c r="N462" s="201" t="s">
        <v>437</v>
      </c>
      <c r="O462" s="62"/>
      <c r="P462" s="62"/>
      <c r="Q462" s="204"/>
    </row>
    <row collapsed="false" customFormat="false" customHeight="false" hidden="false" ht="15" outlineLevel="0" r="463">
      <c r="A463" s="201" t="s">
        <v>514</v>
      </c>
      <c r="B463" s="201" t="n">
        <v>650708</v>
      </c>
      <c r="C463" s="201" t="s">
        <v>2824</v>
      </c>
      <c r="D463" s="201" t="s">
        <v>2647</v>
      </c>
      <c r="E463" s="202" t="n">
        <v>2344</v>
      </c>
      <c r="F463" s="201" t="s">
        <v>449</v>
      </c>
      <c r="G463" s="203" t="s">
        <v>2264</v>
      </c>
      <c r="H463" s="203" t="s">
        <v>1946</v>
      </c>
      <c r="I463" s="201" t="s">
        <v>2825</v>
      </c>
      <c r="J463" s="201" t="s">
        <v>385</v>
      </c>
      <c r="K463" s="202" t="n">
        <v>4</v>
      </c>
      <c r="L463" s="201" t="n">
        <v>5</v>
      </c>
      <c r="M463" s="201" t="n">
        <v>5</v>
      </c>
      <c r="N463" s="201" t="s">
        <v>437</v>
      </c>
      <c r="O463" s="62" t="n">
        <f aca="false">+VLOOKUP(B463,Hoja3!$A:$C,2,0)</f>
        <v>650712</v>
      </c>
      <c r="P463" s="62" t="str">
        <f aca="false">+VLOOKUP(O463,Hoja5!$B$401:$C$796,2,0)</f>
        <v>_FILIAL COMODORO RIVADAVIA</v>
      </c>
      <c r="Q463" s="204"/>
    </row>
    <row collapsed="false" customFormat="false" customHeight="false" hidden="false" ht="15" outlineLevel="0" r="464">
      <c r="A464" s="201" t="s">
        <v>2826</v>
      </c>
      <c r="B464" s="201" t="n">
        <v>650709</v>
      </c>
      <c r="C464" s="201" t="s">
        <v>2827</v>
      </c>
      <c r="D464" s="201" t="s">
        <v>1929</v>
      </c>
      <c r="E464" s="202" t="n">
        <v>1244</v>
      </c>
      <c r="F464" s="201" t="s">
        <v>1929</v>
      </c>
      <c r="G464" s="203" t="s">
        <v>440</v>
      </c>
      <c r="H464" s="203" t="s">
        <v>1946</v>
      </c>
      <c r="I464" s="201" t="s">
        <v>2828</v>
      </c>
      <c r="J464" s="201" t="s">
        <v>162</v>
      </c>
      <c r="K464" s="202" t="n">
        <v>2</v>
      </c>
      <c r="L464" s="201" t="n">
        <v>0</v>
      </c>
      <c r="M464" s="201" t="n">
        <v>0</v>
      </c>
      <c r="N464" s="201" t="s">
        <v>437</v>
      </c>
      <c r="O464" s="62"/>
      <c r="P464" s="62"/>
      <c r="Q464" s="204"/>
    </row>
    <row collapsed="false" customFormat="false" customHeight="false" hidden="false" ht="15" outlineLevel="0" r="465">
      <c r="A465" s="201" t="s">
        <v>2829</v>
      </c>
      <c r="B465" s="201" t="n">
        <v>650710</v>
      </c>
      <c r="C465" s="201" t="s">
        <v>2592</v>
      </c>
      <c r="D465" s="201" t="s">
        <v>2020</v>
      </c>
      <c r="E465" s="202" t="n">
        <v>3005</v>
      </c>
      <c r="F465" s="201" t="s">
        <v>1996</v>
      </c>
      <c r="G465" s="203" t="s">
        <v>446</v>
      </c>
      <c r="H465" s="203" t="s">
        <v>2046</v>
      </c>
      <c r="I465" s="201" t="s">
        <v>2593</v>
      </c>
      <c r="J465" s="201" t="s">
        <v>283</v>
      </c>
      <c r="K465" s="202" t="n">
        <v>9</v>
      </c>
      <c r="L465" s="201" t="n">
        <v>0</v>
      </c>
      <c r="M465" s="201" t="n">
        <v>0</v>
      </c>
      <c r="N465" s="201" t="s">
        <v>437</v>
      </c>
      <c r="O465" s="62"/>
      <c r="P465" s="62"/>
      <c r="Q465" s="204"/>
    </row>
    <row collapsed="false" customFormat="false" customHeight="false" hidden="false" ht="15" outlineLevel="0" r="466">
      <c r="A466" s="201" t="s">
        <v>2830</v>
      </c>
      <c r="B466" s="201" t="n">
        <v>650711</v>
      </c>
      <c r="C466" s="201" t="s">
        <v>2512</v>
      </c>
      <c r="D466" s="201" t="s">
        <v>2424</v>
      </c>
      <c r="E466" s="202" t="n">
        <v>2024</v>
      </c>
      <c r="F466" s="201" t="s">
        <v>1929</v>
      </c>
      <c r="G466" s="203" t="s">
        <v>448</v>
      </c>
      <c r="H466" s="203" t="s">
        <v>2425</v>
      </c>
      <c r="I466" s="201" t="s">
        <v>2513</v>
      </c>
      <c r="J466" s="201" t="s">
        <v>396</v>
      </c>
      <c r="K466" s="202" t="n">
        <v>12</v>
      </c>
      <c r="L466" s="201" t="n">
        <v>0</v>
      </c>
      <c r="M466" s="201" t="n">
        <v>0</v>
      </c>
      <c r="N466" s="201" t="s">
        <v>437</v>
      </c>
      <c r="O466" s="62"/>
      <c r="P466" s="62"/>
      <c r="Q466" s="204"/>
    </row>
    <row collapsed="false" customFormat="false" customHeight="false" hidden="false" ht="15" outlineLevel="0" r="467">
      <c r="A467" s="201" t="s">
        <v>800</v>
      </c>
      <c r="B467" s="201" t="n">
        <v>650712</v>
      </c>
      <c r="C467" s="201" t="s">
        <v>2711</v>
      </c>
      <c r="D467" s="201" t="s">
        <v>2535</v>
      </c>
      <c r="E467" s="202" t="n">
        <v>2765</v>
      </c>
      <c r="F467" s="201" t="s">
        <v>449</v>
      </c>
      <c r="G467" s="203" t="s">
        <v>2264</v>
      </c>
      <c r="H467" s="203" t="s">
        <v>1946</v>
      </c>
      <c r="I467" s="201" t="s">
        <v>2712</v>
      </c>
      <c r="J467" s="201" t="s">
        <v>390</v>
      </c>
      <c r="K467" s="202" t="n">
        <v>4</v>
      </c>
      <c r="L467" s="201" t="n">
        <v>557</v>
      </c>
      <c r="M467" s="201" t="n">
        <v>534</v>
      </c>
      <c r="N467" s="201" t="s">
        <v>438</v>
      </c>
      <c r="O467" s="62" t="n">
        <f aca="false">+VLOOKUP(B467,Hoja3!$A:$C,2,0)</f>
        <v>650712</v>
      </c>
      <c r="P467" s="62" t="str">
        <f aca="false">+VLOOKUP(O467,Hoja5!$B$401:$C$796,2,0)</f>
        <v>_FILIAL COMODORO RIVADAVIA</v>
      </c>
      <c r="Q467" s="204"/>
    </row>
    <row collapsed="false" customFormat="false" customHeight="false" hidden="false" ht="15" outlineLevel="0" r="468">
      <c r="A468" s="201" t="s">
        <v>833</v>
      </c>
      <c r="B468" s="201" t="n">
        <v>650713</v>
      </c>
      <c r="C468" s="201" t="s">
        <v>2611</v>
      </c>
      <c r="D468" s="201" t="s">
        <v>449</v>
      </c>
      <c r="E468" s="202" t="n">
        <v>1200</v>
      </c>
      <c r="F468" s="201" t="s">
        <v>449</v>
      </c>
      <c r="G468" s="203" t="s">
        <v>45</v>
      </c>
      <c r="H468" s="203" t="s">
        <v>2390</v>
      </c>
      <c r="I468" s="201" t="s">
        <v>2612</v>
      </c>
      <c r="J468" s="201" t="s">
        <v>380</v>
      </c>
      <c r="K468" s="202" t="n">
        <v>6</v>
      </c>
      <c r="L468" s="201" t="n">
        <v>1698</v>
      </c>
      <c r="M468" s="201" t="n">
        <v>1803</v>
      </c>
      <c r="N468" s="201" t="s">
        <v>438</v>
      </c>
      <c r="O468" s="62" t="n">
        <f aca="false">+VLOOKUP(B468,Hoja3!$A:$C,2,0)</f>
        <v>650713</v>
      </c>
      <c r="P468" s="62" t="str">
        <f aca="false">+VLOOKUP(O468,Hoja5!$B$401:$C$796,2,0)</f>
        <v>_FILIAL SALTA</v>
      </c>
      <c r="Q468" s="204"/>
    </row>
    <row collapsed="false" customFormat="false" customHeight="false" hidden="false" ht="15" outlineLevel="0" r="469">
      <c r="A469" s="201" t="s">
        <v>775</v>
      </c>
      <c r="B469" s="201" t="n">
        <v>650714</v>
      </c>
      <c r="C469" s="201" t="s">
        <v>2051</v>
      </c>
      <c r="D469" s="201" t="s">
        <v>1996</v>
      </c>
      <c r="E469" s="202" t="n">
        <v>2087</v>
      </c>
      <c r="F469" s="201" t="s">
        <v>449</v>
      </c>
      <c r="G469" s="203" t="s">
        <v>73</v>
      </c>
      <c r="H469" s="203" t="s">
        <v>2024</v>
      </c>
      <c r="I469" s="201" t="s">
        <v>2052</v>
      </c>
      <c r="J469" s="201" t="s">
        <v>228</v>
      </c>
      <c r="K469" s="202" t="n">
        <v>13</v>
      </c>
      <c r="L469" s="201" t="n">
        <v>393</v>
      </c>
      <c r="M469" s="201" t="n">
        <v>382</v>
      </c>
      <c r="N469" s="201" t="s">
        <v>437</v>
      </c>
      <c r="O469" s="62" t="n">
        <f aca="false">+VLOOKUP(B469,Hoja3!$A:$C,2,0)</f>
        <v>650497</v>
      </c>
      <c r="P469" s="62" t="str">
        <f aca="false">+VLOOKUP(O469,Hoja5!$B$401:$C$796,2,0)</f>
        <v>_FILIAL VENADO TUERTO</v>
      </c>
      <c r="Q469" s="204"/>
    </row>
    <row collapsed="false" customFormat="false" customHeight="false" hidden="false" ht="15" outlineLevel="0" r="470">
      <c r="A470" s="201" t="s">
        <v>2831</v>
      </c>
      <c r="B470" s="201" t="n">
        <v>650715</v>
      </c>
      <c r="C470" s="201" t="s">
        <v>2790</v>
      </c>
      <c r="D470" s="201" t="s">
        <v>1929</v>
      </c>
      <c r="E470" s="202" t="n">
        <v>3284</v>
      </c>
      <c r="F470" s="201" t="s">
        <v>1929</v>
      </c>
      <c r="G470" s="203" t="s">
        <v>13</v>
      </c>
      <c r="H470" s="203" t="s">
        <v>2017</v>
      </c>
      <c r="I470" s="201" t="s">
        <v>2791</v>
      </c>
      <c r="J470" s="201" t="s">
        <v>129</v>
      </c>
      <c r="K470" s="202" t="n">
        <v>0</v>
      </c>
      <c r="L470" s="201" t="n">
        <v>0</v>
      </c>
      <c r="M470" s="201" t="n">
        <v>0</v>
      </c>
      <c r="N470" s="201" t="s">
        <v>437</v>
      </c>
      <c r="O470" s="62"/>
      <c r="P470" s="62"/>
      <c r="Q470" s="204"/>
    </row>
    <row collapsed="false" customFormat="false" customHeight="false" hidden="false" ht="15" outlineLevel="0" r="471">
      <c r="A471" s="201" t="s">
        <v>622</v>
      </c>
      <c r="B471" s="201" t="n">
        <v>650716</v>
      </c>
      <c r="C471" s="201" t="s">
        <v>2203</v>
      </c>
      <c r="D471" s="201" t="s">
        <v>2198</v>
      </c>
      <c r="E471" s="202" t="n">
        <v>2653</v>
      </c>
      <c r="F471" s="201" t="s">
        <v>449</v>
      </c>
      <c r="G471" s="203" t="s">
        <v>439</v>
      </c>
      <c r="H471" s="203" t="s">
        <v>2002</v>
      </c>
      <c r="I471" s="201" t="s">
        <v>2204</v>
      </c>
      <c r="J471" s="201" t="s">
        <v>333</v>
      </c>
      <c r="K471" s="202" t="n">
        <v>1</v>
      </c>
      <c r="L471" s="201" t="n">
        <v>53</v>
      </c>
      <c r="M471" s="201" t="n">
        <v>55</v>
      </c>
      <c r="N471" s="201" t="s">
        <v>437</v>
      </c>
      <c r="O471" s="62" t="n">
        <f aca="false">+VLOOKUP(B471,Hoja3!$A:$C,2,0)</f>
        <v>650226</v>
      </c>
      <c r="P471" s="62" t="str">
        <f aca="false">+VLOOKUP(O471,Hoja5!$B$401:$C$796,2,0)</f>
        <v>_FILIAL SANTA ROSA</v>
      </c>
      <c r="Q471" s="204"/>
    </row>
    <row collapsed="false" customFormat="false" customHeight="false" hidden="false" ht="15" outlineLevel="0" r="472">
      <c r="A472" s="201" t="s">
        <v>2832</v>
      </c>
      <c r="B472" s="201" t="n">
        <v>650717</v>
      </c>
      <c r="C472" s="201" t="s">
        <v>2300</v>
      </c>
      <c r="D472" s="201" t="s">
        <v>2020</v>
      </c>
      <c r="E472" s="202" t="n">
        <v>3492</v>
      </c>
      <c r="F472" s="201" t="s">
        <v>1929</v>
      </c>
      <c r="G472" s="203" t="s">
        <v>444</v>
      </c>
      <c r="H472" s="207" t="s">
        <v>2021</v>
      </c>
      <c r="I472" s="201" t="s">
        <v>2301</v>
      </c>
      <c r="J472" s="201" t="s">
        <v>363</v>
      </c>
      <c r="K472" s="202" t="n">
        <v>7</v>
      </c>
      <c r="L472" s="201" t="n">
        <v>0</v>
      </c>
      <c r="M472" s="201" t="n">
        <v>0</v>
      </c>
      <c r="N472" s="201" t="s">
        <v>437</v>
      </c>
      <c r="O472" s="62"/>
      <c r="P472" s="62"/>
      <c r="Q472" s="204"/>
    </row>
    <row collapsed="false" customFormat="false" customHeight="false" hidden="false" ht="15" outlineLevel="0" r="473">
      <c r="A473" s="201" t="s">
        <v>2833</v>
      </c>
      <c r="B473" s="201" t="n">
        <v>650718</v>
      </c>
      <c r="C473" s="201" t="s">
        <v>2579</v>
      </c>
      <c r="D473" s="201" t="s">
        <v>1929</v>
      </c>
      <c r="E473" s="202" t="n">
        <v>1410</v>
      </c>
      <c r="F473" s="201" t="s">
        <v>1929</v>
      </c>
      <c r="G473" s="203" t="s">
        <v>439</v>
      </c>
      <c r="H473" s="203" t="s">
        <v>2002</v>
      </c>
      <c r="I473" s="201" t="s">
        <v>2580</v>
      </c>
      <c r="J473" s="201" t="s">
        <v>308</v>
      </c>
      <c r="K473" s="202" t="n">
        <v>1</v>
      </c>
      <c r="L473" s="201" t="n">
        <v>0</v>
      </c>
      <c r="M473" s="201" t="n">
        <v>0</v>
      </c>
      <c r="N473" s="201" t="s">
        <v>437</v>
      </c>
      <c r="O473" s="62"/>
      <c r="P473" s="62"/>
      <c r="Q473" s="204"/>
    </row>
    <row collapsed="false" customFormat="false" customHeight="false" hidden="false" ht="15" outlineLevel="0" r="474">
      <c r="A474" s="201" t="s">
        <v>684</v>
      </c>
      <c r="B474" s="201" t="n">
        <v>650719</v>
      </c>
      <c r="C474" s="201" t="s">
        <v>2528</v>
      </c>
      <c r="D474" s="201" t="s">
        <v>2382</v>
      </c>
      <c r="E474" s="202" t="n">
        <v>2073</v>
      </c>
      <c r="F474" s="201" t="s">
        <v>449</v>
      </c>
      <c r="G474" s="203" t="s">
        <v>466</v>
      </c>
      <c r="H474" s="203" t="s">
        <v>2369</v>
      </c>
      <c r="I474" s="201" t="s">
        <v>2529</v>
      </c>
      <c r="J474" s="201" t="s">
        <v>406</v>
      </c>
      <c r="K474" s="202" t="n">
        <v>11</v>
      </c>
      <c r="L474" s="201" t="n">
        <v>106</v>
      </c>
      <c r="M474" s="201" t="n">
        <v>108</v>
      </c>
      <c r="N474" s="201" t="s">
        <v>437</v>
      </c>
      <c r="O474" s="62" t="n">
        <f aca="false">+VLOOKUP(B474,Hoja3!$A:$C,2,0)</f>
        <v>650783</v>
      </c>
      <c r="P474" s="62" t="str">
        <f aca="false">+VLOOKUP(O474,Hoja5!$B$401:$C$796,2,0)</f>
        <v>_FILIAL BARILOCHE</v>
      </c>
      <c r="Q474" s="204"/>
    </row>
    <row collapsed="false" customFormat="false" customHeight="false" hidden="false" ht="15" outlineLevel="0" r="475">
      <c r="A475" s="201" t="s">
        <v>762</v>
      </c>
      <c r="B475" s="201" t="n">
        <v>650720</v>
      </c>
      <c r="C475" s="201" t="s">
        <v>2834</v>
      </c>
      <c r="D475" s="201" t="s">
        <v>1929</v>
      </c>
      <c r="E475" s="202" t="n">
        <v>1328</v>
      </c>
      <c r="F475" s="201" t="s">
        <v>449</v>
      </c>
      <c r="G475" s="203" t="s">
        <v>13</v>
      </c>
      <c r="H475" s="203" t="s">
        <v>2017</v>
      </c>
      <c r="I475" s="201" t="s">
        <v>2835</v>
      </c>
      <c r="J475" s="201" t="s">
        <v>109</v>
      </c>
      <c r="K475" s="202" t="n">
        <v>0</v>
      </c>
      <c r="L475" s="201" t="n">
        <v>331</v>
      </c>
      <c r="M475" s="201" t="n">
        <v>309</v>
      </c>
      <c r="N475" s="201" t="s">
        <v>438</v>
      </c>
      <c r="O475" s="62" t="n">
        <f aca="false">+VLOOKUP(B475,Hoja3!$A:$C,2,0)</f>
        <v>650720</v>
      </c>
      <c r="P475" s="62" t="str">
        <f aca="false">+VLOOKUP(O475,Hoja5!$B$401:$C$796,2,0)</f>
        <v>_FILIAL LA PLATA</v>
      </c>
      <c r="Q475" s="204"/>
    </row>
    <row collapsed="false" customFormat="false" customHeight="false" hidden="false" ht="15" outlineLevel="0" r="476">
      <c r="A476" s="201" t="s">
        <v>677</v>
      </c>
      <c r="B476" s="201" t="n">
        <v>650721</v>
      </c>
      <c r="C476" s="201" t="s">
        <v>2079</v>
      </c>
      <c r="D476" s="201" t="s">
        <v>1996</v>
      </c>
      <c r="E476" s="202" t="n">
        <v>3503</v>
      </c>
      <c r="F476" s="201" t="s">
        <v>449</v>
      </c>
      <c r="G476" s="203" t="s">
        <v>443</v>
      </c>
      <c r="H476" s="203" t="s">
        <v>1938</v>
      </c>
      <c r="I476" s="201" t="s">
        <v>2080</v>
      </c>
      <c r="J476" s="201" t="s">
        <v>254</v>
      </c>
      <c r="K476" s="202" t="n">
        <v>5</v>
      </c>
      <c r="L476" s="201" t="n">
        <v>103</v>
      </c>
      <c r="M476" s="201" t="n">
        <v>100</v>
      </c>
      <c r="N476" s="201" t="s">
        <v>437</v>
      </c>
      <c r="O476" s="62" t="n">
        <f aca="false">+VLOOKUP(B476,Hoja3!$A:$C,2,0)</f>
        <v>650497</v>
      </c>
      <c r="P476" s="62" t="str">
        <f aca="false">+VLOOKUP(O476,Hoja5!$B$401:$C$796,2,0)</f>
        <v>_FILIAL VENADO TUERTO</v>
      </c>
      <c r="Q476" s="204"/>
    </row>
    <row collapsed="false" customFormat="false" customHeight="false" hidden="false" ht="15" outlineLevel="0" r="477">
      <c r="A477" s="201" t="s">
        <v>2836</v>
      </c>
      <c r="B477" s="201" t="n">
        <v>650722</v>
      </c>
      <c r="C477" s="201" t="s">
        <v>2044</v>
      </c>
      <c r="D477" s="201" t="s">
        <v>1996</v>
      </c>
      <c r="E477" s="202" t="n">
        <v>2092</v>
      </c>
      <c r="F477" s="201" t="s">
        <v>1929</v>
      </c>
      <c r="G477" s="203" t="s">
        <v>73</v>
      </c>
      <c r="H477" s="203" t="s">
        <v>2024</v>
      </c>
      <c r="I477" s="201" t="s">
        <v>2028</v>
      </c>
      <c r="J477" s="201" t="s">
        <v>247</v>
      </c>
      <c r="K477" s="202" t="n">
        <v>13</v>
      </c>
      <c r="L477" s="201" t="n">
        <v>0</v>
      </c>
      <c r="M477" s="201" t="n">
        <v>0</v>
      </c>
      <c r="N477" s="201" t="s">
        <v>437</v>
      </c>
      <c r="O477" s="62"/>
      <c r="P477" s="62"/>
      <c r="Q477" s="204"/>
    </row>
    <row collapsed="false" customFormat="false" customHeight="false" hidden="false" ht="15" outlineLevel="0" r="478">
      <c r="A478" s="201" t="s">
        <v>530</v>
      </c>
      <c r="B478" s="201" t="n">
        <v>650723</v>
      </c>
      <c r="C478" s="201" t="s">
        <v>2837</v>
      </c>
      <c r="D478" s="201" t="s">
        <v>2020</v>
      </c>
      <c r="E478" s="202" t="n">
        <v>2240</v>
      </c>
      <c r="F478" s="201" t="s">
        <v>449</v>
      </c>
      <c r="G478" s="203" t="s">
        <v>446</v>
      </c>
      <c r="H478" s="203" t="s">
        <v>2046</v>
      </c>
      <c r="I478" s="201" t="s">
        <v>2453</v>
      </c>
      <c r="J478" s="201" t="s">
        <v>319</v>
      </c>
      <c r="K478" s="202" t="n">
        <v>9</v>
      </c>
      <c r="L478" s="201" t="n">
        <v>9</v>
      </c>
      <c r="M478" s="201" t="n">
        <v>8</v>
      </c>
      <c r="N478" s="201" t="s">
        <v>437</v>
      </c>
      <c r="O478" s="62" t="n">
        <f aca="false">+VLOOKUP(B478,Hoja3!$A:$C,2,0)</f>
        <v>650360</v>
      </c>
      <c r="P478" s="62" t="str">
        <f aca="false">+VLOOKUP(O478,Hoja5!$B$401:$C$796,2,0)</f>
        <v>_FILIAL SAN FRANCISCO</v>
      </c>
      <c r="Q478" s="204"/>
    </row>
    <row collapsed="false" customFormat="false" customHeight="false" hidden="false" ht="15" outlineLevel="0" r="479">
      <c r="A479" s="201" t="s">
        <v>2838</v>
      </c>
      <c r="B479" s="201" t="n">
        <v>650724</v>
      </c>
      <c r="C479" s="201" t="s">
        <v>2795</v>
      </c>
      <c r="D479" s="201" t="s">
        <v>2020</v>
      </c>
      <c r="E479" s="202" t="n">
        <v>2300</v>
      </c>
      <c r="F479" s="201" t="s">
        <v>1929</v>
      </c>
      <c r="G479" s="203" t="s">
        <v>444</v>
      </c>
      <c r="H479" s="207" t="s">
        <v>2021</v>
      </c>
      <c r="I479" s="201" t="s">
        <v>2316</v>
      </c>
      <c r="J479" s="201" t="s">
        <v>335</v>
      </c>
      <c r="K479" s="202" t="n">
        <v>7</v>
      </c>
      <c r="L479" s="201" t="n">
        <v>0</v>
      </c>
      <c r="M479" s="201" t="n">
        <v>0</v>
      </c>
      <c r="N479" s="201" t="s">
        <v>437</v>
      </c>
      <c r="O479" s="62"/>
      <c r="P479" s="62"/>
      <c r="Q479" s="204"/>
    </row>
    <row collapsed="false" customFormat="false" customHeight="false" hidden="false" ht="15" outlineLevel="0" r="480">
      <c r="A480" s="201" t="s">
        <v>604</v>
      </c>
      <c r="B480" s="201" t="n">
        <v>650725</v>
      </c>
      <c r="C480" s="201" t="s">
        <v>2839</v>
      </c>
      <c r="D480" s="201" t="s">
        <v>1996</v>
      </c>
      <c r="E480" s="202" t="n">
        <v>2100</v>
      </c>
      <c r="F480" s="201" t="s">
        <v>449</v>
      </c>
      <c r="G480" s="203" t="s">
        <v>73</v>
      </c>
      <c r="H480" s="203" t="s">
        <v>2024</v>
      </c>
      <c r="I480" s="201" t="s">
        <v>2137</v>
      </c>
      <c r="J480" s="201" t="s">
        <v>240</v>
      </c>
      <c r="K480" s="202" t="n">
        <v>13</v>
      </c>
      <c r="L480" s="201" t="n">
        <v>45</v>
      </c>
      <c r="M480" s="201" t="n">
        <v>40</v>
      </c>
      <c r="N480" s="201" t="s">
        <v>437</v>
      </c>
      <c r="O480" s="62" t="n">
        <f aca="false">+VLOOKUP(B480,Hoja3!$A:$C,2,0)</f>
        <v>650497</v>
      </c>
      <c r="P480" s="62" t="str">
        <f aca="false">+VLOOKUP(O480,Hoja5!$B$401:$C$796,2,0)</f>
        <v>_FILIAL VENADO TUERTO</v>
      </c>
      <c r="Q480" s="204"/>
    </row>
    <row collapsed="false" customFormat="false" customHeight="false" hidden="false" ht="15" outlineLevel="0" r="481">
      <c r="A481" s="201" t="s">
        <v>2840</v>
      </c>
      <c r="B481" s="201" t="n">
        <v>650726</v>
      </c>
      <c r="C481" s="201" t="s">
        <v>2605</v>
      </c>
      <c r="D481" s="201" t="s">
        <v>2368</v>
      </c>
      <c r="E481" s="202" t="n">
        <v>2801</v>
      </c>
      <c r="F481" s="201" t="s">
        <v>1929</v>
      </c>
      <c r="G481" s="203" t="s">
        <v>466</v>
      </c>
      <c r="H481" s="203" t="s">
        <v>2369</v>
      </c>
      <c r="I481" s="201" t="s">
        <v>2606</v>
      </c>
      <c r="J481" s="201" t="s">
        <v>407</v>
      </c>
      <c r="K481" s="202" t="n">
        <v>11</v>
      </c>
      <c r="L481" s="201" t="n">
        <v>0</v>
      </c>
      <c r="M481" s="201" t="n">
        <v>0</v>
      </c>
      <c r="N481" s="201" t="s">
        <v>437</v>
      </c>
      <c r="O481" s="62"/>
      <c r="P481" s="62"/>
      <c r="Q481" s="204"/>
    </row>
    <row collapsed="false" customFormat="false" customHeight="false" hidden="false" ht="15" outlineLevel="0" r="482">
      <c r="A482" s="201" t="s">
        <v>700</v>
      </c>
      <c r="B482" s="201" t="n">
        <v>650727</v>
      </c>
      <c r="C482" s="201" t="s">
        <v>2272</v>
      </c>
      <c r="D482" s="201" t="s">
        <v>1996</v>
      </c>
      <c r="E482" s="202" t="n">
        <v>2125</v>
      </c>
      <c r="F482" s="201" t="s">
        <v>449</v>
      </c>
      <c r="G482" s="203" t="s">
        <v>64</v>
      </c>
      <c r="H482" s="203" t="s">
        <v>2102</v>
      </c>
      <c r="I482" s="201" t="s">
        <v>2273</v>
      </c>
      <c r="J482" s="201" t="s">
        <v>185</v>
      </c>
      <c r="K482" s="202" t="n">
        <v>10</v>
      </c>
      <c r="L482" s="201" t="n">
        <v>129</v>
      </c>
      <c r="M482" s="201" t="n">
        <v>126</v>
      </c>
      <c r="N482" s="201" t="s">
        <v>437</v>
      </c>
      <c r="O482" s="62" t="n">
        <f aca="false">+VLOOKUP(B482,Hoja3!$A:$C,2,0)</f>
        <v>650757</v>
      </c>
      <c r="P482" s="62" t="str">
        <f aca="false">+VLOOKUP(O482,Hoja5!$B$401:$C$796,2,0)</f>
        <v>_FILIAL RECONQUISTA</v>
      </c>
      <c r="Q482" s="204"/>
    </row>
    <row collapsed="false" customFormat="false" customHeight="false" hidden="false" ht="15" outlineLevel="0" r="483">
      <c r="A483" s="201" t="s">
        <v>533</v>
      </c>
      <c r="B483" s="201" t="n">
        <v>650729</v>
      </c>
      <c r="C483" s="201" t="s">
        <v>2337</v>
      </c>
      <c r="D483" s="201" t="s">
        <v>1996</v>
      </c>
      <c r="E483" s="202" t="n">
        <v>3423</v>
      </c>
      <c r="F483" s="201" t="s">
        <v>449</v>
      </c>
      <c r="G483" s="203" t="s">
        <v>443</v>
      </c>
      <c r="H483" s="203" t="s">
        <v>1938</v>
      </c>
      <c r="I483" s="201" t="s">
        <v>2338</v>
      </c>
      <c r="J483" s="201" t="s">
        <v>286</v>
      </c>
      <c r="K483" s="202" t="n">
        <v>5</v>
      </c>
      <c r="L483" s="201" t="n">
        <v>11</v>
      </c>
      <c r="M483" s="201" t="n">
        <v>11</v>
      </c>
      <c r="N483" s="201" t="s">
        <v>437</v>
      </c>
      <c r="O483" s="62" t="n">
        <f aca="false">+VLOOKUP(B483,Hoja3!$A:$C,2,0)</f>
        <v>650497</v>
      </c>
      <c r="P483" s="62" t="str">
        <f aca="false">+VLOOKUP(O483,Hoja5!$B$401:$C$796,2,0)</f>
        <v>_FILIAL VENADO TUERTO</v>
      </c>
      <c r="Q483" s="204"/>
    </row>
    <row collapsed="false" customFormat="false" customHeight="false" hidden="false" ht="15" outlineLevel="0" r="484">
      <c r="A484" s="201" t="s">
        <v>790</v>
      </c>
      <c r="B484" s="201" t="n">
        <v>650730</v>
      </c>
      <c r="C484" s="201" t="s">
        <v>2841</v>
      </c>
      <c r="D484" s="201" t="s">
        <v>1929</v>
      </c>
      <c r="E484" s="202" t="n">
        <v>1377</v>
      </c>
      <c r="F484" s="201" t="s">
        <v>449</v>
      </c>
      <c r="G484" s="203" t="s">
        <v>13</v>
      </c>
      <c r="H484" s="203" t="s">
        <v>2017</v>
      </c>
      <c r="I484" s="201" t="s">
        <v>2842</v>
      </c>
      <c r="J484" s="201" t="s">
        <v>119</v>
      </c>
      <c r="K484" s="202" t="n">
        <v>0</v>
      </c>
      <c r="L484" s="201" t="n">
        <v>500</v>
      </c>
      <c r="M484" s="201" t="n">
        <v>503</v>
      </c>
      <c r="N484" s="201" t="s">
        <v>438</v>
      </c>
      <c r="O484" s="62" t="n">
        <f aca="false">+VLOOKUP(B484,Hoja3!$A:$C,2,0)</f>
        <v>650730</v>
      </c>
      <c r="P484" s="62" t="str">
        <f aca="false">+VLOOKUP(O484,Hoja5!$B$401:$C$796,2,0)</f>
        <v>_FILIAL RAMOS MEJIA</v>
      </c>
      <c r="Q484" s="204"/>
    </row>
    <row collapsed="false" customFormat="false" customHeight="false" hidden="false" ht="15" outlineLevel="0" r="485">
      <c r="A485" s="201" t="s">
        <v>562</v>
      </c>
      <c r="B485" s="201" t="n">
        <v>650731</v>
      </c>
      <c r="C485" s="201" t="s">
        <v>2843</v>
      </c>
      <c r="D485" s="201" t="s">
        <v>1996</v>
      </c>
      <c r="E485" s="202" t="n">
        <v>3279</v>
      </c>
      <c r="F485" s="201" t="s">
        <v>449</v>
      </c>
      <c r="G485" s="203" t="s">
        <v>446</v>
      </c>
      <c r="H485" s="203" t="s">
        <v>2046</v>
      </c>
      <c r="I485" s="201" t="s">
        <v>2844</v>
      </c>
      <c r="J485" s="201" t="s">
        <v>206</v>
      </c>
      <c r="K485" s="202" t="n">
        <v>9</v>
      </c>
      <c r="L485" s="201" t="n">
        <v>23</v>
      </c>
      <c r="M485" s="201" t="n">
        <v>24</v>
      </c>
      <c r="N485" s="201" t="s">
        <v>437</v>
      </c>
      <c r="O485" s="62" t="n">
        <f aca="false">+VLOOKUP(B485,Hoja3!$A:$C,2,0)</f>
        <v>650188</v>
      </c>
      <c r="P485" s="62" t="str">
        <f aca="false">+VLOOKUP(O485,Hoja5!$B$401:$C$796,2,0)</f>
        <v>_FILIAL SANTA FE</v>
      </c>
      <c r="Q485" s="204"/>
    </row>
    <row collapsed="false" customFormat="false" customHeight="false" hidden="false" ht="15" outlineLevel="0" r="486">
      <c r="A486" s="201" t="s">
        <v>2845</v>
      </c>
      <c r="B486" s="201" t="n">
        <v>650732</v>
      </c>
      <c r="C486" s="201" t="s">
        <v>2846</v>
      </c>
      <c r="D486" s="201" t="s">
        <v>2382</v>
      </c>
      <c r="E486" s="202" t="n">
        <v>3457</v>
      </c>
      <c r="F486" s="201" t="s">
        <v>1929</v>
      </c>
      <c r="G486" s="203" t="s">
        <v>2264</v>
      </c>
      <c r="H486" s="203" t="s">
        <v>1946</v>
      </c>
      <c r="I486" s="201" t="s">
        <v>2847</v>
      </c>
      <c r="J486" s="201" t="s">
        <v>379</v>
      </c>
      <c r="K486" s="202" t="n">
        <v>4</v>
      </c>
      <c r="L486" s="201" t="n">
        <v>0</v>
      </c>
      <c r="M486" s="201" t="n">
        <v>0</v>
      </c>
      <c r="N486" s="201" t="s">
        <v>437</v>
      </c>
      <c r="O486" s="62"/>
      <c r="P486" s="62"/>
      <c r="Q486" s="204"/>
    </row>
    <row collapsed="false" customFormat="false" customHeight="false" hidden="false" ht="15" outlineLevel="0" r="487">
      <c r="A487" s="201" t="s">
        <v>743</v>
      </c>
      <c r="B487" s="201" t="n">
        <v>650733</v>
      </c>
      <c r="C487" s="201" t="s">
        <v>2159</v>
      </c>
      <c r="D487" s="201" t="s">
        <v>1996</v>
      </c>
      <c r="E487" s="202" t="n">
        <v>3305</v>
      </c>
      <c r="F487" s="201" t="s">
        <v>449</v>
      </c>
      <c r="G487" s="203" t="s">
        <v>64</v>
      </c>
      <c r="H487" s="203" t="s">
        <v>2102</v>
      </c>
      <c r="I487" s="201" t="s">
        <v>2160</v>
      </c>
      <c r="J487" s="201" t="s">
        <v>177</v>
      </c>
      <c r="K487" s="202" t="n">
        <v>10</v>
      </c>
      <c r="L487" s="201" t="n">
        <v>214</v>
      </c>
      <c r="M487" s="201" t="n">
        <v>212</v>
      </c>
      <c r="N487" s="201" t="s">
        <v>437</v>
      </c>
      <c r="O487" s="62" t="n">
        <f aca="false">+VLOOKUP(B487,Hoja3!$A:$C,2,0)</f>
        <v>650757</v>
      </c>
      <c r="P487" s="62" t="str">
        <f aca="false">+VLOOKUP(O487,Hoja5!$B$401:$C$796,2,0)</f>
        <v>_FILIAL RECONQUISTA</v>
      </c>
      <c r="Q487" s="204"/>
    </row>
    <row collapsed="false" customFormat="false" customHeight="false" hidden="false" ht="15" outlineLevel="0" r="488">
      <c r="A488" s="201" t="s">
        <v>2848</v>
      </c>
      <c r="B488" s="201" t="n">
        <v>650734</v>
      </c>
      <c r="C488" s="201" t="s">
        <v>2762</v>
      </c>
      <c r="D488" s="201" t="s">
        <v>2763</v>
      </c>
      <c r="E488" s="202" t="n">
        <v>2052</v>
      </c>
      <c r="F488" s="201" t="s">
        <v>1929</v>
      </c>
      <c r="G488" s="203" t="s">
        <v>64</v>
      </c>
      <c r="H488" s="203" t="s">
        <v>2102</v>
      </c>
      <c r="I488" s="201" t="s">
        <v>2764</v>
      </c>
      <c r="J488" s="201" t="s">
        <v>113</v>
      </c>
      <c r="K488" s="202" t="n">
        <v>10</v>
      </c>
      <c r="L488" s="201" t="n">
        <v>0</v>
      </c>
      <c r="M488" s="201" t="n">
        <v>0</v>
      </c>
      <c r="N488" s="201" t="s">
        <v>437</v>
      </c>
      <c r="O488" s="62"/>
      <c r="P488" s="62"/>
      <c r="Q488" s="204"/>
    </row>
    <row collapsed="false" customFormat="false" customHeight="false" hidden="false" ht="15" outlineLevel="0" r="489">
      <c r="A489" s="201" t="s">
        <v>2849</v>
      </c>
      <c r="B489" s="201" t="n">
        <v>650736</v>
      </c>
      <c r="C489" s="201" t="s">
        <v>1960</v>
      </c>
      <c r="D489" s="201" t="s">
        <v>1929</v>
      </c>
      <c r="E489" s="202" t="n">
        <v>1243</v>
      </c>
      <c r="F489" s="201" t="s">
        <v>1929</v>
      </c>
      <c r="G489" s="203" t="s">
        <v>454</v>
      </c>
      <c r="H489" s="203" t="s">
        <v>1930</v>
      </c>
      <c r="I489" s="201" t="s">
        <v>1961</v>
      </c>
      <c r="J489" s="201" t="s">
        <v>189</v>
      </c>
      <c r="K489" s="202" t="n">
        <v>3</v>
      </c>
      <c r="L489" s="201" t="n">
        <v>0</v>
      </c>
      <c r="M489" s="201" t="n">
        <v>0</v>
      </c>
      <c r="N489" s="201" t="s">
        <v>437</v>
      </c>
      <c r="O489" s="62" t="n">
        <v>650744</v>
      </c>
      <c r="P489" s="62"/>
      <c r="Q489" s="204"/>
    </row>
    <row collapsed="false" customFormat="false" customHeight="false" hidden="false" ht="15" outlineLevel="0" r="490">
      <c r="A490" s="201" t="s">
        <v>586</v>
      </c>
      <c r="B490" s="201" t="n">
        <v>650737</v>
      </c>
      <c r="C490" s="201" t="s">
        <v>2234</v>
      </c>
      <c r="D490" s="201" t="s">
        <v>1996</v>
      </c>
      <c r="E490" s="202" t="n">
        <v>2151</v>
      </c>
      <c r="F490" s="201" t="s">
        <v>449</v>
      </c>
      <c r="G490" s="203" t="s">
        <v>73</v>
      </c>
      <c r="H490" s="203" t="s">
        <v>2024</v>
      </c>
      <c r="I490" s="201" t="s">
        <v>2235</v>
      </c>
      <c r="J490" s="201" t="s">
        <v>213</v>
      </c>
      <c r="K490" s="202" t="n">
        <v>13</v>
      </c>
      <c r="L490" s="201" t="n">
        <v>33</v>
      </c>
      <c r="M490" s="201" t="n">
        <v>31</v>
      </c>
      <c r="N490" s="201" t="s">
        <v>437</v>
      </c>
      <c r="O490" s="62" t="n">
        <f aca="false">+VLOOKUP(B490,Hoja3!$A:$C,2,0)</f>
        <v>650773</v>
      </c>
      <c r="P490" s="62" t="str">
        <f aca="false">+VLOOKUP(O490,Hoja5!$B$401:$C$796,2,0)</f>
        <v>_ FILIAL CAÑADA DE GOMEZ</v>
      </c>
      <c r="Q490" s="204"/>
    </row>
    <row collapsed="false" customFormat="false" customHeight="false" hidden="false" ht="15" outlineLevel="0" r="491">
      <c r="A491" s="201" t="s">
        <v>605</v>
      </c>
      <c r="B491" s="201" t="n">
        <v>650738</v>
      </c>
      <c r="C491" s="201" t="s">
        <v>2850</v>
      </c>
      <c r="D491" s="201" t="s">
        <v>1996</v>
      </c>
      <c r="E491" s="202" t="n">
        <v>3033</v>
      </c>
      <c r="F491" s="201" t="s">
        <v>449</v>
      </c>
      <c r="G491" s="203" t="s">
        <v>443</v>
      </c>
      <c r="H491" s="203" t="s">
        <v>1938</v>
      </c>
      <c r="I491" s="201" t="s">
        <v>2025</v>
      </c>
      <c r="J491" s="201" t="s">
        <v>257</v>
      </c>
      <c r="K491" s="202" t="n">
        <v>5</v>
      </c>
      <c r="L491" s="201" t="n">
        <v>45</v>
      </c>
      <c r="M491" s="201" t="n">
        <v>45</v>
      </c>
      <c r="N491" s="201" t="s">
        <v>437</v>
      </c>
      <c r="O491" s="62" t="n">
        <f aca="false">+VLOOKUP(B491,Hoja3!$A:$C,2,0)</f>
        <v>650497</v>
      </c>
      <c r="P491" s="62" t="str">
        <f aca="false">+VLOOKUP(O491,Hoja5!$B$401:$C$796,2,0)</f>
        <v>_FILIAL VENADO TUERTO</v>
      </c>
      <c r="Q491" s="204"/>
    </row>
    <row collapsed="false" customFormat="false" customHeight="false" hidden="false" ht="15" outlineLevel="0" r="492">
      <c r="A492" s="201" t="s">
        <v>645</v>
      </c>
      <c r="B492" s="201" t="n">
        <v>650739</v>
      </c>
      <c r="C492" s="201" t="s">
        <v>2851</v>
      </c>
      <c r="D492" s="201" t="s">
        <v>2209</v>
      </c>
      <c r="E492" s="202" t="n">
        <v>2771</v>
      </c>
      <c r="F492" s="201" t="s">
        <v>449</v>
      </c>
      <c r="G492" s="203" t="s">
        <v>446</v>
      </c>
      <c r="H492" s="203" t="s">
        <v>2046</v>
      </c>
      <c r="I492" s="201" t="s">
        <v>2130</v>
      </c>
      <c r="J492" s="201" t="s">
        <v>169</v>
      </c>
      <c r="K492" s="202" t="n">
        <v>9</v>
      </c>
      <c r="L492" s="201" t="n">
        <v>73</v>
      </c>
      <c r="M492" s="201" t="n">
        <v>92</v>
      </c>
      <c r="N492" s="201" t="s">
        <v>437</v>
      </c>
      <c r="O492" s="62" t="n">
        <f aca="false">+VLOOKUP(B492,Hoja3!$A:$C,2,0)</f>
        <v>650848</v>
      </c>
      <c r="P492" s="62" t="str">
        <f aca="false">+VLOOKUP(O492,Hoja5!$B$401:$C$796,2,0)</f>
        <v>_FILIAL PARANA</v>
      </c>
      <c r="Q492" s="204"/>
    </row>
    <row collapsed="false" customFormat="false" customHeight="false" hidden="false" ht="15" outlineLevel="0" r="493">
      <c r="A493" s="201" t="s">
        <v>2852</v>
      </c>
      <c r="B493" s="201" t="n">
        <v>650740</v>
      </c>
      <c r="C493" s="201" t="s">
        <v>2605</v>
      </c>
      <c r="D493" s="201" t="s">
        <v>2368</v>
      </c>
      <c r="E493" s="202" t="n">
        <v>2801</v>
      </c>
      <c r="F493" s="201" t="s">
        <v>1929</v>
      </c>
      <c r="G493" s="203" t="s">
        <v>466</v>
      </c>
      <c r="H493" s="203" t="s">
        <v>2369</v>
      </c>
      <c r="I493" s="201" t="s">
        <v>2606</v>
      </c>
      <c r="J493" s="201" t="s">
        <v>407</v>
      </c>
      <c r="K493" s="202" t="n">
        <v>11</v>
      </c>
      <c r="L493" s="201" t="n">
        <v>2</v>
      </c>
      <c r="M493" s="201" t="n">
        <v>0</v>
      </c>
      <c r="N493" s="201" t="s">
        <v>437</v>
      </c>
      <c r="O493" s="62"/>
      <c r="P493" s="62"/>
      <c r="Q493" s="204"/>
    </row>
    <row collapsed="false" customFormat="false" customHeight="false" hidden="false" ht="15" outlineLevel="0" r="494">
      <c r="A494" s="201" t="s">
        <v>2853</v>
      </c>
      <c r="B494" s="201" t="n">
        <v>650741</v>
      </c>
      <c r="C494" s="201" t="s">
        <v>2795</v>
      </c>
      <c r="D494" s="201" t="s">
        <v>2020</v>
      </c>
      <c r="E494" s="202" t="n">
        <v>2300</v>
      </c>
      <c r="F494" s="201" t="s">
        <v>1929</v>
      </c>
      <c r="G494" s="203" t="s">
        <v>444</v>
      </c>
      <c r="H494" s="207" t="s">
        <v>2021</v>
      </c>
      <c r="I494" s="201" t="s">
        <v>2316</v>
      </c>
      <c r="J494" s="201" t="s">
        <v>335</v>
      </c>
      <c r="K494" s="202" t="n">
        <v>7</v>
      </c>
      <c r="L494" s="201" t="n">
        <v>0</v>
      </c>
      <c r="M494" s="201" t="n">
        <v>0</v>
      </c>
      <c r="N494" s="201" t="s">
        <v>437</v>
      </c>
      <c r="O494" s="62"/>
      <c r="P494" s="62"/>
      <c r="Q494" s="204"/>
    </row>
    <row collapsed="false" customFormat="false" customHeight="false" hidden="false" ht="15" outlineLevel="0" r="495">
      <c r="A495" s="201" t="s">
        <v>651</v>
      </c>
      <c r="B495" s="201" t="n">
        <v>650742</v>
      </c>
      <c r="C495" s="201" t="s">
        <v>2814</v>
      </c>
      <c r="D495" s="201" t="s">
        <v>2020</v>
      </c>
      <c r="E495" s="202" t="n">
        <v>3431</v>
      </c>
      <c r="F495" s="201" t="s">
        <v>449</v>
      </c>
      <c r="G495" s="203" t="s">
        <v>444</v>
      </c>
      <c r="H495" s="207" t="s">
        <v>2021</v>
      </c>
      <c r="I495" s="201" t="s">
        <v>2815</v>
      </c>
      <c r="J495" s="201" t="s">
        <v>299</v>
      </c>
      <c r="K495" s="202" t="n">
        <v>7</v>
      </c>
      <c r="L495" s="201" t="n">
        <v>75</v>
      </c>
      <c r="M495" s="201" t="n">
        <v>68</v>
      </c>
      <c r="N495" s="201" t="s">
        <v>437</v>
      </c>
      <c r="O495" s="62" t="n">
        <f aca="false">+VLOOKUP(B495,Hoja3!$A:$C,2,0)</f>
        <v>650171</v>
      </c>
      <c r="P495" s="62" t="str">
        <f aca="false">+VLOOKUP(O495,Hoja5!$B$401:$C$796,2,0)</f>
        <v>_FILIAL VILLA MARÍA</v>
      </c>
      <c r="Q495" s="204"/>
    </row>
    <row collapsed="false" customFormat="false" customHeight="false" hidden="false" ht="15" outlineLevel="0" r="496">
      <c r="A496" s="201" t="s">
        <v>821</v>
      </c>
      <c r="B496" s="201" t="n">
        <v>650743</v>
      </c>
      <c r="C496" s="201" t="s">
        <v>2004</v>
      </c>
      <c r="D496" s="201" t="s">
        <v>1929</v>
      </c>
      <c r="E496" s="202" t="n">
        <v>1401</v>
      </c>
      <c r="F496" s="201" t="s">
        <v>449</v>
      </c>
      <c r="G496" s="203" t="s">
        <v>454</v>
      </c>
      <c r="H496" s="203" t="s">
        <v>1930</v>
      </c>
      <c r="I496" s="201" t="s">
        <v>2005</v>
      </c>
      <c r="J496" s="201" t="s">
        <v>176</v>
      </c>
      <c r="K496" s="202" t="n">
        <v>3</v>
      </c>
      <c r="L496" s="201" t="n">
        <v>1117</v>
      </c>
      <c r="M496" s="201" t="n">
        <v>1118</v>
      </c>
      <c r="N496" s="201" t="s">
        <v>438</v>
      </c>
      <c r="O496" s="62" t="n">
        <f aca="false">+VLOOKUP(B496,Hoja3!$A:$C,2,0)</f>
        <v>650743</v>
      </c>
      <c r="P496" s="62" t="str">
        <f aca="false">+VLOOKUP(O496,Hoja5!$B$401:$C$796,2,0)</f>
        <v>_FILIAL SALTO</v>
      </c>
      <c r="Q496" s="204"/>
    </row>
    <row collapsed="false" customFormat="false" customHeight="false" hidden="false" ht="15" outlineLevel="0" r="497">
      <c r="A497" s="201" t="s">
        <v>791</v>
      </c>
      <c r="B497" s="201" t="n">
        <v>650744</v>
      </c>
      <c r="C497" s="201" t="s">
        <v>1971</v>
      </c>
      <c r="D497" s="201" t="s">
        <v>1929</v>
      </c>
      <c r="E497" s="202" t="n">
        <v>1313</v>
      </c>
      <c r="F497" s="201" t="s">
        <v>449</v>
      </c>
      <c r="G497" s="203" t="s">
        <v>454</v>
      </c>
      <c r="H497" s="203" t="s">
        <v>1930</v>
      </c>
      <c r="I497" s="201" t="s">
        <v>1972</v>
      </c>
      <c r="J497" s="201" t="s">
        <v>216</v>
      </c>
      <c r="K497" s="202" t="n">
        <v>3</v>
      </c>
      <c r="L497" s="201" t="n">
        <v>502</v>
      </c>
      <c r="M497" s="201" t="n">
        <v>522</v>
      </c>
      <c r="N497" s="201" t="s">
        <v>438</v>
      </c>
      <c r="O497" s="62" t="n">
        <f aca="false">+VLOOKUP(B497,Hoja3!$A:$C,2,0)</f>
        <v>650744</v>
      </c>
      <c r="P497" s="62" t="str">
        <f aca="false">+VLOOKUP(O497,Hoja5!$B$401:$C$796,2,0)</f>
        <v>_FILIAL JUNIN</v>
      </c>
      <c r="Q497" s="204"/>
    </row>
    <row collapsed="false" customFormat="false" customHeight="false" hidden="false" ht="15" outlineLevel="0" r="498">
      <c r="A498" s="201" t="s">
        <v>2854</v>
      </c>
      <c r="B498" s="201" t="n">
        <v>650745</v>
      </c>
      <c r="C498" s="201" t="s">
        <v>2410</v>
      </c>
      <c r="D498" s="201" t="s">
        <v>1929</v>
      </c>
      <c r="E498" s="202" t="n">
        <v>3518</v>
      </c>
      <c r="F498" s="201" t="s">
        <v>1929</v>
      </c>
      <c r="G498" s="203" t="s">
        <v>439</v>
      </c>
      <c r="H498" s="203" t="s">
        <v>2002</v>
      </c>
      <c r="I498" s="201" t="s">
        <v>2411</v>
      </c>
      <c r="J498" s="201" t="s">
        <v>328</v>
      </c>
      <c r="K498" s="202" t="n">
        <v>1</v>
      </c>
      <c r="L498" s="201" t="n">
        <v>0</v>
      </c>
      <c r="M498" s="201" t="n">
        <v>0</v>
      </c>
      <c r="N498" s="201" t="s">
        <v>437</v>
      </c>
      <c r="O498" s="62"/>
      <c r="P498" s="62"/>
      <c r="Q498" s="204"/>
    </row>
    <row collapsed="false" customFormat="false" customHeight="false" hidden="false" ht="15" outlineLevel="0" r="499">
      <c r="A499" s="201" t="s">
        <v>2855</v>
      </c>
      <c r="B499" s="201" t="n">
        <v>650746</v>
      </c>
      <c r="C499" s="201" t="s">
        <v>2360</v>
      </c>
      <c r="D499" s="201" t="s">
        <v>2198</v>
      </c>
      <c r="E499" s="202" t="n">
        <v>1992</v>
      </c>
      <c r="F499" s="201" t="s">
        <v>1929</v>
      </c>
      <c r="G499" s="203" t="s">
        <v>439</v>
      </c>
      <c r="H499" s="203" t="s">
        <v>2002</v>
      </c>
      <c r="I499" s="201" t="s">
        <v>2361</v>
      </c>
      <c r="J499" s="201" t="s">
        <v>336</v>
      </c>
      <c r="K499" s="202" t="n">
        <v>1</v>
      </c>
      <c r="L499" s="201" t="n">
        <v>0</v>
      </c>
      <c r="M499" s="201" t="n">
        <v>0</v>
      </c>
      <c r="N499" s="201" t="s">
        <v>437</v>
      </c>
      <c r="O499" s="62"/>
      <c r="P499" s="62"/>
      <c r="Q499" s="204"/>
    </row>
    <row collapsed="false" customFormat="false" customHeight="false" hidden="false" ht="15" outlineLevel="0" r="500">
      <c r="A500" s="201" t="s">
        <v>590</v>
      </c>
      <c r="B500" s="201" t="n">
        <v>650747</v>
      </c>
      <c r="C500" s="201" t="s">
        <v>2401</v>
      </c>
      <c r="D500" s="201" t="s">
        <v>1929</v>
      </c>
      <c r="E500" s="202" t="n">
        <v>1314</v>
      </c>
      <c r="F500" s="201" t="s">
        <v>449</v>
      </c>
      <c r="G500" s="203" t="s">
        <v>443</v>
      </c>
      <c r="H500" s="203" t="s">
        <v>1938</v>
      </c>
      <c r="I500" s="201" t="s">
        <v>2402</v>
      </c>
      <c r="J500" s="201" t="s">
        <v>244</v>
      </c>
      <c r="K500" s="202" t="n">
        <v>5</v>
      </c>
      <c r="L500" s="201" t="n">
        <v>36</v>
      </c>
      <c r="M500" s="201" t="n">
        <v>39</v>
      </c>
      <c r="N500" s="201" t="s">
        <v>437</v>
      </c>
      <c r="O500" s="62" t="n">
        <f aca="false">+VLOOKUP(B500,Hoja3!$A:$C,2,0)</f>
        <v>650744</v>
      </c>
      <c r="P500" s="62" t="str">
        <f aca="false">+VLOOKUP(O500,Hoja5!$B$401:$C$796,2,0)</f>
        <v>_FILIAL JUNIN</v>
      </c>
      <c r="Q500" s="204"/>
    </row>
    <row collapsed="false" customFormat="false" customHeight="false" hidden="false" ht="15" outlineLevel="0" r="501">
      <c r="A501" s="201" t="s">
        <v>491</v>
      </c>
      <c r="B501" s="201" t="n">
        <v>650748</v>
      </c>
      <c r="C501" s="201" t="s">
        <v>2856</v>
      </c>
      <c r="D501" s="201" t="s">
        <v>1929</v>
      </c>
      <c r="E501" s="202" t="n">
        <v>1230</v>
      </c>
      <c r="F501" s="201" t="s">
        <v>449</v>
      </c>
      <c r="G501" s="203" t="s">
        <v>440</v>
      </c>
      <c r="H501" s="203" t="s">
        <v>1946</v>
      </c>
      <c r="I501" s="201" t="s">
        <v>2455</v>
      </c>
      <c r="J501" s="201" t="s">
        <v>225</v>
      </c>
      <c r="K501" s="202" t="n">
        <v>2</v>
      </c>
      <c r="L501" s="201" t="n">
        <v>1</v>
      </c>
      <c r="M501" s="201" t="n">
        <v>1</v>
      </c>
      <c r="N501" s="201" t="s">
        <v>437</v>
      </c>
      <c r="O501" s="62" t="n">
        <f aca="false">+VLOOKUP(B501,Hoja3!$A:$C,2,0)</f>
        <v>650048</v>
      </c>
      <c r="P501" s="62" t="str">
        <f aca="false">+VLOOKUP(O501,Hoja5!$B$401:$C$796,2,0)</f>
        <v>_FILIAL OLAVARRIA</v>
      </c>
      <c r="Q501" s="204"/>
    </row>
    <row collapsed="false" customFormat="false" customHeight="false" hidden="false" ht="15" outlineLevel="0" r="502">
      <c r="A502" s="201" t="s">
        <v>2857</v>
      </c>
      <c r="B502" s="201" t="n">
        <v>650749</v>
      </c>
      <c r="C502" s="201" t="s">
        <v>2858</v>
      </c>
      <c r="D502" s="201" t="s">
        <v>1929</v>
      </c>
      <c r="E502" s="202" t="n">
        <v>1333</v>
      </c>
      <c r="F502" s="201" t="s">
        <v>1929</v>
      </c>
      <c r="G502" s="203" t="s">
        <v>2264</v>
      </c>
      <c r="H502" s="203" t="s">
        <v>1946</v>
      </c>
      <c r="I502" s="201" t="s">
        <v>2859</v>
      </c>
      <c r="J502" s="201" t="s">
        <v>303</v>
      </c>
      <c r="K502" s="202" t="n">
        <v>4</v>
      </c>
      <c r="L502" s="201" t="n">
        <v>0</v>
      </c>
      <c r="M502" s="201" t="n">
        <v>0</v>
      </c>
      <c r="N502" s="201" t="s">
        <v>437</v>
      </c>
      <c r="O502" s="62"/>
      <c r="P502" s="62"/>
      <c r="Q502" s="204"/>
    </row>
    <row collapsed="false" customFormat="false" customHeight="false" hidden="false" ht="15" outlineLevel="0" r="503">
      <c r="A503" s="201" t="s">
        <v>2860</v>
      </c>
      <c r="B503" s="201" t="n">
        <v>650750</v>
      </c>
      <c r="C503" s="201" t="s">
        <v>2639</v>
      </c>
      <c r="D503" s="201" t="s">
        <v>2020</v>
      </c>
      <c r="E503" s="202" t="n">
        <v>3502</v>
      </c>
      <c r="F503" s="201" t="s">
        <v>1929</v>
      </c>
      <c r="G503" s="203" t="s">
        <v>445</v>
      </c>
      <c r="H503" s="203" t="s">
        <v>2179</v>
      </c>
      <c r="I503" s="201" t="s">
        <v>2420</v>
      </c>
      <c r="J503" s="201" t="s">
        <v>367</v>
      </c>
      <c r="K503" s="202" t="n">
        <v>8</v>
      </c>
      <c r="L503" s="201" t="n">
        <v>0</v>
      </c>
      <c r="M503" s="201" t="n">
        <v>0</v>
      </c>
      <c r="N503" s="201" t="s">
        <v>437</v>
      </c>
      <c r="O503" s="62"/>
      <c r="P503" s="62"/>
      <c r="Q503" s="204"/>
    </row>
    <row collapsed="false" customFormat="false" customHeight="false" hidden="false" ht="15" outlineLevel="0" r="504">
      <c r="A504" s="201" t="s">
        <v>2861</v>
      </c>
      <c r="B504" s="201" t="n">
        <v>650751</v>
      </c>
      <c r="C504" s="201" t="s">
        <v>2711</v>
      </c>
      <c r="D504" s="201" t="s">
        <v>2535</v>
      </c>
      <c r="E504" s="202" t="n">
        <v>2765</v>
      </c>
      <c r="F504" s="201" t="s">
        <v>1929</v>
      </c>
      <c r="G504" s="203" t="s">
        <v>2264</v>
      </c>
      <c r="H504" s="203" t="s">
        <v>1946</v>
      </c>
      <c r="I504" s="201" t="s">
        <v>2712</v>
      </c>
      <c r="J504" s="201" t="s">
        <v>390</v>
      </c>
      <c r="K504" s="202" t="n">
        <v>4</v>
      </c>
      <c r="L504" s="201" t="n">
        <v>0</v>
      </c>
      <c r="M504" s="201" t="n">
        <v>0</v>
      </c>
      <c r="N504" s="201" t="s">
        <v>437</v>
      </c>
      <c r="O504" s="62"/>
      <c r="P504" s="62"/>
      <c r="Q504" s="204"/>
    </row>
    <row collapsed="false" customFormat="false" customHeight="false" hidden="false" ht="15" outlineLevel="0" r="505">
      <c r="A505" s="201" t="s">
        <v>720</v>
      </c>
      <c r="B505" s="201" t="n">
        <v>650753</v>
      </c>
      <c r="C505" s="201" t="s">
        <v>2546</v>
      </c>
      <c r="D505" s="201" t="s">
        <v>2525</v>
      </c>
      <c r="E505" s="202" t="n">
        <v>2038</v>
      </c>
      <c r="F505" s="201" t="s">
        <v>449</v>
      </c>
      <c r="G505" s="203" t="s">
        <v>64</v>
      </c>
      <c r="H505" s="203" t="s">
        <v>2102</v>
      </c>
      <c r="I505" s="201" t="s">
        <v>2547</v>
      </c>
      <c r="J505" s="201" t="s">
        <v>98</v>
      </c>
      <c r="K505" s="202" t="n">
        <v>10</v>
      </c>
      <c r="L505" s="201" t="n">
        <v>163</v>
      </c>
      <c r="M505" s="201" t="n">
        <v>158</v>
      </c>
      <c r="N505" s="201" t="s">
        <v>437</v>
      </c>
      <c r="O505" s="62" t="n">
        <f aca="false">+VLOOKUP(B505,Hoja3!$A:$C,2,0)</f>
        <v>650753</v>
      </c>
      <c r="P505" s="62" t="str">
        <f aca="false">+VLOOKUP(O505,Hoja5!$B$401:$C$796,2,0)</f>
        <v>_AG. OBERA - GLADIS P.OKULOVICH</v>
      </c>
      <c r="Q505" s="204"/>
    </row>
    <row collapsed="false" customFormat="false" customHeight="false" hidden="false" ht="15" outlineLevel="0" r="506">
      <c r="A506" s="201" t="s">
        <v>2862</v>
      </c>
      <c r="B506" s="201" t="n">
        <v>650754</v>
      </c>
      <c r="C506" s="201" t="s">
        <v>2579</v>
      </c>
      <c r="D506" s="201" t="s">
        <v>1929</v>
      </c>
      <c r="E506" s="202" t="n">
        <v>1410</v>
      </c>
      <c r="F506" s="201" t="s">
        <v>1929</v>
      </c>
      <c r="G506" s="203" t="s">
        <v>439</v>
      </c>
      <c r="H506" s="203" t="s">
        <v>2002</v>
      </c>
      <c r="I506" s="201" t="s">
        <v>2580</v>
      </c>
      <c r="J506" s="201" t="s">
        <v>308</v>
      </c>
      <c r="K506" s="202" t="n">
        <v>1</v>
      </c>
      <c r="L506" s="201" t="n">
        <v>0</v>
      </c>
      <c r="M506" s="201" t="n">
        <v>0</v>
      </c>
      <c r="N506" s="201" t="s">
        <v>437</v>
      </c>
      <c r="O506" s="62"/>
      <c r="P506" s="62"/>
      <c r="Q506" s="204"/>
    </row>
    <row collapsed="false" customFormat="false" customHeight="false" hidden="false" ht="15" outlineLevel="0" r="507">
      <c r="A507" s="201" t="s">
        <v>826</v>
      </c>
      <c r="B507" s="201" t="n">
        <v>650757</v>
      </c>
      <c r="C507" s="201" t="s">
        <v>2101</v>
      </c>
      <c r="D507" s="201" t="s">
        <v>1996</v>
      </c>
      <c r="E507" s="202" t="n">
        <v>2150</v>
      </c>
      <c r="F507" s="201" t="s">
        <v>449</v>
      </c>
      <c r="G507" s="203" t="s">
        <v>64</v>
      </c>
      <c r="H507" s="203" t="s">
        <v>2102</v>
      </c>
      <c r="I507" s="201" t="s">
        <v>2103</v>
      </c>
      <c r="J507" s="201" t="s">
        <v>149</v>
      </c>
      <c r="K507" s="202" t="n">
        <v>10</v>
      </c>
      <c r="L507" s="201" t="n">
        <v>1345</v>
      </c>
      <c r="M507" s="201" t="n">
        <v>1386</v>
      </c>
      <c r="N507" s="201" t="s">
        <v>438</v>
      </c>
      <c r="O507" s="62" t="n">
        <f aca="false">+VLOOKUP(B507,Hoja3!$A:$C,2,0)</f>
        <v>650757</v>
      </c>
      <c r="P507" s="62" t="str">
        <f aca="false">+VLOOKUP(O507,Hoja5!$B$401:$C$796,2,0)</f>
        <v>_FILIAL RECONQUISTA</v>
      </c>
      <c r="Q507" s="204"/>
    </row>
    <row collapsed="false" customFormat="false" customHeight="false" hidden="false" ht="15" outlineLevel="0" r="508">
      <c r="A508" s="201" t="s">
        <v>689</v>
      </c>
      <c r="B508" s="201" t="n">
        <v>650758</v>
      </c>
      <c r="C508" s="201" t="s">
        <v>2381</v>
      </c>
      <c r="D508" s="201" t="s">
        <v>2382</v>
      </c>
      <c r="E508" s="202" t="n">
        <v>2070</v>
      </c>
      <c r="F508" s="201" t="s">
        <v>449</v>
      </c>
      <c r="G508" s="203" t="s">
        <v>466</v>
      </c>
      <c r="H508" s="203" t="s">
        <v>2369</v>
      </c>
      <c r="I508" s="201" t="s">
        <v>2383</v>
      </c>
      <c r="J508" s="201" t="s">
        <v>391</v>
      </c>
      <c r="K508" s="202" t="n">
        <v>11</v>
      </c>
      <c r="L508" s="201" t="n">
        <v>109</v>
      </c>
      <c r="M508" s="201" t="n">
        <v>104</v>
      </c>
      <c r="N508" s="201" t="s">
        <v>437</v>
      </c>
      <c r="O508" s="62" t="n">
        <f aca="false">+VLOOKUP(B508,Hoja3!$A:$C,2,0)</f>
        <v>650771</v>
      </c>
      <c r="P508" s="62" t="str">
        <f aca="false">+VLOOKUP(O508,Hoja5!$B$401:$C$796,2,0)</f>
        <v>_FILIAL NEUQUEN</v>
      </c>
      <c r="Q508" s="204"/>
    </row>
    <row collapsed="false" customFormat="false" customHeight="false" hidden="false" ht="15" outlineLevel="0" r="509">
      <c r="A509" s="201" t="s">
        <v>656</v>
      </c>
      <c r="B509" s="201" t="n">
        <v>650759</v>
      </c>
      <c r="C509" s="201" t="s">
        <v>2863</v>
      </c>
      <c r="D509" s="201" t="s">
        <v>1996</v>
      </c>
      <c r="E509" s="202" t="n">
        <v>3470</v>
      </c>
      <c r="F509" s="201" t="s">
        <v>449</v>
      </c>
      <c r="G509" s="203" t="s">
        <v>73</v>
      </c>
      <c r="H509" s="203" t="s">
        <v>2024</v>
      </c>
      <c r="I509" s="201" t="s">
        <v>2864</v>
      </c>
      <c r="J509" s="201" t="s">
        <v>267</v>
      </c>
      <c r="K509" s="202" t="n">
        <v>13</v>
      </c>
      <c r="L509" s="201" t="n">
        <v>79</v>
      </c>
      <c r="M509" s="201" t="n">
        <v>81</v>
      </c>
      <c r="N509" s="201" t="s">
        <v>437</v>
      </c>
      <c r="O509" s="62" t="n">
        <f aca="false">+VLOOKUP(B509,Hoja3!$A:$C,2,0)</f>
        <v>650773</v>
      </c>
      <c r="P509" s="62" t="str">
        <f aca="false">+VLOOKUP(O509,Hoja5!$B$401:$C$796,2,0)</f>
        <v>_ FILIAL CAÑADA DE GOMEZ</v>
      </c>
      <c r="Q509" s="204"/>
    </row>
    <row collapsed="false" customFormat="false" customHeight="false" hidden="false" ht="15" outlineLevel="0" r="510">
      <c r="A510" s="201" t="s">
        <v>740</v>
      </c>
      <c r="B510" s="201" t="n">
        <v>650761</v>
      </c>
      <c r="C510" s="201" t="s">
        <v>2620</v>
      </c>
      <c r="D510" s="201" t="s">
        <v>2382</v>
      </c>
      <c r="E510" s="202" t="n">
        <v>2081</v>
      </c>
      <c r="F510" s="201" t="s">
        <v>449</v>
      </c>
      <c r="G510" s="203" t="s">
        <v>1941</v>
      </c>
      <c r="H510" s="203" t="s">
        <v>1942</v>
      </c>
      <c r="I510" s="201" t="s">
        <v>2621</v>
      </c>
      <c r="J510" s="201" t="s">
        <v>353</v>
      </c>
      <c r="K510" s="202" t="n">
        <v>4</v>
      </c>
      <c r="L510" s="201" t="n">
        <v>201</v>
      </c>
      <c r="M510" s="201" t="n">
        <v>194</v>
      </c>
      <c r="N510" s="201" t="s">
        <v>437</v>
      </c>
      <c r="O510" s="62" t="n">
        <f aca="false">+VLOOKUP(B510,Hoja3!$A:$C,2,0)</f>
        <v>650321</v>
      </c>
      <c r="P510" s="62" t="str">
        <f aca="false">+VLOOKUP(O510,Hoja5!$B$401:$C$796,2,0)</f>
        <v>_FILIAL BAHIA BLANCA</v>
      </c>
      <c r="Q510" s="204"/>
    </row>
    <row collapsed="false" customFormat="false" customHeight="false" hidden="false" ht="15" outlineLevel="0" r="511">
      <c r="A511" s="201" t="s">
        <v>636</v>
      </c>
      <c r="B511" s="201" t="n">
        <v>650762</v>
      </c>
      <c r="C511" s="201" t="s">
        <v>2792</v>
      </c>
      <c r="D511" s="201" t="s">
        <v>1929</v>
      </c>
      <c r="E511" s="202" t="n">
        <v>2728</v>
      </c>
      <c r="F511" s="201" t="s">
        <v>449</v>
      </c>
      <c r="G511" s="203" t="s">
        <v>13</v>
      </c>
      <c r="H511" s="203" t="s">
        <v>2017</v>
      </c>
      <c r="I511" s="201" t="s">
        <v>2793</v>
      </c>
      <c r="J511" s="201" t="s">
        <v>138</v>
      </c>
      <c r="K511" s="202" t="n">
        <v>0</v>
      </c>
      <c r="L511" s="201" t="n">
        <v>67</v>
      </c>
      <c r="M511" s="201" t="n">
        <v>70</v>
      </c>
      <c r="N511" s="201" t="s">
        <v>437</v>
      </c>
      <c r="O511" s="62" t="n">
        <f aca="false">+VLOOKUP(B511,Hoja3!$A:$C,2,0)</f>
        <v>650676</v>
      </c>
      <c r="P511" s="62" t="str">
        <f aca="false">+VLOOKUP(O511,Hoja5!$B$401:$C$796,2,0)</f>
        <v>_FILIAL LUJAN</v>
      </c>
      <c r="Q511" s="204"/>
    </row>
    <row collapsed="false" customFormat="false" customHeight="false" hidden="false" ht="15" outlineLevel="0" r="512">
      <c r="A512" s="201" t="s">
        <v>2865</v>
      </c>
      <c r="B512" s="201" t="n">
        <v>650765</v>
      </c>
      <c r="C512" s="201" t="s">
        <v>2866</v>
      </c>
      <c r="D512" s="201" t="s">
        <v>1929</v>
      </c>
      <c r="E512" s="202" t="n">
        <v>1295</v>
      </c>
      <c r="F512" s="201" t="s">
        <v>1929</v>
      </c>
      <c r="G512" s="203" t="s">
        <v>439</v>
      </c>
      <c r="H512" s="203" t="s">
        <v>2002</v>
      </c>
      <c r="I512" s="201" t="s">
        <v>2626</v>
      </c>
      <c r="J512" s="201" t="s">
        <v>297</v>
      </c>
      <c r="K512" s="202" t="n">
        <v>1</v>
      </c>
      <c r="L512" s="201" t="n">
        <v>0</v>
      </c>
      <c r="M512" s="201" t="n">
        <v>0</v>
      </c>
      <c r="N512" s="201" t="s">
        <v>437</v>
      </c>
      <c r="O512" s="62"/>
      <c r="P512" s="62"/>
      <c r="Q512" s="204"/>
    </row>
    <row collapsed="false" customFormat="false" customHeight="false" hidden="false" ht="15" outlineLevel="0" r="513">
      <c r="A513" s="201" t="s">
        <v>757</v>
      </c>
      <c r="B513" s="201" t="n">
        <v>650766</v>
      </c>
      <c r="C513" s="201" t="s">
        <v>2146</v>
      </c>
      <c r="D513" s="201" t="s">
        <v>1996</v>
      </c>
      <c r="E513" s="202" t="n">
        <v>2136</v>
      </c>
      <c r="F513" s="201" t="s">
        <v>449</v>
      </c>
      <c r="G513" s="203" t="s">
        <v>73</v>
      </c>
      <c r="H513" s="203" t="s">
        <v>2024</v>
      </c>
      <c r="I513" s="201" t="s">
        <v>2147</v>
      </c>
      <c r="J513" s="201" t="s">
        <v>253</v>
      </c>
      <c r="K513" s="202" t="n">
        <v>13</v>
      </c>
      <c r="L513" s="201" t="n">
        <v>251</v>
      </c>
      <c r="M513" s="201" t="n">
        <v>251</v>
      </c>
      <c r="N513" s="201" t="s">
        <v>437</v>
      </c>
      <c r="O513" s="62" t="n">
        <f aca="false">+VLOOKUP(B513,Hoja3!$A:$C,2,0)</f>
        <v>650773</v>
      </c>
      <c r="P513" s="62" t="str">
        <f aca="false">+VLOOKUP(O513,Hoja5!$B$401:$C$796,2,0)</f>
        <v>_ FILIAL CAÑADA DE GOMEZ</v>
      </c>
      <c r="Q513" s="204"/>
    </row>
    <row collapsed="false" customFormat="false" customHeight="false" hidden="false" ht="15" outlineLevel="0" r="514">
      <c r="A514" s="201" t="s">
        <v>669</v>
      </c>
      <c r="B514" s="201" t="n">
        <v>650768</v>
      </c>
      <c r="C514" s="201" t="s">
        <v>2557</v>
      </c>
      <c r="D514" s="201" t="s">
        <v>1996</v>
      </c>
      <c r="E514" s="202" t="n">
        <v>2154</v>
      </c>
      <c r="F514" s="201" t="s">
        <v>449</v>
      </c>
      <c r="G514" s="203" t="s">
        <v>443</v>
      </c>
      <c r="H514" s="203" t="s">
        <v>1938</v>
      </c>
      <c r="I514" s="201" t="s">
        <v>2558</v>
      </c>
      <c r="J514" s="201" t="s">
        <v>306</v>
      </c>
      <c r="K514" s="202" t="n">
        <v>5</v>
      </c>
      <c r="L514" s="201" t="n">
        <v>92</v>
      </c>
      <c r="M514" s="201" t="n">
        <v>92</v>
      </c>
      <c r="N514" s="201" t="s">
        <v>437</v>
      </c>
      <c r="O514" s="62" t="n">
        <f aca="false">+VLOOKUP(B514,Hoja3!$A:$C,2,0)</f>
        <v>650497</v>
      </c>
      <c r="P514" s="62" t="str">
        <f aca="false">+VLOOKUP(O514,Hoja5!$B$401:$C$796,2,0)</f>
        <v>_FILIAL VENADO TUERTO</v>
      </c>
      <c r="Q514" s="204"/>
    </row>
    <row collapsed="false" customFormat="false" customHeight="false" hidden="false" ht="15" outlineLevel="0" r="515">
      <c r="A515" s="201" t="s">
        <v>2867</v>
      </c>
      <c r="B515" s="201" t="n">
        <v>650769</v>
      </c>
      <c r="C515" s="201" t="s">
        <v>2462</v>
      </c>
      <c r="D515" s="201" t="s">
        <v>2463</v>
      </c>
      <c r="E515" s="202" t="n">
        <v>1973</v>
      </c>
      <c r="F515" s="201" t="s">
        <v>1929</v>
      </c>
      <c r="G515" s="203" t="s">
        <v>448</v>
      </c>
      <c r="H515" s="203" t="s">
        <v>2425</v>
      </c>
      <c r="I515" s="201" t="s">
        <v>2464</v>
      </c>
      <c r="J515" s="201" t="s">
        <v>397</v>
      </c>
      <c r="K515" s="202" t="n">
        <v>12</v>
      </c>
      <c r="L515" s="201" t="n">
        <v>0</v>
      </c>
      <c r="M515" s="201" t="n">
        <v>0</v>
      </c>
      <c r="N515" s="201" t="s">
        <v>437</v>
      </c>
      <c r="O515" s="62"/>
      <c r="P515" s="62"/>
      <c r="Q515" s="204"/>
    </row>
    <row collapsed="false" customFormat="false" customHeight="false" hidden="false" ht="15" outlineLevel="0" r="516">
      <c r="A516" s="201" t="s">
        <v>733</v>
      </c>
      <c r="B516" s="201" t="n">
        <v>650770</v>
      </c>
      <c r="C516" s="201" t="s">
        <v>2551</v>
      </c>
      <c r="D516" s="201" t="s">
        <v>2535</v>
      </c>
      <c r="E516" s="202" t="n">
        <v>2197</v>
      </c>
      <c r="F516" s="201" t="s">
        <v>449</v>
      </c>
      <c r="G516" s="203" t="s">
        <v>466</v>
      </c>
      <c r="H516" s="203" t="s">
        <v>2369</v>
      </c>
      <c r="I516" s="201" t="s">
        <v>2552</v>
      </c>
      <c r="J516" s="201" t="s">
        <v>403</v>
      </c>
      <c r="K516" s="202" t="n">
        <v>11</v>
      </c>
      <c r="L516" s="201" t="n">
        <v>184</v>
      </c>
      <c r="M516" s="201" t="n">
        <v>172</v>
      </c>
      <c r="N516" s="201" t="s">
        <v>437</v>
      </c>
      <c r="O516" s="62" t="n">
        <f aca="false">+VLOOKUP(B516,Hoja3!$A:$C,2,0)</f>
        <v>650783</v>
      </c>
      <c r="P516" s="62" t="str">
        <f aca="false">+VLOOKUP(O516,Hoja5!$B$401:$C$796,2,0)</f>
        <v>_FILIAL BARILOCHE</v>
      </c>
      <c r="Q516" s="204"/>
    </row>
    <row collapsed="false" customFormat="false" customHeight="false" hidden="false" ht="15" outlineLevel="0" r="517">
      <c r="A517" s="201" t="s">
        <v>829</v>
      </c>
      <c r="B517" s="201" t="n">
        <v>650771</v>
      </c>
      <c r="C517" s="201" t="s">
        <v>2868</v>
      </c>
      <c r="D517" s="201" t="s">
        <v>2368</v>
      </c>
      <c r="E517" s="202" t="n">
        <v>2060</v>
      </c>
      <c r="F517" s="201" t="s">
        <v>449</v>
      </c>
      <c r="G517" s="203" t="s">
        <v>466</v>
      </c>
      <c r="H517" s="203" t="s">
        <v>2369</v>
      </c>
      <c r="I517" s="201" t="s">
        <v>2869</v>
      </c>
      <c r="J517" s="201" t="s">
        <v>393</v>
      </c>
      <c r="K517" s="202" t="n">
        <v>11</v>
      </c>
      <c r="L517" s="201" t="n">
        <v>1368</v>
      </c>
      <c r="M517" s="201" t="n">
        <v>1373</v>
      </c>
      <c r="N517" s="201" t="s">
        <v>438</v>
      </c>
      <c r="O517" s="62" t="n">
        <f aca="false">+VLOOKUP(B517,Hoja3!$A:$C,2,0)</f>
        <v>650771</v>
      </c>
      <c r="P517" s="62" t="str">
        <f aca="false">+VLOOKUP(O517,Hoja5!$B$401:$C$796,2,0)</f>
        <v>_FILIAL NEUQUEN</v>
      </c>
      <c r="Q517" s="204"/>
    </row>
    <row collapsed="false" customFormat="false" customHeight="false" hidden="false" ht="15" outlineLevel="0" r="518">
      <c r="A518" s="201" t="s">
        <v>559</v>
      </c>
      <c r="B518" s="201" t="n">
        <v>650772</v>
      </c>
      <c r="C518" s="201" t="s">
        <v>2870</v>
      </c>
      <c r="D518" s="201" t="s">
        <v>2020</v>
      </c>
      <c r="E518" s="202" t="n">
        <v>2265</v>
      </c>
      <c r="F518" s="201" t="s">
        <v>449</v>
      </c>
      <c r="G518" s="203" t="s">
        <v>444</v>
      </c>
      <c r="H518" s="207" t="s">
        <v>2021</v>
      </c>
      <c r="I518" s="201" t="s">
        <v>2127</v>
      </c>
      <c r="J518" s="201" t="s">
        <v>327</v>
      </c>
      <c r="K518" s="202" t="n">
        <v>7</v>
      </c>
      <c r="L518" s="201" t="n">
        <v>21</v>
      </c>
      <c r="M518" s="201" t="n">
        <v>21</v>
      </c>
      <c r="N518" s="201" t="s">
        <v>437</v>
      </c>
      <c r="O518" s="62" t="n">
        <f aca="false">+VLOOKUP(B518,Hoja3!$A:$C,2,0)</f>
        <v>650171</v>
      </c>
      <c r="P518" s="62" t="str">
        <f aca="false">+VLOOKUP(O518,Hoja5!$B$401:$C$796,2,0)</f>
        <v>_FILIAL VILLA MARÍA</v>
      </c>
      <c r="Q518" s="204"/>
    </row>
    <row collapsed="false" customFormat="false" customHeight="false" hidden="false" ht="15" outlineLevel="0" r="519">
      <c r="A519" s="201" t="s">
        <v>759</v>
      </c>
      <c r="B519" s="201" t="n">
        <v>650773</v>
      </c>
      <c r="C519" s="201" t="s">
        <v>2142</v>
      </c>
      <c r="D519" s="201" t="s">
        <v>1996</v>
      </c>
      <c r="E519" s="202" t="n">
        <v>3032</v>
      </c>
      <c r="F519" s="201" t="s">
        <v>449</v>
      </c>
      <c r="G519" s="203" t="s">
        <v>73</v>
      </c>
      <c r="H519" s="203" t="s">
        <v>2024</v>
      </c>
      <c r="I519" s="201" t="s">
        <v>2125</v>
      </c>
      <c r="J519" s="201" t="s">
        <v>230</v>
      </c>
      <c r="K519" s="202" t="n">
        <v>13</v>
      </c>
      <c r="L519" s="201" t="n">
        <v>280</v>
      </c>
      <c r="M519" s="201" t="n">
        <v>281</v>
      </c>
      <c r="N519" s="201" t="s">
        <v>438</v>
      </c>
      <c r="O519" s="62" t="n">
        <f aca="false">+VLOOKUP(B519,Hoja3!$A:$C,2,0)</f>
        <v>650773</v>
      </c>
      <c r="P519" s="62" t="str">
        <f aca="false">+VLOOKUP(O519,Hoja5!$B$401:$C$796,2,0)</f>
        <v>_ FILIAL CAÑADA DE GOMEZ</v>
      </c>
      <c r="Q519" s="204"/>
    </row>
    <row collapsed="false" customFormat="false" customHeight="false" hidden="false" ht="15" outlineLevel="0" r="520">
      <c r="A520" s="201" t="s">
        <v>510</v>
      </c>
      <c r="B520" s="201" t="n">
        <v>650774</v>
      </c>
      <c r="C520" s="201" t="s">
        <v>1989</v>
      </c>
      <c r="D520" s="201" t="s">
        <v>1929</v>
      </c>
      <c r="E520" s="202" t="n">
        <v>3338</v>
      </c>
      <c r="F520" s="201" t="s">
        <v>449</v>
      </c>
      <c r="G520" s="203" t="s">
        <v>440</v>
      </c>
      <c r="H520" s="203" t="s">
        <v>1946</v>
      </c>
      <c r="I520" s="201" t="s">
        <v>1990</v>
      </c>
      <c r="J520" s="201" t="s">
        <v>179</v>
      </c>
      <c r="K520" s="202" t="n">
        <v>2</v>
      </c>
      <c r="L520" s="201" t="n">
        <v>4</v>
      </c>
      <c r="M520" s="201" t="n">
        <v>4</v>
      </c>
      <c r="N520" s="201" t="s">
        <v>437</v>
      </c>
      <c r="O520" s="62" t="n">
        <f aca="false">+VLOOKUP(B520,Hoja3!$A:$C,2,0)</f>
        <v>650048</v>
      </c>
      <c r="P520" s="62" t="str">
        <f aca="false">+VLOOKUP(O520,Hoja5!$B$401:$C$796,2,0)</f>
        <v>_FILIAL OLAVARRIA</v>
      </c>
      <c r="Q520" s="204"/>
    </row>
    <row collapsed="false" customFormat="false" customHeight="false" hidden="false" ht="15" outlineLevel="0" r="521">
      <c r="A521" s="201" t="s">
        <v>2871</v>
      </c>
      <c r="B521" s="201" t="n">
        <v>650778</v>
      </c>
      <c r="C521" s="201" t="s">
        <v>2253</v>
      </c>
      <c r="D521" s="201" t="s">
        <v>2198</v>
      </c>
      <c r="E521" s="202" t="n">
        <v>3133</v>
      </c>
      <c r="F521" s="201" t="s">
        <v>1929</v>
      </c>
      <c r="G521" s="203" t="s">
        <v>439</v>
      </c>
      <c r="H521" s="203" t="s">
        <v>2002</v>
      </c>
      <c r="I521" s="201" t="s">
        <v>2254</v>
      </c>
      <c r="J521" s="201" t="s">
        <v>360</v>
      </c>
      <c r="K521" s="202" t="n">
        <v>1</v>
      </c>
      <c r="L521" s="201" t="n">
        <v>0</v>
      </c>
      <c r="M521" s="201" t="n">
        <v>0</v>
      </c>
      <c r="N521" s="201" t="s">
        <v>437</v>
      </c>
      <c r="O521" s="62"/>
      <c r="P521" s="62"/>
      <c r="Q521" s="204"/>
    </row>
    <row collapsed="false" customFormat="false" customHeight="false" hidden="false" ht="15" outlineLevel="0" r="522">
      <c r="A522" s="201" t="s">
        <v>2872</v>
      </c>
      <c r="B522" s="201" t="n">
        <v>650779</v>
      </c>
      <c r="C522" s="201" t="s">
        <v>2762</v>
      </c>
      <c r="D522" s="201" t="s">
        <v>2763</v>
      </c>
      <c r="E522" s="202" t="n">
        <v>2052</v>
      </c>
      <c r="F522" s="201" t="s">
        <v>1929</v>
      </c>
      <c r="G522" s="203" t="s">
        <v>64</v>
      </c>
      <c r="H522" s="203" t="s">
        <v>2102</v>
      </c>
      <c r="I522" s="201" t="s">
        <v>2764</v>
      </c>
      <c r="J522" s="201" t="s">
        <v>113</v>
      </c>
      <c r="K522" s="202" t="n">
        <v>10</v>
      </c>
      <c r="L522" s="201" t="n">
        <v>0</v>
      </c>
      <c r="M522" s="201" t="n">
        <v>0</v>
      </c>
      <c r="N522" s="201" t="s">
        <v>437</v>
      </c>
      <c r="O522" s="62"/>
      <c r="P522" s="62"/>
      <c r="Q522" s="204"/>
    </row>
    <row collapsed="false" customFormat="false" customHeight="false" hidden="false" ht="15" outlineLevel="0" r="523">
      <c r="A523" s="201" t="s">
        <v>696</v>
      </c>
      <c r="B523" s="201" t="n">
        <v>650780</v>
      </c>
      <c r="C523" s="201" t="s">
        <v>2873</v>
      </c>
      <c r="D523" s="201" t="s">
        <v>1996</v>
      </c>
      <c r="E523" s="202" t="n">
        <v>4488</v>
      </c>
      <c r="F523" s="201" t="s">
        <v>449</v>
      </c>
      <c r="G523" s="203" t="s">
        <v>73</v>
      </c>
      <c r="H523" s="203" t="s">
        <v>2024</v>
      </c>
      <c r="I523" s="201" t="s">
        <v>2091</v>
      </c>
      <c r="J523" s="201" t="s">
        <v>273</v>
      </c>
      <c r="K523" s="202" t="n">
        <v>13</v>
      </c>
      <c r="L523" s="201" t="n">
        <v>118</v>
      </c>
      <c r="M523" s="201" t="n">
        <v>117</v>
      </c>
      <c r="N523" s="201" t="s">
        <v>437</v>
      </c>
      <c r="O523" s="62" t="n">
        <f aca="false">+VLOOKUP(B523,Hoja3!$A:$C,2,0)</f>
        <v>650773</v>
      </c>
      <c r="P523" s="62" t="str">
        <f aca="false">+VLOOKUP(O523,Hoja5!$B$401:$C$796,2,0)</f>
        <v>_ FILIAL CAÑADA DE GOMEZ</v>
      </c>
      <c r="Q523" s="204"/>
    </row>
    <row collapsed="false" customFormat="false" customHeight="false" hidden="false" ht="15" outlineLevel="0" r="524">
      <c r="A524" s="201" t="s">
        <v>801</v>
      </c>
      <c r="B524" s="201" t="n">
        <v>650781</v>
      </c>
      <c r="C524" s="201" t="s">
        <v>2063</v>
      </c>
      <c r="D524" s="201" t="s">
        <v>1996</v>
      </c>
      <c r="E524" s="202" t="n">
        <v>2106</v>
      </c>
      <c r="F524" s="201" t="s">
        <v>449</v>
      </c>
      <c r="G524" s="203" t="s">
        <v>73</v>
      </c>
      <c r="H524" s="203" t="s">
        <v>2024</v>
      </c>
      <c r="I524" s="201" t="s">
        <v>2064</v>
      </c>
      <c r="J524" s="201" t="s">
        <v>231</v>
      </c>
      <c r="K524" s="202" t="n">
        <v>13</v>
      </c>
      <c r="L524" s="201" t="n">
        <v>562</v>
      </c>
      <c r="M524" s="201" t="n">
        <v>556</v>
      </c>
      <c r="N524" s="201" t="s">
        <v>437</v>
      </c>
      <c r="O524" s="62" t="n">
        <f aca="false">+VLOOKUP(B524,Hoja3!$A:$C,2,0)</f>
        <v>650773</v>
      </c>
      <c r="P524" s="62" t="str">
        <f aca="false">+VLOOKUP(O524,Hoja5!$B$401:$C$796,2,0)</f>
        <v>_ FILIAL CAÑADA DE GOMEZ</v>
      </c>
      <c r="Q524" s="204"/>
    </row>
    <row collapsed="false" customFormat="false" customHeight="false" hidden="false" ht="15" outlineLevel="0" r="525">
      <c r="A525" s="201" t="s">
        <v>2874</v>
      </c>
      <c r="B525" s="201" t="n">
        <v>650782</v>
      </c>
      <c r="C525" s="201" t="s">
        <v>2579</v>
      </c>
      <c r="D525" s="201" t="s">
        <v>1929</v>
      </c>
      <c r="E525" s="202" t="n">
        <v>1410</v>
      </c>
      <c r="F525" s="201" t="s">
        <v>1929</v>
      </c>
      <c r="G525" s="203" t="s">
        <v>439</v>
      </c>
      <c r="H525" s="203" t="s">
        <v>2002</v>
      </c>
      <c r="I525" s="201" t="s">
        <v>2580</v>
      </c>
      <c r="J525" s="201" t="s">
        <v>308</v>
      </c>
      <c r="K525" s="202" t="n">
        <v>1</v>
      </c>
      <c r="L525" s="201" t="n">
        <v>0</v>
      </c>
      <c r="M525" s="201" t="n">
        <v>0</v>
      </c>
      <c r="N525" s="201" t="s">
        <v>437</v>
      </c>
      <c r="O525" s="62"/>
      <c r="P525" s="62"/>
      <c r="Q525" s="204"/>
    </row>
    <row collapsed="false" customFormat="false" customHeight="false" hidden="false" ht="15" outlineLevel="0" r="526">
      <c r="A526" s="201" t="s">
        <v>836</v>
      </c>
      <c r="B526" s="201" t="n">
        <v>650783</v>
      </c>
      <c r="C526" s="201" t="s">
        <v>2385</v>
      </c>
      <c r="D526" s="201" t="s">
        <v>2382</v>
      </c>
      <c r="E526" s="202" t="n">
        <v>2069</v>
      </c>
      <c r="F526" s="201" t="s">
        <v>449</v>
      </c>
      <c r="G526" s="203" t="s">
        <v>466</v>
      </c>
      <c r="H526" s="203" t="s">
        <v>2369</v>
      </c>
      <c r="I526" s="201" t="s">
        <v>2386</v>
      </c>
      <c r="J526" s="201" t="s">
        <v>404</v>
      </c>
      <c r="K526" s="202" t="n">
        <v>11</v>
      </c>
      <c r="L526" s="201" t="n">
        <v>1892</v>
      </c>
      <c r="M526" s="201" t="n">
        <v>1886</v>
      </c>
      <c r="N526" s="201" t="s">
        <v>438</v>
      </c>
      <c r="O526" s="62" t="n">
        <f aca="false">+VLOOKUP(B526,Hoja3!$A:$C,2,0)</f>
        <v>650783</v>
      </c>
      <c r="P526" s="62" t="str">
        <f aca="false">+VLOOKUP(O526,Hoja5!$B$401:$C$796,2,0)</f>
        <v>_FILIAL BARILOCHE</v>
      </c>
      <c r="Q526" s="204"/>
    </row>
    <row collapsed="false" customFormat="false" customHeight="false" hidden="false" ht="15" outlineLevel="0" r="527">
      <c r="A527" s="201" t="s">
        <v>780</v>
      </c>
      <c r="B527" s="201" t="n">
        <v>650784</v>
      </c>
      <c r="C527" s="201" t="s">
        <v>2462</v>
      </c>
      <c r="D527" s="201" t="s">
        <v>2463</v>
      </c>
      <c r="E527" s="202" t="n">
        <v>1973</v>
      </c>
      <c r="F527" s="201" t="s">
        <v>449</v>
      </c>
      <c r="G527" s="203" t="s">
        <v>448</v>
      </c>
      <c r="H527" s="203" t="s">
        <v>2425</v>
      </c>
      <c r="I527" s="201" t="s">
        <v>2464</v>
      </c>
      <c r="J527" s="201" t="s">
        <v>397</v>
      </c>
      <c r="K527" s="202" t="n">
        <v>12</v>
      </c>
      <c r="L527" s="201" t="n">
        <v>439</v>
      </c>
      <c r="M527" s="201" t="n">
        <v>419</v>
      </c>
      <c r="N527" s="201" t="s">
        <v>438</v>
      </c>
      <c r="O527" s="62" t="n">
        <f aca="false">+VLOOKUP(B527,Hoja3!$A:$C,2,0)</f>
        <v>650784</v>
      </c>
      <c r="P527" s="62" t="str">
        <f aca="false">+VLOOKUP(O527,Hoja5!$B$401:$C$796,2,0)</f>
        <v>_FILIAL SAN JUAN</v>
      </c>
      <c r="Q527" s="204"/>
    </row>
    <row collapsed="false" customFormat="false" customHeight="false" hidden="false" ht="15" outlineLevel="0" r="528">
      <c r="A528" s="201" t="s">
        <v>661</v>
      </c>
      <c r="B528" s="201" t="n">
        <v>650786</v>
      </c>
      <c r="C528" s="201" t="s">
        <v>2875</v>
      </c>
      <c r="D528" s="201" t="s">
        <v>1996</v>
      </c>
      <c r="E528" s="202" t="n">
        <v>2673</v>
      </c>
      <c r="F528" s="201" t="s">
        <v>449</v>
      </c>
      <c r="G528" s="203" t="s">
        <v>446</v>
      </c>
      <c r="H528" s="203" t="s">
        <v>2046</v>
      </c>
      <c r="I528" s="201" t="s">
        <v>2876</v>
      </c>
      <c r="J528" s="201" t="s">
        <v>245</v>
      </c>
      <c r="K528" s="202" t="n">
        <v>9</v>
      </c>
      <c r="L528" s="201" t="n">
        <v>85</v>
      </c>
      <c r="M528" s="201" t="n">
        <v>86</v>
      </c>
      <c r="N528" s="201" t="s">
        <v>437</v>
      </c>
      <c r="O528" s="62" t="n">
        <f aca="false">+VLOOKUP(B528,Hoja3!$A:$C,2,0)</f>
        <v>650846</v>
      </c>
      <c r="P528" s="62" t="str">
        <f aca="false">+VLOOKUP(O528,Hoja5!$B$401:$C$796,2,0)</f>
        <v>_FILIAL SAN LORENZO</v>
      </c>
      <c r="Q528" s="204" t="s">
        <v>2048</v>
      </c>
    </row>
    <row collapsed="false" customFormat="false" customHeight="false" hidden="false" ht="15" outlineLevel="0" r="529">
      <c r="A529" s="201" t="s">
        <v>654</v>
      </c>
      <c r="B529" s="201" t="n">
        <v>650787</v>
      </c>
      <c r="C529" s="201" t="s">
        <v>2410</v>
      </c>
      <c r="D529" s="201" t="s">
        <v>1929</v>
      </c>
      <c r="E529" s="202" t="n">
        <v>3518</v>
      </c>
      <c r="F529" s="201" t="s">
        <v>449</v>
      </c>
      <c r="G529" s="203" t="s">
        <v>439</v>
      </c>
      <c r="H529" s="203" t="s">
        <v>2002</v>
      </c>
      <c r="I529" s="201" t="s">
        <v>2411</v>
      </c>
      <c r="J529" s="201" t="s">
        <v>328</v>
      </c>
      <c r="K529" s="202" t="n">
        <v>1</v>
      </c>
      <c r="L529" s="201" t="n">
        <v>77</v>
      </c>
      <c r="M529" s="201" t="n">
        <v>75</v>
      </c>
      <c r="N529" s="201" t="s">
        <v>437</v>
      </c>
      <c r="O529" s="62" t="n">
        <f aca="false">+VLOOKUP(B529,Hoja3!$A:$C,2,0)</f>
        <v>650226</v>
      </c>
      <c r="P529" s="62" t="str">
        <f aca="false">+VLOOKUP(O529,Hoja5!$B$401:$C$796,2,0)</f>
        <v>_FILIAL SANTA ROSA</v>
      </c>
      <c r="Q529" s="204"/>
    </row>
    <row collapsed="false" customFormat="false" customHeight="false" hidden="false" ht="15" outlineLevel="0" r="530">
      <c r="A530" s="201" t="s">
        <v>2877</v>
      </c>
      <c r="B530" s="201" t="n">
        <v>650788</v>
      </c>
      <c r="C530" s="201" t="s">
        <v>2300</v>
      </c>
      <c r="D530" s="201" t="s">
        <v>2020</v>
      </c>
      <c r="E530" s="202" t="n">
        <v>3492</v>
      </c>
      <c r="F530" s="201" t="s">
        <v>1929</v>
      </c>
      <c r="G530" s="203" t="s">
        <v>444</v>
      </c>
      <c r="H530" s="207" t="s">
        <v>2021</v>
      </c>
      <c r="I530" s="201" t="s">
        <v>2301</v>
      </c>
      <c r="J530" s="201" t="s">
        <v>363</v>
      </c>
      <c r="K530" s="202" t="n">
        <v>7</v>
      </c>
      <c r="L530" s="201" t="n">
        <v>0</v>
      </c>
      <c r="M530" s="201" t="n">
        <v>0</v>
      </c>
      <c r="N530" s="201" t="s">
        <v>437</v>
      </c>
      <c r="O530" s="62"/>
      <c r="P530" s="62"/>
      <c r="Q530" s="204"/>
    </row>
    <row collapsed="false" customFormat="false" customHeight="false" hidden="false" ht="15" outlineLevel="0" r="531">
      <c r="A531" s="201" t="s">
        <v>676</v>
      </c>
      <c r="B531" s="201" t="n">
        <v>650790</v>
      </c>
      <c r="C531" s="201" t="s">
        <v>2001</v>
      </c>
      <c r="D531" s="201" t="s">
        <v>1929</v>
      </c>
      <c r="E531" s="202" t="n">
        <v>1381</v>
      </c>
      <c r="F531" s="201" t="s">
        <v>449</v>
      </c>
      <c r="G531" s="203" t="s">
        <v>1941</v>
      </c>
      <c r="H531" s="203" t="s">
        <v>1942</v>
      </c>
      <c r="I531" s="201" t="s">
        <v>2003</v>
      </c>
      <c r="J531" s="201" t="s">
        <v>326</v>
      </c>
      <c r="K531" s="202" t="n">
        <v>1</v>
      </c>
      <c r="L531" s="201" t="n">
        <v>102</v>
      </c>
      <c r="M531" s="201" t="n">
        <v>94</v>
      </c>
      <c r="N531" s="201" t="s">
        <v>437</v>
      </c>
      <c r="O531" s="62" t="n">
        <f aca="false">+VLOOKUP(B531,Hoja3!$A:$C,2,0)</f>
        <v>650321</v>
      </c>
      <c r="P531" s="62" t="str">
        <f aca="false">+VLOOKUP(O531,Hoja5!$B$401:$C$796,2,0)</f>
        <v>_FILIAL BAHIA BLANCA</v>
      </c>
      <c r="Q531" s="204"/>
    </row>
    <row collapsed="false" customFormat="false" customHeight="false" hidden="false" ht="15" outlineLevel="0" r="532">
      <c r="A532" s="201" t="s">
        <v>713</v>
      </c>
      <c r="B532" s="201" t="n">
        <v>650791</v>
      </c>
      <c r="C532" s="201" t="s">
        <v>2623</v>
      </c>
      <c r="D532" s="201" t="s">
        <v>1929</v>
      </c>
      <c r="E532" s="202" t="n">
        <v>1298</v>
      </c>
      <c r="F532" s="201" t="s">
        <v>449</v>
      </c>
      <c r="G532" s="203" t="s">
        <v>1941</v>
      </c>
      <c r="H532" s="203" t="s">
        <v>1942</v>
      </c>
      <c r="I532" s="201" t="s">
        <v>2624</v>
      </c>
      <c r="J532" s="201" t="s">
        <v>260</v>
      </c>
      <c r="K532" s="202" t="n">
        <v>2</v>
      </c>
      <c r="L532" s="201" t="n">
        <v>155</v>
      </c>
      <c r="M532" s="201" t="n">
        <v>155</v>
      </c>
      <c r="N532" s="201" t="s">
        <v>437</v>
      </c>
      <c r="O532" s="62" t="n">
        <f aca="false">+VLOOKUP(B532,Hoja3!$A:$C,2,0)</f>
        <v>650321</v>
      </c>
      <c r="P532" s="62" t="str">
        <f aca="false">+VLOOKUP(O532,Hoja5!$B$401:$C$796,2,0)</f>
        <v>_FILIAL BAHIA BLANCA</v>
      </c>
      <c r="Q532" s="204"/>
    </row>
    <row collapsed="false" customFormat="false" customHeight="false" hidden="false" ht="15" outlineLevel="0" r="533">
      <c r="A533" s="201" t="s">
        <v>672</v>
      </c>
      <c r="B533" s="201" t="n">
        <v>650792</v>
      </c>
      <c r="C533" s="201" t="s">
        <v>2878</v>
      </c>
      <c r="D533" s="201" t="s">
        <v>1996</v>
      </c>
      <c r="E533" s="202" t="n">
        <v>2797</v>
      </c>
      <c r="F533" s="201" t="s">
        <v>449</v>
      </c>
      <c r="G533" s="203" t="s">
        <v>73</v>
      </c>
      <c r="H533" s="203" t="s">
        <v>2024</v>
      </c>
      <c r="I533" s="201" t="s">
        <v>2879</v>
      </c>
      <c r="J533" s="201" t="s">
        <v>203</v>
      </c>
      <c r="K533" s="202" t="n">
        <v>13</v>
      </c>
      <c r="L533" s="201" t="n">
        <v>98</v>
      </c>
      <c r="M533" s="201" t="n">
        <v>96</v>
      </c>
      <c r="N533" s="201" t="s">
        <v>437</v>
      </c>
      <c r="O533" s="62" t="n">
        <f aca="false">+VLOOKUP(B533,Hoja3!$A:$C,2,0)</f>
        <v>650400</v>
      </c>
      <c r="P533" s="62" t="str">
        <f aca="false">+VLOOKUP(O533,Hoja5!$B$401:$C$796,2,0)</f>
        <v>_AUTORIZACIONES INTERIOR SUC. ROSARIO</v>
      </c>
      <c r="Q533" s="204"/>
    </row>
    <row collapsed="false" customFormat="false" customHeight="false" hidden="false" ht="15" outlineLevel="0" r="534">
      <c r="A534" s="201" t="s">
        <v>2880</v>
      </c>
      <c r="B534" s="201" t="n">
        <v>650793</v>
      </c>
      <c r="C534" s="201" t="s">
        <v>2131</v>
      </c>
      <c r="D534" s="201" t="s">
        <v>1996</v>
      </c>
      <c r="E534" s="202" t="n">
        <v>2668</v>
      </c>
      <c r="F534" s="201" t="s">
        <v>1929</v>
      </c>
      <c r="G534" s="203" t="s">
        <v>73</v>
      </c>
      <c r="H534" s="203" t="s">
        <v>2024</v>
      </c>
      <c r="I534" s="201" t="s">
        <v>2033</v>
      </c>
      <c r="J534" s="201" t="s">
        <v>210</v>
      </c>
      <c r="K534" s="202" t="n">
        <v>13</v>
      </c>
      <c r="L534" s="201" t="n">
        <v>0</v>
      </c>
      <c r="M534" s="201" t="n">
        <v>0</v>
      </c>
      <c r="N534" s="201" t="s">
        <v>437</v>
      </c>
      <c r="O534" s="62"/>
      <c r="P534" s="62"/>
      <c r="Q534" s="204"/>
    </row>
    <row collapsed="false" customFormat="false" customHeight="false" hidden="false" ht="15" outlineLevel="0" r="535">
      <c r="A535" s="201" t="s">
        <v>688</v>
      </c>
      <c r="B535" s="201" t="n">
        <v>650794</v>
      </c>
      <c r="C535" s="201" t="s">
        <v>2083</v>
      </c>
      <c r="D535" s="201" t="s">
        <v>1996</v>
      </c>
      <c r="E535" s="202" t="n">
        <v>3025</v>
      </c>
      <c r="F535" s="201" t="s">
        <v>449</v>
      </c>
      <c r="G535" s="203" t="s">
        <v>73</v>
      </c>
      <c r="H535" s="203" t="s">
        <v>2024</v>
      </c>
      <c r="I535" s="201" t="s">
        <v>2084</v>
      </c>
      <c r="J535" s="201" t="s">
        <v>229</v>
      </c>
      <c r="K535" s="202" t="n">
        <v>13</v>
      </c>
      <c r="L535" s="201" t="n">
        <v>108</v>
      </c>
      <c r="M535" s="201" t="n">
        <v>123</v>
      </c>
      <c r="N535" s="201" t="s">
        <v>437</v>
      </c>
      <c r="O535" s="62" t="n">
        <f aca="false">+VLOOKUP(B535,Hoja3!$A:$C,2,0)</f>
        <v>650773</v>
      </c>
      <c r="P535" s="62" t="str">
        <f aca="false">+VLOOKUP(O535,Hoja5!$B$401:$C$796,2,0)</f>
        <v>_ FILIAL CAÑADA DE GOMEZ</v>
      </c>
      <c r="Q535" s="204"/>
    </row>
    <row collapsed="false" customFormat="false" customHeight="false" hidden="false" ht="15" outlineLevel="0" r="536">
      <c r="A536" s="201" t="s">
        <v>727</v>
      </c>
      <c r="B536" s="201" t="n">
        <v>650795</v>
      </c>
      <c r="C536" s="201" t="s">
        <v>2250</v>
      </c>
      <c r="D536" s="201" t="s">
        <v>1996</v>
      </c>
      <c r="E536" s="202" t="n">
        <v>2700</v>
      </c>
      <c r="F536" s="201" t="s">
        <v>449</v>
      </c>
      <c r="G536" s="203" t="s">
        <v>73</v>
      </c>
      <c r="H536" s="203" t="s">
        <v>2024</v>
      </c>
      <c r="I536" s="201" t="s">
        <v>2087</v>
      </c>
      <c r="J536" s="201" t="s">
        <v>232</v>
      </c>
      <c r="K536" s="202" t="n">
        <v>13</v>
      </c>
      <c r="L536" s="201" t="n">
        <v>172</v>
      </c>
      <c r="M536" s="201" t="n">
        <v>173</v>
      </c>
      <c r="N536" s="201" t="s">
        <v>437</v>
      </c>
      <c r="O536" s="62" t="n">
        <f aca="false">+VLOOKUP(B536,Hoja3!$A:$C,2,0)</f>
        <v>650846</v>
      </c>
      <c r="P536" s="62" t="str">
        <f aca="false">+VLOOKUP(O536,Hoja5!$B$401:$C$796,2,0)</f>
        <v>_FILIAL SAN LORENZO</v>
      </c>
      <c r="Q536" s="204"/>
    </row>
    <row collapsed="false" customFormat="false" customHeight="false" hidden="false" ht="15" outlineLevel="0" r="537">
      <c r="A537" s="201" t="s">
        <v>515</v>
      </c>
      <c r="B537" s="201" t="n">
        <v>650796</v>
      </c>
      <c r="C537" s="201" t="s">
        <v>2166</v>
      </c>
      <c r="D537" s="201" t="s">
        <v>2020</v>
      </c>
      <c r="E537" s="202" t="n">
        <v>2327</v>
      </c>
      <c r="F537" s="201" t="s">
        <v>449</v>
      </c>
      <c r="G537" s="203" t="s">
        <v>444</v>
      </c>
      <c r="H537" s="207" t="s">
        <v>2021</v>
      </c>
      <c r="I537" s="201" t="s">
        <v>2167</v>
      </c>
      <c r="J537" s="201" t="s">
        <v>325</v>
      </c>
      <c r="K537" s="202" t="n">
        <v>7</v>
      </c>
      <c r="L537" s="201" t="n">
        <v>5</v>
      </c>
      <c r="M537" s="201" t="n">
        <v>2</v>
      </c>
      <c r="N537" s="201" t="s">
        <v>437</v>
      </c>
      <c r="O537" s="62" t="n">
        <f aca="false">+VLOOKUP(B537,Hoja3!$A:$C,2,0)</f>
        <v>650171</v>
      </c>
      <c r="P537" s="62" t="str">
        <f aca="false">+VLOOKUP(O537,Hoja5!$B$401:$C$796,2,0)</f>
        <v>_FILIAL VILLA MARÍA</v>
      </c>
      <c r="Q537" s="204"/>
    </row>
    <row collapsed="false" customFormat="false" customHeight="false" hidden="false" ht="15" outlineLevel="0" r="538">
      <c r="A538" s="201" t="s">
        <v>638</v>
      </c>
      <c r="B538" s="201" t="n">
        <v>650797</v>
      </c>
      <c r="C538" s="201" t="s">
        <v>2866</v>
      </c>
      <c r="D538" s="201" t="s">
        <v>1929</v>
      </c>
      <c r="E538" s="202" t="n">
        <v>1295</v>
      </c>
      <c r="F538" s="201" t="s">
        <v>449</v>
      </c>
      <c r="G538" s="203" t="s">
        <v>1941</v>
      </c>
      <c r="H538" s="203" t="s">
        <v>1942</v>
      </c>
      <c r="I538" s="201" t="s">
        <v>2626</v>
      </c>
      <c r="J538" s="201" t="s">
        <v>297</v>
      </c>
      <c r="K538" s="202" t="n">
        <v>1</v>
      </c>
      <c r="L538" s="201" t="n">
        <v>69</v>
      </c>
      <c r="M538" s="201" t="n">
        <v>69</v>
      </c>
      <c r="N538" s="201" t="s">
        <v>437</v>
      </c>
      <c r="O538" s="62" t="n">
        <f aca="false">+VLOOKUP(B538,Hoja3!$A:$C,2,0)</f>
        <v>650321</v>
      </c>
      <c r="P538" s="62" t="str">
        <f aca="false">+VLOOKUP(O538,Hoja5!$B$401:$C$796,2,0)</f>
        <v>_FILIAL BAHIA BLANCA</v>
      </c>
      <c r="Q538" s="204"/>
    </row>
    <row collapsed="false" customFormat="false" customHeight="false" hidden="false" ht="15" outlineLevel="0" r="539">
      <c r="A539" s="201" t="s">
        <v>610</v>
      </c>
      <c r="B539" s="201" t="n">
        <v>650798</v>
      </c>
      <c r="C539" s="201" t="s">
        <v>2221</v>
      </c>
      <c r="D539" s="201" t="s">
        <v>1929</v>
      </c>
      <c r="E539" s="202" t="n">
        <v>1219</v>
      </c>
      <c r="F539" s="201" t="s">
        <v>449</v>
      </c>
      <c r="G539" s="203" t="s">
        <v>440</v>
      </c>
      <c r="H539" s="203" t="s">
        <v>1946</v>
      </c>
      <c r="I539" s="201" t="s">
        <v>2222</v>
      </c>
      <c r="J539" s="201" t="s">
        <v>158</v>
      </c>
      <c r="K539" s="202" t="n">
        <v>2</v>
      </c>
      <c r="L539" s="201" t="n">
        <v>47</v>
      </c>
      <c r="M539" s="201" t="n">
        <v>46</v>
      </c>
      <c r="N539" s="201" t="s">
        <v>437</v>
      </c>
      <c r="O539" s="62" t="n">
        <f aca="false">+VLOOKUP(B539,Hoja3!$A:$C,2,0)</f>
        <v>650048</v>
      </c>
      <c r="P539" s="62" t="str">
        <f aca="false">+VLOOKUP(O539,Hoja5!$B$401:$C$796,2,0)</f>
        <v>_FILIAL OLAVARRIA</v>
      </c>
      <c r="Q539" s="204"/>
    </row>
    <row collapsed="false" customFormat="false" customHeight="false" hidden="false" ht="15" outlineLevel="0" r="540">
      <c r="A540" s="201" t="s">
        <v>472</v>
      </c>
      <c r="B540" s="201" t="n">
        <v>650799</v>
      </c>
      <c r="C540" s="201" t="s">
        <v>2306</v>
      </c>
      <c r="D540" s="201" t="s">
        <v>1929</v>
      </c>
      <c r="E540" s="202" t="n">
        <v>3410</v>
      </c>
      <c r="F540" s="201" t="s">
        <v>449</v>
      </c>
      <c r="G540" s="203" t="s">
        <v>2264</v>
      </c>
      <c r="H540" s="203" t="s">
        <v>1946</v>
      </c>
      <c r="I540" s="201" t="s">
        <v>2307</v>
      </c>
      <c r="J540" s="201" t="s">
        <v>294</v>
      </c>
      <c r="K540" s="202" t="n">
        <v>2</v>
      </c>
      <c r="L540" s="201" t="n">
        <v>0</v>
      </c>
      <c r="M540" s="201" t="n">
        <v>0</v>
      </c>
      <c r="N540" s="201" t="s">
        <v>437</v>
      </c>
      <c r="O540" s="62" t="n">
        <v>650321</v>
      </c>
      <c r="P540" s="62" t="str">
        <f aca="false">+VLOOKUP(O540,Hoja5!$B$401:$C$796,2,0)</f>
        <v>_FILIAL BAHIA BLANCA</v>
      </c>
      <c r="Q540" s="204"/>
    </row>
    <row collapsed="false" customFormat="false" customHeight="false" hidden="false" ht="15" outlineLevel="0" r="541">
      <c r="A541" s="201" t="s">
        <v>736</v>
      </c>
      <c r="B541" s="201" t="n">
        <v>650800</v>
      </c>
      <c r="C541" s="201" t="s">
        <v>2234</v>
      </c>
      <c r="D541" s="201" t="s">
        <v>1996</v>
      </c>
      <c r="E541" s="202" t="n">
        <v>2151</v>
      </c>
      <c r="F541" s="201" t="s">
        <v>449</v>
      </c>
      <c r="G541" s="203" t="s">
        <v>73</v>
      </c>
      <c r="H541" s="203" t="s">
        <v>2024</v>
      </c>
      <c r="I541" s="201" t="s">
        <v>2235</v>
      </c>
      <c r="J541" s="201" t="s">
        <v>213</v>
      </c>
      <c r="K541" s="202" t="n">
        <v>13</v>
      </c>
      <c r="L541" s="201" t="n">
        <v>195</v>
      </c>
      <c r="M541" s="201" t="n">
        <v>188</v>
      </c>
      <c r="N541" s="201" t="s">
        <v>437</v>
      </c>
      <c r="O541" s="62" t="n">
        <f aca="false">+VLOOKUP(B541,Hoja3!$A:$C,2,0)</f>
        <v>650773</v>
      </c>
      <c r="P541" s="62" t="str">
        <f aca="false">+VLOOKUP(O541,Hoja5!$B$401:$C$796,2,0)</f>
        <v>_ FILIAL CAÑADA DE GOMEZ</v>
      </c>
      <c r="Q541" s="204"/>
    </row>
    <row collapsed="false" customFormat="false" customHeight="false" hidden="false" ht="15" outlineLevel="0" r="542">
      <c r="A542" s="201" t="s">
        <v>679</v>
      </c>
      <c r="B542" s="201" t="n">
        <v>650801</v>
      </c>
      <c r="C542" s="201" t="s">
        <v>2881</v>
      </c>
      <c r="D542" s="201" t="s">
        <v>1996</v>
      </c>
      <c r="E542" s="202" t="n">
        <v>3480</v>
      </c>
      <c r="F542" s="201" t="s">
        <v>449</v>
      </c>
      <c r="G542" s="203" t="s">
        <v>73</v>
      </c>
      <c r="H542" s="203" t="s">
        <v>2024</v>
      </c>
      <c r="I542" s="201" t="s">
        <v>2882</v>
      </c>
      <c r="J542" s="201" t="s">
        <v>202</v>
      </c>
      <c r="K542" s="202" t="n">
        <v>13</v>
      </c>
      <c r="L542" s="201" t="n">
        <v>104</v>
      </c>
      <c r="M542" s="201" t="n">
        <v>107</v>
      </c>
      <c r="N542" s="201" t="s">
        <v>437</v>
      </c>
      <c r="O542" s="62" t="n">
        <f aca="false">+VLOOKUP(B542,Hoja3!$A:$C,2,0)</f>
        <v>650400</v>
      </c>
      <c r="P542" s="62" t="str">
        <f aca="false">+VLOOKUP(O542,Hoja5!$B$401:$C$796,2,0)</f>
        <v>_AUTORIZACIONES INTERIOR SUC. ROSARIO</v>
      </c>
      <c r="Q542" s="204"/>
    </row>
    <row collapsed="false" customFormat="false" customHeight="false" hidden="false" ht="15" outlineLevel="0" r="543">
      <c r="A543" s="201" t="s">
        <v>555</v>
      </c>
      <c r="B543" s="201" t="n">
        <v>650803</v>
      </c>
      <c r="C543" s="201" t="s">
        <v>2883</v>
      </c>
      <c r="D543" s="201" t="s">
        <v>1929</v>
      </c>
      <c r="E543" s="202" t="n">
        <v>4526</v>
      </c>
      <c r="F543" s="201" t="s">
        <v>449</v>
      </c>
      <c r="G543" s="203" t="s">
        <v>440</v>
      </c>
      <c r="H543" s="203" t="s">
        <v>1946</v>
      </c>
      <c r="I543" s="201" t="s">
        <v>2884</v>
      </c>
      <c r="J543" s="201" t="s">
        <v>132</v>
      </c>
      <c r="K543" s="202" t="n">
        <v>2</v>
      </c>
      <c r="L543" s="201" t="n">
        <v>18</v>
      </c>
      <c r="M543" s="201" t="n">
        <v>22</v>
      </c>
      <c r="N543" s="201" t="s">
        <v>437</v>
      </c>
      <c r="O543" s="62" t="n">
        <f aca="false">+VLOOKUP(B543,Hoja3!$A:$C,2,0)</f>
        <v>650048</v>
      </c>
      <c r="P543" s="62" t="str">
        <f aca="false">+VLOOKUP(O543,Hoja5!$B$401:$C$796,2,0)</f>
        <v>_FILIAL OLAVARRIA</v>
      </c>
      <c r="Q543" s="204"/>
    </row>
    <row collapsed="false" customFormat="false" customHeight="false" hidden="false" ht="15" outlineLevel="0" r="544">
      <c r="A544" s="201" t="s">
        <v>631</v>
      </c>
      <c r="B544" s="201" t="n">
        <v>650804</v>
      </c>
      <c r="C544" s="201" t="s">
        <v>2250</v>
      </c>
      <c r="D544" s="201" t="s">
        <v>1996</v>
      </c>
      <c r="E544" s="202" t="n">
        <v>2700</v>
      </c>
      <c r="F544" s="201" t="s">
        <v>449</v>
      </c>
      <c r="G544" s="203" t="s">
        <v>73</v>
      </c>
      <c r="H544" s="203" t="s">
        <v>2024</v>
      </c>
      <c r="I544" s="201" t="s">
        <v>2087</v>
      </c>
      <c r="J544" s="201" t="s">
        <v>232</v>
      </c>
      <c r="K544" s="202" t="n">
        <v>13</v>
      </c>
      <c r="L544" s="201" t="n">
        <v>60</v>
      </c>
      <c r="M544" s="201" t="n">
        <v>67</v>
      </c>
      <c r="N544" s="201" t="s">
        <v>437</v>
      </c>
      <c r="O544" s="62" t="n">
        <f aca="false">+VLOOKUP(B544,Hoja3!$A:$C,2,0)</f>
        <v>650846</v>
      </c>
      <c r="P544" s="62" t="str">
        <f aca="false">+VLOOKUP(O544,Hoja5!$B$401:$C$796,2,0)</f>
        <v>_FILIAL SAN LORENZO</v>
      </c>
      <c r="Q544" s="204"/>
    </row>
    <row collapsed="false" customFormat="false" customHeight="false" hidden="false" ht="15" outlineLevel="0" r="545">
      <c r="A545" s="201" t="s">
        <v>2885</v>
      </c>
      <c r="B545" s="201" t="n">
        <v>650805</v>
      </c>
      <c r="C545" s="201" t="s">
        <v>2886</v>
      </c>
      <c r="D545" s="201" t="s">
        <v>1929</v>
      </c>
      <c r="E545" s="202" t="n">
        <v>1344</v>
      </c>
      <c r="F545" s="201" t="s">
        <v>1929</v>
      </c>
      <c r="G545" s="203" t="s">
        <v>13</v>
      </c>
      <c r="H545" s="203" t="s">
        <v>2017</v>
      </c>
      <c r="I545" s="201" t="s">
        <v>2887</v>
      </c>
      <c r="J545" s="201" t="s">
        <v>122</v>
      </c>
      <c r="K545" s="202" t="n">
        <v>0</v>
      </c>
      <c r="L545" s="201" t="n">
        <v>0</v>
      </c>
      <c r="M545" s="201" t="n">
        <v>0</v>
      </c>
      <c r="N545" s="201" t="s">
        <v>438</v>
      </c>
      <c r="O545" s="62"/>
      <c r="P545" s="62"/>
      <c r="Q545" s="204"/>
    </row>
    <row collapsed="false" customFormat="false" customHeight="false" hidden="false" ht="15" outlineLevel="0" r="546">
      <c r="A546" s="201" t="s">
        <v>825</v>
      </c>
      <c r="B546" s="201" t="n">
        <v>650806</v>
      </c>
      <c r="C546" s="201" t="s">
        <v>2888</v>
      </c>
      <c r="D546" s="201" t="s">
        <v>1929</v>
      </c>
      <c r="E546" s="202" t="n">
        <v>1347</v>
      </c>
      <c r="F546" s="201" t="s">
        <v>449</v>
      </c>
      <c r="G546" s="203" t="s">
        <v>13</v>
      </c>
      <c r="H546" s="203" t="s">
        <v>2017</v>
      </c>
      <c r="I546" s="201" t="s">
        <v>2889</v>
      </c>
      <c r="J546" s="201" t="s">
        <v>126</v>
      </c>
      <c r="K546" s="202" t="n">
        <v>0</v>
      </c>
      <c r="L546" s="201" t="n">
        <v>1291</v>
      </c>
      <c r="M546" s="201" t="n">
        <v>1274</v>
      </c>
      <c r="N546" s="201" t="s">
        <v>438</v>
      </c>
      <c r="O546" s="62" t="n">
        <f aca="false">+VLOOKUP(B546,Hoja3!$A:$C,2,0)</f>
        <v>650806</v>
      </c>
      <c r="P546" s="62" t="str">
        <f aca="false">+VLOOKUP(O546,Hoja5!$B$401:$C$796,2,0)</f>
        <v>_FILIAL MORENO</v>
      </c>
      <c r="Q546" s="204"/>
    </row>
    <row collapsed="false" customFormat="false" customHeight="false" hidden="false" ht="15" outlineLevel="0" r="547">
      <c r="A547" s="201" t="s">
        <v>816</v>
      </c>
      <c r="B547" s="201" t="n">
        <v>650809</v>
      </c>
      <c r="C547" s="201" t="s">
        <v>2582</v>
      </c>
      <c r="D547" s="201" t="s">
        <v>2535</v>
      </c>
      <c r="E547" s="202" t="n">
        <v>2202</v>
      </c>
      <c r="F547" s="201" t="s">
        <v>449</v>
      </c>
      <c r="G547" s="203" t="s">
        <v>2264</v>
      </c>
      <c r="H547" s="203" t="s">
        <v>1946</v>
      </c>
      <c r="I547" s="201" t="s">
        <v>2583</v>
      </c>
      <c r="J547" s="201" t="s">
        <v>374</v>
      </c>
      <c r="K547" s="202" t="n">
        <v>4</v>
      </c>
      <c r="L547" s="201" t="n">
        <v>918</v>
      </c>
      <c r="M547" s="201" t="n">
        <v>939</v>
      </c>
      <c r="N547" s="201" t="s">
        <v>438</v>
      </c>
      <c r="O547" s="62" t="n">
        <f aca="false">+VLOOKUP(B547,Hoja3!$A:$C,2,0)</f>
        <v>650809</v>
      </c>
      <c r="P547" s="62" t="str">
        <f aca="false">+VLOOKUP(O547,Hoja5!$B$401:$C$796,2,0)</f>
        <v>_FILIAL PTO.MADRYN</v>
      </c>
      <c r="Q547" s="204"/>
    </row>
    <row collapsed="false" customFormat="false" customHeight="false" hidden="false" ht="15" outlineLevel="0" r="548">
      <c r="A548" s="201" t="s">
        <v>613</v>
      </c>
      <c r="B548" s="201" t="n">
        <v>650810</v>
      </c>
      <c r="C548" s="201" t="s">
        <v>2500</v>
      </c>
      <c r="D548" s="201" t="s">
        <v>2198</v>
      </c>
      <c r="E548" s="202" t="n">
        <v>3215</v>
      </c>
      <c r="F548" s="201" t="s">
        <v>449</v>
      </c>
      <c r="G548" s="203" t="s">
        <v>439</v>
      </c>
      <c r="H548" s="203" t="s">
        <v>2002</v>
      </c>
      <c r="I548" s="201" t="s">
        <v>2501</v>
      </c>
      <c r="J548" s="201" t="s">
        <v>366</v>
      </c>
      <c r="K548" s="202" t="n">
        <v>1</v>
      </c>
      <c r="L548" s="201" t="n">
        <v>48</v>
      </c>
      <c r="M548" s="201" t="n">
        <v>46</v>
      </c>
      <c r="N548" s="201" t="s">
        <v>437</v>
      </c>
      <c r="O548" s="62" t="n">
        <f aca="false">+VLOOKUP(B548,Hoja3!$A:$C,2,0)</f>
        <v>650368</v>
      </c>
      <c r="P548" s="62" t="str">
        <f aca="false">+VLOOKUP(O548,Hoja5!$B$401:$C$796,2,0)</f>
        <v>_FILIAL GRAL PICO</v>
      </c>
      <c r="Q548" s="204"/>
    </row>
    <row collapsed="false" customFormat="false" customHeight="false" hidden="false" ht="15" outlineLevel="0" r="549">
      <c r="A549" s="201" t="s">
        <v>709</v>
      </c>
      <c r="B549" s="201" t="n">
        <v>650811</v>
      </c>
      <c r="C549" s="201" t="s">
        <v>2044</v>
      </c>
      <c r="D549" s="201" t="s">
        <v>1996</v>
      </c>
      <c r="E549" s="202" t="n">
        <v>2092</v>
      </c>
      <c r="F549" s="201" t="s">
        <v>449</v>
      </c>
      <c r="G549" s="203" t="s">
        <v>73</v>
      </c>
      <c r="H549" s="203" t="s">
        <v>2024</v>
      </c>
      <c r="I549" s="201" t="s">
        <v>2028</v>
      </c>
      <c r="J549" s="201" t="s">
        <v>247</v>
      </c>
      <c r="K549" s="202" t="n">
        <v>13</v>
      </c>
      <c r="L549" s="201" t="n">
        <v>147</v>
      </c>
      <c r="M549" s="201" t="n">
        <v>147</v>
      </c>
      <c r="N549" s="201" t="s">
        <v>437</v>
      </c>
      <c r="O549" s="62" t="n">
        <f aca="false">+VLOOKUP(B549,Hoja3!$A:$C,2,0)</f>
        <v>650773</v>
      </c>
      <c r="P549" s="62" t="str">
        <f aca="false">+VLOOKUP(O549,Hoja5!$B$401:$C$796,2,0)</f>
        <v>_ FILIAL CAÑADA DE GOMEZ</v>
      </c>
      <c r="Q549" s="204"/>
    </row>
    <row collapsed="false" customFormat="false" customHeight="false" hidden="false" ht="15" outlineLevel="0" r="550">
      <c r="A550" s="201" t="s">
        <v>579</v>
      </c>
      <c r="B550" s="201" t="n">
        <v>650812</v>
      </c>
      <c r="C550" s="201" t="s">
        <v>2807</v>
      </c>
      <c r="D550" s="201" t="s">
        <v>2382</v>
      </c>
      <c r="E550" s="202" t="n">
        <v>2074</v>
      </c>
      <c r="F550" s="201" t="s">
        <v>449</v>
      </c>
      <c r="G550" s="203" t="s">
        <v>1941</v>
      </c>
      <c r="H550" s="203" t="s">
        <v>1942</v>
      </c>
      <c r="I550" s="201" t="s">
        <v>2808</v>
      </c>
      <c r="J550" s="201" t="s">
        <v>365</v>
      </c>
      <c r="K550" s="202" t="n">
        <v>4</v>
      </c>
      <c r="L550" s="201" t="n">
        <v>31</v>
      </c>
      <c r="M550" s="201" t="n">
        <v>36</v>
      </c>
      <c r="N550" s="201" t="s">
        <v>437</v>
      </c>
      <c r="O550" s="62" t="n">
        <f aca="false">+VLOOKUP(B550,Hoja3!$A:$C,2,0)</f>
        <v>650321</v>
      </c>
      <c r="P550" s="62" t="str">
        <f aca="false">+VLOOKUP(O550,Hoja5!$B$401:$C$796,2,0)</f>
        <v>_FILIAL BAHIA BLANCA</v>
      </c>
      <c r="Q550" s="204"/>
    </row>
    <row collapsed="false" customFormat="false" customHeight="false" hidden="false" ht="15" outlineLevel="0" r="551">
      <c r="A551" s="201" t="s">
        <v>644</v>
      </c>
      <c r="B551" s="201" t="n">
        <v>650813</v>
      </c>
      <c r="C551" s="201" t="s">
        <v>2890</v>
      </c>
      <c r="D551" s="201" t="s">
        <v>1996</v>
      </c>
      <c r="E551" s="202" t="n">
        <v>2126</v>
      </c>
      <c r="F551" s="201" t="s">
        <v>449</v>
      </c>
      <c r="G551" s="203" t="s">
        <v>73</v>
      </c>
      <c r="H551" s="203" t="s">
        <v>2024</v>
      </c>
      <c r="I551" s="201" t="s">
        <v>2891</v>
      </c>
      <c r="J551" s="201" t="s">
        <v>202</v>
      </c>
      <c r="K551" s="202" t="n">
        <v>13</v>
      </c>
      <c r="L551" s="201" t="n">
        <v>72</v>
      </c>
      <c r="M551" s="201" t="n">
        <v>75</v>
      </c>
      <c r="N551" s="201" t="s">
        <v>437</v>
      </c>
      <c r="O551" s="62" t="n">
        <f aca="false">+VLOOKUP(B551,Hoja3!$A:$C,2,0)</f>
        <v>650846</v>
      </c>
      <c r="P551" s="62" t="str">
        <f aca="false">+VLOOKUP(O551,Hoja5!$B$401:$C$796,2,0)</f>
        <v>_FILIAL SAN LORENZO</v>
      </c>
      <c r="Q551" s="204"/>
    </row>
    <row collapsed="false" customFormat="false" customHeight="false" hidden="false" ht="15" outlineLevel="0" r="552">
      <c r="A552" s="201" t="s">
        <v>657</v>
      </c>
      <c r="B552" s="201" t="n">
        <v>650814</v>
      </c>
      <c r="C552" s="201" t="s">
        <v>2300</v>
      </c>
      <c r="D552" s="201" t="s">
        <v>2020</v>
      </c>
      <c r="E552" s="202" t="n">
        <v>3492</v>
      </c>
      <c r="F552" s="201" t="s">
        <v>449</v>
      </c>
      <c r="G552" s="203" t="s">
        <v>444</v>
      </c>
      <c r="H552" s="207" t="s">
        <v>2021</v>
      </c>
      <c r="I552" s="201" t="s">
        <v>2301</v>
      </c>
      <c r="J552" s="201" t="s">
        <v>363</v>
      </c>
      <c r="K552" s="202" t="n">
        <v>7</v>
      </c>
      <c r="L552" s="201" t="n">
        <v>80</v>
      </c>
      <c r="M552" s="201" t="n">
        <v>76</v>
      </c>
      <c r="N552" s="201" t="s">
        <v>437</v>
      </c>
      <c r="O552" s="62" t="n">
        <f aca="false">+VLOOKUP(B552,Hoja3!$A:$C,2,0)</f>
        <v>650175</v>
      </c>
      <c r="P552" s="62" t="str">
        <f aca="false">+VLOOKUP(O552,Hoja5!$B$401:$C$796,2,0)</f>
        <v>_FILIAL RIO CUARTO</v>
      </c>
      <c r="Q552" s="204"/>
    </row>
    <row collapsed="false" customFormat="false" customHeight="false" hidden="false" ht="15" outlineLevel="0" r="553">
      <c r="A553" s="201" t="s">
        <v>670</v>
      </c>
      <c r="B553" s="201" t="n">
        <v>650815</v>
      </c>
      <c r="C553" s="201" t="s">
        <v>2322</v>
      </c>
      <c r="D553" s="201" t="s">
        <v>1929</v>
      </c>
      <c r="E553" s="202" t="n">
        <v>2837</v>
      </c>
      <c r="F553" s="201" t="s">
        <v>449</v>
      </c>
      <c r="G553" s="203" t="s">
        <v>454</v>
      </c>
      <c r="H553" s="203" t="s">
        <v>1930</v>
      </c>
      <c r="I553" s="201" t="s">
        <v>2323</v>
      </c>
      <c r="J553" s="201" t="s">
        <v>218</v>
      </c>
      <c r="K553" s="202" t="n">
        <v>3</v>
      </c>
      <c r="L553" s="201" t="n">
        <v>95</v>
      </c>
      <c r="M553" s="201" t="n">
        <v>110</v>
      </c>
      <c r="N553" s="201" t="s">
        <v>437</v>
      </c>
      <c r="O553" s="62" t="n">
        <f aca="false">+VLOOKUP(B553,Hoja3!$A:$C,2,0)</f>
        <v>650744</v>
      </c>
      <c r="P553" s="62" t="str">
        <f aca="false">+VLOOKUP(O553,Hoja5!$B$401:$C$796,2,0)</f>
        <v>_FILIAL JUNIN</v>
      </c>
      <c r="Q553" s="204"/>
    </row>
    <row collapsed="false" customFormat="false" customHeight="false" hidden="false" ht="15" outlineLevel="0" r="554">
      <c r="A554" s="201" t="s">
        <v>744</v>
      </c>
      <c r="B554" s="201" t="n">
        <v>650816</v>
      </c>
      <c r="C554" s="201" t="s">
        <v>2260</v>
      </c>
      <c r="D554" s="201" t="s">
        <v>2020</v>
      </c>
      <c r="E554" s="202" t="n">
        <v>2248</v>
      </c>
      <c r="F554" s="201" t="s">
        <v>449</v>
      </c>
      <c r="G554" s="203" t="s">
        <v>444</v>
      </c>
      <c r="H554" s="207" t="s">
        <v>2021</v>
      </c>
      <c r="I554" s="201" t="s">
        <v>2261</v>
      </c>
      <c r="J554" s="201" t="s">
        <v>287</v>
      </c>
      <c r="K554" s="202" t="n">
        <v>7</v>
      </c>
      <c r="L554" s="201" t="n">
        <v>216</v>
      </c>
      <c r="M554" s="201" t="n">
        <v>214</v>
      </c>
      <c r="N554" s="201" t="s">
        <v>437</v>
      </c>
      <c r="O554" s="62" t="n">
        <f aca="false">+VLOOKUP(B554,Hoja3!$A:$C,2,0)</f>
        <v>650171</v>
      </c>
      <c r="P554" s="62" t="str">
        <f aca="false">+VLOOKUP(O554,Hoja5!$B$401:$C$796,2,0)</f>
        <v>_FILIAL VILLA MARÍA</v>
      </c>
      <c r="Q554" s="204"/>
    </row>
    <row collapsed="false" customFormat="false" customHeight="false" hidden="false" ht="15" outlineLevel="0" r="555">
      <c r="A555" s="201" t="s">
        <v>623</v>
      </c>
      <c r="B555" s="201" t="n">
        <v>650817</v>
      </c>
      <c r="C555" s="201" t="s">
        <v>2639</v>
      </c>
      <c r="D555" s="201" t="s">
        <v>2020</v>
      </c>
      <c r="E555" s="202" t="n">
        <v>3502</v>
      </c>
      <c r="F555" s="201" t="s">
        <v>449</v>
      </c>
      <c r="G555" s="203" t="s">
        <v>445</v>
      </c>
      <c r="H555" s="203" t="s">
        <v>2179</v>
      </c>
      <c r="I555" s="201" t="s">
        <v>2420</v>
      </c>
      <c r="J555" s="201" t="s">
        <v>367</v>
      </c>
      <c r="K555" s="202" t="n">
        <v>8</v>
      </c>
      <c r="L555" s="201" t="n">
        <v>53</v>
      </c>
      <c r="M555" s="201" t="n">
        <v>51</v>
      </c>
      <c r="N555" s="201" t="s">
        <v>437</v>
      </c>
      <c r="O555" s="62" t="n">
        <f aca="false">+VLOOKUP(B555,Hoja3!$A:$C,2,0)</f>
        <v>650461</v>
      </c>
      <c r="P555" s="62" t="str">
        <f aca="false">+VLOOKUP(O555,Hoja5!$B$401:$C$796,2,0)</f>
        <v>_FILIAL CORDOBA</v>
      </c>
      <c r="Q555" s="204"/>
    </row>
    <row collapsed="false" customFormat="false" customHeight="false" hidden="false" ht="15" outlineLevel="0" r="556">
      <c r="A556" s="201" t="s">
        <v>2892</v>
      </c>
      <c r="B556" s="201" t="n">
        <v>650818</v>
      </c>
      <c r="C556" s="201" t="s">
        <v>2068</v>
      </c>
      <c r="D556" s="201" t="s">
        <v>2020</v>
      </c>
      <c r="E556" s="202" t="n">
        <v>2235</v>
      </c>
      <c r="F556" s="201" t="s">
        <v>1929</v>
      </c>
      <c r="G556" s="203" t="s">
        <v>444</v>
      </c>
      <c r="H556" s="207" t="s">
        <v>2021</v>
      </c>
      <c r="I556" s="201" t="s">
        <v>2069</v>
      </c>
      <c r="J556" s="201" t="s">
        <v>303</v>
      </c>
      <c r="K556" s="202" t="n">
        <v>7</v>
      </c>
      <c r="L556" s="201" t="n">
        <v>0</v>
      </c>
      <c r="M556" s="201" t="n">
        <v>0</v>
      </c>
      <c r="N556" s="201" t="s">
        <v>437</v>
      </c>
      <c r="O556" s="62"/>
      <c r="P556" s="62"/>
      <c r="Q556" s="204"/>
    </row>
    <row collapsed="false" customFormat="false" customHeight="false" hidden="false" ht="15" outlineLevel="0" r="557">
      <c r="A557" s="201" t="s">
        <v>760</v>
      </c>
      <c r="B557" s="201" t="n">
        <v>650819</v>
      </c>
      <c r="C557" s="201" t="s">
        <v>2156</v>
      </c>
      <c r="D557" s="201" t="s">
        <v>2020</v>
      </c>
      <c r="E557" s="202" t="n">
        <v>2294</v>
      </c>
      <c r="F557" s="201" t="s">
        <v>449</v>
      </c>
      <c r="G557" s="203" t="s">
        <v>444</v>
      </c>
      <c r="H557" s="207" t="s">
        <v>2021</v>
      </c>
      <c r="I557" s="201" t="s">
        <v>2157</v>
      </c>
      <c r="J557" s="201" t="s">
        <v>298</v>
      </c>
      <c r="K557" s="202" t="n">
        <v>7</v>
      </c>
      <c r="L557" s="201" t="n">
        <v>307</v>
      </c>
      <c r="M557" s="201" t="n">
        <v>318</v>
      </c>
      <c r="N557" s="201" t="s">
        <v>437</v>
      </c>
      <c r="O557" s="62" t="n">
        <f aca="false">+VLOOKUP(B557,Hoja3!$A:$C,2,0)</f>
        <v>650171</v>
      </c>
      <c r="P557" s="62" t="str">
        <f aca="false">+VLOOKUP(O557,Hoja5!$B$401:$C$796,2,0)</f>
        <v>_FILIAL VILLA MARÍA</v>
      </c>
      <c r="Q557" s="204"/>
    </row>
    <row collapsed="false" customFormat="false" customHeight="false" hidden="false" ht="15" outlineLevel="0" r="558">
      <c r="A558" s="201" t="s">
        <v>691</v>
      </c>
      <c r="B558" s="201" t="n">
        <v>650820</v>
      </c>
      <c r="C558" s="201" t="s">
        <v>2554</v>
      </c>
      <c r="D558" s="201" t="s">
        <v>1996</v>
      </c>
      <c r="E558" s="202" t="n">
        <v>2142</v>
      </c>
      <c r="F558" s="201" t="s">
        <v>449</v>
      </c>
      <c r="G558" s="203" t="s">
        <v>446</v>
      </c>
      <c r="H558" s="203" t="s">
        <v>2046</v>
      </c>
      <c r="I558" s="201" t="s">
        <v>2555</v>
      </c>
      <c r="J558" s="201" t="s">
        <v>276</v>
      </c>
      <c r="K558" s="202" t="n">
        <v>9</v>
      </c>
      <c r="L558" s="201" t="n">
        <v>113</v>
      </c>
      <c r="M558" s="201" t="n">
        <v>114</v>
      </c>
      <c r="N558" s="201" t="s">
        <v>437</v>
      </c>
      <c r="O558" s="62" t="n">
        <f aca="false">+VLOOKUP(B558,Hoja3!$A:$C,2,0)</f>
        <v>650360</v>
      </c>
      <c r="P558" s="62" t="str">
        <f aca="false">+VLOOKUP(O558,Hoja5!$B$401:$C$796,2,0)</f>
        <v>_FILIAL SAN FRANCISCO</v>
      </c>
      <c r="Q558" s="204"/>
    </row>
    <row collapsed="false" customFormat="false" customHeight="false" hidden="false" ht="15" outlineLevel="0" r="559">
      <c r="A559" s="201" t="s">
        <v>809</v>
      </c>
      <c r="B559" s="201" t="n">
        <v>650821</v>
      </c>
      <c r="C559" s="201" t="s">
        <v>2661</v>
      </c>
      <c r="D559" s="201" t="s">
        <v>2382</v>
      </c>
      <c r="E559" s="202" t="n">
        <v>2082</v>
      </c>
      <c r="F559" s="201" t="s">
        <v>449</v>
      </c>
      <c r="G559" s="203" t="s">
        <v>1941</v>
      </c>
      <c r="H559" s="203" t="s">
        <v>1942</v>
      </c>
      <c r="I559" s="201" t="s">
        <v>2662</v>
      </c>
      <c r="J559" s="201" t="s">
        <v>372</v>
      </c>
      <c r="K559" s="202" t="n">
        <v>4</v>
      </c>
      <c r="L559" s="201" t="n">
        <v>823</v>
      </c>
      <c r="M559" s="201" t="n">
        <v>840</v>
      </c>
      <c r="N559" s="201" t="s">
        <v>438</v>
      </c>
      <c r="O559" s="62" t="n">
        <f aca="false">+VLOOKUP(B559,Hoja3!$A:$C,2,0)</f>
        <v>650821</v>
      </c>
      <c r="P559" s="62" t="str">
        <f aca="false">+VLOOKUP(O559,Hoja5!$B$401:$C$796,2,0)</f>
        <v>_FILIAL SAN ANTONIO OESTE</v>
      </c>
      <c r="Q559" s="204"/>
    </row>
    <row collapsed="false" customFormat="false" customHeight="false" hidden="false" ht="15" outlineLevel="0" r="560">
      <c r="A560" s="201" t="s">
        <v>766</v>
      </c>
      <c r="B560" s="201" t="n">
        <v>650822</v>
      </c>
      <c r="C560" s="201" t="s">
        <v>2692</v>
      </c>
      <c r="D560" s="201" t="s">
        <v>2382</v>
      </c>
      <c r="E560" s="202" t="n">
        <v>2086</v>
      </c>
      <c r="F560" s="201" t="s">
        <v>449</v>
      </c>
      <c r="G560" s="203" t="s">
        <v>466</v>
      </c>
      <c r="H560" s="203" t="s">
        <v>2369</v>
      </c>
      <c r="I560" s="201" t="s">
        <v>2693</v>
      </c>
      <c r="J560" s="201" t="s">
        <v>387</v>
      </c>
      <c r="K560" s="202" t="n">
        <v>11</v>
      </c>
      <c r="L560" s="201" t="n">
        <v>351</v>
      </c>
      <c r="M560" s="201" t="n">
        <v>336</v>
      </c>
      <c r="N560" s="201" t="s">
        <v>437</v>
      </c>
      <c r="O560" s="62" t="n">
        <f aca="false">+VLOOKUP(B560,Hoja3!$A:$C,2,0)</f>
        <v>650616</v>
      </c>
      <c r="P560" s="62" t="str">
        <f aca="false">+VLOOKUP(O560,Hoja5!$B$401:$C$796,2,0)</f>
        <v>_FILIAL GRAL. ROCA</v>
      </c>
      <c r="Q560" s="204"/>
    </row>
    <row collapsed="false" customFormat="false" customHeight="false" hidden="false" ht="15" outlineLevel="0" r="561">
      <c r="A561" s="201" t="s">
        <v>686</v>
      </c>
      <c r="B561" s="201" t="n">
        <v>650823</v>
      </c>
      <c r="C561" s="201" t="s">
        <v>2367</v>
      </c>
      <c r="D561" s="201" t="s">
        <v>2368</v>
      </c>
      <c r="E561" s="202" t="n">
        <v>3117</v>
      </c>
      <c r="F561" s="201" t="s">
        <v>449</v>
      </c>
      <c r="G561" s="203" t="s">
        <v>466</v>
      </c>
      <c r="H561" s="203" t="s">
        <v>2369</v>
      </c>
      <c r="I561" s="201" t="s">
        <v>2370</v>
      </c>
      <c r="J561" s="201" t="s">
        <v>400</v>
      </c>
      <c r="K561" s="202" t="n">
        <v>11</v>
      </c>
      <c r="L561" s="201" t="n">
        <v>107</v>
      </c>
      <c r="M561" s="201" t="n">
        <v>103</v>
      </c>
      <c r="N561" s="201" t="s">
        <v>437</v>
      </c>
      <c r="O561" s="62" t="n">
        <f aca="false">+VLOOKUP(B561,Hoja3!$A:$C,2,0)</f>
        <v>650771</v>
      </c>
      <c r="P561" s="62" t="str">
        <f aca="false">+VLOOKUP(O561,Hoja5!$B$401:$C$796,2,0)</f>
        <v>_FILIAL NEUQUEN</v>
      </c>
      <c r="Q561" s="204"/>
    </row>
    <row collapsed="false" customFormat="false" customHeight="false" hidden="false" ht="15" outlineLevel="0" r="562">
      <c r="A562" s="201" t="s">
        <v>730</v>
      </c>
      <c r="B562" s="201" t="n">
        <v>650825</v>
      </c>
      <c r="C562" s="201" t="s">
        <v>2385</v>
      </c>
      <c r="D562" s="201" t="s">
        <v>2382</v>
      </c>
      <c r="E562" s="202" t="n">
        <v>2069</v>
      </c>
      <c r="F562" s="201" t="s">
        <v>449</v>
      </c>
      <c r="G562" s="203" t="s">
        <v>466</v>
      </c>
      <c r="H562" s="203" t="s">
        <v>2369</v>
      </c>
      <c r="I562" s="201" t="s">
        <v>2386</v>
      </c>
      <c r="J562" s="201" t="s">
        <v>404</v>
      </c>
      <c r="K562" s="202" t="n">
        <v>11</v>
      </c>
      <c r="L562" s="201" t="n">
        <v>175</v>
      </c>
      <c r="M562" s="201" t="n">
        <v>161</v>
      </c>
      <c r="N562" s="201" t="s">
        <v>437</v>
      </c>
      <c r="O562" s="62" t="n">
        <f aca="false">+VLOOKUP(B562,Hoja3!$A:$C,2,0)</f>
        <v>650783</v>
      </c>
      <c r="P562" s="62" t="str">
        <f aca="false">+VLOOKUP(O562,Hoja5!$B$401:$C$796,2,0)</f>
        <v>_FILIAL BARILOCHE</v>
      </c>
      <c r="Q562" s="204"/>
    </row>
    <row collapsed="false" customFormat="false" customHeight="false" hidden="false" ht="15" outlineLevel="0" r="563">
      <c r="A563" s="201" t="s">
        <v>678</v>
      </c>
      <c r="B563" s="201" t="n">
        <v>650826</v>
      </c>
      <c r="C563" s="201" t="s">
        <v>2115</v>
      </c>
      <c r="D563" s="201" t="s">
        <v>1996</v>
      </c>
      <c r="E563" s="202" t="n">
        <v>2161</v>
      </c>
      <c r="F563" s="201" t="s">
        <v>449</v>
      </c>
      <c r="G563" s="203" t="s">
        <v>443</v>
      </c>
      <c r="H563" s="203" t="s">
        <v>1938</v>
      </c>
      <c r="I563" s="201" t="s">
        <v>2116</v>
      </c>
      <c r="J563" s="201" t="s">
        <v>283</v>
      </c>
      <c r="K563" s="202" t="n">
        <v>5</v>
      </c>
      <c r="L563" s="201" t="n">
        <v>103</v>
      </c>
      <c r="M563" s="201" t="n">
        <v>107</v>
      </c>
      <c r="N563" s="201" t="s">
        <v>437</v>
      </c>
      <c r="O563" s="62" t="n">
        <f aca="false">+VLOOKUP(B563,Hoja3!$A:$C,2,0)</f>
        <v>650497</v>
      </c>
      <c r="P563" s="62" t="str">
        <f aca="false">+VLOOKUP(O563,Hoja5!$B$401:$C$796,2,0)</f>
        <v>_FILIAL VENADO TUERTO</v>
      </c>
      <c r="Q563" s="204"/>
    </row>
    <row collapsed="false" customFormat="false" customHeight="false" hidden="false" ht="15" outlineLevel="0" r="564">
      <c r="A564" s="201" t="s">
        <v>737</v>
      </c>
      <c r="B564" s="201" t="n">
        <v>650827</v>
      </c>
      <c r="C564" s="201" t="s">
        <v>2068</v>
      </c>
      <c r="D564" s="201" t="s">
        <v>2020</v>
      </c>
      <c r="E564" s="202" t="n">
        <v>2235</v>
      </c>
      <c r="F564" s="201" t="s">
        <v>449</v>
      </c>
      <c r="G564" s="203" t="s">
        <v>444</v>
      </c>
      <c r="H564" s="207" t="s">
        <v>2021</v>
      </c>
      <c r="I564" s="201" t="s">
        <v>2069</v>
      </c>
      <c r="J564" s="201" t="s">
        <v>303</v>
      </c>
      <c r="K564" s="202" t="n">
        <v>7</v>
      </c>
      <c r="L564" s="201" t="n">
        <v>198</v>
      </c>
      <c r="M564" s="201" t="n">
        <v>198</v>
      </c>
      <c r="N564" s="201" t="s">
        <v>437</v>
      </c>
      <c r="O564" s="62" t="n">
        <f aca="false">+VLOOKUP(B564,Hoja3!$A:$C,2,0)</f>
        <v>650497</v>
      </c>
      <c r="P564" s="62" t="str">
        <f aca="false">+VLOOKUP(O564,Hoja5!$B$401:$C$796,2,0)</f>
        <v>_FILIAL VENADO TUERTO</v>
      </c>
      <c r="Q564" s="204" t="s">
        <v>2048</v>
      </c>
    </row>
    <row collapsed="false" customFormat="false" customHeight="false" hidden="false" ht="15" outlineLevel="0" r="565">
      <c r="A565" s="201" t="s">
        <v>728</v>
      </c>
      <c r="B565" s="201" t="n">
        <v>650828</v>
      </c>
      <c r="C565" s="201" t="s">
        <v>2151</v>
      </c>
      <c r="D565" s="201" t="s">
        <v>1996</v>
      </c>
      <c r="E565" s="202" t="n">
        <v>2143</v>
      </c>
      <c r="F565" s="201" t="s">
        <v>449</v>
      </c>
      <c r="G565" s="203" t="s">
        <v>443</v>
      </c>
      <c r="H565" s="203" t="s">
        <v>1938</v>
      </c>
      <c r="I565" s="201" t="s">
        <v>2152</v>
      </c>
      <c r="J565" s="201" t="s">
        <v>273</v>
      </c>
      <c r="K565" s="202" t="n">
        <v>5</v>
      </c>
      <c r="L565" s="201" t="n">
        <v>172</v>
      </c>
      <c r="M565" s="201" t="n">
        <v>171</v>
      </c>
      <c r="N565" s="201" t="s">
        <v>437</v>
      </c>
      <c r="O565" s="62" t="n">
        <f aca="false">+VLOOKUP(B565,Hoja3!$A:$C,2,0)</f>
        <v>650497</v>
      </c>
      <c r="P565" s="62" t="str">
        <f aca="false">+VLOOKUP(O565,Hoja5!$B$401:$C$796,2,0)</f>
        <v>_FILIAL VENADO TUERTO</v>
      </c>
      <c r="Q565" s="204"/>
    </row>
    <row collapsed="false" customFormat="false" customHeight="false" hidden="false" ht="15" outlineLevel="0" r="566">
      <c r="A566" s="201" t="s">
        <v>473</v>
      </c>
      <c r="B566" s="201" t="n">
        <v>650829</v>
      </c>
      <c r="C566" s="201" t="s">
        <v>2893</v>
      </c>
      <c r="D566" s="201" t="s">
        <v>2020</v>
      </c>
      <c r="E566" s="202" t="n">
        <v>2274</v>
      </c>
      <c r="F566" s="201" t="s">
        <v>449</v>
      </c>
      <c r="G566" s="203" t="s">
        <v>443</v>
      </c>
      <c r="H566" s="203" t="s">
        <v>1938</v>
      </c>
      <c r="I566" s="201" t="s">
        <v>2704</v>
      </c>
      <c r="J566" s="201" t="s">
        <v>363</v>
      </c>
      <c r="K566" s="202" t="n">
        <v>5</v>
      </c>
      <c r="L566" s="201" t="n">
        <v>0</v>
      </c>
      <c r="M566" s="201" t="n">
        <v>0</v>
      </c>
      <c r="N566" s="201" t="s">
        <v>437</v>
      </c>
      <c r="O566" s="62" t="n">
        <v>650175</v>
      </c>
      <c r="P566" s="62" t="str">
        <f aca="false">+VLOOKUP(O566,Hoja5!$B$401:$C$796,2,0)</f>
        <v>_FILIAL RIO CUARTO</v>
      </c>
      <c r="Q566" s="204"/>
    </row>
    <row collapsed="false" customFormat="false" customHeight="false" hidden="false" ht="15" outlineLevel="0" r="567">
      <c r="A567" s="201" t="s">
        <v>753</v>
      </c>
      <c r="B567" s="201" t="n">
        <v>650830</v>
      </c>
      <c r="C567" s="201" t="s">
        <v>2579</v>
      </c>
      <c r="D567" s="201" t="s">
        <v>1929</v>
      </c>
      <c r="E567" s="202" t="n">
        <v>1410</v>
      </c>
      <c r="F567" s="201" t="s">
        <v>449</v>
      </c>
      <c r="G567" s="203" t="s">
        <v>439</v>
      </c>
      <c r="H567" s="203" t="s">
        <v>2002</v>
      </c>
      <c r="I567" s="201" t="s">
        <v>2580</v>
      </c>
      <c r="J567" s="201" t="s">
        <v>308</v>
      </c>
      <c r="K567" s="202" t="n">
        <v>1</v>
      </c>
      <c r="L567" s="201" t="n">
        <v>242</v>
      </c>
      <c r="M567" s="201" t="n">
        <v>243</v>
      </c>
      <c r="N567" s="201" t="s">
        <v>438</v>
      </c>
      <c r="O567" s="62" t="n">
        <f aca="false">+VLOOKUP(B567,Hoja3!$A:$C,2,0)</f>
        <v>650830</v>
      </c>
      <c r="P567" s="62" t="str">
        <f aca="false">+VLOOKUP(O567,Hoja5!$B$401:$C$796,2,0)</f>
        <v>_FILIAL TRENQUE LAUQUEN</v>
      </c>
      <c r="Q567" s="204"/>
    </row>
    <row collapsed="false" customFormat="false" customHeight="false" hidden="false" ht="15" outlineLevel="0" r="568">
      <c r="A568" s="201" t="s">
        <v>606</v>
      </c>
      <c r="B568" s="201" t="n">
        <v>650831</v>
      </c>
      <c r="C568" s="201" t="s">
        <v>2856</v>
      </c>
      <c r="D568" s="201" t="s">
        <v>1929</v>
      </c>
      <c r="E568" s="202" t="n">
        <v>1230</v>
      </c>
      <c r="F568" s="201" t="s">
        <v>449</v>
      </c>
      <c r="G568" s="203" t="s">
        <v>440</v>
      </c>
      <c r="H568" s="203" t="s">
        <v>1946</v>
      </c>
      <c r="I568" s="201" t="s">
        <v>2455</v>
      </c>
      <c r="J568" s="201" t="s">
        <v>225</v>
      </c>
      <c r="K568" s="202" t="n">
        <v>2</v>
      </c>
      <c r="L568" s="201" t="n">
        <v>45</v>
      </c>
      <c r="M568" s="201" t="n">
        <v>47</v>
      </c>
      <c r="N568" s="201" t="s">
        <v>437</v>
      </c>
      <c r="O568" s="62" t="n">
        <f aca="false">+VLOOKUP(B568,Hoja3!$A:$C,2,0)</f>
        <v>650044</v>
      </c>
      <c r="P568" s="62" t="str">
        <f aca="false">+VLOOKUP(O568,Hoja5!$B$401:$C$796,2,0)</f>
        <v>_FILIAL MAR DEL PLATA</v>
      </c>
      <c r="Q568" s="204"/>
    </row>
    <row collapsed="false" customFormat="false" customHeight="false" hidden="false" ht="15" outlineLevel="0" r="569">
      <c r="A569" s="201" t="s">
        <v>680</v>
      </c>
      <c r="B569" s="201" t="n">
        <v>650832</v>
      </c>
      <c r="C569" s="201" t="s">
        <v>2015</v>
      </c>
      <c r="D569" s="201" t="s">
        <v>2016</v>
      </c>
      <c r="E569" s="202" t="n">
        <v>3643</v>
      </c>
      <c r="F569" s="201" t="s">
        <v>449</v>
      </c>
      <c r="G569" s="203" t="s">
        <v>13</v>
      </c>
      <c r="H569" s="203" t="s">
        <v>2017</v>
      </c>
      <c r="I569" s="201" t="s">
        <v>2018</v>
      </c>
      <c r="J569" s="201" t="s">
        <v>116</v>
      </c>
      <c r="K569" s="202" t="n">
        <v>0</v>
      </c>
      <c r="L569" s="201" t="n">
        <v>104</v>
      </c>
      <c r="M569" s="201" t="n">
        <v>104</v>
      </c>
      <c r="N569" s="201" t="s">
        <v>437</v>
      </c>
      <c r="O569" s="62" t="n">
        <f aca="false">+VLOOKUP(B569,Hoja3!$A:$C,2,0)</f>
        <v>650832</v>
      </c>
      <c r="P569" s="62" t="str">
        <f aca="false">+VLOOKUP(O569,Hoja5!$B$401:$C$796,2,0)</f>
        <v>_PLANES ACUERDO STAFF MEDICO</v>
      </c>
      <c r="Q569" s="204"/>
    </row>
    <row collapsed="false" customFormat="false" customHeight="false" hidden="false" ht="15" outlineLevel="0" r="570">
      <c r="A570" s="201" t="s">
        <v>580</v>
      </c>
      <c r="B570" s="201" t="n">
        <v>650833</v>
      </c>
      <c r="C570" s="201" t="s">
        <v>2340</v>
      </c>
      <c r="D570" s="201" t="s">
        <v>2020</v>
      </c>
      <c r="E570" s="202" t="n">
        <v>2246</v>
      </c>
      <c r="F570" s="201" t="s">
        <v>449</v>
      </c>
      <c r="G570" s="203" t="s">
        <v>444</v>
      </c>
      <c r="H570" s="207" t="s">
        <v>2021</v>
      </c>
      <c r="I570" s="201" t="s">
        <v>2052</v>
      </c>
      <c r="J570" s="201" t="s">
        <v>312</v>
      </c>
      <c r="K570" s="202" t="n">
        <v>7</v>
      </c>
      <c r="L570" s="201" t="n">
        <v>31</v>
      </c>
      <c r="M570" s="201" t="n">
        <v>35</v>
      </c>
      <c r="N570" s="201" t="s">
        <v>437</v>
      </c>
      <c r="O570" s="62" t="n">
        <f aca="false">+VLOOKUP(B570,Hoja3!$A:$C,2,0)</f>
        <v>650133</v>
      </c>
      <c r="P570" s="62" t="str">
        <f aca="false">+VLOOKUP(O570,Hoja5!$B$401:$C$796,2,0)</f>
        <v>_AG. V. TUERTO 1 - COOP. AGROP.  LTDA.</v>
      </c>
      <c r="Q570" s="204" t="s">
        <v>2048</v>
      </c>
    </row>
    <row collapsed="false" customFormat="false" customHeight="false" hidden="false" ht="15" outlineLevel="0" r="571">
      <c r="A571" s="201" t="s">
        <v>526</v>
      </c>
      <c r="B571" s="201" t="n">
        <v>650834</v>
      </c>
      <c r="C571" s="201" t="s">
        <v>2894</v>
      </c>
      <c r="D571" s="201" t="s">
        <v>2020</v>
      </c>
      <c r="E571" s="202" t="n">
        <v>3399</v>
      </c>
      <c r="F571" s="201" t="s">
        <v>449</v>
      </c>
      <c r="G571" s="203" t="s">
        <v>445</v>
      </c>
      <c r="H571" s="203" t="s">
        <v>2179</v>
      </c>
      <c r="I571" s="201" t="s">
        <v>2895</v>
      </c>
      <c r="J571" s="201" t="s">
        <v>348</v>
      </c>
      <c r="K571" s="202" t="n">
        <v>8</v>
      </c>
      <c r="L571" s="201" t="n">
        <v>8</v>
      </c>
      <c r="M571" s="201" t="n">
        <v>8</v>
      </c>
      <c r="N571" s="201" t="s">
        <v>437</v>
      </c>
      <c r="O571" s="62" t="n">
        <f aca="false">+VLOOKUP(B571,Hoja3!$A:$C,2,0)</f>
        <v>650461</v>
      </c>
      <c r="P571" s="62" t="str">
        <f aca="false">+VLOOKUP(O571,Hoja5!$B$401:$C$796,2,0)</f>
        <v>_FILIAL CORDOBA</v>
      </c>
      <c r="Q571" s="204"/>
    </row>
    <row collapsed="false" customFormat="false" customHeight="false" hidden="false" ht="15" outlineLevel="0" r="572">
      <c r="A572" s="201" t="s">
        <v>764</v>
      </c>
      <c r="B572" s="201" t="n">
        <v>650835</v>
      </c>
      <c r="C572" s="201" t="s">
        <v>2057</v>
      </c>
      <c r="D572" s="201" t="s">
        <v>1996</v>
      </c>
      <c r="E572" s="202" t="n">
        <v>2704</v>
      </c>
      <c r="F572" s="201" t="s">
        <v>449</v>
      </c>
      <c r="G572" s="203" t="s">
        <v>443</v>
      </c>
      <c r="H572" s="203" t="s">
        <v>1938</v>
      </c>
      <c r="I572" s="201" t="s">
        <v>2058</v>
      </c>
      <c r="J572" s="201" t="s">
        <v>234</v>
      </c>
      <c r="K572" s="202" t="n">
        <v>5</v>
      </c>
      <c r="L572" s="201" t="n">
        <v>348</v>
      </c>
      <c r="M572" s="201" t="n">
        <v>349</v>
      </c>
      <c r="N572" s="201" t="s">
        <v>437</v>
      </c>
      <c r="O572" s="62" t="n">
        <f aca="false">+VLOOKUP(B572,Hoja3!$A:$C,2,0)</f>
        <v>650497</v>
      </c>
      <c r="P572" s="62" t="str">
        <f aca="false">+VLOOKUP(O572,Hoja5!$B$401:$C$796,2,0)</f>
        <v>_FILIAL VENADO TUERTO</v>
      </c>
      <c r="Q572" s="204"/>
    </row>
    <row collapsed="false" customFormat="false" customHeight="false" hidden="false" ht="15" outlineLevel="0" r="573">
      <c r="A573" s="201" t="s">
        <v>591</v>
      </c>
      <c r="B573" s="201" t="n">
        <v>650838</v>
      </c>
      <c r="C573" s="201" t="s">
        <v>2896</v>
      </c>
      <c r="D573" s="201" t="s">
        <v>2020</v>
      </c>
      <c r="E573" s="202" t="n">
        <v>2889</v>
      </c>
      <c r="F573" s="201" t="s">
        <v>449</v>
      </c>
      <c r="G573" s="203" t="s">
        <v>444</v>
      </c>
      <c r="H573" s="207" t="s">
        <v>2021</v>
      </c>
      <c r="I573" s="201" t="s">
        <v>2417</v>
      </c>
      <c r="J573" s="201" t="s">
        <v>329</v>
      </c>
      <c r="K573" s="202" t="n">
        <v>7</v>
      </c>
      <c r="L573" s="201" t="n">
        <v>36</v>
      </c>
      <c r="M573" s="201" t="n">
        <v>44</v>
      </c>
      <c r="N573" s="201" t="s">
        <v>437</v>
      </c>
      <c r="O573" s="62" t="n">
        <f aca="false">+VLOOKUP(B573,Hoja3!$A:$C,2,0)</f>
        <v>650461</v>
      </c>
      <c r="P573" s="62" t="str">
        <f aca="false">+VLOOKUP(O573,Hoja5!$B$401:$C$796,2,0)</f>
        <v>_FILIAL CORDOBA</v>
      </c>
      <c r="Q573" s="204" t="s">
        <v>2048</v>
      </c>
    </row>
    <row collapsed="false" customFormat="false" customHeight="false" hidden="false" ht="15" outlineLevel="0" r="574">
      <c r="A574" s="201" t="s">
        <v>693</v>
      </c>
      <c r="B574" s="201" t="n">
        <v>650839</v>
      </c>
      <c r="C574" s="201" t="s">
        <v>2059</v>
      </c>
      <c r="D574" s="201" t="s">
        <v>1996</v>
      </c>
      <c r="E574" s="202" t="n">
        <v>3446</v>
      </c>
      <c r="F574" s="201" t="s">
        <v>449</v>
      </c>
      <c r="G574" s="203" t="s">
        <v>73</v>
      </c>
      <c r="H574" s="203" t="s">
        <v>2024</v>
      </c>
      <c r="I574" s="201" t="s">
        <v>2060</v>
      </c>
      <c r="J574" s="201" t="s">
        <v>207</v>
      </c>
      <c r="K574" s="202" t="n">
        <v>13</v>
      </c>
      <c r="L574" s="201" t="n">
        <v>114</v>
      </c>
      <c r="M574" s="201" t="n">
        <v>111</v>
      </c>
      <c r="N574" s="201" t="s">
        <v>437</v>
      </c>
      <c r="O574" s="62" t="n">
        <f aca="false">+VLOOKUP(B574,Hoja3!$A:$C,2,0)</f>
        <v>650400</v>
      </c>
      <c r="P574" s="62" t="str">
        <f aca="false">+VLOOKUP(O574,Hoja5!$B$401:$C$796,2,0)</f>
        <v>_AUTORIZACIONES INTERIOR SUC. ROSARIO</v>
      </c>
      <c r="Q574" s="204"/>
    </row>
    <row collapsed="false" customFormat="false" customHeight="false" hidden="false" ht="15" outlineLevel="0" r="575">
      <c r="A575" s="201" t="s">
        <v>542</v>
      </c>
      <c r="B575" s="201" t="n">
        <v>650840</v>
      </c>
      <c r="C575" s="201" t="s">
        <v>2868</v>
      </c>
      <c r="D575" s="201" t="s">
        <v>2368</v>
      </c>
      <c r="E575" s="202" t="n">
        <v>2060</v>
      </c>
      <c r="F575" s="201" t="s">
        <v>449</v>
      </c>
      <c r="G575" s="203" t="s">
        <v>466</v>
      </c>
      <c r="H575" s="203" t="s">
        <v>2369</v>
      </c>
      <c r="I575" s="201" t="s">
        <v>2869</v>
      </c>
      <c r="J575" s="201" t="s">
        <v>393</v>
      </c>
      <c r="K575" s="202" t="n">
        <v>11</v>
      </c>
      <c r="L575" s="201" t="n">
        <v>13</v>
      </c>
      <c r="M575" s="201" t="n">
        <v>15</v>
      </c>
      <c r="N575" s="201" t="s">
        <v>437</v>
      </c>
      <c r="O575" s="62" t="n">
        <f aca="false">+VLOOKUP(B575,Hoja3!$A:$C,2,0)</f>
        <v>650771</v>
      </c>
      <c r="P575" s="62" t="str">
        <f aca="false">+VLOOKUP(O575,Hoja5!$B$401:$C$796,2,0)</f>
        <v>_FILIAL NEUQUEN</v>
      </c>
      <c r="Q575" s="204"/>
    </row>
    <row collapsed="false" customFormat="false" customHeight="false" hidden="false" ht="15" outlineLevel="0" r="576">
      <c r="A576" s="201" t="s">
        <v>474</v>
      </c>
      <c r="B576" s="201" t="n">
        <v>650845</v>
      </c>
      <c r="C576" s="201" t="s">
        <v>2897</v>
      </c>
      <c r="D576" s="201" t="s">
        <v>2020</v>
      </c>
      <c r="E576" s="202" t="n">
        <v>2305</v>
      </c>
      <c r="F576" s="201" t="s">
        <v>449</v>
      </c>
      <c r="G576" s="203" t="s">
        <v>445</v>
      </c>
      <c r="H576" s="203" t="s">
        <v>2179</v>
      </c>
      <c r="I576" s="201" t="s">
        <v>2214</v>
      </c>
      <c r="J576" s="201" t="s">
        <v>313</v>
      </c>
      <c r="K576" s="202" t="n">
        <v>8</v>
      </c>
      <c r="L576" s="201" t="n">
        <v>0</v>
      </c>
      <c r="M576" s="201" t="n">
        <v>0</v>
      </c>
      <c r="N576" s="201" t="s">
        <v>437</v>
      </c>
      <c r="O576" s="62" t="n">
        <v>650171</v>
      </c>
      <c r="P576" s="62" t="str">
        <f aca="false">+VLOOKUP(O576,Hoja5!$B$401:$C$796,2,0)</f>
        <v>_FILIAL VILLA MARÍA</v>
      </c>
      <c r="Q576" s="204"/>
    </row>
    <row collapsed="false" customFormat="false" customHeight="false" hidden="false" ht="15" outlineLevel="0" r="577">
      <c r="A577" s="201" t="s">
        <v>792</v>
      </c>
      <c r="B577" s="201" t="n">
        <v>650846</v>
      </c>
      <c r="C577" s="201" t="s">
        <v>2153</v>
      </c>
      <c r="D577" s="201" t="s">
        <v>1996</v>
      </c>
      <c r="E577" s="202" t="n">
        <v>2170</v>
      </c>
      <c r="F577" s="201" t="s">
        <v>449</v>
      </c>
      <c r="G577" s="203" t="s">
        <v>73</v>
      </c>
      <c r="H577" s="203" t="s">
        <v>2024</v>
      </c>
      <c r="I577" s="201" t="s">
        <v>2154</v>
      </c>
      <c r="J577" s="201" t="s">
        <v>205</v>
      </c>
      <c r="K577" s="202" t="n">
        <v>13</v>
      </c>
      <c r="L577" s="201" t="n">
        <v>503</v>
      </c>
      <c r="M577" s="201" t="n">
        <v>548</v>
      </c>
      <c r="N577" s="201" t="s">
        <v>438</v>
      </c>
      <c r="O577" s="62" t="n">
        <f aca="false">+VLOOKUP(B577,Hoja3!$A:$C,2,0)</f>
        <v>650846</v>
      </c>
      <c r="P577" s="62" t="str">
        <f aca="false">+VLOOKUP(O577,Hoja5!$B$401:$C$796,2,0)</f>
        <v>_FILIAL SAN LORENZO</v>
      </c>
      <c r="Q577" s="204"/>
    </row>
    <row collapsed="false" customFormat="false" customHeight="false" hidden="false" ht="15" outlineLevel="0" r="578">
      <c r="A578" s="201" t="s">
        <v>797</v>
      </c>
      <c r="B578" s="201" t="n">
        <v>650848</v>
      </c>
      <c r="C578" s="201" t="s">
        <v>2215</v>
      </c>
      <c r="D578" s="201" t="s">
        <v>2209</v>
      </c>
      <c r="E578" s="202" t="n">
        <v>1905</v>
      </c>
      <c r="F578" s="201" t="s">
        <v>449</v>
      </c>
      <c r="G578" s="203" t="s">
        <v>446</v>
      </c>
      <c r="H578" s="203" t="s">
        <v>2046</v>
      </c>
      <c r="I578" s="201" t="s">
        <v>2216</v>
      </c>
      <c r="J578" s="201" t="s">
        <v>194</v>
      </c>
      <c r="K578" s="202" t="n">
        <v>9</v>
      </c>
      <c r="L578" s="201" t="n">
        <v>510</v>
      </c>
      <c r="M578" s="201" t="n">
        <v>499</v>
      </c>
      <c r="N578" s="201" t="s">
        <v>438</v>
      </c>
      <c r="O578" s="62" t="n">
        <f aca="false">+VLOOKUP(B578,Hoja3!$A:$C,2,0)</f>
        <v>650848</v>
      </c>
      <c r="P578" s="62" t="str">
        <f aca="false">+VLOOKUP(O578,Hoja5!$B$401:$C$796,2,0)</f>
        <v>_FILIAL PARANA</v>
      </c>
      <c r="Q578" s="204"/>
    </row>
    <row collapsed="false" customFormat="false" customHeight="false" hidden="false" ht="15" outlineLevel="0" r="579">
      <c r="A579" s="201" t="s">
        <v>646</v>
      </c>
      <c r="B579" s="201" t="n">
        <v>650849</v>
      </c>
      <c r="C579" s="201" t="s">
        <v>2898</v>
      </c>
      <c r="D579" s="201" t="s">
        <v>1929</v>
      </c>
      <c r="E579" s="202" t="n">
        <v>1409</v>
      </c>
      <c r="F579" s="201" t="s">
        <v>449</v>
      </c>
      <c r="G579" s="203" t="s">
        <v>439</v>
      </c>
      <c r="H579" s="203" t="s">
        <v>2002</v>
      </c>
      <c r="I579" s="201" t="s">
        <v>2899</v>
      </c>
      <c r="J579" s="201" t="s">
        <v>311</v>
      </c>
      <c r="K579" s="202" t="n">
        <v>1</v>
      </c>
      <c r="L579" s="201" t="n">
        <v>73</v>
      </c>
      <c r="M579" s="201" t="n">
        <v>64</v>
      </c>
      <c r="N579" s="201" t="s">
        <v>437</v>
      </c>
      <c r="O579" s="62" t="n">
        <f aca="false">+VLOOKUP(B579,Hoja3!$A:$C,2,0)</f>
        <v>650830</v>
      </c>
      <c r="P579" s="62" t="str">
        <f aca="false">+VLOOKUP(O579,Hoja5!$B$401:$C$796,2,0)</f>
        <v>_FILIAL TRENQUE LAUQUEN</v>
      </c>
      <c r="Q579" s="204"/>
    </row>
    <row collapsed="false" customFormat="false" customHeight="false" hidden="false" ht="15" outlineLevel="0" r="580">
      <c r="A580" s="201" t="s">
        <v>842</v>
      </c>
      <c r="B580" s="201" t="n">
        <v>650850</v>
      </c>
      <c r="C580" s="201" t="s">
        <v>2452</v>
      </c>
      <c r="D580" s="201" t="s">
        <v>2020</v>
      </c>
      <c r="E580" s="202" t="n">
        <v>3096</v>
      </c>
      <c r="F580" s="201" t="s">
        <v>449</v>
      </c>
      <c r="G580" s="203" t="s">
        <v>445</v>
      </c>
      <c r="H580" s="203" t="s">
        <v>2179</v>
      </c>
      <c r="I580" s="201" t="s">
        <v>2453</v>
      </c>
      <c r="J580" s="201" t="s">
        <v>356</v>
      </c>
      <c r="K580" s="202" t="n">
        <v>8</v>
      </c>
      <c r="L580" s="201" t="n">
        <v>3614</v>
      </c>
      <c r="M580" s="201" t="n">
        <v>3415</v>
      </c>
      <c r="N580" s="201" t="s">
        <v>437</v>
      </c>
      <c r="O580" s="62" t="n">
        <f aca="false">+VLOOKUP(B580,Hoja3!$A:$C,2,0)</f>
        <v>650461</v>
      </c>
      <c r="P580" s="62" t="str">
        <f aca="false">+VLOOKUP(O580,Hoja5!$B$401:$C$796,2,0)</f>
        <v>_FILIAL CORDOBA</v>
      </c>
      <c r="Q580" s="204"/>
    </row>
    <row collapsed="false" customFormat="false" customHeight="false" hidden="false" ht="15" outlineLevel="0" r="581">
      <c r="A581" s="201" t="s">
        <v>520</v>
      </c>
      <c r="B581" s="201" t="n">
        <v>650851</v>
      </c>
      <c r="C581" s="201" t="s">
        <v>2306</v>
      </c>
      <c r="D581" s="201" t="s">
        <v>1929</v>
      </c>
      <c r="E581" s="202" t="n">
        <v>3410</v>
      </c>
      <c r="F581" s="201" t="s">
        <v>449</v>
      </c>
      <c r="G581" s="203" t="s">
        <v>1941</v>
      </c>
      <c r="H581" s="203" t="s">
        <v>1942</v>
      </c>
      <c r="I581" s="201" t="s">
        <v>2307</v>
      </c>
      <c r="J581" s="201" t="s">
        <v>294</v>
      </c>
      <c r="K581" s="202" t="n">
        <v>2</v>
      </c>
      <c r="L581" s="201" t="n">
        <v>7</v>
      </c>
      <c r="M581" s="201" t="n">
        <v>8</v>
      </c>
      <c r="N581" s="201" t="s">
        <v>437</v>
      </c>
      <c r="O581" s="62" t="n">
        <f aca="false">+VLOOKUP(B581,Hoja3!$A:$C,2,0)</f>
        <v>650321</v>
      </c>
      <c r="P581" s="62" t="str">
        <f aca="false">+VLOOKUP(O581,Hoja5!$B$401:$C$796,2,0)</f>
        <v>_FILIAL BAHIA BLANCA</v>
      </c>
      <c r="Q581" s="204"/>
    </row>
    <row collapsed="false" customFormat="false" customHeight="false" hidden="false" ht="15" outlineLevel="0" r="582">
      <c r="A582" s="201" t="s">
        <v>624</v>
      </c>
      <c r="B582" s="201" t="n">
        <v>650852</v>
      </c>
      <c r="C582" s="201" t="s">
        <v>2900</v>
      </c>
      <c r="D582" s="201" t="s">
        <v>1996</v>
      </c>
      <c r="E582" s="202" t="n">
        <v>2135</v>
      </c>
      <c r="F582" s="201" t="s">
        <v>449</v>
      </c>
      <c r="G582" s="203" t="s">
        <v>73</v>
      </c>
      <c r="H582" s="203" t="s">
        <v>2024</v>
      </c>
      <c r="I582" s="201" t="s">
        <v>2073</v>
      </c>
      <c r="J582" s="201" t="s">
        <v>260</v>
      </c>
      <c r="K582" s="202" t="n">
        <v>13</v>
      </c>
      <c r="L582" s="201" t="n">
        <v>55</v>
      </c>
      <c r="M582" s="201" t="n">
        <v>55</v>
      </c>
      <c r="N582" s="201" t="s">
        <v>437</v>
      </c>
      <c r="O582" s="62" t="n">
        <f aca="false">+VLOOKUP(B582,Hoja3!$A:$C,2,0)</f>
        <v>650497</v>
      </c>
      <c r="P582" s="62" t="str">
        <f aca="false">+VLOOKUP(O582,Hoja5!$B$401:$C$796,2,0)</f>
        <v>_FILIAL VENADO TUERTO</v>
      </c>
      <c r="Q582" s="204"/>
    </row>
    <row collapsed="false" customFormat="false" customHeight="false" hidden="false" ht="15" outlineLevel="0" r="583">
      <c r="A583" s="201" t="s">
        <v>754</v>
      </c>
      <c r="B583" s="201" t="n">
        <v>650853</v>
      </c>
      <c r="C583" s="201" t="s">
        <v>2343</v>
      </c>
      <c r="D583" s="201" t="s">
        <v>1996</v>
      </c>
      <c r="E583" s="202" t="n">
        <v>2120</v>
      </c>
      <c r="F583" s="201" t="s">
        <v>449</v>
      </c>
      <c r="G583" s="203" t="s">
        <v>446</v>
      </c>
      <c r="H583" s="203" t="s">
        <v>2046</v>
      </c>
      <c r="I583" s="201" t="s">
        <v>2344</v>
      </c>
      <c r="J583" s="201" t="s">
        <v>261</v>
      </c>
      <c r="K583" s="202" t="n">
        <v>9</v>
      </c>
      <c r="L583" s="201" t="n">
        <v>242</v>
      </c>
      <c r="M583" s="201" t="n">
        <v>246</v>
      </c>
      <c r="N583" s="201" t="s">
        <v>437</v>
      </c>
      <c r="O583" s="62" t="n">
        <f aca="false">+VLOOKUP(B583,Hoja3!$A:$C,2,0)</f>
        <v>650360</v>
      </c>
      <c r="P583" s="62" t="str">
        <f aca="false">+VLOOKUP(O583,Hoja5!$B$401:$C$796,2,0)</f>
        <v>_FILIAL SAN FRANCISCO</v>
      </c>
      <c r="Q583" s="204"/>
    </row>
    <row collapsed="false" customFormat="false" customHeight="false" hidden="false" ht="15" outlineLevel="0" r="584">
      <c r="A584" s="201" t="s">
        <v>475</v>
      </c>
      <c r="B584" s="201" t="n">
        <v>650854</v>
      </c>
      <c r="C584" s="201" t="s">
        <v>2166</v>
      </c>
      <c r="D584" s="201" t="s">
        <v>2020</v>
      </c>
      <c r="E584" s="202" t="n">
        <v>2327</v>
      </c>
      <c r="F584" s="201" t="s">
        <v>449</v>
      </c>
      <c r="G584" s="203" t="s">
        <v>444</v>
      </c>
      <c r="H584" s="207" t="s">
        <v>2021</v>
      </c>
      <c r="I584" s="201" t="s">
        <v>2167</v>
      </c>
      <c r="J584" s="201" t="s">
        <v>325</v>
      </c>
      <c r="K584" s="202" t="n">
        <v>7</v>
      </c>
      <c r="L584" s="201" t="n">
        <v>0</v>
      </c>
      <c r="M584" s="201" t="n">
        <v>0</v>
      </c>
      <c r="N584" s="201" t="s">
        <v>437</v>
      </c>
      <c r="O584" s="62" t="n">
        <v>650400</v>
      </c>
      <c r="P584" s="62" t="str">
        <f aca="false">+VLOOKUP(O584,Hoja5!$B$401:$C$796,2,0)</f>
        <v>_AUTORIZACIONES INTERIOR SUC. ROSARIO</v>
      </c>
      <c r="Q584" s="204" t="s">
        <v>2048</v>
      </c>
    </row>
    <row collapsed="false" customFormat="false" customHeight="false" hidden="false" ht="15" outlineLevel="0" r="585">
      <c r="A585" s="201" t="s">
        <v>500</v>
      </c>
      <c r="B585" s="201" t="n">
        <v>650855</v>
      </c>
      <c r="C585" s="201" t="s">
        <v>2901</v>
      </c>
      <c r="D585" s="201" t="s">
        <v>2020</v>
      </c>
      <c r="E585" s="202" t="n">
        <v>13684</v>
      </c>
      <c r="F585" s="201" t="s">
        <v>449</v>
      </c>
      <c r="G585" s="203" t="s">
        <v>444</v>
      </c>
      <c r="H585" s="207" t="s">
        <v>2021</v>
      </c>
      <c r="I585" s="201" t="s">
        <v>2087</v>
      </c>
      <c r="J585" s="201" t="s">
        <v>318</v>
      </c>
      <c r="K585" s="202" t="n">
        <v>7</v>
      </c>
      <c r="L585" s="201" t="n">
        <v>2</v>
      </c>
      <c r="M585" s="201" t="n">
        <v>3</v>
      </c>
      <c r="N585" s="201" t="s">
        <v>437</v>
      </c>
      <c r="O585" s="62" t="n">
        <f aca="false">+VLOOKUP(B585,Hoja3!$A:$C,2,0)</f>
        <v>650171</v>
      </c>
      <c r="P585" s="62" t="str">
        <f aca="false">+VLOOKUP(O585,Hoja5!$B$401:$C$796,2,0)</f>
        <v>_FILIAL VILLA MARÍA</v>
      </c>
      <c r="Q585" s="204"/>
    </row>
    <row collapsed="false" customFormat="false" customHeight="false" hidden="false" ht="15" outlineLevel="0" r="586">
      <c r="A586" s="201" t="s">
        <v>538</v>
      </c>
      <c r="B586" s="201" t="n">
        <v>650856</v>
      </c>
      <c r="C586" s="201" t="s">
        <v>2902</v>
      </c>
      <c r="D586" s="201" t="s">
        <v>1996</v>
      </c>
      <c r="E586" s="202" t="n">
        <v>2097</v>
      </c>
      <c r="F586" s="201" t="s">
        <v>449</v>
      </c>
      <c r="G586" s="203" t="s">
        <v>73</v>
      </c>
      <c r="H586" s="203" t="s">
        <v>2024</v>
      </c>
      <c r="I586" s="201" t="s">
        <v>2028</v>
      </c>
      <c r="J586" s="201" t="s">
        <v>193</v>
      </c>
      <c r="K586" s="202" t="n">
        <v>13</v>
      </c>
      <c r="L586" s="201" t="n">
        <v>12</v>
      </c>
      <c r="M586" s="201" t="n">
        <v>21</v>
      </c>
      <c r="N586" s="201" t="s">
        <v>437</v>
      </c>
      <c r="O586" s="62" t="n">
        <f aca="false">+VLOOKUP(B586,Hoja3!$A:$C,2,0)</f>
        <v>650400</v>
      </c>
      <c r="P586" s="62" t="str">
        <f aca="false">+VLOOKUP(O586,Hoja5!$B$401:$C$796,2,0)</f>
        <v>_AUTORIZACIONES INTERIOR SUC. ROSARIO</v>
      </c>
      <c r="Q586" s="204"/>
    </row>
    <row collapsed="false" customFormat="false" customHeight="false" hidden="false" ht="15" outlineLevel="0" r="587">
      <c r="A587" s="201" t="s">
        <v>550</v>
      </c>
      <c r="B587" s="201" t="n">
        <v>650857</v>
      </c>
      <c r="C587" s="201" t="s">
        <v>2903</v>
      </c>
      <c r="D587" s="201" t="s">
        <v>2209</v>
      </c>
      <c r="E587" s="202" t="n">
        <v>4294</v>
      </c>
      <c r="F587" s="201" t="s">
        <v>449</v>
      </c>
      <c r="G587" s="203" t="s">
        <v>446</v>
      </c>
      <c r="H587" s="203" t="s">
        <v>2046</v>
      </c>
      <c r="I587" s="201" t="s">
        <v>2904</v>
      </c>
      <c r="J587" s="201" t="s">
        <v>143</v>
      </c>
      <c r="K587" s="202" t="n">
        <v>9</v>
      </c>
      <c r="L587" s="201" t="n">
        <v>16</v>
      </c>
      <c r="M587" s="201" t="n">
        <v>16</v>
      </c>
      <c r="N587" s="201" t="s">
        <v>437</v>
      </c>
      <c r="O587" s="62" t="n">
        <f aca="false">+VLOOKUP(B587,Hoja3!$A:$C,2,0)</f>
        <v>650887</v>
      </c>
      <c r="P587" s="62" t="str">
        <f aca="false">+VLOOKUP(O587,Hoja5!$B$401:$C$796,2,0)</f>
        <v>_FILIAL GUALEGUAYCHU</v>
      </c>
      <c r="Q587" s="204"/>
    </row>
    <row collapsed="false" customFormat="false" customHeight="false" hidden="false" ht="15" outlineLevel="0" r="588">
      <c r="A588" s="201" t="s">
        <v>560</v>
      </c>
      <c r="B588" s="201" t="n">
        <v>650858</v>
      </c>
      <c r="C588" s="201" t="s">
        <v>2520</v>
      </c>
      <c r="D588" s="201" t="s">
        <v>1929</v>
      </c>
      <c r="E588" s="202" t="n">
        <v>1399</v>
      </c>
      <c r="F588" s="201" t="s">
        <v>449</v>
      </c>
      <c r="G588" s="203" t="s">
        <v>454</v>
      </c>
      <c r="H588" s="203" t="s">
        <v>1930</v>
      </c>
      <c r="I588" s="201" t="s">
        <v>2521</v>
      </c>
      <c r="J588" s="201" t="s">
        <v>152</v>
      </c>
      <c r="K588" s="202" t="n">
        <v>3</v>
      </c>
      <c r="L588" s="201" t="n">
        <v>22</v>
      </c>
      <c r="M588" s="201" t="n">
        <v>26</v>
      </c>
      <c r="N588" s="201" t="s">
        <v>437</v>
      </c>
      <c r="O588" s="62" t="n">
        <f aca="false">+VLOOKUP(B588,Hoja3!$A:$C,2,0)</f>
        <v>650330</v>
      </c>
      <c r="P588" s="62" t="str">
        <f aca="false">+VLOOKUP(O588,Hoja5!$B$401:$C$796,2,0)</f>
        <v>_FILIAL PERGAMINO</v>
      </c>
      <c r="Q588" s="204"/>
    </row>
    <row collapsed="false" customFormat="false" customHeight="false" hidden="false" ht="15" outlineLevel="0" r="589">
      <c r="A589" s="201" t="s">
        <v>570</v>
      </c>
      <c r="B589" s="201" t="n">
        <v>650859</v>
      </c>
      <c r="C589" s="201" t="s">
        <v>2347</v>
      </c>
      <c r="D589" s="201" t="s">
        <v>1929</v>
      </c>
      <c r="E589" s="202" t="n">
        <v>1247</v>
      </c>
      <c r="F589" s="201" t="s">
        <v>449</v>
      </c>
      <c r="G589" s="203" t="s">
        <v>454</v>
      </c>
      <c r="H589" s="203" t="s">
        <v>1930</v>
      </c>
      <c r="I589" s="201" t="s">
        <v>2348</v>
      </c>
      <c r="J589" s="201" t="s">
        <v>164</v>
      </c>
      <c r="K589" s="202" t="n">
        <v>3</v>
      </c>
      <c r="L589" s="201" t="n">
        <v>27</v>
      </c>
      <c r="M589" s="201" t="n">
        <v>24</v>
      </c>
      <c r="N589" s="201" t="s">
        <v>437</v>
      </c>
      <c r="O589" s="62" t="n">
        <f aca="false">+VLOOKUP(B589,Hoja3!$A:$C,2,0)</f>
        <v>650743</v>
      </c>
      <c r="P589" s="62" t="str">
        <f aca="false">+VLOOKUP(O589,Hoja5!$B$401:$C$796,2,0)</f>
        <v>_FILIAL SALTO</v>
      </c>
      <c r="Q589" s="204"/>
    </row>
    <row collapsed="false" customFormat="false" customHeight="false" hidden="false" ht="15" outlineLevel="0" r="590">
      <c r="A590" s="201" t="s">
        <v>476</v>
      </c>
      <c r="B590" s="201" t="n">
        <v>650860</v>
      </c>
      <c r="C590" s="201" t="s">
        <v>2576</v>
      </c>
      <c r="D590" s="201" t="s">
        <v>1996</v>
      </c>
      <c r="E590" s="202" t="n">
        <v>2149</v>
      </c>
      <c r="F590" s="201" t="s">
        <v>449</v>
      </c>
      <c r="G590" s="203" t="s">
        <v>446</v>
      </c>
      <c r="H590" s="203" t="s">
        <v>2046</v>
      </c>
      <c r="I590" s="201" t="s">
        <v>2577</v>
      </c>
      <c r="J590" s="201" t="s">
        <v>248</v>
      </c>
      <c r="K590" s="202" t="n">
        <v>9</v>
      </c>
      <c r="L590" s="201" t="n">
        <v>0</v>
      </c>
      <c r="M590" s="201" t="n">
        <v>0</v>
      </c>
      <c r="N590" s="201" t="s">
        <v>437</v>
      </c>
      <c r="O590" s="62" t="n">
        <f aca="false">+VLOOKUP(B590,Hoja3!$A:$C,2,0)</f>
        <v>650188</v>
      </c>
      <c r="P590" s="62" t="str">
        <f aca="false">+VLOOKUP(O590,Hoja5!$B$401:$C$796,2,0)</f>
        <v>_FILIAL SANTA FE</v>
      </c>
      <c r="Q590" s="204"/>
    </row>
    <row collapsed="false" customFormat="false" customHeight="false" hidden="false" ht="15" outlineLevel="0" r="591">
      <c r="A591" s="201" t="s">
        <v>516</v>
      </c>
      <c r="B591" s="201" t="n">
        <v>650861</v>
      </c>
      <c r="C591" s="201" t="s">
        <v>2817</v>
      </c>
      <c r="D591" s="201" t="s">
        <v>1929</v>
      </c>
      <c r="E591" s="202" t="n">
        <v>3118</v>
      </c>
      <c r="F591" s="201" t="s">
        <v>449</v>
      </c>
      <c r="G591" s="203" t="s">
        <v>1941</v>
      </c>
      <c r="H591" s="203" t="s">
        <v>1942</v>
      </c>
      <c r="I591" s="201" t="s">
        <v>2818</v>
      </c>
      <c r="J591" s="201" t="s">
        <v>263</v>
      </c>
      <c r="K591" s="202" t="n">
        <v>2</v>
      </c>
      <c r="L591" s="201" t="n">
        <v>5</v>
      </c>
      <c r="M591" s="201" t="n">
        <v>5</v>
      </c>
      <c r="N591" s="201" t="s">
        <v>437</v>
      </c>
      <c r="O591" s="62" t="n">
        <f aca="false">+VLOOKUP(B591,Hoja3!$A:$C,2,0)</f>
        <v>650321</v>
      </c>
      <c r="P591" s="62" t="str">
        <f aca="false">+VLOOKUP(O591,Hoja5!$B$401:$C$796,2,0)</f>
        <v>_FILIAL BAHIA BLANCA</v>
      </c>
      <c r="Q591" s="204"/>
    </row>
    <row collapsed="false" customFormat="false" customHeight="false" hidden="false" ht="15" outlineLevel="0" r="592">
      <c r="A592" s="201" t="s">
        <v>551</v>
      </c>
      <c r="B592" s="201" t="n">
        <v>650862</v>
      </c>
      <c r="C592" s="201" t="s">
        <v>2790</v>
      </c>
      <c r="D592" s="201" t="s">
        <v>1929</v>
      </c>
      <c r="E592" s="202" t="n">
        <v>3284</v>
      </c>
      <c r="F592" s="201" t="s">
        <v>449</v>
      </c>
      <c r="G592" s="203" t="s">
        <v>13</v>
      </c>
      <c r="H592" s="203" t="s">
        <v>2017</v>
      </c>
      <c r="I592" s="201" t="s">
        <v>2791</v>
      </c>
      <c r="J592" s="201" t="s">
        <v>129</v>
      </c>
      <c r="K592" s="202" t="n">
        <v>0</v>
      </c>
      <c r="L592" s="201" t="n">
        <v>16</v>
      </c>
      <c r="M592" s="201" t="n">
        <v>16</v>
      </c>
      <c r="N592" s="201" t="s">
        <v>437</v>
      </c>
      <c r="O592" s="62" t="n">
        <f aca="false">+VLOOKUP(B592,Hoja3!$A:$C,2,0)</f>
        <v>650676</v>
      </c>
      <c r="P592" s="62" t="str">
        <f aca="false">+VLOOKUP(O592,Hoja5!$B$401:$C$796,2,0)</f>
        <v>_FILIAL LUJAN</v>
      </c>
      <c r="Q592" s="204"/>
    </row>
    <row collapsed="false" customFormat="false" customHeight="false" hidden="false" ht="15" outlineLevel="0" r="593">
      <c r="A593" s="201" t="s">
        <v>839</v>
      </c>
      <c r="B593" s="201" t="n">
        <v>650863</v>
      </c>
      <c r="C593" s="201" t="s">
        <v>2905</v>
      </c>
      <c r="D593" s="201" t="s">
        <v>2209</v>
      </c>
      <c r="E593" s="202" t="n">
        <v>4206</v>
      </c>
      <c r="F593" s="201" t="s">
        <v>449</v>
      </c>
      <c r="G593" s="203" t="s">
        <v>446</v>
      </c>
      <c r="H593" s="203" t="s">
        <v>2046</v>
      </c>
      <c r="I593" s="201" t="s">
        <v>2376</v>
      </c>
      <c r="J593" s="201" t="s">
        <v>188</v>
      </c>
      <c r="K593" s="202" t="n">
        <v>9</v>
      </c>
      <c r="L593" s="201" t="n">
        <v>2463</v>
      </c>
      <c r="M593" s="201" t="n">
        <v>2414</v>
      </c>
      <c r="N593" s="201" t="s">
        <v>437</v>
      </c>
      <c r="O593" s="62" t="n">
        <f aca="false">+VLOOKUP(B593,Hoja3!$A:$C,2,0)</f>
        <v>650863</v>
      </c>
      <c r="P593" s="62" t="str">
        <f aca="false">+VLOOKUP(O593,Hoja5!$B$401:$C$796,2,0)</f>
        <v>_AG. LIBERTADOR SAN MARTIN - PABLO LEIVA</v>
      </c>
      <c r="Q593" s="204" t="s">
        <v>2906</v>
      </c>
    </row>
    <row collapsed="false" customFormat="false" customHeight="false" hidden="false" ht="15" outlineLevel="0" r="594">
      <c r="A594" s="201" t="s">
        <v>844</v>
      </c>
      <c r="B594" s="201" t="n">
        <v>650864</v>
      </c>
      <c r="C594" s="201" t="s">
        <v>2907</v>
      </c>
      <c r="D594" s="201" t="s">
        <v>1929</v>
      </c>
      <c r="E594" s="202" t="n">
        <v>4359</v>
      </c>
      <c r="F594" s="201" t="s">
        <v>449</v>
      </c>
      <c r="G594" s="203" t="s">
        <v>13</v>
      </c>
      <c r="H594" s="203" t="s">
        <v>2017</v>
      </c>
      <c r="I594" s="201" t="s">
        <v>2908</v>
      </c>
      <c r="J594" s="201" t="s">
        <v>124</v>
      </c>
      <c r="K594" s="202" t="n">
        <v>0</v>
      </c>
      <c r="L594" s="201" t="n">
        <v>6671</v>
      </c>
      <c r="M594" s="201" t="n">
        <v>6358</v>
      </c>
      <c r="N594" s="201" t="s">
        <v>437</v>
      </c>
      <c r="O594" s="62" t="n">
        <f aca="false">+VLOOKUP(B594,Hoja3!$A:$C,2,0)</f>
        <v>650676</v>
      </c>
      <c r="P594" s="62" t="str">
        <f aca="false">+VLOOKUP(O594,Hoja5!$B$401:$C$796,2,0)</f>
        <v>_FILIAL LUJAN</v>
      </c>
      <c r="Q594" s="204"/>
    </row>
    <row collapsed="false" customFormat="false" customHeight="false" hidden="false" ht="15" outlineLevel="0" r="595">
      <c r="A595" s="201" t="s">
        <v>600</v>
      </c>
      <c r="B595" s="201" t="n">
        <v>650865</v>
      </c>
      <c r="C595" s="201" t="s">
        <v>2360</v>
      </c>
      <c r="D595" s="201" t="s">
        <v>2198</v>
      </c>
      <c r="E595" s="202" t="n">
        <v>1992</v>
      </c>
      <c r="F595" s="201" t="s">
        <v>449</v>
      </c>
      <c r="G595" s="203" t="s">
        <v>439</v>
      </c>
      <c r="H595" s="203" t="s">
        <v>2002</v>
      </c>
      <c r="I595" s="201" t="s">
        <v>2361</v>
      </c>
      <c r="J595" s="201" t="s">
        <v>336</v>
      </c>
      <c r="K595" s="202" t="n">
        <v>1</v>
      </c>
      <c r="L595" s="201" t="n">
        <v>43</v>
      </c>
      <c r="M595" s="201" t="n">
        <v>40</v>
      </c>
      <c r="N595" s="201" t="s">
        <v>437</v>
      </c>
      <c r="O595" s="62" t="n">
        <f aca="false">+VLOOKUP(B595,Hoja3!$A:$C,2,0)</f>
        <v>650226</v>
      </c>
      <c r="P595" s="62" t="str">
        <f aca="false">+VLOOKUP(O595,Hoja5!$B$401:$C$796,2,0)</f>
        <v>_FILIAL SANTA ROSA</v>
      </c>
      <c r="Q595" s="204"/>
    </row>
    <row collapsed="false" customFormat="true" customHeight="false" hidden="false" ht="15" outlineLevel="0" r="596" s="214">
      <c r="A596" s="209" t="s">
        <v>521</v>
      </c>
      <c r="B596" s="209" t="n">
        <v>650866</v>
      </c>
      <c r="C596" s="209" t="s">
        <v>2909</v>
      </c>
      <c r="D596" s="209" t="s">
        <v>1929</v>
      </c>
      <c r="E596" s="210" t="n">
        <v>4508</v>
      </c>
      <c r="F596" s="209" t="s">
        <v>449</v>
      </c>
      <c r="G596" s="211" t="s">
        <v>439</v>
      </c>
      <c r="H596" s="211" t="s">
        <v>2002</v>
      </c>
      <c r="I596" s="209" t="s">
        <v>2910</v>
      </c>
      <c r="J596" s="209" t="s">
        <v>312</v>
      </c>
      <c r="K596" s="210" t="n">
        <v>5</v>
      </c>
      <c r="L596" s="209" t="n">
        <v>7</v>
      </c>
      <c r="M596" s="209" t="n">
        <v>11</v>
      </c>
      <c r="N596" s="209" t="s">
        <v>437</v>
      </c>
      <c r="O596" s="212" t="n">
        <f aca="false">+VLOOKUP(B596,Hoja3!$A:$C,2,0)</f>
        <v>650226</v>
      </c>
      <c r="P596" s="212" t="str">
        <f aca="false">+VLOOKUP(O596,Hoja5!$B$401:$C$796,2,0)</f>
        <v>_FILIAL SANTA ROSA</v>
      </c>
      <c r="Q596" s="213"/>
    </row>
    <row collapsed="false" customFormat="true" customHeight="false" hidden="false" ht="15" outlineLevel="0" r="597" s="214">
      <c r="A597" s="209" t="s">
        <v>602</v>
      </c>
      <c r="B597" s="209" t="n">
        <v>650867</v>
      </c>
      <c r="C597" s="209" t="s">
        <v>2737</v>
      </c>
      <c r="D597" s="209" t="s">
        <v>1929</v>
      </c>
      <c r="E597" s="210" t="n">
        <v>1296</v>
      </c>
      <c r="F597" s="209" t="s">
        <v>449</v>
      </c>
      <c r="G597" s="211" t="s">
        <v>439</v>
      </c>
      <c r="H597" s="211" t="s">
        <v>2002</v>
      </c>
      <c r="I597" s="209" t="s">
        <v>2505</v>
      </c>
      <c r="J597" s="209" t="s">
        <v>317</v>
      </c>
      <c r="K597" s="210" t="n">
        <v>5</v>
      </c>
      <c r="L597" s="209" t="n">
        <v>44</v>
      </c>
      <c r="M597" s="209" t="n">
        <v>42</v>
      </c>
      <c r="N597" s="209" t="s">
        <v>437</v>
      </c>
      <c r="O597" s="212" t="n">
        <f aca="false">+VLOOKUP(B597,Hoja3!$A:$C,2,0)</f>
        <v>650226</v>
      </c>
      <c r="P597" s="212" t="str">
        <f aca="false">+VLOOKUP(O597,Hoja5!$B$401:$C$796,2,0)</f>
        <v>_FILIAL SANTA ROSA</v>
      </c>
      <c r="Q597" s="213"/>
    </row>
    <row collapsed="false" customFormat="false" customHeight="false" hidden="false" ht="15" outlineLevel="0" r="598">
      <c r="A598" s="201" t="s">
        <v>794</v>
      </c>
      <c r="B598" s="201" t="n">
        <v>650868</v>
      </c>
      <c r="C598" s="201" t="s">
        <v>2416</v>
      </c>
      <c r="D598" s="201" t="s">
        <v>2209</v>
      </c>
      <c r="E598" s="202" t="n">
        <v>1890</v>
      </c>
      <c r="F598" s="201" t="s">
        <v>449</v>
      </c>
      <c r="G598" s="203" t="s">
        <v>446</v>
      </c>
      <c r="H598" s="203" t="s">
        <v>2046</v>
      </c>
      <c r="I598" s="201" t="s">
        <v>2417</v>
      </c>
      <c r="J598" s="201" t="s">
        <v>114</v>
      </c>
      <c r="K598" s="202" t="n">
        <v>9</v>
      </c>
      <c r="L598" s="201" t="n">
        <v>507</v>
      </c>
      <c r="M598" s="201" t="n">
        <v>500</v>
      </c>
      <c r="N598" s="201" t="s">
        <v>437</v>
      </c>
      <c r="O598" s="62" t="n">
        <f aca="false">+VLOOKUP(B598,Hoja3!$A:$C,2,0)</f>
        <v>650886</v>
      </c>
      <c r="P598" s="62" t="str">
        <f aca="false">+VLOOKUP(O598,Hoja5!$B$401:$C$796,2,0)</f>
        <v>_FILIAL CONCORDIA</v>
      </c>
      <c r="Q598" s="204"/>
    </row>
    <row collapsed="false" customFormat="false" customHeight="false" hidden="false" ht="15" outlineLevel="0" r="599">
      <c r="A599" s="201" t="s">
        <v>501</v>
      </c>
      <c r="B599" s="201" t="n">
        <v>650869</v>
      </c>
      <c r="C599" s="201" t="s">
        <v>2674</v>
      </c>
      <c r="D599" s="201" t="s">
        <v>1996</v>
      </c>
      <c r="E599" s="202" t="n">
        <v>2146</v>
      </c>
      <c r="F599" s="201" t="s">
        <v>449</v>
      </c>
      <c r="G599" s="203" t="s">
        <v>446</v>
      </c>
      <c r="H599" s="203" t="s">
        <v>2046</v>
      </c>
      <c r="I599" s="201" t="s">
        <v>2675</v>
      </c>
      <c r="J599" s="201" t="s">
        <v>280</v>
      </c>
      <c r="K599" s="202" t="n">
        <v>9</v>
      </c>
      <c r="L599" s="201" t="n">
        <v>2</v>
      </c>
      <c r="M599" s="201" t="n">
        <v>2</v>
      </c>
      <c r="N599" s="201" t="s">
        <v>437</v>
      </c>
      <c r="O599" s="62" t="n">
        <f aca="false">+VLOOKUP(B599,Hoja3!$A:$C,2,0)</f>
        <v>650400</v>
      </c>
      <c r="P599" s="62" t="str">
        <f aca="false">+VLOOKUP(O599,Hoja5!$B$401:$C$796,2,0)</f>
        <v>_AUTORIZACIONES INTERIOR SUC. ROSARIO</v>
      </c>
      <c r="Q599" s="204" t="s">
        <v>2048</v>
      </c>
    </row>
    <row collapsed="false" customFormat="false" customHeight="false" hidden="false" ht="15" outlineLevel="0" r="600">
      <c r="A600" s="201" t="s">
        <v>2911</v>
      </c>
      <c r="B600" s="201" t="n">
        <v>650870</v>
      </c>
      <c r="C600" s="201" t="s">
        <v>2631</v>
      </c>
      <c r="D600" s="201" t="s">
        <v>2368</v>
      </c>
      <c r="E600" s="202" t="n">
        <v>2065</v>
      </c>
      <c r="F600" s="201" t="s">
        <v>1929</v>
      </c>
      <c r="G600" s="203" t="s">
        <v>466</v>
      </c>
      <c r="H600" s="203" t="s">
        <v>2369</v>
      </c>
      <c r="I600" s="201" t="s">
        <v>2632</v>
      </c>
      <c r="J600" s="201" t="s">
        <v>405</v>
      </c>
      <c r="K600" s="202" t="n">
        <v>11</v>
      </c>
      <c r="L600" s="201" t="n">
        <v>9</v>
      </c>
      <c r="M600" s="201" t="n">
        <v>0</v>
      </c>
      <c r="N600" s="201" t="s">
        <v>437</v>
      </c>
      <c r="O600" s="62"/>
      <c r="P600" s="62"/>
      <c r="Q600" s="204"/>
    </row>
    <row collapsed="false" customFormat="false" customHeight="false" hidden="false" ht="15" outlineLevel="0" r="601">
      <c r="A601" s="201" t="s">
        <v>2912</v>
      </c>
      <c r="B601" s="201" t="n">
        <v>650871</v>
      </c>
      <c r="C601" s="201" t="s">
        <v>2419</v>
      </c>
      <c r="D601" s="201" t="s">
        <v>2209</v>
      </c>
      <c r="E601" s="202" t="n">
        <v>1893</v>
      </c>
      <c r="F601" s="201" t="s">
        <v>1929</v>
      </c>
      <c r="G601" s="203" t="s">
        <v>446</v>
      </c>
      <c r="H601" s="203" t="s">
        <v>2046</v>
      </c>
      <c r="I601" s="201" t="s">
        <v>2420</v>
      </c>
      <c r="J601" s="201" t="s">
        <v>110</v>
      </c>
      <c r="K601" s="202" t="n">
        <v>9</v>
      </c>
      <c r="L601" s="201" t="n">
        <v>0</v>
      </c>
      <c r="M601" s="201" t="n">
        <v>0</v>
      </c>
      <c r="N601" s="201" t="s">
        <v>437</v>
      </c>
      <c r="O601" s="62"/>
      <c r="P601" s="62"/>
      <c r="Q601" s="204"/>
    </row>
    <row collapsed="false" customFormat="false" customHeight="false" hidden="false" ht="15" outlineLevel="0" r="602">
      <c r="A602" s="201" t="s">
        <v>703</v>
      </c>
      <c r="B602" s="201" t="n">
        <v>650872</v>
      </c>
      <c r="C602" s="201" t="s">
        <v>2407</v>
      </c>
      <c r="D602" s="201" t="s">
        <v>2209</v>
      </c>
      <c r="E602" s="202" t="n">
        <v>1921</v>
      </c>
      <c r="F602" s="201" t="s">
        <v>449</v>
      </c>
      <c r="G602" s="203" t="s">
        <v>446</v>
      </c>
      <c r="H602" s="203" t="s">
        <v>2046</v>
      </c>
      <c r="I602" s="201" t="s">
        <v>2408</v>
      </c>
      <c r="J602" s="201" t="s">
        <v>130</v>
      </c>
      <c r="K602" s="202" t="n">
        <v>9</v>
      </c>
      <c r="L602" s="201" t="n">
        <v>136</v>
      </c>
      <c r="M602" s="201" t="n">
        <v>132</v>
      </c>
      <c r="N602" s="201" t="s">
        <v>437</v>
      </c>
      <c r="O602" s="62" t="n">
        <f aca="false">+VLOOKUP(B602,Hoja3!$A:$C,2,0)</f>
        <v>650886</v>
      </c>
      <c r="P602" s="62" t="str">
        <f aca="false">+VLOOKUP(O602,Hoja5!$B$401:$C$796,2,0)</f>
        <v>_FILIAL CONCORDIA</v>
      </c>
      <c r="Q602" s="204"/>
    </row>
    <row collapsed="false" customFormat="false" customHeight="false" hidden="false" ht="15" outlineLevel="0" r="603">
      <c r="A603" s="201" t="s">
        <v>627</v>
      </c>
      <c r="B603" s="201" t="n">
        <v>650873</v>
      </c>
      <c r="C603" s="201" t="s">
        <v>2015</v>
      </c>
      <c r="D603" s="201" t="s">
        <v>2016</v>
      </c>
      <c r="E603" s="202" t="n">
        <v>3966</v>
      </c>
      <c r="F603" s="201" t="s">
        <v>449</v>
      </c>
      <c r="G603" s="203" t="s">
        <v>13</v>
      </c>
      <c r="H603" s="203" t="s">
        <v>2017</v>
      </c>
      <c r="I603" s="201" t="s">
        <v>2018</v>
      </c>
      <c r="J603" s="201" t="s">
        <v>116</v>
      </c>
      <c r="K603" s="202" t="n">
        <v>0</v>
      </c>
      <c r="L603" s="201" t="n">
        <v>56</v>
      </c>
      <c r="M603" s="201" t="n">
        <v>70</v>
      </c>
      <c r="N603" s="201" t="s">
        <v>438</v>
      </c>
      <c r="O603" s="62" t="n">
        <f aca="false">+VLOOKUP(B603,Hoja3!$A:$C,2,0)</f>
        <v>650873</v>
      </c>
      <c r="P603" s="62" t="str">
        <f aca="false">+VLOOKUP(O603,Hoja5!$B$401:$C$796,2,0)</f>
        <v>_FILIAL VILLA URQUIZA</v>
      </c>
      <c r="Q603" s="204"/>
    </row>
    <row collapsed="false" customFormat="false" customHeight="false" hidden="false" ht="15" outlineLevel="0" r="604">
      <c r="A604" s="201" t="s">
        <v>639</v>
      </c>
      <c r="B604" s="201" t="n">
        <v>650874</v>
      </c>
      <c r="C604" s="201" t="s">
        <v>2697</v>
      </c>
      <c r="D604" s="201" t="s">
        <v>1996</v>
      </c>
      <c r="E604" s="202" t="n">
        <v>2141</v>
      </c>
      <c r="F604" s="201" t="s">
        <v>449</v>
      </c>
      <c r="G604" s="203" t="s">
        <v>446</v>
      </c>
      <c r="H604" s="203" t="s">
        <v>2046</v>
      </c>
      <c r="I604" s="201" t="s">
        <v>2698</v>
      </c>
      <c r="J604" s="201" t="s">
        <v>262</v>
      </c>
      <c r="K604" s="202" t="n">
        <v>9</v>
      </c>
      <c r="L604" s="201" t="n">
        <v>69</v>
      </c>
      <c r="M604" s="201" t="n">
        <v>67</v>
      </c>
      <c r="N604" s="201" t="s">
        <v>437</v>
      </c>
      <c r="O604" s="62" t="n">
        <f aca="false">+VLOOKUP(B604,Hoja3!$A:$C,2,0)</f>
        <v>650400</v>
      </c>
      <c r="P604" s="62" t="str">
        <f aca="false">+VLOOKUP(O604,Hoja5!$B$401:$C$796,2,0)</f>
        <v>_AUTORIZACIONES INTERIOR SUC. ROSARIO</v>
      </c>
      <c r="Q604" s="204" t="s">
        <v>2048</v>
      </c>
    </row>
    <row collapsed="false" customFormat="false" customHeight="false" hidden="false" ht="15" outlineLevel="0" r="605">
      <c r="A605" s="201" t="s">
        <v>583</v>
      </c>
      <c r="B605" s="201" t="n">
        <v>650875</v>
      </c>
      <c r="C605" s="201" t="s">
        <v>2054</v>
      </c>
      <c r="D605" s="201" t="s">
        <v>1996</v>
      </c>
      <c r="E605" s="202" t="n">
        <v>3466</v>
      </c>
      <c r="F605" s="201" t="s">
        <v>449</v>
      </c>
      <c r="G605" s="203" t="s">
        <v>73</v>
      </c>
      <c r="H605" s="203" t="s">
        <v>2024</v>
      </c>
      <c r="I605" s="201" t="s">
        <v>2055</v>
      </c>
      <c r="J605" s="201" t="s">
        <v>208</v>
      </c>
      <c r="K605" s="202" t="n">
        <v>13</v>
      </c>
      <c r="L605" s="201" t="n">
        <v>32</v>
      </c>
      <c r="M605" s="201" t="n">
        <v>34</v>
      </c>
      <c r="N605" s="201" t="s">
        <v>437</v>
      </c>
      <c r="O605" s="62" t="n">
        <f aca="false">+VLOOKUP(B605,Hoja3!$A:$C,2,0)</f>
        <v>650846</v>
      </c>
      <c r="P605" s="62" t="str">
        <f aca="false">+VLOOKUP(O605,Hoja5!$B$401:$C$796,2,0)</f>
        <v>_FILIAL SAN LORENZO</v>
      </c>
      <c r="Q605" s="204"/>
    </row>
    <row collapsed="false" customFormat="false" customHeight="false" hidden="false" ht="15" outlineLevel="0" r="606">
      <c r="A606" s="201" t="s">
        <v>632</v>
      </c>
      <c r="B606" s="201" t="n">
        <v>650876</v>
      </c>
      <c r="C606" s="201" t="s">
        <v>2913</v>
      </c>
      <c r="D606" s="201" t="s">
        <v>1996</v>
      </c>
      <c r="E606" s="202" t="n">
        <v>4453</v>
      </c>
      <c r="F606" s="201" t="s">
        <v>449</v>
      </c>
      <c r="G606" s="203" t="s">
        <v>446</v>
      </c>
      <c r="H606" s="203" t="s">
        <v>2046</v>
      </c>
      <c r="I606" s="201" t="s">
        <v>2914</v>
      </c>
      <c r="J606" s="201" t="s">
        <v>191</v>
      </c>
      <c r="K606" s="202" t="n">
        <v>10</v>
      </c>
      <c r="L606" s="201" t="n">
        <v>62</v>
      </c>
      <c r="M606" s="201" t="n">
        <v>64</v>
      </c>
      <c r="N606" s="201" t="s">
        <v>437</v>
      </c>
      <c r="O606" s="62" t="n">
        <f aca="false">+VLOOKUP(B606,Hoja3!$A:$C,2,0)</f>
        <v>650188</v>
      </c>
      <c r="P606" s="62" t="str">
        <f aca="false">+VLOOKUP(O606,Hoja5!$B$401:$C$796,2,0)</f>
        <v>_FILIAL SANTA FE</v>
      </c>
      <c r="Q606" s="204"/>
    </row>
    <row collapsed="false" customFormat="false" customHeight="false" hidden="false" ht="15" outlineLevel="0" r="607">
      <c r="A607" s="201" t="s">
        <v>620</v>
      </c>
      <c r="B607" s="201" t="n">
        <v>650877</v>
      </c>
      <c r="C607" s="201" t="s">
        <v>2907</v>
      </c>
      <c r="D607" s="201" t="s">
        <v>1929</v>
      </c>
      <c r="E607" s="202" t="n">
        <v>4359</v>
      </c>
      <c r="F607" s="201" t="s">
        <v>449</v>
      </c>
      <c r="G607" s="203" t="s">
        <v>13</v>
      </c>
      <c r="H607" s="203" t="s">
        <v>2017</v>
      </c>
      <c r="I607" s="201" t="s">
        <v>2908</v>
      </c>
      <c r="J607" s="201" t="s">
        <v>124</v>
      </c>
      <c r="K607" s="202" t="n">
        <v>0</v>
      </c>
      <c r="L607" s="201" t="n">
        <v>52</v>
      </c>
      <c r="M607" s="201" t="n">
        <v>53</v>
      </c>
      <c r="N607" s="201" t="s">
        <v>437</v>
      </c>
      <c r="O607" s="62" t="n">
        <f aca="false">+VLOOKUP(B607,Hoja3!$A:$C,2,0)</f>
        <v>650676</v>
      </c>
      <c r="P607" s="62" t="str">
        <f aca="false">+VLOOKUP(O607,Hoja5!$B$401:$C$796,2,0)</f>
        <v>_FILIAL LUJAN</v>
      </c>
      <c r="Q607" s="204"/>
    </row>
    <row collapsed="false" customFormat="false" customHeight="false" hidden="false" ht="15" outlineLevel="0" r="608">
      <c r="A608" s="201" t="s">
        <v>527</v>
      </c>
      <c r="B608" s="201" t="n">
        <v>650878</v>
      </c>
      <c r="C608" s="201" t="s">
        <v>1960</v>
      </c>
      <c r="D608" s="201" t="s">
        <v>1929</v>
      </c>
      <c r="E608" s="202" t="n">
        <v>1243</v>
      </c>
      <c r="F608" s="201" t="s">
        <v>449</v>
      </c>
      <c r="G608" s="203" t="s">
        <v>454</v>
      </c>
      <c r="H608" s="203" t="s">
        <v>1930</v>
      </c>
      <c r="I608" s="201" t="s">
        <v>1961</v>
      </c>
      <c r="J608" s="201" t="s">
        <v>189</v>
      </c>
      <c r="K608" s="202" t="n">
        <v>3</v>
      </c>
      <c r="L608" s="201" t="n">
        <v>8</v>
      </c>
      <c r="M608" s="201" t="n">
        <v>8</v>
      </c>
      <c r="N608" s="201" t="s">
        <v>437</v>
      </c>
      <c r="O608" s="62" t="n">
        <f aca="false">+VLOOKUP(B608,Hoja3!$A:$C,2,0)</f>
        <v>650744</v>
      </c>
      <c r="P608" s="62" t="str">
        <f aca="false">+VLOOKUP(O608,Hoja5!$B$401:$C$796,2,0)</f>
        <v>_FILIAL JUNIN</v>
      </c>
      <c r="Q608" s="204"/>
    </row>
    <row collapsed="false" customFormat="false" customHeight="false" hidden="false" ht="15" outlineLevel="0" r="609">
      <c r="A609" s="201" t="s">
        <v>553</v>
      </c>
      <c r="B609" s="201" t="n">
        <v>650880</v>
      </c>
      <c r="C609" s="201" t="s">
        <v>2381</v>
      </c>
      <c r="D609" s="201" t="s">
        <v>2382</v>
      </c>
      <c r="E609" s="202" t="n">
        <v>2070</v>
      </c>
      <c r="F609" s="201" t="s">
        <v>449</v>
      </c>
      <c r="G609" s="203" t="s">
        <v>466</v>
      </c>
      <c r="H609" s="203" t="s">
        <v>2369</v>
      </c>
      <c r="I609" s="201" t="s">
        <v>2383</v>
      </c>
      <c r="J609" s="201" t="s">
        <v>391</v>
      </c>
      <c r="K609" s="202" t="n">
        <v>11</v>
      </c>
      <c r="L609" s="201" t="n">
        <v>17</v>
      </c>
      <c r="M609" s="201" t="n">
        <v>17</v>
      </c>
      <c r="N609" s="201" t="s">
        <v>437</v>
      </c>
      <c r="O609" s="62" t="n">
        <f aca="false">+VLOOKUP(B609,Hoja3!$A:$C,2,0)</f>
        <v>650771</v>
      </c>
      <c r="P609" s="62" t="str">
        <f aca="false">+VLOOKUP(O609,Hoja5!$B$401:$C$796,2,0)</f>
        <v>_FILIAL NEUQUEN</v>
      </c>
      <c r="Q609" s="204"/>
    </row>
    <row collapsed="false" customFormat="false" customHeight="false" hidden="false" ht="15" outlineLevel="0" r="610">
      <c r="A610" s="201" t="s">
        <v>511</v>
      </c>
      <c r="B610" s="201" t="n">
        <v>650883</v>
      </c>
      <c r="C610" s="201" t="s">
        <v>2287</v>
      </c>
      <c r="D610" s="201" t="s">
        <v>1996</v>
      </c>
      <c r="E610" s="202" t="n">
        <v>3324</v>
      </c>
      <c r="F610" s="201" t="s">
        <v>449</v>
      </c>
      <c r="G610" s="203" t="s">
        <v>446</v>
      </c>
      <c r="H610" s="203" t="s">
        <v>2046</v>
      </c>
      <c r="I610" s="201" t="s">
        <v>2288</v>
      </c>
      <c r="J610" s="201" t="s">
        <v>214</v>
      </c>
      <c r="K610" s="202" t="n">
        <v>9</v>
      </c>
      <c r="L610" s="201" t="n">
        <v>4</v>
      </c>
      <c r="M610" s="201" t="n">
        <v>92</v>
      </c>
      <c r="N610" s="201" t="s">
        <v>437</v>
      </c>
      <c r="O610" s="62" t="n">
        <f aca="false">+VLOOKUP(B610,Hoja3!$A:$C,2,0)</f>
        <v>650846</v>
      </c>
      <c r="P610" s="62" t="str">
        <f aca="false">+VLOOKUP(O610,Hoja5!$B$401:$C$796,2,0)</f>
        <v>_FILIAL SAN LORENZO</v>
      </c>
      <c r="Q610" s="204" t="s">
        <v>2048</v>
      </c>
    </row>
    <row collapsed="false" customFormat="false" customHeight="false" hidden="false" ht="15" outlineLevel="0" r="611">
      <c r="A611" s="201" t="s">
        <v>725</v>
      </c>
      <c r="B611" s="201" t="n">
        <v>650884</v>
      </c>
      <c r="C611" s="201" t="s">
        <v>2253</v>
      </c>
      <c r="D611" s="201" t="s">
        <v>2198</v>
      </c>
      <c r="E611" s="202" t="n">
        <v>3133</v>
      </c>
      <c r="F611" s="201" t="s">
        <v>449</v>
      </c>
      <c r="G611" s="203" t="s">
        <v>439</v>
      </c>
      <c r="H611" s="203" t="s">
        <v>2002</v>
      </c>
      <c r="I611" s="201" t="s">
        <v>2254</v>
      </c>
      <c r="J611" s="201" t="s">
        <v>360</v>
      </c>
      <c r="K611" s="202" t="n">
        <v>1</v>
      </c>
      <c r="L611" s="201" t="n">
        <v>166</v>
      </c>
      <c r="M611" s="201" t="n">
        <v>164</v>
      </c>
      <c r="N611" s="201" t="s">
        <v>437</v>
      </c>
      <c r="O611" s="62" t="n">
        <f aca="false">+VLOOKUP(B611,Hoja3!$A:$C,2,0)</f>
        <v>650226</v>
      </c>
      <c r="P611" s="62" t="str">
        <f aca="false">+VLOOKUP(O611,Hoja5!$B$401:$C$796,2,0)</f>
        <v>_FILIAL SANTA ROSA</v>
      </c>
      <c r="Q611" s="204"/>
    </row>
    <row collapsed="false" customFormat="false" customHeight="false" hidden="false" ht="15" outlineLevel="0" r="612">
      <c r="A612" s="201" t="s">
        <v>587</v>
      </c>
      <c r="B612" s="201" t="n">
        <v>650885</v>
      </c>
      <c r="C612" s="201" t="s">
        <v>2617</v>
      </c>
      <c r="D612" s="201" t="s">
        <v>1996</v>
      </c>
      <c r="E612" s="202" t="n">
        <v>3510</v>
      </c>
      <c r="F612" s="201" t="s">
        <v>449</v>
      </c>
      <c r="G612" s="203" t="s">
        <v>73</v>
      </c>
      <c r="H612" s="203" t="s">
        <v>2024</v>
      </c>
      <c r="I612" s="201" t="s">
        <v>2618</v>
      </c>
      <c r="J612" s="201" t="s">
        <v>251</v>
      </c>
      <c r="K612" s="202" t="n">
        <v>13</v>
      </c>
      <c r="L612" s="201" t="n">
        <v>33</v>
      </c>
      <c r="M612" s="201" t="n">
        <v>32</v>
      </c>
      <c r="N612" s="201" t="s">
        <v>437</v>
      </c>
      <c r="O612" s="62" t="n">
        <f aca="false">+VLOOKUP(B612,Hoja3!$A:$C,2,0)</f>
        <v>650773</v>
      </c>
      <c r="P612" s="62" t="str">
        <f aca="false">+VLOOKUP(O612,Hoja5!$B$401:$C$796,2,0)</f>
        <v>_ FILIAL CAÑADA DE GOMEZ</v>
      </c>
      <c r="Q612" s="204"/>
    </row>
    <row collapsed="false" customFormat="false" customHeight="false" hidden="false" ht="15" outlineLevel="0" r="613">
      <c r="A613" s="201" t="s">
        <v>779</v>
      </c>
      <c r="B613" s="201" t="n">
        <v>650886</v>
      </c>
      <c r="C613" s="201" t="s">
        <v>2419</v>
      </c>
      <c r="D613" s="201" t="s">
        <v>2209</v>
      </c>
      <c r="E613" s="202" t="n">
        <v>1893</v>
      </c>
      <c r="F613" s="201" t="s">
        <v>449</v>
      </c>
      <c r="G613" s="203" t="s">
        <v>446</v>
      </c>
      <c r="H613" s="203" t="s">
        <v>2046</v>
      </c>
      <c r="I613" s="201" t="s">
        <v>2420</v>
      </c>
      <c r="J613" s="201" t="s">
        <v>110</v>
      </c>
      <c r="K613" s="202" t="n">
        <v>9</v>
      </c>
      <c r="L613" s="201" t="n">
        <v>424</v>
      </c>
      <c r="M613" s="201" t="n">
        <v>417</v>
      </c>
      <c r="N613" s="201" t="s">
        <v>438</v>
      </c>
      <c r="O613" s="62" t="n">
        <f aca="false">+VLOOKUP(B613,Hoja3!$A:$C,2,0)</f>
        <v>650886</v>
      </c>
      <c r="P613" s="62" t="str">
        <f aca="false">+VLOOKUP(O613,Hoja5!$B$401:$C$796,2,0)</f>
        <v>_FILIAL CONCORDIA</v>
      </c>
      <c r="Q613" s="204"/>
    </row>
    <row collapsed="false" customFormat="false" customHeight="false" hidden="false" ht="15" outlineLevel="0" r="614">
      <c r="A614" s="201" t="s">
        <v>647</v>
      </c>
      <c r="B614" s="201" t="n">
        <v>650887</v>
      </c>
      <c r="C614" s="201" t="s">
        <v>2436</v>
      </c>
      <c r="D614" s="201" t="s">
        <v>2209</v>
      </c>
      <c r="E614" s="202" t="n">
        <v>1898</v>
      </c>
      <c r="F614" s="201" t="s">
        <v>449</v>
      </c>
      <c r="G614" s="203" t="s">
        <v>446</v>
      </c>
      <c r="H614" s="203" t="s">
        <v>2046</v>
      </c>
      <c r="I614" s="201" t="s">
        <v>2437</v>
      </c>
      <c r="J614" s="201" t="s">
        <v>118</v>
      </c>
      <c r="K614" s="202" t="n">
        <v>9</v>
      </c>
      <c r="L614" s="201" t="n">
        <v>73</v>
      </c>
      <c r="M614" s="201" t="n">
        <v>79</v>
      </c>
      <c r="N614" s="201" t="s">
        <v>438</v>
      </c>
      <c r="O614" s="62" t="n">
        <f aca="false">+VLOOKUP(B614,Hoja3!$A:$C,2,0)</f>
        <v>650887</v>
      </c>
      <c r="P614" s="62" t="str">
        <f aca="false">+VLOOKUP(O614,Hoja5!$B$401:$C$796,2,0)</f>
        <v>_FILIAL GUALEGUAYCHU</v>
      </c>
      <c r="Q614" s="204"/>
    </row>
    <row collapsed="false" customFormat="false" customHeight="false" hidden="false" ht="15" outlineLevel="0" r="615">
      <c r="A615" s="201" t="s">
        <v>574</v>
      </c>
      <c r="B615" s="201" t="n">
        <v>650888</v>
      </c>
      <c r="C615" s="201" t="s">
        <v>2074</v>
      </c>
      <c r="D615" s="201" t="s">
        <v>1996</v>
      </c>
      <c r="E615" s="202" t="n">
        <v>2153</v>
      </c>
      <c r="F615" s="201" t="s">
        <v>449</v>
      </c>
      <c r="G615" s="203" t="s">
        <v>73</v>
      </c>
      <c r="H615" s="203" t="s">
        <v>2024</v>
      </c>
      <c r="I615" s="201" t="s">
        <v>2075</v>
      </c>
      <c r="J615" s="201" t="s">
        <v>201</v>
      </c>
      <c r="K615" s="202" t="n">
        <v>13</v>
      </c>
      <c r="L615" s="201" t="n">
        <v>28</v>
      </c>
      <c r="M615" s="201" t="n">
        <v>45</v>
      </c>
      <c r="N615" s="201" t="s">
        <v>437</v>
      </c>
      <c r="O615" s="62" t="n">
        <f aca="false">+VLOOKUP(B615,Hoja3!$A:$C,2,0)</f>
        <v>650400</v>
      </c>
      <c r="P615" s="62" t="str">
        <f aca="false">+VLOOKUP(O615,Hoja5!$B$401:$C$796,2,0)</f>
        <v>_AUTORIZACIONES INTERIOR SUC. ROSARIO</v>
      </c>
      <c r="Q615" s="204"/>
    </row>
    <row collapsed="false" customFormat="false" customHeight="false" hidden="false" ht="15" outlineLevel="0" r="616">
      <c r="A616" s="201" t="s">
        <v>556</v>
      </c>
      <c r="B616" s="201" t="n">
        <v>650889</v>
      </c>
      <c r="C616" s="201" t="s">
        <v>2605</v>
      </c>
      <c r="D616" s="201" t="s">
        <v>2368</v>
      </c>
      <c r="E616" s="202" t="n">
        <v>2801</v>
      </c>
      <c r="F616" s="201" t="s">
        <v>449</v>
      </c>
      <c r="G616" s="203" t="s">
        <v>466</v>
      </c>
      <c r="H616" s="203" t="s">
        <v>2369</v>
      </c>
      <c r="I616" s="201" t="s">
        <v>2606</v>
      </c>
      <c r="J616" s="201" t="s">
        <v>407</v>
      </c>
      <c r="K616" s="202" t="n">
        <v>11</v>
      </c>
      <c r="L616" s="201" t="n">
        <v>20</v>
      </c>
      <c r="M616" s="201" t="n">
        <v>24</v>
      </c>
      <c r="N616" s="201" t="s">
        <v>437</v>
      </c>
      <c r="O616" s="62" t="n">
        <f aca="false">+VLOOKUP(B616,Hoja3!$A:$C,2,0)</f>
        <v>650783</v>
      </c>
      <c r="P616" s="62" t="str">
        <f aca="false">+VLOOKUP(O616,Hoja5!$B$401:$C$796,2,0)</f>
        <v>_FILIAL BARILOCHE</v>
      </c>
      <c r="Q616" s="204"/>
    </row>
    <row collapsed="false" customFormat="false" customHeight="false" hidden="false" ht="15" outlineLevel="0" r="617">
      <c r="A617" s="201" t="s">
        <v>477</v>
      </c>
      <c r="B617" s="201" t="n">
        <v>650891</v>
      </c>
      <c r="C617" s="201" t="s">
        <v>2915</v>
      </c>
      <c r="D617" s="201" t="s">
        <v>1996</v>
      </c>
      <c r="E617" s="202" t="n">
        <v>3421</v>
      </c>
      <c r="F617" s="201" t="s">
        <v>449</v>
      </c>
      <c r="G617" s="203" t="s">
        <v>446</v>
      </c>
      <c r="H617" s="203" t="s">
        <v>2046</v>
      </c>
      <c r="I617" s="201" t="s">
        <v>2216</v>
      </c>
      <c r="J617" s="201" t="s">
        <v>225</v>
      </c>
      <c r="K617" s="202" t="n">
        <v>9</v>
      </c>
      <c r="L617" s="201" t="n">
        <v>0</v>
      </c>
      <c r="M617" s="201" t="n">
        <v>0</v>
      </c>
      <c r="N617" s="201" t="s">
        <v>437</v>
      </c>
      <c r="O617" s="62" t="n">
        <v>650188</v>
      </c>
      <c r="P617" s="62" t="str">
        <f aca="false">+VLOOKUP(O617,Hoja5!$B$401:$C$796,2,0)</f>
        <v>_FILIAL SANTA FE</v>
      </c>
      <c r="Q617" s="204"/>
    </row>
    <row collapsed="false" customFormat="false" customHeight="false" hidden="false" ht="15" outlineLevel="0" r="618">
      <c r="A618" s="201" t="s">
        <v>517</v>
      </c>
      <c r="B618" s="201" t="n">
        <v>650892</v>
      </c>
      <c r="C618" s="201" t="s">
        <v>2385</v>
      </c>
      <c r="D618" s="201" t="s">
        <v>2382</v>
      </c>
      <c r="E618" s="202" t="n">
        <v>2069</v>
      </c>
      <c r="F618" s="201" t="s">
        <v>449</v>
      </c>
      <c r="G618" s="203" t="s">
        <v>466</v>
      </c>
      <c r="H618" s="203" t="s">
        <v>2369</v>
      </c>
      <c r="I618" s="201" t="s">
        <v>2386</v>
      </c>
      <c r="J618" s="201" t="s">
        <v>404</v>
      </c>
      <c r="K618" s="202" t="n">
        <v>11</v>
      </c>
      <c r="L618" s="201" t="n">
        <v>6</v>
      </c>
      <c r="M618" s="201" t="n">
        <v>5</v>
      </c>
      <c r="N618" s="201" t="s">
        <v>437</v>
      </c>
      <c r="O618" s="62" t="n">
        <f aca="false">+VLOOKUP(B618,Hoja3!$A:$C,2,0)</f>
        <v>650783</v>
      </c>
      <c r="P618" s="62" t="str">
        <f aca="false">+VLOOKUP(O618,Hoja5!$B$401:$C$796,2,0)</f>
        <v>_FILIAL BARILOCHE</v>
      </c>
      <c r="Q618" s="204"/>
    </row>
    <row collapsed="false" customFormat="false" customHeight="false" hidden="false" ht="15" outlineLevel="0" r="619">
      <c r="A619" s="201" t="s">
        <v>652</v>
      </c>
      <c r="B619" s="201" t="n">
        <v>650893</v>
      </c>
      <c r="C619" s="201" t="s">
        <v>2916</v>
      </c>
      <c r="D619" s="201" t="s">
        <v>2368</v>
      </c>
      <c r="E619" s="202" t="n">
        <v>2066</v>
      </c>
      <c r="F619" s="201" t="s">
        <v>449</v>
      </c>
      <c r="G619" s="203" t="s">
        <v>466</v>
      </c>
      <c r="H619" s="203" t="s">
        <v>2369</v>
      </c>
      <c r="I619" s="201" t="s">
        <v>2917</v>
      </c>
      <c r="J619" s="201" t="s">
        <v>402</v>
      </c>
      <c r="K619" s="202" t="n">
        <v>11</v>
      </c>
      <c r="L619" s="201" t="n">
        <v>75</v>
      </c>
      <c r="M619" s="201" t="n">
        <v>75</v>
      </c>
      <c r="N619" s="201" t="s">
        <v>437</v>
      </c>
      <c r="O619" s="62" t="n">
        <f aca="false">+VLOOKUP(B619,Hoja3!$A:$C,2,0)</f>
        <v>650771</v>
      </c>
      <c r="P619" s="62" t="str">
        <f aca="false">+VLOOKUP(O619,Hoja5!$B$401:$C$796,2,0)</f>
        <v>_FILIAL NEUQUEN</v>
      </c>
      <c r="Q619" s="204"/>
    </row>
    <row collapsed="false" customFormat="false" customHeight="false" hidden="false" ht="15" outlineLevel="0" r="620">
      <c r="A620" s="201" t="s">
        <v>492</v>
      </c>
      <c r="B620" s="201" t="n">
        <v>650894</v>
      </c>
      <c r="C620" s="201" t="s">
        <v>2918</v>
      </c>
      <c r="D620" s="201" t="s">
        <v>2525</v>
      </c>
      <c r="E620" s="202" t="n">
        <v>2037</v>
      </c>
      <c r="F620" s="201" t="s">
        <v>449</v>
      </c>
      <c r="G620" s="203" t="s">
        <v>64</v>
      </c>
      <c r="H620" s="203" t="s">
        <v>2102</v>
      </c>
      <c r="I620" s="201" t="s">
        <v>2919</v>
      </c>
      <c r="J620" s="201" t="s">
        <v>95</v>
      </c>
      <c r="K620" s="202" t="n">
        <v>10</v>
      </c>
      <c r="L620" s="201" t="n">
        <v>1</v>
      </c>
      <c r="M620" s="201" t="n">
        <v>1</v>
      </c>
      <c r="N620" s="201" t="s">
        <v>437</v>
      </c>
      <c r="O620" s="62" t="n">
        <f aca="false">+VLOOKUP(B620,Hoja3!$A:$C,2,0)</f>
        <v>650510</v>
      </c>
      <c r="P620" s="62" t="str">
        <f aca="false">+VLOOKUP(O620,Hoja5!$B$401:$C$796,2,0)</f>
        <v>_FILIAL POSADAS</v>
      </c>
      <c r="Q620" s="204"/>
    </row>
    <row collapsed="false" customFormat="false" customHeight="false" hidden="false" ht="15" outlineLevel="0" r="621">
      <c r="A621" s="201" t="s">
        <v>534</v>
      </c>
      <c r="B621" s="201" t="n">
        <v>650895</v>
      </c>
      <c r="C621" s="201" t="s">
        <v>2711</v>
      </c>
      <c r="D621" s="201" t="s">
        <v>2535</v>
      </c>
      <c r="E621" s="202" t="n">
        <v>2765</v>
      </c>
      <c r="F621" s="201" t="s">
        <v>449</v>
      </c>
      <c r="G621" s="203" t="s">
        <v>2264</v>
      </c>
      <c r="H621" s="203" t="s">
        <v>1946</v>
      </c>
      <c r="I621" s="201" t="s">
        <v>2712</v>
      </c>
      <c r="J621" s="201" t="s">
        <v>390</v>
      </c>
      <c r="K621" s="202" t="n">
        <v>4</v>
      </c>
      <c r="L621" s="201" t="n">
        <v>11</v>
      </c>
      <c r="M621" s="201" t="n">
        <v>8</v>
      </c>
      <c r="N621" s="201" t="s">
        <v>437</v>
      </c>
      <c r="O621" s="62" t="n">
        <f aca="false">+VLOOKUP(B621,Hoja3!$A:$C,2,0)</f>
        <v>650300</v>
      </c>
      <c r="P621" s="62" t="str">
        <f aca="false">+VLOOKUP(O621,Hoja5!$B$401:$C$796,2,0)</f>
        <v>_AUTORIZACIONES INTERIOR CASA CENTRAL</v>
      </c>
      <c r="Q621" s="204"/>
    </row>
    <row collapsed="false" customFormat="false" customHeight="false" hidden="false" ht="15" outlineLevel="0" r="622">
      <c r="A622" s="201" t="s">
        <v>571</v>
      </c>
      <c r="B622" s="201" t="n">
        <v>650897</v>
      </c>
      <c r="C622" s="201" t="s">
        <v>1960</v>
      </c>
      <c r="D622" s="201" t="s">
        <v>1929</v>
      </c>
      <c r="E622" s="202" t="n">
        <v>1243</v>
      </c>
      <c r="F622" s="201" t="s">
        <v>449</v>
      </c>
      <c r="G622" s="203" t="s">
        <v>454</v>
      </c>
      <c r="H622" s="203" t="s">
        <v>1930</v>
      </c>
      <c r="I622" s="201" t="s">
        <v>1961</v>
      </c>
      <c r="J622" s="201" t="s">
        <v>189</v>
      </c>
      <c r="K622" s="202" t="n">
        <v>3</v>
      </c>
      <c r="L622" s="201" t="n">
        <v>27</v>
      </c>
      <c r="M622" s="201" t="n">
        <v>24</v>
      </c>
      <c r="N622" s="201" t="s">
        <v>437</v>
      </c>
      <c r="O622" s="62" t="n">
        <f aca="false">+VLOOKUP(B622,Hoja3!$A:$C,2,0)</f>
        <v>650744</v>
      </c>
      <c r="P622" s="62" t="str">
        <f aca="false">+VLOOKUP(O622,Hoja5!$B$401:$C$796,2,0)</f>
        <v>_FILIAL JUNIN</v>
      </c>
      <c r="Q622" s="204"/>
    </row>
    <row collapsed="false" customFormat="false" customHeight="false" hidden="false" ht="15" outlineLevel="0" r="623">
      <c r="A623" s="201" t="s">
        <v>478</v>
      </c>
      <c r="B623" s="201" t="n">
        <v>650898</v>
      </c>
      <c r="C623" s="201" t="s">
        <v>2367</v>
      </c>
      <c r="D623" s="201" t="s">
        <v>2368</v>
      </c>
      <c r="E623" s="202" t="n">
        <v>3117</v>
      </c>
      <c r="F623" s="201" t="s">
        <v>449</v>
      </c>
      <c r="G623" s="203" t="s">
        <v>466</v>
      </c>
      <c r="H623" s="203" t="s">
        <v>2369</v>
      </c>
      <c r="I623" s="201" t="s">
        <v>2370</v>
      </c>
      <c r="J623" s="201" t="s">
        <v>400</v>
      </c>
      <c r="K623" s="202" t="n">
        <v>11</v>
      </c>
      <c r="L623" s="201" t="n">
        <v>0</v>
      </c>
      <c r="M623" s="201" t="n">
        <v>1</v>
      </c>
      <c r="N623" s="201" t="s">
        <v>437</v>
      </c>
      <c r="O623" s="62" t="n">
        <f aca="false">+VLOOKUP(B623,Hoja3!$A:$C,2,0)</f>
        <v>650771</v>
      </c>
      <c r="P623" s="62" t="str">
        <f aca="false">+VLOOKUP(O623,Hoja5!$B$401:$C$796,2,0)</f>
        <v>_FILIAL NEUQUEN</v>
      </c>
      <c r="Q623" s="204"/>
    </row>
    <row collapsed="false" customFormat="false" customHeight="false" hidden="false" ht="15" outlineLevel="0" r="624">
      <c r="A624" s="201" t="s">
        <v>479</v>
      </c>
      <c r="B624" s="201" t="n">
        <v>650899</v>
      </c>
      <c r="C624" s="201" t="s">
        <v>2920</v>
      </c>
      <c r="D624" s="201" t="s">
        <v>2428</v>
      </c>
      <c r="E624" s="202" t="n">
        <v>15525</v>
      </c>
      <c r="F624" s="201" t="s">
        <v>449</v>
      </c>
      <c r="G624" s="203" t="s">
        <v>64</v>
      </c>
      <c r="H624" s="203" t="s">
        <v>2102</v>
      </c>
      <c r="I624" s="201" t="s">
        <v>2921</v>
      </c>
      <c r="J624" s="201" t="s">
        <v>102</v>
      </c>
      <c r="K624" s="202" t="n">
        <v>10</v>
      </c>
      <c r="L624" s="201" t="n">
        <v>0</v>
      </c>
      <c r="M624" s="201" t="n">
        <v>0</v>
      </c>
      <c r="N624" s="201" t="s">
        <v>437</v>
      </c>
      <c r="O624" s="62" t="n">
        <v>650510</v>
      </c>
      <c r="P624" s="62" t="str">
        <f aca="false">+VLOOKUP(O624,Hoja5!$B$401:$C$796,2,0)</f>
        <v>_FILIAL POSADAS</v>
      </c>
      <c r="Q624" s="204"/>
    </row>
    <row collapsed="false" customFormat="false" customHeight="false" hidden="false" ht="15" outlineLevel="0" r="625">
      <c r="A625" s="201" t="s">
        <v>506</v>
      </c>
      <c r="B625" s="201" t="n">
        <v>650900</v>
      </c>
      <c r="C625" s="201" t="s">
        <v>2868</v>
      </c>
      <c r="D625" s="201" t="s">
        <v>2368</v>
      </c>
      <c r="E625" s="202" t="n">
        <v>2060</v>
      </c>
      <c r="F625" s="201" t="s">
        <v>449</v>
      </c>
      <c r="G625" s="203" t="s">
        <v>466</v>
      </c>
      <c r="H625" s="203" t="s">
        <v>2369</v>
      </c>
      <c r="I625" s="201" t="s">
        <v>2869</v>
      </c>
      <c r="J625" s="201" t="s">
        <v>393</v>
      </c>
      <c r="K625" s="202" t="n">
        <v>11</v>
      </c>
      <c r="L625" s="201" t="n">
        <v>3</v>
      </c>
      <c r="M625" s="201" t="n">
        <v>4</v>
      </c>
      <c r="N625" s="201" t="s">
        <v>437</v>
      </c>
      <c r="O625" s="62" t="n">
        <f aca="false">+VLOOKUP(B625,Hoja3!$A:$C,2,0)</f>
        <v>650771</v>
      </c>
      <c r="P625" s="62" t="str">
        <f aca="false">+VLOOKUP(O625,Hoja5!$B$401:$C$796,2,0)</f>
        <v>_FILIAL NEUQUEN</v>
      </c>
      <c r="Q625" s="204"/>
    </row>
    <row collapsed="false" customFormat="false" customHeight="false" hidden="false" ht="15" outlineLevel="0" r="626">
      <c r="A626" s="201" t="s">
        <v>539</v>
      </c>
      <c r="B626" s="201" t="n">
        <v>650902</v>
      </c>
      <c r="C626" s="201" t="s">
        <v>2795</v>
      </c>
      <c r="D626" s="201" t="s">
        <v>2020</v>
      </c>
      <c r="E626" s="202" t="n">
        <v>2300</v>
      </c>
      <c r="F626" s="201" t="s">
        <v>449</v>
      </c>
      <c r="G626" s="203" t="s">
        <v>444</v>
      </c>
      <c r="H626" s="207" t="s">
        <v>2021</v>
      </c>
      <c r="I626" s="201" t="s">
        <v>2316</v>
      </c>
      <c r="J626" s="201" t="s">
        <v>335</v>
      </c>
      <c r="K626" s="202" t="n">
        <v>7</v>
      </c>
      <c r="L626" s="201" t="n">
        <v>12</v>
      </c>
      <c r="M626" s="201" t="n">
        <v>15</v>
      </c>
      <c r="N626" s="201" t="s">
        <v>437</v>
      </c>
      <c r="O626" s="62" t="n">
        <f aca="false">+VLOOKUP(B626,Hoja3!$A:$C,2,0)</f>
        <v>650171</v>
      </c>
      <c r="P626" s="62" t="str">
        <f aca="false">+VLOOKUP(O626,Hoja5!$B$401:$C$796,2,0)</f>
        <v>_FILIAL VILLA MARÍA</v>
      </c>
      <c r="Q626" s="204"/>
    </row>
    <row collapsed="false" customFormat="false" customHeight="false" hidden="false" ht="15" outlineLevel="0" r="627">
      <c r="A627" s="201" t="s">
        <v>557</v>
      </c>
      <c r="B627" s="201" t="n">
        <v>650903</v>
      </c>
      <c r="C627" s="201" t="s">
        <v>2516</v>
      </c>
      <c r="D627" s="201" t="s">
        <v>2467</v>
      </c>
      <c r="E627" s="202" t="n">
        <v>1883</v>
      </c>
      <c r="F627" s="201" t="s">
        <v>449</v>
      </c>
      <c r="G627" s="203" t="s">
        <v>448</v>
      </c>
      <c r="H627" s="203" t="s">
        <v>2425</v>
      </c>
      <c r="I627" s="201" t="s">
        <v>2397</v>
      </c>
      <c r="J627" s="201" t="s">
        <v>383</v>
      </c>
      <c r="K627" s="202" t="n">
        <v>12</v>
      </c>
      <c r="L627" s="201" t="n">
        <v>20</v>
      </c>
      <c r="M627" s="201" t="n">
        <v>32</v>
      </c>
      <c r="N627" s="201" t="s">
        <v>437</v>
      </c>
      <c r="O627" s="62" t="n">
        <f aca="false">+VLOOKUP(B627,Hoja3!$A:$C,2,0)</f>
        <v>650430</v>
      </c>
      <c r="P627" s="62" t="str">
        <f aca="false">+VLOOKUP(O627,Hoja5!$B$401:$C$796,2,0)</f>
        <v>_FILIAL MENDOZA</v>
      </c>
      <c r="Q627" s="204"/>
    </row>
    <row collapsed="false" customFormat="false" customHeight="false" hidden="false" ht="15" outlineLevel="0" r="628">
      <c r="A628" s="201" t="s">
        <v>480</v>
      </c>
      <c r="B628" s="201" t="n">
        <v>650904</v>
      </c>
      <c r="C628" s="201" t="s">
        <v>2922</v>
      </c>
      <c r="D628" s="201" t="s">
        <v>2569</v>
      </c>
      <c r="E628" s="202" t="n">
        <v>1933</v>
      </c>
      <c r="F628" s="201" t="s">
        <v>449</v>
      </c>
      <c r="G628" s="203" t="s">
        <v>45</v>
      </c>
      <c r="H628" s="203" t="s">
        <v>2390</v>
      </c>
      <c r="I628" s="201" t="s">
        <v>2923</v>
      </c>
      <c r="J628" s="201" t="s">
        <v>358</v>
      </c>
      <c r="K628" s="202" t="n">
        <v>6</v>
      </c>
      <c r="L628" s="201" t="n">
        <v>0</v>
      </c>
      <c r="M628" s="201" t="n">
        <v>0</v>
      </c>
      <c r="N628" s="201" t="s">
        <v>437</v>
      </c>
      <c r="O628" s="62" t="n">
        <v>650393</v>
      </c>
      <c r="P628" s="62" t="str">
        <f aca="false">+VLOOKUP(O628,Hoja5!$B$401:$C$796,2,0)</f>
        <v>_FILIAL TUCUMAN</v>
      </c>
      <c r="Q628" s="204"/>
    </row>
    <row collapsed="false" customFormat="false" customHeight="false" hidden="false" ht="15" outlineLevel="0" r="629">
      <c r="A629" s="201" t="s">
        <v>481</v>
      </c>
      <c r="B629" s="201" t="n">
        <v>650905</v>
      </c>
      <c r="C629" s="201" t="s">
        <v>2800</v>
      </c>
      <c r="D629" s="201" t="s">
        <v>2801</v>
      </c>
      <c r="E629" s="202" t="n">
        <v>2334</v>
      </c>
      <c r="F629" s="201" t="s">
        <v>449</v>
      </c>
      <c r="G629" s="203" t="s">
        <v>45</v>
      </c>
      <c r="H629" s="203" t="s">
        <v>2390</v>
      </c>
      <c r="I629" s="201" t="s">
        <v>2802</v>
      </c>
      <c r="J629" s="201" t="s">
        <v>377</v>
      </c>
      <c r="K629" s="202" t="n">
        <v>6</v>
      </c>
      <c r="L629" s="201" t="n">
        <v>0</v>
      </c>
      <c r="M629" s="201" t="n">
        <v>0</v>
      </c>
      <c r="N629" s="201" t="s">
        <v>437</v>
      </c>
      <c r="O629" s="62" t="n">
        <v>650713</v>
      </c>
      <c r="P629" s="62" t="str">
        <f aca="false">+VLOOKUP(O629,Hoja5!$B$401:$C$796,2,0)</f>
        <v>_FILIAL SALTA</v>
      </c>
      <c r="Q629" s="204"/>
    </row>
    <row collapsed="false" customFormat="false" customHeight="false" hidden="false" ht="15" outlineLevel="0" r="630">
      <c r="A630" s="201" t="s">
        <v>493</v>
      </c>
      <c r="B630" s="201" t="n">
        <v>650906</v>
      </c>
      <c r="C630" s="201" t="s">
        <v>2924</v>
      </c>
      <c r="D630" s="201" t="s">
        <v>449</v>
      </c>
      <c r="E630" s="202" t="n">
        <v>4217</v>
      </c>
      <c r="F630" s="201" t="s">
        <v>449</v>
      </c>
      <c r="G630" s="203" t="s">
        <v>45</v>
      </c>
      <c r="H630" s="203" t="s">
        <v>2390</v>
      </c>
      <c r="I630" s="201" t="s">
        <v>2925</v>
      </c>
      <c r="J630" s="201" t="s">
        <v>346</v>
      </c>
      <c r="K630" s="202" t="n">
        <v>6</v>
      </c>
      <c r="L630" s="201" t="n">
        <v>1</v>
      </c>
      <c r="M630" s="201" t="n">
        <v>17</v>
      </c>
      <c r="N630" s="201" t="s">
        <v>437</v>
      </c>
      <c r="O630" s="62" t="n">
        <f aca="false">+VLOOKUP(B630,Hoja3!$A:$C,2,0)</f>
        <v>650713</v>
      </c>
      <c r="P630" s="62" t="str">
        <f aca="false">+VLOOKUP(O630,Hoja5!$B$401:$C$796,2,0)</f>
        <v>_FILIAL SALTA</v>
      </c>
      <c r="Q630" s="204"/>
    </row>
    <row collapsed="false" customFormat="false" customHeight="false" hidden="false" ht="15" outlineLevel="0" r="631">
      <c r="A631" s="201" t="s">
        <v>482</v>
      </c>
      <c r="B631" s="201" t="n">
        <v>650911</v>
      </c>
      <c r="C631" s="201" t="s">
        <v>2585</v>
      </c>
      <c r="D631" s="201" t="s">
        <v>1996</v>
      </c>
      <c r="E631" s="202" t="n">
        <v>2798</v>
      </c>
      <c r="F631" s="201" t="s">
        <v>449</v>
      </c>
      <c r="G631" s="203" t="s">
        <v>73</v>
      </c>
      <c r="H631" s="203" t="s">
        <v>2024</v>
      </c>
      <c r="I631" s="201" t="s">
        <v>2157</v>
      </c>
      <c r="J631" s="201" t="s">
        <v>209</v>
      </c>
      <c r="K631" s="202" t="n">
        <v>13</v>
      </c>
      <c r="L631" s="201" t="n">
        <v>0</v>
      </c>
      <c r="M631" s="201" t="n">
        <v>8</v>
      </c>
      <c r="N631" s="201" t="s">
        <v>437</v>
      </c>
      <c r="O631" s="62" t="n">
        <f aca="false">+VLOOKUP(B631,Hoja3!$A:$C,2,0)</f>
        <v>650400</v>
      </c>
      <c r="P631" s="62" t="str">
        <f aca="false">+VLOOKUP(O631,Hoja5!$B$401:$C$796,2,0)</f>
        <v>_AUTORIZACIONES INTERIOR SUC. ROSARIO</v>
      </c>
      <c r="Q631" s="204"/>
    </row>
    <row collapsed="false" customFormat="false" customHeight="false" hidden="false" ht="15" outlineLevel="0" r="632">
      <c r="A632" s="201" t="s">
        <v>483</v>
      </c>
      <c r="B632" s="201" t="n">
        <v>650912</v>
      </c>
      <c r="C632" s="201" t="s">
        <v>2121</v>
      </c>
      <c r="D632" s="201" t="s">
        <v>1996</v>
      </c>
      <c r="E632" s="202" t="n">
        <v>3535</v>
      </c>
      <c r="F632" s="201" t="s">
        <v>449</v>
      </c>
      <c r="G632" s="203" t="s">
        <v>73</v>
      </c>
      <c r="H632" s="203" t="s">
        <v>2024</v>
      </c>
      <c r="I632" s="201" t="s">
        <v>2122</v>
      </c>
      <c r="J632" s="201" t="s">
        <v>212</v>
      </c>
      <c r="K632" s="202" t="n">
        <v>13</v>
      </c>
      <c r="L632" s="201" t="n">
        <v>0</v>
      </c>
      <c r="M632" s="201" t="n">
        <v>26</v>
      </c>
      <c r="N632" s="201" t="s">
        <v>437</v>
      </c>
      <c r="O632" s="62" t="n">
        <f aca="false">+VLOOKUP(B632,Hoja3!$A:$C,2,0)</f>
        <v>650400</v>
      </c>
      <c r="P632" s="62" t="str">
        <f aca="false">+VLOOKUP(O632,Hoja5!$B$401:$C$796,2,0)</f>
        <v>_AUTORIZACIONES INTERIOR SUC. ROSARIO</v>
      </c>
      <c r="Q632" s="204"/>
    </row>
    <row collapsed="false" customFormat="false" customHeight="false" hidden="false" ht="15" outlineLevel="0" r="633">
      <c r="A633" s="201" t="s">
        <v>484</v>
      </c>
      <c r="B633" s="201" t="n">
        <v>650913</v>
      </c>
      <c r="C633" s="201" t="s">
        <v>1935</v>
      </c>
      <c r="D633" s="201" t="s">
        <v>1929</v>
      </c>
      <c r="E633" s="202" t="n">
        <v>1214</v>
      </c>
      <c r="F633" s="201" t="s">
        <v>449</v>
      </c>
      <c r="G633" s="203" t="s">
        <v>454</v>
      </c>
      <c r="H633" s="203" t="s">
        <v>1930</v>
      </c>
      <c r="I633" s="201" t="s">
        <v>1936</v>
      </c>
      <c r="J633" s="201" t="s">
        <v>168</v>
      </c>
      <c r="K633" s="202" t="n">
        <v>3</v>
      </c>
      <c r="L633" s="201" t="n">
        <v>0</v>
      </c>
      <c r="M633" s="201" t="n">
        <v>348</v>
      </c>
      <c r="N633" s="201" t="s">
        <v>437</v>
      </c>
      <c r="O633" s="62" t="n">
        <f aca="false">+VLOOKUP(B633,Hoja3!$A:$C,2,0)</f>
        <v>650330</v>
      </c>
      <c r="P633" s="62" t="str">
        <f aca="false">+VLOOKUP(O633,Hoja5!$B$401:$C$796,2,0)</f>
        <v>_FILIAL PERGAMINO</v>
      </c>
      <c r="Q633" s="204"/>
    </row>
    <row collapsed="false" customFormat="false" customHeight="false" hidden="false" ht="15" outlineLevel="0" r="634">
      <c r="A634" s="201" t="s">
        <v>485</v>
      </c>
      <c r="B634" s="201" t="n">
        <v>650914</v>
      </c>
      <c r="C634" s="201" t="s">
        <v>2629</v>
      </c>
      <c r="D634" s="201" t="s">
        <v>1929</v>
      </c>
      <c r="E634" s="202" t="n">
        <v>3104</v>
      </c>
      <c r="F634" s="201" t="s">
        <v>449</v>
      </c>
      <c r="G634" s="203" t="s">
        <v>1941</v>
      </c>
      <c r="H634" s="203" t="s">
        <v>1942</v>
      </c>
      <c r="I634" s="201" t="s">
        <v>2414</v>
      </c>
      <c r="J634" s="201" t="s">
        <v>238</v>
      </c>
      <c r="K634" s="202" t="n">
        <v>2</v>
      </c>
      <c r="L634" s="201" t="n">
        <v>0</v>
      </c>
      <c r="M634" s="201" t="n">
        <v>61</v>
      </c>
      <c r="N634" s="201" t="s">
        <v>437</v>
      </c>
      <c r="O634" s="62" t="n">
        <f aca="false">+VLOOKUP(B634,Hoja3!$A:$C,2,0)</f>
        <v>650070</v>
      </c>
      <c r="P634" s="62" t="str">
        <f aca="false">+VLOOKUP(O634,Hoja5!$B$401:$C$796,2,0)</f>
        <v>_FILIAL TRES ARROYOS</v>
      </c>
      <c r="Q634" s="204"/>
    </row>
    <row collapsed="false" customFormat="false" customHeight="false" hidden="false" ht="15" outlineLevel="0" r="635">
      <c r="A635" s="201" t="s">
        <v>486</v>
      </c>
      <c r="B635" s="201" t="n">
        <v>650916</v>
      </c>
      <c r="C635" s="201" t="s">
        <v>2716</v>
      </c>
      <c r="D635" s="201" t="s">
        <v>1929</v>
      </c>
      <c r="E635" s="202" t="n">
        <v>1354</v>
      </c>
      <c r="F635" s="201" t="s">
        <v>449</v>
      </c>
      <c r="G635" s="203" t="s">
        <v>454</v>
      </c>
      <c r="H635" s="203" t="s">
        <v>1930</v>
      </c>
      <c r="I635" s="201" t="s">
        <v>2717</v>
      </c>
      <c r="J635" s="201" t="s">
        <v>175</v>
      </c>
      <c r="K635" s="202" t="n">
        <v>3</v>
      </c>
      <c r="L635" s="201" t="n">
        <v>0</v>
      </c>
      <c r="M635" s="201" t="n">
        <v>8</v>
      </c>
      <c r="N635" s="201" t="s">
        <v>438</v>
      </c>
      <c r="O635" s="62" t="n">
        <f aca="false">+VLOOKUP(B635,Hoja3!$A:$C,2,0)</f>
        <v>650916</v>
      </c>
      <c r="P635" s="62" t="str">
        <f aca="false">+VLOOKUP(O635,Hoja5!$B$401:$C$796,2,0)</f>
        <v>_FILIAL SAN NICOLAS</v>
      </c>
      <c r="Q635" s="204"/>
    </row>
    <row collapsed="false" customFormat="false" customHeight="false" hidden="false" ht="15" outlineLevel="0" r="636">
      <c r="A636" s="201" t="s">
        <v>2926</v>
      </c>
      <c r="B636" s="201" t="n">
        <v>651573</v>
      </c>
      <c r="C636" s="201" t="s">
        <v>2620</v>
      </c>
      <c r="D636" s="201" t="s">
        <v>2382</v>
      </c>
      <c r="E636" s="202" t="n">
        <v>2081</v>
      </c>
      <c r="F636" s="201" t="s">
        <v>1996</v>
      </c>
      <c r="G636" s="203" t="s">
        <v>2264</v>
      </c>
      <c r="H636" s="203" t="s">
        <v>1946</v>
      </c>
      <c r="I636" s="201" t="s">
        <v>2621</v>
      </c>
      <c r="J636" s="201" t="s">
        <v>353</v>
      </c>
      <c r="K636" s="202" t="n">
        <v>4</v>
      </c>
      <c r="L636" s="201" t="n">
        <v>0</v>
      </c>
      <c r="M636" s="201" t="n">
        <v>0</v>
      </c>
      <c r="N636" s="201" t="s">
        <v>437</v>
      </c>
      <c r="O636" s="62"/>
      <c r="P636" s="62"/>
      <c r="Q636" s="204"/>
    </row>
    <row collapsed="false" customFormat="false" customHeight="false" hidden="false" ht="15" outlineLevel="0" r="637">
      <c r="A637" s="201" t="s">
        <v>2927</v>
      </c>
      <c r="B637" s="201" t="n">
        <v>652573</v>
      </c>
      <c r="C637" s="201" t="s">
        <v>2805</v>
      </c>
      <c r="D637" s="201" t="s">
        <v>2382</v>
      </c>
      <c r="E637" s="202" t="n">
        <v>2085</v>
      </c>
      <c r="F637" s="201" t="s">
        <v>1929</v>
      </c>
      <c r="G637" s="203" t="s">
        <v>2264</v>
      </c>
      <c r="H637" s="203" t="s">
        <v>1946</v>
      </c>
      <c r="I637" s="201" t="s">
        <v>1952</v>
      </c>
      <c r="J637" s="201" t="s">
        <v>316</v>
      </c>
      <c r="K637" s="202" t="n">
        <v>4</v>
      </c>
      <c r="L637" s="201" t="n">
        <v>0</v>
      </c>
      <c r="M637" s="201" t="n">
        <v>0</v>
      </c>
      <c r="N637" s="201" t="s">
        <v>437</v>
      </c>
      <c r="O637" s="62"/>
      <c r="P637" s="62"/>
      <c r="Q637" s="204"/>
    </row>
    <row collapsed="false" customFormat="false" customHeight="false" hidden="false" ht="15" outlineLevel="0" r="638">
      <c r="A638" s="201" t="s">
        <v>540</v>
      </c>
      <c r="B638" s="201" t="n">
        <v>650879</v>
      </c>
      <c r="C638" s="201" t="s">
        <v>2452</v>
      </c>
      <c r="D638" s="201" t="s">
        <v>2020</v>
      </c>
      <c r="E638" s="202" t="n">
        <v>3096</v>
      </c>
      <c r="F638" s="201" t="s">
        <v>449</v>
      </c>
      <c r="G638" s="203" t="s">
        <v>445</v>
      </c>
      <c r="H638" s="203" t="s">
        <v>2179</v>
      </c>
      <c r="I638" s="201" t="s">
        <v>2453</v>
      </c>
      <c r="J638" s="201" t="s">
        <v>356</v>
      </c>
      <c r="K638" s="202" t="n">
        <v>8</v>
      </c>
      <c r="L638" s="201" t="n">
        <v>12</v>
      </c>
      <c r="M638" s="201" t="n">
        <v>12</v>
      </c>
      <c r="N638" s="201" t="s">
        <v>437</v>
      </c>
      <c r="O638" s="62" t="n">
        <f aca="false">+VLOOKUP(B638,Hoja3!$A:$C,2,0)</f>
        <v>650461</v>
      </c>
      <c r="P638" s="62" t="str">
        <f aca="false">+VLOOKUP(O638,Hoja5!$B$401:$C$796,2,0)</f>
        <v>_FILIAL CORDOBA</v>
      </c>
      <c r="Q638" s="204"/>
    </row>
    <row collapsed="false" customFormat="false" customHeight="false" hidden="false" ht="15" outlineLevel="0" r="639">
      <c r="A639" s="201" t="s">
        <v>2928</v>
      </c>
      <c r="B639" s="201" t="n">
        <v>0</v>
      </c>
      <c r="C639" s="201" t="s">
        <v>2015</v>
      </c>
      <c r="D639" s="201" t="s">
        <v>2016</v>
      </c>
      <c r="E639" s="202" t="n">
        <v>1434</v>
      </c>
      <c r="F639" s="201" t="s">
        <v>1929</v>
      </c>
      <c r="G639" s="203" t="s">
        <v>13</v>
      </c>
      <c r="H639" s="203" t="s">
        <v>2017</v>
      </c>
      <c r="I639" s="201" t="s">
        <v>2018</v>
      </c>
      <c r="J639" s="201" t="s">
        <v>116</v>
      </c>
      <c r="K639" s="202" t="n">
        <v>0</v>
      </c>
      <c r="L639" s="201" t="n">
        <v>0</v>
      </c>
      <c r="M639" s="201" t="n">
        <v>0</v>
      </c>
      <c r="N639" s="201" t="s">
        <v>437</v>
      </c>
      <c r="O639" s="62"/>
      <c r="P639" s="62"/>
      <c r="Q639" s="204"/>
    </row>
    <row collapsed="false" customFormat="false" customHeight="false" hidden="false" ht="15" outlineLevel="0" r="640">
      <c r="A640" s="201" t="s">
        <v>2929</v>
      </c>
      <c r="B640" s="201" t="n">
        <v>0</v>
      </c>
      <c r="C640" s="201" t="s">
        <v>2015</v>
      </c>
      <c r="D640" s="201" t="s">
        <v>2016</v>
      </c>
      <c r="E640" s="202" t="n">
        <v>1434</v>
      </c>
      <c r="F640" s="201" t="s">
        <v>1929</v>
      </c>
      <c r="G640" s="203" t="s">
        <v>13</v>
      </c>
      <c r="H640" s="203" t="s">
        <v>2017</v>
      </c>
      <c r="I640" s="201" t="s">
        <v>2018</v>
      </c>
      <c r="J640" s="201" t="s">
        <v>116</v>
      </c>
      <c r="K640" s="202" t="n">
        <v>0</v>
      </c>
      <c r="L640" s="201" t="n">
        <v>0</v>
      </c>
      <c r="M640" s="201" t="n">
        <v>0</v>
      </c>
      <c r="N640" s="201" t="s">
        <v>437</v>
      </c>
      <c r="O640" s="62"/>
      <c r="P640" s="62"/>
      <c r="Q640" s="204"/>
    </row>
    <row collapsed="false" customFormat="false" customHeight="false" hidden="false" ht="15" outlineLevel="0" r="641">
      <c r="A641" s="201" t="s">
        <v>2930</v>
      </c>
      <c r="B641" s="201" t="n">
        <v>0</v>
      </c>
      <c r="C641" s="201" t="s">
        <v>2074</v>
      </c>
      <c r="D641" s="201" t="s">
        <v>1996</v>
      </c>
      <c r="E641" s="202" t="n">
        <v>2153</v>
      </c>
      <c r="F641" s="201" t="s">
        <v>1929</v>
      </c>
      <c r="G641" s="203" t="s">
        <v>73</v>
      </c>
      <c r="H641" s="203" t="s">
        <v>2024</v>
      </c>
      <c r="I641" s="201" t="s">
        <v>2075</v>
      </c>
      <c r="J641" s="201" t="s">
        <v>201</v>
      </c>
      <c r="K641" s="202" t="n">
        <v>13</v>
      </c>
      <c r="L641" s="201" t="n">
        <v>0</v>
      </c>
      <c r="M641" s="201" t="n">
        <v>0</v>
      </c>
      <c r="N641" s="201" t="s">
        <v>437</v>
      </c>
      <c r="O641" s="62"/>
      <c r="P641" s="62"/>
      <c r="Q641" s="204"/>
    </row>
    <row collapsed="false" customFormat="false" customHeight="false" hidden="false" ht="15" outlineLevel="0" r="642">
      <c r="A642" s="201" t="s">
        <v>2931</v>
      </c>
      <c r="B642" s="201" t="n">
        <v>0</v>
      </c>
      <c r="C642" s="201" t="s">
        <v>2074</v>
      </c>
      <c r="D642" s="201" t="s">
        <v>1996</v>
      </c>
      <c r="E642" s="202" t="n">
        <v>2153</v>
      </c>
      <c r="F642" s="201" t="s">
        <v>1929</v>
      </c>
      <c r="G642" s="203" t="s">
        <v>73</v>
      </c>
      <c r="H642" s="203" t="s">
        <v>2024</v>
      </c>
      <c r="I642" s="201" t="s">
        <v>2075</v>
      </c>
      <c r="J642" s="201" t="s">
        <v>201</v>
      </c>
      <c r="K642" s="202" t="n">
        <v>13</v>
      </c>
      <c r="L642" s="201" t="n">
        <v>0</v>
      </c>
      <c r="M642" s="201" t="n">
        <v>0</v>
      </c>
      <c r="N642" s="201" t="s">
        <v>437</v>
      </c>
      <c r="O642" s="62"/>
      <c r="P642" s="62"/>
      <c r="Q642" s="204"/>
    </row>
    <row collapsed="false" customFormat="false" customHeight="false" hidden="false" ht="15" outlineLevel="0" r="643">
      <c r="A643" s="201" t="s">
        <v>2932</v>
      </c>
      <c r="B643" s="201" t="n">
        <v>0</v>
      </c>
      <c r="C643" s="201" t="s">
        <v>2462</v>
      </c>
      <c r="D643" s="201" t="s">
        <v>2463</v>
      </c>
      <c r="E643" s="202" t="n">
        <v>1973</v>
      </c>
      <c r="F643" s="201" t="s">
        <v>1929</v>
      </c>
      <c r="G643" s="203" t="s">
        <v>448</v>
      </c>
      <c r="H643" s="203" t="s">
        <v>2425</v>
      </c>
      <c r="I643" s="201" t="s">
        <v>2464</v>
      </c>
      <c r="J643" s="201" t="s">
        <v>397</v>
      </c>
      <c r="K643" s="202" t="n">
        <v>12</v>
      </c>
      <c r="L643" s="201" t="n">
        <v>0</v>
      </c>
      <c r="M643" s="201" t="n">
        <v>0</v>
      </c>
      <c r="N643" s="201" t="s">
        <v>437</v>
      </c>
      <c r="O643" s="62"/>
      <c r="P643" s="62"/>
      <c r="Q643" s="204"/>
    </row>
    <row collapsed="false" customFormat="false" customHeight="false" hidden="false" ht="15" outlineLevel="0" r="644">
      <c r="A644" s="62" t="s">
        <v>2933</v>
      </c>
      <c r="B644" s="201" t="n">
        <v>650917</v>
      </c>
      <c r="C644" s="201"/>
      <c r="D644" s="201"/>
      <c r="E644" s="202"/>
      <c r="F644" s="201"/>
      <c r="G644" s="203" t="s">
        <v>446</v>
      </c>
      <c r="H644" s="203" t="s">
        <v>2046</v>
      </c>
      <c r="I644" s="201"/>
      <c r="J644" s="201"/>
      <c r="K644" s="202"/>
      <c r="L644" s="201"/>
      <c r="M644" s="201" t="n">
        <v>358</v>
      </c>
      <c r="N644" s="201" t="s">
        <v>437</v>
      </c>
      <c r="O644" s="62" t="n">
        <v>650188</v>
      </c>
      <c r="P644" s="62" t="s">
        <v>2934</v>
      </c>
      <c r="Q644" s="204" t="s">
        <v>2048</v>
      </c>
    </row>
    <row collapsed="false" customFormat="false" customHeight="false" hidden="false" ht="15" outlineLevel="0" r="645">
      <c r="A645" s="62" t="s">
        <v>1864</v>
      </c>
      <c r="B645" s="201" t="n">
        <v>650919</v>
      </c>
      <c r="C645" s="201"/>
      <c r="D645" s="201"/>
      <c r="E645" s="202"/>
      <c r="F645" s="201"/>
      <c r="G645" s="203" t="s">
        <v>454</v>
      </c>
      <c r="H645" s="203" t="s">
        <v>1930</v>
      </c>
      <c r="I645" s="201"/>
      <c r="J645" s="201"/>
      <c r="K645" s="202"/>
      <c r="L645" s="201"/>
      <c r="M645" s="201" t="n">
        <v>269</v>
      </c>
      <c r="N645" s="201" t="s">
        <v>437</v>
      </c>
      <c r="O645" s="62" t="n">
        <v>650330</v>
      </c>
      <c r="P645" s="62" t="s">
        <v>2935</v>
      </c>
      <c r="Q645" s="204"/>
    </row>
    <row collapsed="false" customFormat="false" customHeight="false" hidden="false" ht="15" outlineLevel="0" r="646">
      <c r="A646" s="62" t="s">
        <v>1874</v>
      </c>
      <c r="B646" s="201" t="n">
        <v>650896</v>
      </c>
      <c r="C646" s="201"/>
      <c r="D646" s="201"/>
      <c r="E646" s="202"/>
      <c r="F646" s="201"/>
      <c r="G646" s="203" t="s">
        <v>466</v>
      </c>
      <c r="H646" s="203" t="s">
        <v>2369</v>
      </c>
      <c r="I646" s="201"/>
      <c r="J646" s="201"/>
      <c r="K646" s="202"/>
      <c r="L646" s="201" t="n">
        <v>0</v>
      </c>
      <c r="M646" s="201" t="n">
        <v>3</v>
      </c>
      <c r="N646" s="201" t="s">
        <v>437</v>
      </c>
      <c r="O646" s="62" t="n">
        <v>650616</v>
      </c>
      <c r="P646" s="62"/>
      <c r="Q646" s="204"/>
    </row>
  </sheetData>
  <autoFilter ref="A1:Q64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9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A17" activeCellId="0" pane="topLeft" sqref="A17"/>
    </sheetView>
  </sheetViews>
  <sheetFormatPr defaultRowHeight="15"/>
  <cols>
    <col collapsed="false" hidden="false" max="1" min="1" style="0" width="74.4234693877551"/>
    <col collapsed="false" hidden="false" max="2" min="2" style="0" width="10.7295918367347"/>
    <col collapsed="false" hidden="false" max="3" min="3" style="0" width="20.8622448979592"/>
    <col collapsed="false" hidden="false" max="5" min="4" style="0" width="31.0051020408163"/>
    <col collapsed="false" hidden="false" max="7" min="6" style="0" width="10.7295918367347"/>
    <col collapsed="false" hidden="false" max="8" min="8" style="0" width="20.8622448979592"/>
    <col collapsed="false" hidden="false" max="1025" min="9" style="0" width="10.7295918367347"/>
  </cols>
  <sheetData>
    <row collapsed="false" customFormat="false" customHeight="false" hidden="false" ht="15" outlineLevel="0" r="2">
      <c r="A2" s="201" t="s">
        <v>544</v>
      </c>
      <c r="B2" s="201" t="n">
        <v>650201</v>
      </c>
      <c r="C2" s="201" t="s">
        <v>2205</v>
      </c>
      <c r="D2" s="203" t="s">
        <v>439</v>
      </c>
      <c r="E2" s="203" t="s">
        <v>1942</v>
      </c>
      <c r="F2" s="201" t="s">
        <v>437</v>
      </c>
      <c r="G2" s="62" t="n">
        <f aca="false">+VLOOKUP(B2,Hoja3!$A:$C,2,0)</f>
        <v>650321</v>
      </c>
      <c r="H2" s="62" t="str">
        <f aca="false">+VLOOKUP(G2,Hoja5!$B$401:$C$796,2,0)</f>
        <v>_FILIAL BAHIA BLANCA</v>
      </c>
      <c r="I2" s="204"/>
    </row>
    <row collapsed="false" customFormat="false" customHeight="false" hidden="false" ht="15" outlineLevel="0" r="3">
      <c r="A3" s="201" t="s">
        <v>572</v>
      </c>
      <c r="B3" s="201" t="n">
        <v>650199</v>
      </c>
      <c r="C3" s="201" t="s">
        <v>2200</v>
      </c>
      <c r="D3" s="203" t="s">
        <v>439</v>
      </c>
      <c r="E3" s="203" t="s">
        <v>1942</v>
      </c>
      <c r="F3" s="201" t="s">
        <v>437</v>
      </c>
      <c r="G3" s="62" t="n">
        <f aca="false">+VLOOKUP(B3,Hoja3!$A:$C,2,0)</f>
        <v>650321</v>
      </c>
      <c r="H3" s="62" t="str">
        <f aca="false">+VLOOKUP(G3,Hoja5!$B$401:$C$796,2,0)</f>
        <v>_FILIAL BAHIA BLANCA</v>
      </c>
      <c r="I3" s="204"/>
    </row>
    <row collapsed="false" customFormat="false" customHeight="false" hidden="false" ht="15" outlineLevel="0" r="4">
      <c r="A4" s="201" t="s">
        <v>658</v>
      </c>
      <c r="B4" s="201" t="n">
        <v>650336</v>
      </c>
      <c r="C4" s="201" t="s">
        <v>2330</v>
      </c>
      <c r="D4" s="203" t="s">
        <v>439</v>
      </c>
      <c r="E4" s="203" t="s">
        <v>1930</v>
      </c>
      <c r="F4" s="201" t="s">
        <v>437</v>
      </c>
      <c r="G4" s="62" t="n">
        <f aca="false">+VLOOKUP(B4,Hoja3!$A:$C,2,0)</f>
        <v>650744</v>
      </c>
      <c r="H4" s="62" t="str">
        <f aca="false">+VLOOKUP(G4,Hoja5!$B$401:$C$796,2,0)</f>
        <v>_FILIAL JUNIN</v>
      </c>
      <c r="I4" s="204"/>
    </row>
    <row collapsed="false" customFormat="false" customHeight="false" hidden="false" ht="15" outlineLevel="0" r="5">
      <c r="A5" s="201" t="s">
        <v>2321</v>
      </c>
      <c r="B5" s="201" t="n">
        <v>650328</v>
      </c>
      <c r="C5" s="201" t="s">
        <v>2322</v>
      </c>
      <c r="D5" s="203" t="s">
        <v>439</v>
      </c>
      <c r="E5" s="203" t="s">
        <v>1930</v>
      </c>
      <c r="F5" s="201" t="s">
        <v>437</v>
      </c>
      <c r="G5" s="62" t="n">
        <v>650744</v>
      </c>
      <c r="H5" s="62"/>
      <c r="I5" s="204"/>
    </row>
    <row collapsed="false" customFormat="false" customHeight="false" hidden="false" ht="15" outlineLevel="0" r="6">
      <c r="A6" s="201" t="s">
        <v>521</v>
      </c>
      <c r="B6" s="201" t="n">
        <v>650866</v>
      </c>
      <c r="C6" s="201" t="s">
        <v>2909</v>
      </c>
      <c r="D6" s="203" t="s">
        <v>439</v>
      </c>
      <c r="E6" s="203" t="s">
        <v>1938</v>
      </c>
      <c r="F6" s="201" t="s">
        <v>437</v>
      </c>
      <c r="G6" s="62" t="n">
        <f aca="false">+VLOOKUP(B6,Hoja3!$A:$C,2,0)</f>
        <v>650226</v>
      </c>
      <c r="H6" s="62" t="str">
        <f aca="false">+VLOOKUP(G6,Hoja5!$B$401:$C$796,2,0)</f>
        <v>_FILIAL SANTA ROSA</v>
      </c>
      <c r="I6" s="204"/>
    </row>
    <row collapsed="false" customFormat="false" customHeight="false" hidden="false" ht="15" outlineLevel="0" r="7">
      <c r="A7" s="201" t="s">
        <v>602</v>
      </c>
      <c r="B7" s="201" t="n">
        <v>650867</v>
      </c>
      <c r="C7" s="201" t="s">
        <v>2737</v>
      </c>
      <c r="D7" s="203" t="s">
        <v>439</v>
      </c>
      <c r="E7" s="203" t="s">
        <v>1938</v>
      </c>
      <c r="F7" s="201" t="s">
        <v>437</v>
      </c>
      <c r="G7" s="62" t="n">
        <f aca="false">+VLOOKUP(B7,Hoja3!$A:$C,2,0)</f>
        <v>650226</v>
      </c>
      <c r="H7" s="62" t="str">
        <f aca="false">+VLOOKUP(G7,Hoja5!$B$401:$C$796,2,0)</f>
        <v>_FILIAL SANTA ROSA</v>
      </c>
      <c r="I7" s="204"/>
    </row>
    <row collapsed="false" customFormat="false" customHeight="false" hidden="false" ht="15" outlineLevel="0" r="8">
      <c r="A8" s="201" t="s">
        <v>496</v>
      </c>
      <c r="B8" s="201" t="n">
        <v>650340</v>
      </c>
      <c r="C8" s="201" t="s">
        <v>2332</v>
      </c>
      <c r="D8" s="203" t="s">
        <v>439</v>
      </c>
      <c r="E8" s="203" t="s">
        <v>1930</v>
      </c>
      <c r="F8" s="201" t="s">
        <v>437</v>
      </c>
      <c r="G8" s="62" t="n">
        <f aca="false">+VLOOKUP(B8,Hoja3!$A:$C,2,0)</f>
        <v>650744</v>
      </c>
      <c r="H8" s="62" t="str">
        <f aca="false">+VLOOKUP(G8,Hoja5!$B$401:$C$796,2,0)</f>
        <v>_FILIAL JUNIN</v>
      </c>
      <c r="I8" s="204"/>
    </row>
    <row collapsed="false" customFormat="false" customHeight="false" hidden="false" ht="15" outlineLevel="0" r="9">
      <c r="A9" s="201" t="s">
        <v>2664</v>
      </c>
      <c r="B9" s="201" t="n">
        <v>650598</v>
      </c>
      <c r="C9" s="201" t="s">
        <v>2665</v>
      </c>
      <c r="D9" s="203" t="s">
        <v>439</v>
      </c>
      <c r="E9" s="203" t="s">
        <v>1946</v>
      </c>
      <c r="F9" s="201" t="s">
        <v>437</v>
      </c>
      <c r="G9" s="62"/>
      <c r="H9" s="62"/>
      <c r="I9" s="204"/>
    </row>
    <row collapsed="false" customFormat="true" customHeight="true" hidden="false" ht="15.75" outlineLevel="0" r="12" s="217">
      <c r="A12" s="215" t="s">
        <v>438</v>
      </c>
      <c r="B12" s="216" t="n">
        <v>3</v>
      </c>
    </row>
    <row collapsed="false" customFormat="true" customHeight="true" hidden="false" ht="15.75" outlineLevel="0" r="13" s="217">
      <c r="A13" s="218" t="s">
        <v>2936</v>
      </c>
      <c r="B13" s="219"/>
    </row>
    <row collapsed="false" customFormat="true" customHeight="true" hidden="false" ht="15.75" outlineLevel="0" r="14" s="217">
      <c r="A14" s="218" t="s">
        <v>2937</v>
      </c>
      <c r="B14" s="219"/>
    </row>
    <row collapsed="false" customFormat="true" customHeight="true" hidden="false" ht="15.75" outlineLevel="0" r="15" s="217">
      <c r="A15" s="218" t="s">
        <v>2938</v>
      </c>
      <c r="B15" s="219"/>
    </row>
    <row collapsed="false" customFormat="true" customHeight="true" hidden="false" ht="15.75" outlineLevel="0" r="16" s="217">
      <c r="A16" s="215" t="s">
        <v>437</v>
      </c>
      <c r="B16" s="216" t="n">
        <f aca="false">+COUNTA(A17:A39)</f>
        <v>23</v>
      </c>
    </row>
    <row collapsed="false" customFormat="true" customHeight="true" hidden="false" ht="15.75" outlineLevel="0" r="17" s="217">
      <c r="A17" s="220" t="s">
        <v>567</v>
      </c>
      <c r="B17" s="221"/>
    </row>
    <row collapsed="false" customFormat="true" customHeight="true" hidden="false" ht="15.75" outlineLevel="0" r="18" s="217">
      <c r="A18" s="220" t="s">
        <v>774</v>
      </c>
      <c r="B18" s="221"/>
    </row>
    <row collapsed="false" customFormat="true" customHeight="true" hidden="false" ht="15.75" outlineLevel="0" r="19" s="217">
      <c r="A19" s="220" t="s">
        <v>742</v>
      </c>
      <c r="B19" s="221"/>
    </row>
    <row collapsed="false" customFormat="true" customHeight="true" hidden="false" ht="15.75" outlineLevel="0" r="20" s="217">
      <c r="A20" s="220" t="s">
        <v>642</v>
      </c>
      <c r="B20" s="221"/>
    </row>
    <row collapsed="false" customFormat="true" customHeight="true" hidden="false" ht="15.75" outlineLevel="0" r="21" s="217">
      <c r="A21" s="220" t="s">
        <v>569</v>
      </c>
      <c r="B21" s="221"/>
    </row>
    <row collapsed="false" customFormat="false" customHeight="true" hidden="false" ht="15.75" outlineLevel="0" r="22">
      <c r="A22" s="220" t="s">
        <v>552</v>
      </c>
      <c r="B22" s="219"/>
    </row>
    <row collapsed="false" customFormat="false" customHeight="true" hidden="false" ht="15.75" outlineLevel="0" r="23">
      <c r="A23" s="220" t="s">
        <v>708</v>
      </c>
      <c r="B23" s="219"/>
    </row>
    <row collapsed="false" customFormat="false" customHeight="true" hidden="false" ht="15.75" outlineLevel="0" r="24">
      <c r="A24" s="220" t="s">
        <v>616</v>
      </c>
      <c r="B24" s="219"/>
    </row>
    <row collapsed="false" customFormat="false" customHeight="true" hidden="false" ht="15.75" outlineLevel="0" r="25">
      <c r="A25" s="220" t="s">
        <v>513</v>
      </c>
      <c r="B25" s="219"/>
    </row>
    <row collapsed="false" customFormat="false" customHeight="true" hidden="false" ht="15.75" outlineLevel="0" r="26">
      <c r="A26" s="220" t="s">
        <v>622</v>
      </c>
      <c r="B26" s="219"/>
    </row>
    <row collapsed="false" customFormat="false" customHeight="true" hidden="false" ht="15.75" outlineLevel="0" r="27">
      <c r="A27" s="220" t="s">
        <v>654</v>
      </c>
      <c r="B27" s="219"/>
    </row>
    <row collapsed="false" customFormat="false" customHeight="true" hidden="false" ht="15.75" outlineLevel="0" r="28">
      <c r="A28" s="220" t="s">
        <v>613</v>
      </c>
      <c r="B28" s="219"/>
    </row>
    <row collapsed="false" customFormat="false" customHeight="true" hidden="false" ht="15.75" outlineLevel="0" r="29">
      <c r="A29" s="220" t="s">
        <v>646</v>
      </c>
      <c r="B29" s="219"/>
    </row>
    <row collapsed="false" customFormat="false" customHeight="true" hidden="false" ht="15.75" outlineLevel="0" r="30">
      <c r="A30" s="220" t="s">
        <v>600</v>
      </c>
      <c r="B30" s="219"/>
    </row>
    <row collapsed="false" customFormat="false" customHeight="true" hidden="false" ht="15.75" outlineLevel="0" r="31">
      <c r="A31" s="220" t="s">
        <v>725</v>
      </c>
      <c r="B31" s="219"/>
    </row>
    <row collapsed="false" customFormat="false" customHeight="true" hidden="false" ht="15.75" outlineLevel="0" r="32">
      <c r="A32" s="222" t="s">
        <v>544</v>
      </c>
      <c r="B32" s="223"/>
    </row>
    <row collapsed="false" customFormat="false" customHeight="true" hidden="false" ht="15.75" outlineLevel="0" r="33">
      <c r="A33" s="222" t="s">
        <v>572</v>
      </c>
      <c r="B33" s="223"/>
    </row>
    <row collapsed="false" customFormat="false" customHeight="true" hidden="false" ht="15.75" outlineLevel="0" r="34">
      <c r="A34" s="222" t="s">
        <v>658</v>
      </c>
      <c r="B34" s="223"/>
    </row>
    <row collapsed="false" customFormat="false" customHeight="true" hidden="false" ht="15.75" outlineLevel="0" r="35">
      <c r="A35" s="222" t="s">
        <v>2321</v>
      </c>
      <c r="B35" s="223"/>
    </row>
    <row collapsed="false" customFormat="false" customHeight="true" hidden="false" ht="15.75" outlineLevel="0" r="36">
      <c r="A36" s="222" t="s">
        <v>521</v>
      </c>
      <c r="B36" s="223"/>
    </row>
    <row collapsed="false" customFormat="false" customHeight="true" hidden="false" ht="15.75" outlineLevel="0" r="37">
      <c r="A37" s="222" t="s">
        <v>602</v>
      </c>
      <c r="B37" s="223"/>
    </row>
    <row collapsed="false" customFormat="false" customHeight="true" hidden="false" ht="15.75" outlineLevel="0" r="38">
      <c r="A38" s="222" t="s">
        <v>496</v>
      </c>
      <c r="B38" s="223"/>
    </row>
    <row collapsed="false" customFormat="false" customHeight="true" hidden="false" ht="15.75" outlineLevel="0" r="39">
      <c r="A39" s="222" t="s">
        <v>2664</v>
      </c>
      <c r="B39" s="2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6" activeCellId="0" pane="topLeft" sqref="C26"/>
    </sheetView>
  </sheetViews>
  <sheetFormatPr defaultRowHeight="15"/>
  <cols>
    <col collapsed="false" hidden="false" max="1" min="1" style="0" width="54.2857142857143"/>
    <col collapsed="false" hidden="false" max="2" min="2" style="0" width="6.14795918367347"/>
    <col collapsed="false" hidden="false" max="1025" min="3" style="0" width="10.7295918367347"/>
  </cols>
  <sheetData>
    <row collapsed="false" customFormat="false" customHeight="false" hidden="false" ht="15" outlineLevel="0" r="1">
      <c r="A1" s="224" t="s">
        <v>2939</v>
      </c>
      <c r="B1" s="224" t="n">
        <v>650657</v>
      </c>
      <c r="C1" s="225" t="n">
        <v>650044</v>
      </c>
    </row>
    <row collapsed="false" customFormat="false" customHeight="false" hidden="false" ht="15" outlineLevel="0" r="2">
      <c r="A2" s="224" t="s">
        <v>2940</v>
      </c>
      <c r="B2" s="224" t="n">
        <v>650274</v>
      </c>
      <c r="C2" s="225" t="n">
        <v>650044</v>
      </c>
    </row>
    <row collapsed="false" customFormat="false" customHeight="false" hidden="false" ht="15" outlineLevel="0" r="3">
      <c r="A3" s="224" t="s">
        <v>2941</v>
      </c>
      <c r="B3" s="224" t="n">
        <v>650353</v>
      </c>
      <c r="C3" s="225" t="n">
        <v>650044</v>
      </c>
    </row>
    <row collapsed="false" customFormat="false" customHeight="false" hidden="false" ht="15" outlineLevel="0" r="4">
      <c r="A4" s="224" t="s">
        <v>2942</v>
      </c>
      <c r="B4" s="224" t="n">
        <v>650212</v>
      </c>
      <c r="C4" s="225" t="n">
        <v>650044</v>
      </c>
    </row>
    <row collapsed="false" customFormat="false" customHeight="false" hidden="false" ht="15" outlineLevel="0" r="5">
      <c r="A5" s="224" t="s">
        <v>2943</v>
      </c>
      <c r="B5" s="224" t="n">
        <v>650046</v>
      </c>
      <c r="C5" s="225" t="n">
        <v>650044</v>
      </c>
    </row>
    <row collapsed="false" customFormat="false" customHeight="false" hidden="false" ht="15" outlineLevel="0" r="6">
      <c r="A6" s="224" t="s">
        <v>2654</v>
      </c>
      <c r="B6" s="224" t="n">
        <v>650044</v>
      </c>
      <c r="C6" s="225" t="n">
        <v>650044</v>
      </c>
    </row>
    <row collapsed="false" customFormat="false" customHeight="false" hidden="false" ht="15" outlineLevel="0" r="7">
      <c r="A7" s="224" t="s">
        <v>2944</v>
      </c>
      <c r="B7" s="224" t="n">
        <v>650798</v>
      </c>
      <c r="C7" s="225" t="n">
        <v>650048</v>
      </c>
    </row>
    <row collapsed="false" customFormat="false" customHeight="false" hidden="false" ht="15" outlineLevel="0" r="8">
      <c r="A8" s="224" t="s">
        <v>2945</v>
      </c>
      <c r="B8" s="224" t="n">
        <v>650048</v>
      </c>
      <c r="C8" s="225" t="n">
        <v>650048</v>
      </c>
    </row>
    <row collapsed="false" customFormat="false" customHeight="false" hidden="false" ht="15" outlineLevel="0" r="9">
      <c r="A9" s="224" t="s">
        <v>2946</v>
      </c>
      <c r="B9" s="224" t="n">
        <v>650577</v>
      </c>
      <c r="C9" s="225" t="n">
        <v>650070</v>
      </c>
    </row>
    <row collapsed="false" customFormat="false" customHeight="false" hidden="false" ht="15" outlineLevel="0" r="10">
      <c r="A10" s="224" t="s">
        <v>2947</v>
      </c>
      <c r="B10" s="224" t="n">
        <v>650362</v>
      </c>
      <c r="C10" s="225" t="n">
        <v>650070</v>
      </c>
    </row>
    <row collapsed="false" customFormat="false" customHeight="false" hidden="false" ht="15" outlineLevel="0" r="11">
      <c r="A11" s="224" t="s">
        <v>2948</v>
      </c>
      <c r="B11" s="224" t="n">
        <v>650677</v>
      </c>
      <c r="C11" s="225" t="n">
        <v>650070</v>
      </c>
    </row>
    <row collapsed="false" customFormat="false" customHeight="false" hidden="false" ht="15" outlineLevel="0" r="12">
      <c r="A12" s="224" t="s">
        <v>2949</v>
      </c>
      <c r="B12" s="224" t="n">
        <v>650557</v>
      </c>
      <c r="C12" s="225" t="n">
        <v>650070</v>
      </c>
    </row>
    <row collapsed="false" customFormat="false" customHeight="false" hidden="false" ht="15" outlineLevel="0" r="13">
      <c r="A13" s="224" t="s">
        <v>2950</v>
      </c>
      <c r="B13" s="224" t="n">
        <v>650070</v>
      </c>
      <c r="C13" s="225" t="n">
        <v>650070</v>
      </c>
    </row>
    <row collapsed="false" customFormat="false" customHeight="false" hidden="false" ht="15" outlineLevel="0" r="14">
      <c r="A14" s="224" t="s">
        <v>2951</v>
      </c>
      <c r="B14" s="224" t="n">
        <v>650068</v>
      </c>
      <c r="C14" s="225" t="n">
        <v>650070</v>
      </c>
    </row>
    <row collapsed="false" customFormat="false" customHeight="false" hidden="false" ht="15" outlineLevel="0" r="15">
      <c r="A15" s="224" t="s">
        <v>2952</v>
      </c>
      <c r="B15" s="224" t="n">
        <v>650071</v>
      </c>
      <c r="C15" s="225" t="n">
        <v>650071</v>
      </c>
    </row>
    <row collapsed="false" customFormat="false" customHeight="false" hidden="false" ht="15" outlineLevel="0" r="16">
      <c r="A16" s="224" t="s">
        <v>2953</v>
      </c>
      <c r="B16" s="224" t="n">
        <v>650098</v>
      </c>
      <c r="C16" s="225" t="n">
        <v>650098</v>
      </c>
    </row>
    <row collapsed="false" customFormat="false" customHeight="false" hidden="false" ht="15" outlineLevel="0" r="17">
      <c r="A17" s="224" t="s">
        <v>2954</v>
      </c>
      <c r="B17" s="224" t="n">
        <v>650448</v>
      </c>
      <c r="C17" s="225" t="n">
        <v>650171</v>
      </c>
    </row>
    <row collapsed="false" customFormat="false" customHeight="false" hidden="false" ht="15" outlineLevel="0" r="18">
      <c r="A18" s="224" t="s">
        <v>2955</v>
      </c>
      <c r="B18" s="224" t="n">
        <v>650176</v>
      </c>
      <c r="C18" s="225" t="n">
        <v>650171</v>
      </c>
    </row>
    <row collapsed="false" customFormat="false" customHeight="false" hidden="false" ht="15" outlineLevel="0" r="19">
      <c r="A19" s="224" t="s">
        <v>2956</v>
      </c>
      <c r="B19" s="224" t="n">
        <v>650742</v>
      </c>
      <c r="C19" s="225" t="n">
        <v>650171</v>
      </c>
    </row>
    <row collapsed="false" customFormat="false" customHeight="false" hidden="false" ht="15" outlineLevel="0" r="20">
      <c r="A20" s="224" t="s">
        <v>2957</v>
      </c>
      <c r="B20" s="224" t="n">
        <v>650455</v>
      </c>
      <c r="C20" s="225" t="n">
        <v>650171</v>
      </c>
    </row>
    <row collapsed="false" customFormat="false" customHeight="false" hidden="false" ht="15" outlineLevel="0" r="21">
      <c r="A21" s="224" t="s">
        <v>2958</v>
      </c>
      <c r="B21" s="224" t="n">
        <v>650091</v>
      </c>
      <c r="C21" s="225" t="n">
        <v>650171</v>
      </c>
    </row>
    <row collapsed="false" customFormat="false" customHeight="false" hidden="false" ht="15" outlineLevel="0" r="22">
      <c r="A22" s="224" t="s">
        <v>2959</v>
      </c>
      <c r="B22" s="224" t="n">
        <v>650108</v>
      </c>
      <c r="C22" s="225" t="n">
        <v>650171</v>
      </c>
    </row>
    <row collapsed="false" customFormat="false" customHeight="false" hidden="false" ht="15" outlineLevel="0" r="23">
      <c r="A23" s="224" t="s">
        <v>2960</v>
      </c>
      <c r="B23" s="224" t="n">
        <v>650816</v>
      </c>
      <c r="C23" s="225" t="n">
        <v>650171</v>
      </c>
    </row>
    <row collapsed="false" customFormat="false" customHeight="false" hidden="false" ht="15" outlineLevel="0" r="24">
      <c r="A24" s="224" t="s">
        <v>2961</v>
      </c>
      <c r="B24" s="224" t="n">
        <v>650128</v>
      </c>
      <c r="C24" s="225" t="n">
        <v>650171</v>
      </c>
    </row>
    <row collapsed="false" customFormat="false" customHeight="false" hidden="false" ht="15" outlineLevel="0" r="25">
      <c r="A25" s="224" t="s">
        <v>2962</v>
      </c>
      <c r="B25" s="224" t="n">
        <v>650819</v>
      </c>
      <c r="C25" s="225" t="n">
        <v>650171</v>
      </c>
    </row>
    <row collapsed="false" customFormat="false" customHeight="false" hidden="false" ht="15" outlineLevel="0" r="26">
      <c r="A26" s="224" t="s">
        <v>2963</v>
      </c>
      <c r="B26" s="224" t="n">
        <v>650171</v>
      </c>
      <c r="C26" s="225" t="n">
        <v>650171</v>
      </c>
    </row>
    <row collapsed="false" customFormat="false" customHeight="false" hidden="false" ht="15" outlineLevel="0" r="27">
      <c r="A27" s="224" t="s">
        <v>2964</v>
      </c>
      <c r="B27" s="224" t="n">
        <v>650236</v>
      </c>
      <c r="C27" s="225" t="n">
        <v>650171</v>
      </c>
    </row>
    <row collapsed="false" customFormat="false" customHeight="false" hidden="false" ht="15" outlineLevel="0" r="28">
      <c r="A28" s="224" t="s">
        <v>2965</v>
      </c>
      <c r="B28" s="224" t="n">
        <v>650105</v>
      </c>
      <c r="C28" s="225" t="n">
        <v>650171</v>
      </c>
    </row>
    <row collapsed="false" customFormat="false" customHeight="false" hidden="false" ht="15" outlineLevel="0" r="29">
      <c r="A29" s="224" t="s">
        <v>2966</v>
      </c>
      <c r="B29" s="224" t="n">
        <v>650080</v>
      </c>
      <c r="C29" s="225" t="n">
        <v>650171</v>
      </c>
    </row>
    <row collapsed="false" customFormat="false" customHeight="false" hidden="false" ht="15" outlineLevel="0" r="30">
      <c r="A30" s="224" t="s">
        <v>2967</v>
      </c>
      <c r="B30" s="224" t="n">
        <v>650115</v>
      </c>
      <c r="C30" s="225" t="n">
        <v>650171</v>
      </c>
    </row>
    <row collapsed="false" customFormat="false" customHeight="false" hidden="false" ht="15" outlineLevel="0" r="31">
      <c r="A31" s="224" t="s">
        <v>2968</v>
      </c>
      <c r="B31" s="224" t="n">
        <v>650814</v>
      </c>
      <c r="C31" s="225" t="n">
        <v>650175</v>
      </c>
    </row>
    <row collapsed="false" customFormat="false" customHeight="false" hidden="false" ht="15" outlineLevel="0" r="32">
      <c r="A32" s="224" t="s">
        <v>2969</v>
      </c>
      <c r="B32" s="224" t="n">
        <v>650322</v>
      </c>
      <c r="C32" s="225" t="n">
        <v>650175</v>
      </c>
    </row>
    <row collapsed="false" customFormat="false" customHeight="false" hidden="false" ht="15" outlineLevel="0" r="33">
      <c r="A33" s="224" t="s">
        <v>2970</v>
      </c>
      <c r="B33" s="224" t="n">
        <v>650153</v>
      </c>
      <c r="C33" s="225" t="n">
        <v>650175</v>
      </c>
    </row>
    <row collapsed="false" customFormat="false" customHeight="false" hidden="false" ht="15" outlineLevel="0" r="34">
      <c r="A34" s="224" t="s">
        <v>2971</v>
      </c>
      <c r="B34" s="224" t="n">
        <v>650175</v>
      </c>
      <c r="C34" s="225" t="n">
        <v>650175</v>
      </c>
    </row>
    <row collapsed="false" customFormat="false" customHeight="false" hidden="false" ht="15" outlineLevel="0" r="35">
      <c r="A35" s="224" t="s">
        <v>2972</v>
      </c>
      <c r="B35" s="224" t="n">
        <v>650542</v>
      </c>
      <c r="C35" s="225" t="n">
        <v>650188</v>
      </c>
    </row>
    <row collapsed="false" customFormat="false" customHeight="false" hidden="false" ht="15" outlineLevel="0" r="36">
      <c r="A36" s="224" t="s">
        <v>2973</v>
      </c>
      <c r="B36" s="224" t="n">
        <v>650731</v>
      </c>
      <c r="C36" s="225" t="n">
        <v>650188</v>
      </c>
    </row>
    <row collapsed="false" customFormat="false" customHeight="false" hidden="false" ht="15" outlineLevel="0" r="37">
      <c r="A37" s="224" t="s">
        <v>2974</v>
      </c>
      <c r="B37" s="224" t="n">
        <v>650335</v>
      </c>
      <c r="C37" s="225" t="n">
        <v>650188</v>
      </c>
    </row>
    <row collapsed="false" customFormat="false" customHeight="false" hidden="false" ht="15" outlineLevel="0" r="38">
      <c r="A38" s="224" t="s">
        <v>2975</v>
      </c>
      <c r="B38" s="224" t="n">
        <v>650157</v>
      </c>
      <c r="C38" s="225" t="n">
        <v>650188</v>
      </c>
    </row>
    <row collapsed="false" customFormat="false" customHeight="false" hidden="false" ht="15" outlineLevel="0" r="39">
      <c r="A39" s="224" t="s">
        <v>2976</v>
      </c>
      <c r="B39" s="224" t="n">
        <v>650191</v>
      </c>
      <c r="C39" s="225" t="n">
        <v>650188</v>
      </c>
    </row>
    <row collapsed="false" customFormat="false" customHeight="false" hidden="false" ht="15" outlineLevel="0" r="40">
      <c r="A40" s="224" t="s">
        <v>2977</v>
      </c>
      <c r="B40" s="224" t="n">
        <v>650218</v>
      </c>
      <c r="C40" s="225" t="n">
        <v>650188</v>
      </c>
    </row>
    <row collapsed="false" customFormat="false" customHeight="false" hidden="false" ht="15" outlineLevel="0" r="41">
      <c r="A41" s="224" t="s">
        <v>2978</v>
      </c>
      <c r="B41" s="224" t="n">
        <v>650876</v>
      </c>
      <c r="C41" s="225" t="n">
        <v>650188</v>
      </c>
    </row>
    <row collapsed="false" customFormat="false" customHeight="false" hidden="false" ht="15" outlineLevel="0" r="42">
      <c r="A42" s="224" t="s">
        <v>2934</v>
      </c>
      <c r="B42" s="224" t="n">
        <v>650188</v>
      </c>
      <c r="C42" s="225" t="n">
        <v>650188</v>
      </c>
    </row>
    <row collapsed="false" customFormat="false" customHeight="false" hidden="false" ht="15" outlineLevel="0" r="43">
      <c r="A43" s="224" t="s">
        <v>2979</v>
      </c>
      <c r="B43" s="224" t="n">
        <v>650101</v>
      </c>
      <c r="C43" s="225" t="n">
        <v>650188</v>
      </c>
    </row>
    <row collapsed="false" customFormat="false" customHeight="false" hidden="false" ht="15" outlineLevel="0" r="44">
      <c r="A44" s="224" t="s">
        <v>2980</v>
      </c>
      <c r="B44" s="224" t="n">
        <v>650865</v>
      </c>
      <c r="C44" s="225" t="n">
        <v>650226</v>
      </c>
    </row>
    <row collapsed="false" customFormat="false" customHeight="false" hidden="false" ht="15" outlineLevel="0" r="45">
      <c r="A45" s="224" t="s">
        <v>2981</v>
      </c>
      <c r="B45" s="224" t="n">
        <v>650787</v>
      </c>
      <c r="C45" s="225" t="n">
        <v>650226</v>
      </c>
    </row>
    <row collapsed="false" customFormat="false" customHeight="false" hidden="false" ht="15" outlineLevel="0" r="46">
      <c r="A46" s="224" t="s">
        <v>2982</v>
      </c>
      <c r="B46" s="224" t="n">
        <v>650884</v>
      </c>
      <c r="C46" s="225" t="n">
        <v>650226</v>
      </c>
    </row>
    <row collapsed="false" customFormat="false" customHeight="false" hidden="false" ht="15" outlineLevel="0" r="47">
      <c r="A47" s="224" t="s">
        <v>2983</v>
      </c>
      <c r="B47" s="224" t="n">
        <v>650867</v>
      </c>
      <c r="C47" s="225" t="n">
        <v>650226</v>
      </c>
    </row>
    <row collapsed="false" customFormat="false" customHeight="false" hidden="false" ht="15" outlineLevel="0" r="48">
      <c r="A48" s="224" t="s">
        <v>2984</v>
      </c>
      <c r="B48" s="224" t="n">
        <v>650453</v>
      </c>
      <c r="C48" s="225" t="n">
        <v>650226</v>
      </c>
    </row>
    <row collapsed="false" customFormat="false" customHeight="false" hidden="false" ht="15" outlineLevel="0" r="49">
      <c r="A49" s="224" t="s">
        <v>2985</v>
      </c>
      <c r="B49" s="224" t="n">
        <v>650202</v>
      </c>
      <c r="C49" s="225" t="n">
        <v>650226</v>
      </c>
    </row>
    <row collapsed="false" customFormat="false" customHeight="false" hidden="false" ht="15" outlineLevel="0" r="50">
      <c r="A50" s="224" t="s">
        <v>2986</v>
      </c>
      <c r="B50" s="224" t="n">
        <v>650226</v>
      </c>
      <c r="C50" s="225" t="n">
        <v>650226</v>
      </c>
    </row>
    <row collapsed="false" customFormat="false" customHeight="false" hidden="false" ht="15" outlineLevel="0" r="51">
      <c r="A51" s="224" t="s">
        <v>2987</v>
      </c>
      <c r="B51" s="224" t="n">
        <v>650065</v>
      </c>
      <c r="C51" s="225" t="n">
        <v>650321</v>
      </c>
    </row>
    <row collapsed="false" customFormat="false" customHeight="false" hidden="false" ht="15" outlineLevel="0" r="52">
      <c r="A52" s="224" t="s">
        <v>2988</v>
      </c>
      <c r="B52" s="224" t="n">
        <v>650700</v>
      </c>
      <c r="C52" s="225" t="n">
        <v>650321</v>
      </c>
    </row>
    <row collapsed="false" customFormat="false" customHeight="false" hidden="false" ht="15" outlineLevel="0" r="53">
      <c r="A53" s="224" t="s">
        <v>2989</v>
      </c>
      <c r="B53" s="224" t="n">
        <v>650237</v>
      </c>
      <c r="C53" s="225" t="n">
        <v>650321</v>
      </c>
    </row>
    <row collapsed="false" customFormat="false" customHeight="false" hidden="false" ht="15" outlineLevel="0" r="54">
      <c r="A54" s="224" t="s">
        <v>2990</v>
      </c>
      <c r="B54" s="224" t="n">
        <v>650790</v>
      </c>
      <c r="C54" s="225" t="n">
        <v>650321</v>
      </c>
    </row>
    <row collapsed="false" customFormat="false" customHeight="false" hidden="false" ht="15" outlineLevel="0" r="55">
      <c r="A55" s="224" t="s">
        <v>2991</v>
      </c>
      <c r="B55" s="224" t="n">
        <v>650357</v>
      </c>
      <c r="C55" s="225" t="n">
        <v>650321</v>
      </c>
    </row>
    <row collapsed="false" customFormat="false" customHeight="false" hidden="false" ht="15" outlineLevel="0" r="56">
      <c r="A56" s="224" t="s">
        <v>2992</v>
      </c>
      <c r="B56" s="224" t="n">
        <v>650193</v>
      </c>
      <c r="C56" s="225" t="n">
        <v>650321</v>
      </c>
    </row>
    <row collapsed="false" customFormat="false" customHeight="false" hidden="false" ht="15" outlineLevel="0" r="57">
      <c r="A57" s="224" t="s">
        <v>2993</v>
      </c>
      <c r="B57" s="224" t="n">
        <v>650341</v>
      </c>
      <c r="C57" s="225" t="n">
        <v>650321</v>
      </c>
    </row>
    <row collapsed="false" customFormat="false" customHeight="false" hidden="false" ht="15" outlineLevel="0" r="58">
      <c r="A58" s="224" t="s">
        <v>2994</v>
      </c>
      <c r="B58" s="224" t="n">
        <v>650575</v>
      </c>
      <c r="C58" s="225" t="n">
        <v>650321</v>
      </c>
    </row>
    <row collapsed="false" customFormat="false" customHeight="false" hidden="false" ht="15" outlineLevel="0" r="59">
      <c r="A59" s="224" t="s">
        <v>2995</v>
      </c>
      <c r="B59" s="224" t="n">
        <v>650067</v>
      </c>
      <c r="C59" s="225" t="n">
        <v>650321</v>
      </c>
    </row>
    <row collapsed="false" customFormat="false" customHeight="false" hidden="false" ht="15" outlineLevel="0" r="60">
      <c r="A60" s="224" t="s">
        <v>2996</v>
      </c>
      <c r="B60" s="224" t="n">
        <v>650434</v>
      </c>
      <c r="C60" s="225" t="n">
        <v>650321</v>
      </c>
    </row>
    <row collapsed="false" customFormat="false" customHeight="false" hidden="false" ht="15" outlineLevel="0" r="61">
      <c r="A61" s="224" t="s">
        <v>2997</v>
      </c>
      <c r="B61" s="224" t="n">
        <v>650014</v>
      </c>
      <c r="C61" s="225" t="n">
        <v>650321</v>
      </c>
    </row>
    <row collapsed="false" customFormat="false" customHeight="false" hidden="false" ht="15" outlineLevel="0" r="62">
      <c r="A62" s="224" t="s">
        <v>2998</v>
      </c>
      <c r="B62" s="224" t="n">
        <v>650761</v>
      </c>
      <c r="C62" s="225" t="n">
        <v>650321</v>
      </c>
    </row>
    <row collapsed="false" customFormat="false" customHeight="false" hidden="false" ht="15" outlineLevel="0" r="63">
      <c r="A63" s="224" t="s">
        <v>2999</v>
      </c>
      <c r="B63" s="224" t="n">
        <v>650023</v>
      </c>
      <c r="C63" s="225" t="n">
        <v>650321</v>
      </c>
    </row>
    <row collapsed="false" customFormat="false" customHeight="false" hidden="false" ht="15" outlineLevel="0" r="64">
      <c r="A64" s="224" t="s">
        <v>3000</v>
      </c>
      <c r="B64" s="224" t="n">
        <v>650797</v>
      </c>
      <c r="C64" s="225" t="n">
        <v>650321</v>
      </c>
    </row>
    <row collapsed="false" customFormat="false" customHeight="false" hidden="false" ht="15" outlineLevel="0" r="65">
      <c r="A65" s="224" t="s">
        <v>3001</v>
      </c>
      <c r="B65" s="224" t="n">
        <v>650015</v>
      </c>
      <c r="C65" s="225" t="n">
        <v>650321</v>
      </c>
    </row>
    <row collapsed="false" customFormat="false" customHeight="false" hidden="false" ht="15" outlineLevel="0" r="66">
      <c r="A66" s="224" t="s">
        <v>3002</v>
      </c>
      <c r="B66" s="224" t="n">
        <v>650054</v>
      </c>
      <c r="C66" s="225" t="n">
        <v>650321</v>
      </c>
    </row>
    <row collapsed="false" customFormat="false" customHeight="false" hidden="false" ht="15" outlineLevel="0" r="67">
      <c r="A67" s="224" t="s">
        <v>3003</v>
      </c>
      <c r="B67" s="224" t="n">
        <v>650021</v>
      </c>
      <c r="C67" s="225" t="n">
        <v>650321</v>
      </c>
    </row>
    <row collapsed="false" customFormat="false" customHeight="false" hidden="false" ht="15" outlineLevel="0" r="68">
      <c r="A68" s="224" t="s">
        <v>3004</v>
      </c>
      <c r="B68" s="224" t="n">
        <v>650690</v>
      </c>
      <c r="C68" s="225" t="n">
        <v>650321</v>
      </c>
    </row>
    <row collapsed="false" customFormat="false" customHeight="false" hidden="false" ht="15" outlineLevel="0" r="69">
      <c r="A69" s="224" t="s">
        <v>3005</v>
      </c>
      <c r="B69" s="224" t="n">
        <v>650321</v>
      </c>
      <c r="C69" s="225" t="n">
        <v>650321</v>
      </c>
    </row>
    <row collapsed="false" customFormat="false" customHeight="false" hidden="false" ht="15" outlineLevel="0" r="70">
      <c r="A70" s="224" t="s">
        <v>3006</v>
      </c>
      <c r="B70" s="224" t="n">
        <v>650551</v>
      </c>
      <c r="C70" s="225" t="n">
        <v>650330</v>
      </c>
    </row>
    <row collapsed="false" customFormat="false" customHeight="false" hidden="false" ht="15" outlineLevel="0" r="71">
      <c r="A71" s="224" t="s">
        <v>3007</v>
      </c>
      <c r="B71" s="224" t="n">
        <v>650858</v>
      </c>
      <c r="C71" s="225" t="n">
        <v>650330</v>
      </c>
    </row>
    <row collapsed="false" customFormat="false" customHeight="false" hidden="false" ht="15" outlineLevel="0" r="72">
      <c r="A72" s="224" t="s">
        <v>3008</v>
      </c>
      <c r="B72" s="224" t="n">
        <v>650634</v>
      </c>
      <c r="C72" s="225" t="n">
        <v>650330</v>
      </c>
    </row>
    <row collapsed="false" customFormat="false" customHeight="false" hidden="false" ht="15" outlineLevel="0" r="73">
      <c r="A73" s="224" t="s">
        <v>3009</v>
      </c>
      <c r="B73" s="224" t="n">
        <v>650001</v>
      </c>
      <c r="C73" s="225" t="n">
        <v>650330</v>
      </c>
    </row>
    <row collapsed="false" customFormat="false" customHeight="false" hidden="false" ht="15" outlineLevel="0" r="74">
      <c r="A74" s="224" t="s">
        <v>3010</v>
      </c>
      <c r="B74" s="224" t="n">
        <v>650038</v>
      </c>
      <c r="C74" s="225" t="n">
        <v>650330</v>
      </c>
    </row>
    <row collapsed="false" customFormat="false" customHeight="false" hidden="false" ht="15" outlineLevel="0" r="75">
      <c r="A75" s="224" t="s">
        <v>3011</v>
      </c>
      <c r="B75" s="224" t="n">
        <v>650051</v>
      </c>
      <c r="C75" s="225" t="n">
        <v>650330</v>
      </c>
    </row>
    <row collapsed="false" customFormat="false" customHeight="false" hidden="false" ht="15" outlineLevel="0" r="76">
      <c r="A76" s="224" t="s">
        <v>3012</v>
      </c>
      <c r="B76" s="224" t="n">
        <v>650913</v>
      </c>
      <c r="C76" s="225" t="n">
        <v>650330</v>
      </c>
    </row>
    <row collapsed="false" customFormat="false" customHeight="false" hidden="false" ht="15" outlineLevel="0" r="77">
      <c r="A77" s="224" t="s">
        <v>3013</v>
      </c>
      <c r="B77" s="224" t="n">
        <v>650919</v>
      </c>
      <c r="C77" s="225" t="n">
        <v>650330</v>
      </c>
    </row>
    <row collapsed="false" customFormat="false" customHeight="false" hidden="false" ht="15" outlineLevel="0" r="78">
      <c r="A78" s="224" t="s">
        <v>3014</v>
      </c>
      <c r="B78" s="224" t="n">
        <v>650002</v>
      </c>
      <c r="C78" s="225" t="n">
        <v>650330</v>
      </c>
    </row>
    <row collapsed="false" customFormat="false" customHeight="false" hidden="false" ht="15" outlineLevel="0" r="79">
      <c r="A79" s="224" t="s">
        <v>3015</v>
      </c>
      <c r="B79" s="224" t="n">
        <v>650017</v>
      </c>
      <c r="C79" s="225" t="n">
        <v>650330</v>
      </c>
    </row>
    <row collapsed="false" customFormat="false" customHeight="false" hidden="false" ht="15" outlineLevel="0" r="80">
      <c r="A80" s="224" t="s">
        <v>3016</v>
      </c>
      <c r="B80" s="224" t="n">
        <v>650016</v>
      </c>
      <c r="C80" s="225" t="n">
        <v>650330</v>
      </c>
    </row>
    <row collapsed="false" customFormat="false" customHeight="false" hidden="false" ht="15" outlineLevel="0" r="81">
      <c r="A81" s="224" t="s">
        <v>3017</v>
      </c>
      <c r="B81" s="224" t="n">
        <v>650633</v>
      </c>
      <c r="C81" s="225" t="n">
        <v>650330</v>
      </c>
    </row>
    <row collapsed="false" customFormat="false" customHeight="false" hidden="false" ht="15" outlineLevel="0" r="82">
      <c r="A82" s="224" t="s">
        <v>3018</v>
      </c>
      <c r="B82" s="224" t="n">
        <v>650013</v>
      </c>
      <c r="C82" s="225" t="n">
        <v>650330</v>
      </c>
    </row>
    <row collapsed="false" customFormat="false" customHeight="false" hidden="false" ht="15" outlineLevel="0" r="83">
      <c r="A83" s="224" t="s">
        <v>2935</v>
      </c>
      <c r="B83" s="224" t="n">
        <v>650330</v>
      </c>
      <c r="C83" s="225" t="n">
        <v>650330</v>
      </c>
    </row>
    <row collapsed="false" customFormat="false" customHeight="false" hidden="false" ht="15" outlineLevel="0" r="84">
      <c r="A84" s="224" t="s">
        <v>3019</v>
      </c>
      <c r="B84" s="224" t="n">
        <v>650228</v>
      </c>
      <c r="C84" s="225" t="n">
        <v>650360</v>
      </c>
    </row>
    <row collapsed="false" customFormat="false" customHeight="false" hidden="false" ht="15" outlineLevel="0" r="85">
      <c r="A85" s="224" t="s">
        <v>3020</v>
      </c>
      <c r="B85" s="224" t="n">
        <v>650221</v>
      </c>
      <c r="C85" s="225" t="n">
        <v>650360</v>
      </c>
    </row>
    <row collapsed="false" customFormat="false" customHeight="false" hidden="false" ht="15" outlineLevel="0" r="86">
      <c r="A86" s="224" t="s">
        <v>3021</v>
      </c>
      <c r="B86" s="224" t="n">
        <v>650324</v>
      </c>
      <c r="C86" s="225" t="n">
        <v>650360</v>
      </c>
    </row>
    <row collapsed="false" customFormat="false" customHeight="false" hidden="false" ht="15" outlineLevel="0" r="87">
      <c r="A87" s="224" t="s">
        <v>3022</v>
      </c>
      <c r="B87" s="224" t="n">
        <v>650820</v>
      </c>
      <c r="C87" s="225" t="n">
        <v>650360</v>
      </c>
    </row>
    <row collapsed="false" customFormat="false" customHeight="false" hidden="false" ht="15" outlineLevel="0" r="88">
      <c r="A88" s="224" t="s">
        <v>3023</v>
      </c>
      <c r="B88" s="224" t="n">
        <v>650360</v>
      </c>
      <c r="C88" s="225" t="n">
        <v>650360</v>
      </c>
    </row>
    <row collapsed="false" customFormat="false" customHeight="false" hidden="false" ht="15" outlineLevel="0" r="89">
      <c r="A89" s="224" t="s">
        <v>3024</v>
      </c>
      <c r="B89" s="224" t="n">
        <v>650347</v>
      </c>
      <c r="C89" s="225" t="n">
        <v>650360</v>
      </c>
    </row>
    <row collapsed="false" customFormat="false" customHeight="false" hidden="false" ht="15" outlineLevel="0" r="90">
      <c r="A90" s="224" t="s">
        <v>3025</v>
      </c>
      <c r="B90" s="224" t="n">
        <v>650638</v>
      </c>
      <c r="C90" s="225" t="n">
        <v>650360</v>
      </c>
    </row>
    <row collapsed="false" customFormat="false" customHeight="false" hidden="false" ht="15" outlineLevel="0" r="91">
      <c r="A91" s="224" t="s">
        <v>3026</v>
      </c>
      <c r="B91" s="224" t="n">
        <v>650917</v>
      </c>
      <c r="C91" s="225" t="n">
        <v>650360</v>
      </c>
    </row>
    <row collapsed="false" customFormat="false" customHeight="false" hidden="false" ht="15" outlineLevel="0" r="92">
      <c r="A92" s="224" t="s">
        <v>3027</v>
      </c>
      <c r="B92" s="224" t="n">
        <v>650250</v>
      </c>
      <c r="C92" s="225" t="n">
        <v>650360</v>
      </c>
    </row>
    <row collapsed="false" customFormat="false" customHeight="false" hidden="false" ht="15" outlineLevel="0" r="93">
      <c r="A93" s="224" t="s">
        <v>3028</v>
      </c>
      <c r="B93" s="224" t="n">
        <v>650853</v>
      </c>
      <c r="C93" s="225" t="n">
        <v>650360</v>
      </c>
    </row>
    <row collapsed="false" customFormat="false" customHeight="false" hidden="false" ht="15" outlineLevel="0" r="94">
      <c r="A94" s="224" t="s">
        <v>3029</v>
      </c>
      <c r="B94" s="224" t="n">
        <v>650696</v>
      </c>
      <c r="C94" s="225" t="n">
        <v>650360</v>
      </c>
    </row>
    <row collapsed="false" customFormat="false" customHeight="false" hidden="false" ht="15" outlineLevel="0" r="95">
      <c r="A95" s="224" t="s">
        <v>3030</v>
      </c>
      <c r="B95" s="224" t="n">
        <v>650271</v>
      </c>
      <c r="C95" s="225" t="n">
        <v>650360</v>
      </c>
    </row>
    <row collapsed="false" customFormat="false" customHeight="false" hidden="false" ht="15" outlineLevel="0" r="96">
      <c r="A96" s="224" t="s">
        <v>3031</v>
      </c>
      <c r="B96" s="224" t="n">
        <v>650268</v>
      </c>
      <c r="C96" s="225" t="n">
        <v>650360</v>
      </c>
    </row>
    <row collapsed="false" customFormat="false" customHeight="false" hidden="false" ht="15" outlineLevel="0" r="97">
      <c r="A97" s="224" t="s">
        <v>3032</v>
      </c>
      <c r="B97" s="224" t="n">
        <v>650220</v>
      </c>
      <c r="C97" s="225" t="n">
        <v>650360</v>
      </c>
    </row>
    <row collapsed="false" customFormat="false" customHeight="false" hidden="false" ht="15" outlineLevel="0" r="98">
      <c r="A98" s="224" t="s">
        <v>3033</v>
      </c>
      <c r="B98" s="224" t="n">
        <v>650810</v>
      </c>
      <c r="C98" s="225" t="n">
        <v>650368</v>
      </c>
    </row>
    <row collapsed="false" customFormat="false" customHeight="false" hidden="false" ht="15" outlineLevel="0" r="99">
      <c r="A99" s="224" t="s">
        <v>3034</v>
      </c>
      <c r="B99" s="224" t="n">
        <v>650517</v>
      </c>
      <c r="C99" s="225" t="n">
        <v>650368</v>
      </c>
    </row>
    <row collapsed="false" customFormat="false" customHeight="false" hidden="false" ht="15" outlineLevel="0" r="100">
      <c r="A100" s="224" t="s">
        <v>3035</v>
      </c>
      <c r="B100" s="224" t="n">
        <v>650368</v>
      </c>
      <c r="C100" s="225" t="n">
        <v>650368</v>
      </c>
    </row>
    <row collapsed="false" customFormat="false" customHeight="false" hidden="false" ht="15" outlineLevel="0" r="101">
      <c r="A101" s="224" t="s">
        <v>3036</v>
      </c>
      <c r="B101" s="224" t="n">
        <v>650393</v>
      </c>
      <c r="C101" s="225" t="n">
        <v>650393</v>
      </c>
    </row>
    <row collapsed="false" customFormat="false" customHeight="false" hidden="false" ht="15" outlineLevel="0" r="102">
      <c r="A102" s="224" t="s">
        <v>3037</v>
      </c>
      <c r="B102" s="224" t="n">
        <v>650874</v>
      </c>
      <c r="C102" s="225" t="n">
        <v>650400</v>
      </c>
    </row>
    <row collapsed="false" customFormat="false" customHeight="false" hidden="false" ht="15" outlineLevel="0" r="103">
      <c r="A103" s="224" t="s">
        <v>3038</v>
      </c>
      <c r="B103" s="224" t="n">
        <v>650398</v>
      </c>
      <c r="C103" s="225" t="n">
        <v>650400</v>
      </c>
    </row>
    <row collapsed="false" customFormat="false" customHeight="false" hidden="false" ht="15" outlineLevel="0" r="104">
      <c r="A104" s="224" t="s">
        <v>3039</v>
      </c>
      <c r="B104" s="224" t="n">
        <v>650888</v>
      </c>
      <c r="C104" s="225" t="n">
        <v>650400</v>
      </c>
    </row>
    <row collapsed="false" customFormat="false" customHeight="false" hidden="false" ht="15" outlineLevel="0" r="105">
      <c r="A105" s="224" t="s">
        <v>3040</v>
      </c>
      <c r="B105" s="224" t="n">
        <v>650097</v>
      </c>
      <c r="C105" s="225" t="n">
        <v>650400</v>
      </c>
    </row>
    <row collapsed="false" customFormat="false" customHeight="false" hidden="false" ht="15" outlineLevel="0" r="106">
      <c r="A106" s="224" t="s">
        <v>3041</v>
      </c>
      <c r="B106" s="224" t="n">
        <v>650792</v>
      </c>
      <c r="C106" s="225" t="n">
        <v>650400</v>
      </c>
    </row>
    <row collapsed="false" customFormat="false" customHeight="false" hidden="false" ht="15" outlineLevel="0" r="107">
      <c r="A107" s="224" t="s">
        <v>3042</v>
      </c>
      <c r="B107" s="224" t="n">
        <v>650402</v>
      </c>
      <c r="C107" s="225" t="n">
        <v>650400</v>
      </c>
    </row>
    <row collapsed="false" customFormat="false" customHeight="false" hidden="false" ht="15" outlineLevel="0" r="108">
      <c r="A108" s="224" t="s">
        <v>3043</v>
      </c>
      <c r="B108" s="224" t="n">
        <v>650801</v>
      </c>
      <c r="C108" s="225" t="n">
        <v>650400</v>
      </c>
    </row>
    <row collapsed="false" customFormat="false" customHeight="false" hidden="false" ht="15" outlineLevel="0" r="109">
      <c r="A109" s="224" t="s">
        <v>3044</v>
      </c>
      <c r="B109" s="224" t="n">
        <v>650363</v>
      </c>
      <c r="C109" s="225" t="n">
        <v>650400</v>
      </c>
    </row>
    <row collapsed="false" customFormat="false" customHeight="false" hidden="false" ht="15" outlineLevel="0" r="110">
      <c r="A110" s="224" t="s">
        <v>3045</v>
      </c>
      <c r="B110" s="224" t="n">
        <v>650232</v>
      </c>
      <c r="C110" s="225" t="n">
        <v>650400</v>
      </c>
    </row>
    <row collapsed="false" customFormat="false" customHeight="false" hidden="false" ht="15" outlineLevel="0" r="111">
      <c r="A111" s="224" t="s">
        <v>3046</v>
      </c>
      <c r="B111" s="224" t="n">
        <v>650426</v>
      </c>
      <c r="C111" s="225" t="n">
        <v>650400</v>
      </c>
    </row>
    <row collapsed="false" customFormat="false" customHeight="false" hidden="false" ht="15" outlineLevel="0" r="112">
      <c r="A112" s="224" t="s">
        <v>3047</v>
      </c>
      <c r="B112" s="224" t="n">
        <v>650073</v>
      </c>
      <c r="C112" s="225" t="n">
        <v>650400</v>
      </c>
    </row>
    <row collapsed="false" customFormat="false" customHeight="false" hidden="false" ht="15" outlineLevel="0" r="113">
      <c r="A113" s="224" t="s">
        <v>3048</v>
      </c>
      <c r="B113" s="224" t="n">
        <v>650839</v>
      </c>
      <c r="C113" s="225" t="n">
        <v>650400</v>
      </c>
    </row>
    <row collapsed="false" customFormat="false" customHeight="false" hidden="false" ht="15" outlineLevel="0" r="114">
      <c r="A114" s="224" t="s">
        <v>3049</v>
      </c>
      <c r="B114" s="224" t="n">
        <v>650083</v>
      </c>
      <c r="C114" s="225" t="n">
        <v>650400</v>
      </c>
    </row>
    <row collapsed="false" customFormat="false" customHeight="false" hidden="false" ht="15" outlineLevel="0" r="115">
      <c r="A115" s="224" t="s">
        <v>3050</v>
      </c>
      <c r="B115" s="224" t="n">
        <v>650072</v>
      </c>
      <c r="C115" s="225" t="n">
        <v>650400</v>
      </c>
    </row>
    <row collapsed="false" customFormat="false" customHeight="false" hidden="false" ht="15" outlineLevel="0" r="116">
      <c r="A116" s="224" t="s">
        <v>3051</v>
      </c>
      <c r="B116" s="224" t="n">
        <v>650351</v>
      </c>
      <c r="C116" s="225" t="n">
        <v>650400</v>
      </c>
    </row>
    <row collapsed="false" customFormat="false" customHeight="false" hidden="false" ht="15" outlineLevel="0" r="117">
      <c r="A117" s="224" t="s">
        <v>3052</v>
      </c>
      <c r="B117" s="224" t="n">
        <v>650099</v>
      </c>
      <c r="C117" s="225" t="n">
        <v>650400</v>
      </c>
    </row>
    <row collapsed="false" customFormat="false" customHeight="false" hidden="false" ht="15" outlineLevel="0" r="118">
      <c r="A118" s="224" t="s">
        <v>3053</v>
      </c>
      <c r="B118" s="224" t="n">
        <v>650430</v>
      </c>
      <c r="C118" s="225" t="n">
        <v>650430</v>
      </c>
    </row>
    <row collapsed="false" customFormat="false" customHeight="false" hidden="false" ht="15" outlineLevel="0" r="119">
      <c r="A119" s="224" t="s">
        <v>3054</v>
      </c>
      <c r="B119" s="224" t="n">
        <v>650460</v>
      </c>
      <c r="C119" s="225" t="n">
        <v>650461</v>
      </c>
    </row>
    <row collapsed="false" customFormat="false" customHeight="false" hidden="false" ht="15" outlineLevel="0" r="120">
      <c r="A120" s="224" t="s">
        <v>3055</v>
      </c>
      <c r="B120" s="224" t="n">
        <v>650838</v>
      </c>
      <c r="C120" s="225" t="n">
        <v>650461</v>
      </c>
    </row>
    <row collapsed="false" customFormat="false" customHeight="false" hidden="false" ht="15" outlineLevel="0" r="121">
      <c r="A121" s="224" t="s">
        <v>3056</v>
      </c>
      <c r="B121" s="224" t="n">
        <v>650817</v>
      </c>
      <c r="C121" s="225" t="n">
        <v>650461</v>
      </c>
    </row>
    <row collapsed="false" customFormat="false" customHeight="false" hidden="false" ht="15" outlineLevel="0" r="122">
      <c r="A122" s="224" t="s">
        <v>3057</v>
      </c>
      <c r="B122" s="224" t="n">
        <v>650219</v>
      </c>
      <c r="C122" s="225" t="n">
        <v>650461</v>
      </c>
    </row>
    <row collapsed="false" customFormat="false" customHeight="false" hidden="false" ht="15" outlineLevel="0" r="123">
      <c r="A123" s="224" t="s">
        <v>3058</v>
      </c>
      <c r="B123" s="224" t="n">
        <v>650461</v>
      </c>
      <c r="C123" s="225" t="n">
        <v>650461</v>
      </c>
    </row>
    <row collapsed="false" customFormat="false" customHeight="false" hidden="false" ht="15" outlineLevel="0" r="124">
      <c r="A124" s="224" t="s">
        <v>3059</v>
      </c>
      <c r="B124" s="224" t="n">
        <v>650850</v>
      </c>
      <c r="C124" s="225" t="n">
        <v>650461</v>
      </c>
    </row>
    <row collapsed="false" customFormat="false" customHeight="false" hidden="false" ht="15" outlineLevel="0" r="125">
      <c r="A125" s="224" t="s">
        <v>3060</v>
      </c>
      <c r="B125" s="224" t="n">
        <v>650474</v>
      </c>
      <c r="C125" s="225" t="n">
        <v>650474</v>
      </c>
    </row>
    <row collapsed="false" customFormat="false" customHeight="false" hidden="false" ht="15" outlineLevel="0" r="126">
      <c r="A126" s="224" t="s">
        <v>3061</v>
      </c>
      <c r="B126" s="224" t="n">
        <v>650725</v>
      </c>
      <c r="C126" s="225" t="n">
        <v>650497</v>
      </c>
    </row>
    <row collapsed="false" customFormat="false" customHeight="false" hidden="false" ht="15" outlineLevel="0" r="127">
      <c r="A127" s="224" t="s">
        <v>3062</v>
      </c>
      <c r="B127" s="224" t="n">
        <v>650729</v>
      </c>
      <c r="C127" s="225" t="n">
        <v>650497</v>
      </c>
    </row>
    <row collapsed="false" customFormat="false" customHeight="false" hidden="false" ht="15" outlineLevel="0" r="128">
      <c r="A128" s="224" t="s">
        <v>3063</v>
      </c>
      <c r="B128" s="224" t="n">
        <v>650852</v>
      </c>
      <c r="C128" s="225" t="n">
        <v>650497</v>
      </c>
    </row>
    <row collapsed="false" customFormat="false" customHeight="false" hidden="false" ht="15" outlineLevel="0" r="129">
      <c r="A129" s="224" t="s">
        <v>3064</v>
      </c>
      <c r="B129" s="224" t="n">
        <v>650109</v>
      </c>
      <c r="C129" s="225" t="n">
        <v>650497</v>
      </c>
    </row>
    <row collapsed="false" customFormat="false" customHeight="false" hidden="false" ht="15" outlineLevel="0" r="130">
      <c r="A130" s="224" t="s">
        <v>3065</v>
      </c>
      <c r="B130" s="224" t="n">
        <v>650390</v>
      </c>
      <c r="C130" s="225" t="n">
        <v>650497</v>
      </c>
    </row>
    <row collapsed="false" customFormat="false" customHeight="false" hidden="false" ht="15" outlineLevel="0" r="131">
      <c r="A131" s="224" t="s">
        <v>3066</v>
      </c>
      <c r="B131" s="224" t="n">
        <v>650738</v>
      </c>
      <c r="C131" s="225" t="n">
        <v>650497</v>
      </c>
    </row>
    <row collapsed="false" customFormat="false" customHeight="false" hidden="false" ht="15" outlineLevel="0" r="132">
      <c r="A132" s="224" t="s">
        <v>3067</v>
      </c>
      <c r="B132" s="224" t="n">
        <v>650500</v>
      </c>
      <c r="C132" s="225" t="n">
        <v>650497</v>
      </c>
    </row>
    <row collapsed="false" customFormat="false" customHeight="false" hidden="false" ht="15" outlineLevel="0" r="133">
      <c r="A133" s="224" t="s">
        <v>3068</v>
      </c>
      <c r="B133" s="224" t="n">
        <v>650261</v>
      </c>
      <c r="C133" s="225" t="n">
        <v>650497</v>
      </c>
    </row>
    <row collapsed="false" customFormat="false" customHeight="false" hidden="false" ht="15" outlineLevel="0" r="134">
      <c r="A134" s="224" t="s">
        <v>3069</v>
      </c>
      <c r="B134" s="224" t="n">
        <v>650721</v>
      </c>
      <c r="C134" s="225" t="n">
        <v>650497</v>
      </c>
    </row>
    <row collapsed="false" customFormat="false" customHeight="false" hidden="false" ht="15" outlineLevel="0" r="135">
      <c r="A135" s="224" t="s">
        <v>3070</v>
      </c>
      <c r="B135" s="224" t="n">
        <v>650081</v>
      </c>
      <c r="C135" s="225" t="n">
        <v>650497</v>
      </c>
    </row>
    <row collapsed="false" customFormat="false" customHeight="false" hidden="false" ht="15" outlineLevel="0" r="136">
      <c r="A136" s="224" t="s">
        <v>3071</v>
      </c>
      <c r="B136" s="224" t="n">
        <v>650077</v>
      </c>
      <c r="C136" s="225" t="n">
        <v>650497</v>
      </c>
    </row>
    <row collapsed="false" customFormat="false" customHeight="false" hidden="false" ht="15" outlineLevel="0" r="137">
      <c r="A137" s="224" t="s">
        <v>3072</v>
      </c>
      <c r="B137" s="224" t="n">
        <v>650835</v>
      </c>
      <c r="C137" s="225" t="n">
        <v>650497</v>
      </c>
    </row>
    <row collapsed="false" customFormat="false" customHeight="false" hidden="false" ht="15" outlineLevel="0" r="138">
      <c r="A138" s="224" t="s">
        <v>3073</v>
      </c>
      <c r="B138" s="224" t="n">
        <v>650714</v>
      </c>
      <c r="C138" s="225" t="n">
        <v>650497</v>
      </c>
    </row>
    <row collapsed="false" customFormat="false" customHeight="false" hidden="false" ht="15" outlineLevel="0" r="139">
      <c r="A139" s="224" t="s">
        <v>3074</v>
      </c>
      <c r="B139" s="224" t="n">
        <v>650134</v>
      </c>
      <c r="C139" s="225" t="n">
        <v>650497</v>
      </c>
    </row>
    <row collapsed="false" customFormat="false" customHeight="false" hidden="false" ht="15" outlineLevel="0" r="140">
      <c r="A140" s="224" t="s">
        <v>3075</v>
      </c>
      <c r="B140" s="224" t="n">
        <v>650826</v>
      </c>
      <c r="C140" s="225" t="n">
        <v>650497</v>
      </c>
    </row>
    <row collapsed="false" customFormat="false" customHeight="false" hidden="false" ht="15" outlineLevel="0" r="141">
      <c r="A141" s="224" t="s">
        <v>3076</v>
      </c>
      <c r="B141" s="224" t="n">
        <v>650135</v>
      </c>
      <c r="C141" s="225" t="n">
        <v>650497</v>
      </c>
    </row>
    <row collapsed="false" customFormat="false" customHeight="false" hidden="false" ht="15" outlineLevel="0" r="142">
      <c r="A142" s="224" t="s">
        <v>3077</v>
      </c>
      <c r="B142" s="224" t="n">
        <v>650104</v>
      </c>
      <c r="C142" s="225" t="n">
        <v>650497</v>
      </c>
    </row>
    <row collapsed="false" customFormat="false" customHeight="false" hidden="false" ht="15" outlineLevel="0" r="143">
      <c r="A143" s="224" t="s">
        <v>3078</v>
      </c>
      <c r="B143" s="224" t="n">
        <v>650828</v>
      </c>
      <c r="C143" s="225" t="n">
        <v>650497</v>
      </c>
    </row>
    <row collapsed="false" customFormat="false" customHeight="false" hidden="false" ht="15" outlineLevel="0" r="144">
      <c r="A144" s="224" t="s">
        <v>3079</v>
      </c>
      <c r="B144" s="224" t="n">
        <v>650133</v>
      </c>
      <c r="C144" s="225" t="n">
        <v>650497</v>
      </c>
    </row>
    <row collapsed="false" customFormat="false" customHeight="false" hidden="false" ht="15" outlineLevel="0" r="145">
      <c r="A145" s="224" t="s">
        <v>3080</v>
      </c>
      <c r="B145" s="224" t="n">
        <v>650497</v>
      </c>
      <c r="C145" s="225" t="n">
        <v>650497</v>
      </c>
    </row>
    <row collapsed="false" customFormat="false" customHeight="false" hidden="false" ht="15" outlineLevel="0" r="146">
      <c r="A146" s="224" t="s">
        <v>3081</v>
      </c>
      <c r="B146" s="224" t="n">
        <v>650510</v>
      </c>
      <c r="C146" s="225" t="n">
        <v>650510</v>
      </c>
    </row>
    <row collapsed="false" customFormat="false" customHeight="false" hidden="false" ht="15" outlineLevel="0" r="147">
      <c r="A147" s="224" t="s">
        <v>3082</v>
      </c>
      <c r="B147" s="224" t="n">
        <v>650615</v>
      </c>
      <c r="C147" s="225" t="n">
        <v>650615</v>
      </c>
    </row>
    <row collapsed="false" customFormat="false" customHeight="false" hidden="false" ht="15" outlineLevel="0" r="148">
      <c r="A148" s="224" t="s">
        <v>3083</v>
      </c>
      <c r="B148" s="224" t="n">
        <v>650443</v>
      </c>
      <c r="C148" s="225" t="n">
        <v>650616</v>
      </c>
    </row>
    <row collapsed="false" customFormat="false" customHeight="false" hidden="false" ht="15" outlineLevel="0" r="149">
      <c r="A149" s="224" t="s">
        <v>3084</v>
      </c>
      <c r="B149" s="224" t="n">
        <v>650822</v>
      </c>
      <c r="C149" s="225" t="n">
        <v>650616</v>
      </c>
    </row>
    <row collapsed="false" customFormat="false" customHeight="false" hidden="false" ht="15" outlineLevel="0" r="150">
      <c r="A150" s="224" t="s">
        <v>3085</v>
      </c>
      <c r="B150" s="224" t="n">
        <v>650616</v>
      </c>
      <c r="C150" s="225" t="n">
        <v>650616</v>
      </c>
    </row>
    <row collapsed="false" customFormat="false" customHeight="false" hidden="false" ht="15" outlineLevel="0" r="151">
      <c r="A151" s="224" t="s">
        <v>3086</v>
      </c>
      <c r="B151" s="224" t="n">
        <v>650643</v>
      </c>
      <c r="C151" s="225" t="n">
        <v>650643</v>
      </c>
    </row>
    <row collapsed="false" customFormat="false" customHeight="false" hidden="false" ht="15" outlineLevel="0" r="152">
      <c r="A152" s="224" t="s">
        <v>3087</v>
      </c>
      <c r="B152" s="224" t="n">
        <v>650637</v>
      </c>
      <c r="C152" s="225" t="n">
        <v>650643</v>
      </c>
    </row>
    <row collapsed="false" customFormat="false" customHeight="false" hidden="false" ht="15" outlineLevel="0" r="153">
      <c r="A153" s="224" t="s">
        <v>3088</v>
      </c>
      <c r="B153" s="224" t="n">
        <v>650063</v>
      </c>
      <c r="C153" s="225" t="n">
        <v>650676</v>
      </c>
    </row>
    <row collapsed="false" customFormat="false" customHeight="false" hidden="false" ht="15" outlineLevel="0" r="154">
      <c r="A154" s="224" t="s">
        <v>3089</v>
      </c>
      <c r="B154" s="224" t="n">
        <v>650676</v>
      </c>
      <c r="C154" s="225" t="n">
        <v>650676</v>
      </c>
    </row>
    <row collapsed="false" customFormat="false" customHeight="false" hidden="false" ht="15" outlineLevel="0" r="155">
      <c r="A155" s="224" t="s">
        <v>3090</v>
      </c>
      <c r="B155" s="224" t="n">
        <v>650864</v>
      </c>
      <c r="C155" s="225" t="n">
        <v>650676</v>
      </c>
    </row>
    <row collapsed="false" customFormat="false" customHeight="false" hidden="false" ht="15" outlineLevel="0" r="156">
      <c r="A156" s="224" t="s">
        <v>3091</v>
      </c>
      <c r="B156" s="224" t="n">
        <v>650712</v>
      </c>
      <c r="C156" s="225" t="n">
        <v>650712</v>
      </c>
    </row>
    <row collapsed="false" customFormat="false" customHeight="false" hidden="false" ht="15" outlineLevel="0" r="157">
      <c r="A157" s="224" t="s">
        <v>3092</v>
      </c>
      <c r="B157" s="224" t="n">
        <v>650713</v>
      </c>
      <c r="C157" s="225" t="n">
        <v>650713</v>
      </c>
    </row>
    <row collapsed="false" customFormat="false" customHeight="false" hidden="false" ht="15" outlineLevel="0" r="158">
      <c r="A158" s="224" t="s">
        <v>3093</v>
      </c>
      <c r="B158" s="224" t="n">
        <v>650668</v>
      </c>
      <c r="C158" s="225" t="n">
        <v>650713</v>
      </c>
    </row>
    <row collapsed="false" customFormat="false" customHeight="false" hidden="false" ht="15" outlineLevel="0" r="159">
      <c r="A159" s="224" t="s">
        <v>3094</v>
      </c>
      <c r="B159" s="224" t="n">
        <v>650720</v>
      </c>
      <c r="C159" s="225" t="n">
        <v>650720</v>
      </c>
    </row>
    <row collapsed="false" customFormat="false" customHeight="false" hidden="false" ht="15" outlineLevel="0" r="160">
      <c r="A160" s="224" t="s">
        <v>3095</v>
      </c>
      <c r="B160" s="224" t="n">
        <v>650730</v>
      </c>
      <c r="C160" s="225" t="n">
        <v>650730</v>
      </c>
    </row>
    <row collapsed="false" customFormat="false" customHeight="false" hidden="false" ht="15" outlineLevel="0" r="161">
      <c r="A161" s="224" t="s">
        <v>3096</v>
      </c>
      <c r="B161" s="224" t="n">
        <v>650859</v>
      </c>
      <c r="C161" s="225" t="n">
        <v>650743</v>
      </c>
    </row>
    <row collapsed="false" customFormat="false" customHeight="false" hidden="false" ht="15" outlineLevel="0" r="162">
      <c r="A162" s="224" t="s">
        <v>3097</v>
      </c>
      <c r="B162" s="224" t="n">
        <v>650346</v>
      </c>
      <c r="C162" s="225" t="n">
        <v>650743</v>
      </c>
    </row>
    <row collapsed="false" customFormat="false" customHeight="false" hidden="false" ht="15" outlineLevel="0" r="163">
      <c r="A163" s="224" t="s">
        <v>3098</v>
      </c>
      <c r="B163" s="224" t="n">
        <v>650325</v>
      </c>
      <c r="C163" s="225" t="n">
        <v>650743</v>
      </c>
    </row>
    <row collapsed="false" customFormat="false" customHeight="false" hidden="false" ht="15" outlineLevel="0" r="164">
      <c r="A164" s="224" t="s">
        <v>3099</v>
      </c>
      <c r="B164" s="224" t="n">
        <v>650743</v>
      </c>
      <c r="C164" s="225" t="n">
        <v>650743</v>
      </c>
    </row>
    <row collapsed="false" customFormat="false" customHeight="false" hidden="false" ht="15" outlineLevel="0" r="165">
      <c r="A165" s="224" t="s">
        <v>3100</v>
      </c>
      <c r="B165" s="224" t="n">
        <v>650480</v>
      </c>
      <c r="C165" s="225" t="n">
        <v>650743</v>
      </c>
    </row>
    <row collapsed="false" customFormat="false" customHeight="false" hidden="false" ht="15" outlineLevel="0" r="166">
      <c r="A166" s="224" t="s">
        <v>3101</v>
      </c>
      <c r="B166" s="224" t="n">
        <v>650747</v>
      </c>
      <c r="C166" s="225" t="n">
        <v>650744</v>
      </c>
    </row>
    <row collapsed="false" customFormat="false" customHeight="false" hidden="false" ht="15" outlineLevel="0" r="167">
      <c r="A167" s="224" t="s">
        <v>3102</v>
      </c>
      <c r="B167" s="224" t="n">
        <v>650336</v>
      </c>
      <c r="C167" s="225" t="n">
        <v>650744</v>
      </c>
    </row>
    <row collapsed="false" customFormat="false" customHeight="false" hidden="false" ht="15" outlineLevel="0" r="168">
      <c r="A168" s="224" t="s">
        <v>3103</v>
      </c>
      <c r="B168" s="224" t="n">
        <v>650815</v>
      </c>
      <c r="C168" s="225" t="n">
        <v>650744</v>
      </c>
    </row>
    <row collapsed="false" customFormat="false" customHeight="false" hidden="false" ht="15" outlineLevel="0" r="169">
      <c r="A169" s="224" t="s">
        <v>3104</v>
      </c>
      <c r="B169" s="224" t="n">
        <v>650006</v>
      </c>
      <c r="C169" s="225" t="n">
        <v>650744</v>
      </c>
    </row>
    <row collapsed="false" customFormat="false" customHeight="false" hidden="false" ht="15" outlineLevel="0" r="170">
      <c r="A170" s="224" t="s">
        <v>3105</v>
      </c>
      <c r="B170" s="224" t="n">
        <v>650744</v>
      </c>
      <c r="C170" s="225" t="n">
        <v>650744</v>
      </c>
    </row>
    <row collapsed="false" customFormat="false" customHeight="false" hidden="false" ht="15" outlineLevel="0" r="171">
      <c r="A171" s="224" t="s">
        <v>3106</v>
      </c>
      <c r="B171" s="224" t="n">
        <v>650501</v>
      </c>
      <c r="C171" s="225" t="n">
        <v>650744</v>
      </c>
    </row>
    <row collapsed="false" customFormat="false" customHeight="false" hidden="false" ht="15" outlineLevel="0" r="172">
      <c r="A172" s="224" t="s">
        <v>3107</v>
      </c>
      <c r="B172" s="224" t="n">
        <v>650753</v>
      </c>
      <c r="C172" s="225" t="n">
        <v>650753</v>
      </c>
    </row>
    <row collapsed="false" customFormat="false" customHeight="false" hidden="false" ht="15" outlineLevel="0" r="173">
      <c r="A173" s="224" t="s">
        <v>3108</v>
      </c>
      <c r="B173" s="224" t="n">
        <v>650164</v>
      </c>
      <c r="C173" s="225" t="n">
        <v>650757</v>
      </c>
    </row>
    <row collapsed="false" customFormat="false" customHeight="false" hidden="false" ht="15" outlineLevel="0" r="174">
      <c r="A174" s="224" t="s">
        <v>3109</v>
      </c>
      <c r="B174" s="224" t="n">
        <v>650727</v>
      </c>
      <c r="C174" s="225" t="n">
        <v>650757</v>
      </c>
    </row>
    <row collapsed="false" customFormat="false" customHeight="false" hidden="false" ht="15" outlineLevel="0" r="175">
      <c r="A175" s="224" t="s">
        <v>3110</v>
      </c>
      <c r="B175" s="224" t="n">
        <v>650733</v>
      </c>
      <c r="C175" s="225" t="n">
        <v>650757</v>
      </c>
    </row>
    <row collapsed="false" customFormat="false" customHeight="false" hidden="false" ht="15" outlineLevel="0" r="176">
      <c r="A176" s="224" t="s">
        <v>3111</v>
      </c>
      <c r="B176" s="224" t="n">
        <v>650273</v>
      </c>
      <c r="C176" s="225" t="n">
        <v>650757</v>
      </c>
    </row>
    <row collapsed="false" customFormat="false" customHeight="false" hidden="false" ht="15" outlineLevel="0" r="177">
      <c r="A177" s="224" t="s">
        <v>3112</v>
      </c>
      <c r="B177" s="224" t="n">
        <v>650757</v>
      </c>
      <c r="C177" s="225" t="n">
        <v>650757</v>
      </c>
    </row>
    <row collapsed="false" customFormat="false" customHeight="false" hidden="false" ht="15" outlineLevel="0" r="178">
      <c r="A178" s="224" t="s">
        <v>3113</v>
      </c>
      <c r="B178" s="224" t="n">
        <v>650217</v>
      </c>
      <c r="C178" s="225" t="n">
        <v>650757</v>
      </c>
    </row>
    <row collapsed="false" customFormat="false" customHeight="false" hidden="false" ht="15" outlineLevel="0" r="179">
      <c r="A179" s="224" t="s">
        <v>3114</v>
      </c>
      <c r="B179" s="224" t="n">
        <v>650893</v>
      </c>
      <c r="C179" s="225" t="n">
        <v>650771</v>
      </c>
    </row>
    <row collapsed="false" customFormat="false" customHeight="false" hidden="false" ht="15" outlineLevel="0" r="180">
      <c r="A180" s="224" t="s">
        <v>3115</v>
      </c>
      <c r="B180" s="224" t="n">
        <v>650823</v>
      </c>
      <c r="C180" s="225" t="n">
        <v>650771</v>
      </c>
    </row>
    <row collapsed="false" customFormat="false" customHeight="false" hidden="false" ht="15" outlineLevel="0" r="181">
      <c r="A181" s="224" t="s">
        <v>3116</v>
      </c>
      <c r="B181" s="224" t="n">
        <v>650771</v>
      </c>
      <c r="C181" s="225" t="n">
        <v>650771</v>
      </c>
    </row>
    <row collapsed="false" customFormat="false" customHeight="false" hidden="false" ht="15" outlineLevel="0" r="182">
      <c r="A182" s="224" t="s">
        <v>3117</v>
      </c>
      <c r="B182" s="224" t="n">
        <v>650370</v>
      </c>
      <c r="C182" s="225" t="n">
        <v>650773</v>
      </c>
    </row>
    <row collapsed="false" customFormat="false" customHeight="false" hidden="false" ht="15" outlineLevel="0" r="183">
      <c r="A183" s="224" t="s">
        <v>3118</v>
      </c>
      <c r="B183" s="224" t="n">
        <v>650759</v>
      </c>
      <c r="C183" s="225" t="n">
        <v>650773</v>
      </c>
    </row>
    <row collapsed="false" customFormat="false" customHeight="false" hidden="false" ht="15" outlineLevel="0" r="184">
      <c r="A184" s="224" t="s">
        <v>3119</v>
      </c>
      <c r="B184" s="224" t="n">
        <v>650092</v>
      </c>
      <c r="C184" s="225" t="n">
        <v>650773</v>
      </c>
    </row>
    <row collapsed="false" customFormat="false" customHeight="false" hidden="false" ht="15" outlineLevel="0" r="185">
      <c r="A185" s="224" t="s">
        <v>3120</v>
      </c>
      <c r="B185" s="224" t="n">
        <v>650374</v>
      </c>
      <c r="C185" s="225" t="n">
        <v>650773</v>
      </c>
    </row>
    <row collapsed="false" customFormat="false" customHeight="false" hidden="false" ht="15" outlineLevel="0" r="186">
      <c r="A186" s="224" t="s">
        <v>3121</v>
      </c>
      <c r="B186" s="224" t="n">
        <v>650794</v>
      </c>
      <c r="C186" s="225" t="n">
        <v>650773</v>
      </c>
    </row>
    <row collapsed="false" customFormat="false" customHeight="false" hidden="false" ht="15" outlineLevel="0" r="187">
      <c r="A187" s="224" t="s">
        <v>3122</v>
      </c>
      <c r="B187" s="224" t="n">
        <v>650780</v>
      </c>
      <c r="C187" s="225" t="n">
        <v>650773</v>
      </c>
    </row>
    <row collapsed="false" customFormat="false" customHeight="false" hidden="false" ht="15" outlineLevel="0" r="188">
      <c r="A188" s="224" t="s">
        <v>3123</v>
      </c>
      <c r="B188" s="224" t="n">
        <v>650084</v>
      </c>
      <c r="C188" s="225" t="n">
        <v>650773</v>
      </c>
    </row>
    <row collapsed="false" customFormat="false" customHeight="false" hidden="false" ht="15" outlineLevel="0" r="189">
      <c r="A189" s="224" t="s">
        <v>3124</v>
      </c>
      <c r="B189" s="224" t="n">
        <v>650811</v>
      </c>
      <c r="C189" s="225" t="n">
        <v>650773</v>
      </c>
    </row>
    <row collapsed="false" customFormat="false" customHeight="false" hidden="false" ht="15" outlineLevel="0" r="190">
      <c r="A190" s="224" t="s">
        <v>3125</v>
      </c>
      <c r="B190" s="224" t="n">
        <v>650800</v>
      </c>
      <c r="C190" s="225" t="n">
        <v>650773</v>
      </c>
    </row>
    <row collapsed="false" customFormat="false" customHeight="false" hidden="false" ht="15" outlineLevel="0" r="191">
      <c r="A191" s="224" t="s">
        <v>3126</v>
      </c>
      <c r="B191" s="224" t="n">
        <v>650185</v>
      </c>
      <c r="C191" s="225" t="n">
        <v>650773</v>
      </c>
    </row>
    <row collapsed="false" customFormat="false" customHeight="false" hidden="false" ht="15" outlineLevel="0" r="192">
      <c r="A192" s="224" t="s">
        <v>3127</v>
      </c>
      <c r="B192" s="224" t="n">
        <v>650125</v>
      </c>
      <c r="C192" s="225" t="n">
        <v>650773</v>
      </c>
    </row>
    <row collapsed="false" customFormat="false" customHeight="false" hidden="false" ht="15" outlineLevel="0" r="193">
      <c r="A193" s="224" t="s">
        <v>3128</v>
      </c>
      <c r="B193" s="224" t="n">
        <v>650766</v>
      </c>
      <c r="C193" s="225" t="n">
        <v>650773</v>
      </c>
    </row>
    <row collapsed="false" customFormat="false" customHeight="false" hidden="false" ht="15" outlineLevel="0" r="194">
      <c r="A194" s="224" t="s">
        <v>3129</v>
      </c>
      <c r="B194" s="224" t="n">
        <v>650773</v>
      </c>
      <c r="C194" s="225" t="n">
        <v>650773</v>
      </c>
    </row>
    <row collapsed="false" customFormat="false" customHeight="false" hidden="false" ht="15" outlineLevel="0" r="195">
      <c r="A195" s="224" t="s">
        <v>3130</v>
      </c>
      <c r="B195" s="224" t="n">
        <v>650562</v>
      </c>
      <c r="C195" s="225" t="n">
        <v>650773</v>
      </c>
    </row>
    <row collapsed="false" customFormat="false" customHeight="false" hidden="false" ht="15" outlineLevel="0" r="196">
      <c r="A196" s="224" t="s">
        <v>3131</v>
      </c>
      <c r="B196" s="224" t="n">
        <v>650096</v>
      </c>
      <c r="C196" s="225" t="n">
        <v>650773</v>
      </c>
    </row>
    <row collapsed="false" customFormat="false" customHeight="false" hidden="false" ht="15" outlineLevel="0" r="197">
      <c r="A197" s="224" t="s">
        <v>3132</v>
      </c>
      <c r="B197" s="224" t="n">
        <v>650781</v>
      </c>
      <c r="C197" s="225" t="n">
        <v>650773</v>
      </c>
    </row>
    <row collapsed="false" customFormat="false" customHeight="false" hidden="false" ht="15" outlineLevel="0" r="198">
      <c r="A198" s="224" t="s">
        <v>3133</v>
      </c>
      <c r="B198" s="224" t="n">
        <v>650889</v>
      </c>
      <c r="C198" s="225" t="n">
        <v>650783</v>
      </c>
    </row>
    <row collapsed="false" customFormat="false" customHeight="false" hidden="false" ht="15" outlineLevel="0" r="199">
      <c r="A199" s="224" t="s">
        <v>3134</v>
      </c>
      <c r="B199" s="224" t="n">
        <v>650719</v>
      </c>
      <c r="C199" s="225" t="n">
        <v>650783</v>
      </c>
    </row>
    <row collapsed="false" customFormat="false" customHeight="false" hidden="false" ht="15" outlineLevel="0" r="200">
      <c r="A200" s="224" t="s">
        <v>3135</v>
      </c>
      <c r="B200" s="224" t="n">
        <v>650770</v>
      </c>
      <c r="C200" s="225" t="n">
        <v>650783</v>
      </c>
    </row>
    <row collapsed="false" customFormat="false" customHeight="false" hidden="false" ht="15" outlineLevel="0" r="201">
      <c r="A201" s="224" t="s">
        <v>3136</v>
      </c>
      <c r="B201" s="224" t="n">
        <v>650783</v>
      </c>
      <c r="C201" s="225" t="n">
        <v>650783</v>
      </c>
    </row>
    <row collapsed="false" customFormat="false" customHeight="false" hidden="false" ht="15" outlineLevel="0" r="202">
      <c r="A202" s="224" t="s">
        <v>3137</v>
      </c>
      <c r="B202" s="224" t="n">
        <v>650784</v>
      </c>
      <c r="C202" s="225" t="n">
        <v>650784</v>
      </c>
    </row>
    <row collapsed="false" customFormat="false" customHeight="false" hidden="false" ht="15" outlineLevel="0" r="203">
      <c r="A203" s="224" t="s">
        <v>3138</v>
      </c>
      <c r="B203" s="224" t="n">
        <v>650806</v>
      </c>
      <c r="C203" s="225" t="n">
        <v>650806</v>
      </c>
    </row>
    <row collapsed="false" customFormat="false" customHeight="false" hidden="false" ht="15" outlineLevel="0" r="204">
      <c r="A204" s="224" t="s">
        <v>3139</v>
      </c>
      <c r="B204" s="224" t="n">
        <v>650561</v>
      </c>
      <c r="C204" s="225" t="n">
        <v>650809</v>
      </c>
    </row>
    <row collapsed="false" customFormat="false" customHeight="false" hidden="false" ht="15" outlineLevel="0" r="205">
      <c r="A205" s="224" t="s">
        <v>3140</v>
      </c>
      <c r="B205" s="224" t="n">
        <v>650809</v>
      </c>
      <c r="C205" s="225" t="n">
        <v>650809</v>
      </c>
    </row>
    <row collapsed="false" customFormat="false" customHeight="false" hidden="false" ht="15" outlineLevel="0" r="206">
      <c r="A206" s="224" t="s">
        <v>3141</v>
      </c>
      <c r="B206" s="224" t="n">
        <v>650821</v>
      </c>
      <c r="C206" s="225" t="n">
        <v>650821</v>
      </c>
    </row>
    <row collapsed="false" customFormat="false" customHeight="false" hidden="false" ht="15" outlineLevel="0" r="207">
      <c r="A207" s="224" t="s">
        <v>3142</v>
      </c>
      <c r="B207" s="224" t="n">
        <v>650849</v>
      </c>
      <c r="C207" s="225" t="n">
        <v>650830</v>
      </c>
    </row>
    <row collapsed="false" customFormat="false" customHeight="false" hidden="false" ht="15" outlineLevel="0" r="208">
      <c r="A208" s="224" t="s">
        <v>3143</v>
      </c>
      <c r="B208" s="224" t="n">
        <v>650830</v>
      </c>
      <c r="C208" s="225" t="n">
        <v>650830</v>
      </c>
    </row>
    <row collapsed="false" customFormat="false" customHeight="false" hidden="false" ht="15" outlineLevel="0" r="209">
      <c r="A209" s="224" t="s">
        <v>3144</v>
      </c>
      <c r="B209" s="224" t="n">
        <v>650093</v>
      </c>
      <c r="C209" s="225" t="n">
        <v>650846</v>
      </c>
    </row>
    <row collapsed="false" customFormat="false" customHeight="false" hidden="false" ht="15" outlineLevel="0" r="210">
      <c r="A210" s="224" t="s">
        <v>3145</v>
      </c>
      <c r="B210" s="224" t="n">
        <v>650364</v>
      </c>
      <c r="C210" s="225" t="n">
        <v>650846</v>
      </c>
    </row>
    <row collapsed="false" customFormat="false" customHeight="false" hidden="false" ht="15" outlineLevel="0" r="211">
      <c r="A211" s="224" t="s">
        <v>3146</v>
      </c>
      <c r="B211" s="224" t="n">
        <v>650706</v>
      </c>
      <c r="C211" s="225" t="n">
        <v>650846</v>
      </c>
    </row>
    <row collapsed="false" customFormat="false" customHeight="false" hidden="false" ht="15" outlineLevel="0" r="212">
      <c r="A212" s="224" t="s">
        <v>3147</v>
      </c>
      <c r="B212" s="224" t="n">
        <v>650786</v>
      </c>
      <c r="C212" s="225" t="n">
        <v>650846</v>
      </c>
    </row>
    <row collapsed="false" customFormat="false" customHeight="false" hidden="false" ht="15" outlineLevel="0" r="213">
      <c r="A213" s="224" t="s">
        <v>3148</v>
      </c>
      <c r="B213" s="224" t="n">
        <v>650132</v>
      </c>
      <c r="C213" s="225" t="n">
        <v>650846</v>
      </c>
    </row>
    <row collapsed="false" customFormat="false" customHeight="false" hidden="false" ht="15" outlineLevel="0" r="214">
      <c r="A214" s="224" t="s">
        <v>3149</v>
      </c>
      <c r="B214" s="224" t="n">
        <v>650804</v>
      </c>
      <c r="C214" s="225" t="n">
        <v>650846</v>
      </c>
    </row>
    <row collapsed="false" customFormat="false" customHeight="false" hidden="false" ht="15" outlineLevel="0" r="215">
      <c r="A215" s="224" t="s">
        <v>3150</v>
      </c>
      <c r="B215" s="224" t="n">
        <v>650079</v>
      </c>
      <c r="C215" s="225" t="n">
        <v>650846</v>
      </c>
    </row>
    <row collapsed="false" customFormat="false" customHeight="false" hidden="false" ht="15" outlineLevel="0" r="216">
      <c r="A216" s="224" t="s">
        <v>3151</v>
      </c>
      <c r="B216" s="224" t="n">
        <v>650795</v>
      </c>
      <c r="C216" s="225" t="n">
        <v>650846</v>
      </c>
    </row>
    <row collapsed="false" customFormat="false" customHeight="false" hidden="false" ht="15" outlineLevel="0" r="217">
      <c r="A217" s="224" t="s">
        <v>3152</v>
      </c>
      <c r="B217" s="224" t="n">
        <v>650883</v>
      </c>
      <c r="C217" s="225" t="n">
        <v>650846</v>
      </c>
    </row>
    <row collapsed="false" customFormat="false" customHeight="false" hidden="false" ht="15" outlineLevel="0" r="218">
      <c r="A218" s="224" t="s">
        <v>3153</v>
      </c>
      <c r="B218" s="224" t="n">
        <v>650813</v>
      </c>
      <c r="C218" s="225" t="n">
        <v>650846</v>
      </c>
    </row>
    <row collapsed="false" customFormat="false" customHeight="false" hidden="false" ht="15" outlineLevel="0" r="219">
      <c r="A219" s="224" t="s">
        <v>3154</v>
      </c>
      <c r="B219" s="224" t="n">
        <v>650846</v>
      </c>
      <c r="C219" s="225" t="n">
        <v>650846</v>
      </c>
    </row>
    <row collapsed="false" customFormat="false" customHeight="false" hidden="false" ht="15" outlineLevel="0" r="220">
      <c r="A220" s="224" t="s">
        <v>3155</v>
      </c>
      <c r="B220" s="224" t="n">
        <v>650207</v>
      </c>
      <c r="C220" s="225" t="n">
        <v>650848</v>
      </c>
    </row>
    <row collapsed="false" customFormat="false" customHeight="false" hidden="false" ht="15" outlineLevel="0" r="221">
      <c r="A221" s="224" t="s">
        <v>3156</v>
      </c>
      <c r="B221" s="224" t="n">
        <v>650739</v>
      </c>
      <c r="C221" s="225" t="n">
        <v>650848</v>
      </c>
    </row>
    <row collapsed="false" customFormat="false" customHeight="false" hidden="false" ht="15" outlineLevel="0" r="222">
      <c r="A222" s="224" t="s">
        <v>3157</v>
      </c>
      <c r="B222" s="224" t="n">
        <v>650209</v>
      </c>
      <c r="C222" s="225" t="n">
        <v>650848</v>
      </c>
    </row>
    <row collapsed="false" customFormat="false" customHeight="false" hidden="false" ht="15" outlineLevel="0" r="223">
      <c r="A223" s="224" t="s">
        <v>3158</v>
      </c>
      <c r="B223" s="224" t="n">
        <v>650267</v>
      </c>
      <c r="C223" s="225" t="n">
        <v>650848</v>
      </c>
    </row>
    <row collapsed="false" customFormat="false" customHeight="false" hidden="false" ht="15" outlineLevel="0" r="224">
      <c r="A224" s="224" t="s">
        <v>3159</v>
      </c>
      <c r="B224" s="224" t="n">
        <v>650366</v>
      </c>
      <c r="C224" s="225" t="n">
        <v>650848</v>
      </c>
    </row>
    <row collapsed="false" customFormat="false" customHeight="false" hidden="false" ht="15" outlineLevel="0" r="225">
      <c r="A225" s="224" t="s">
        <v>3160</v>
      </c>
      <c r="B225" s="224" t="n">
        <v>650848</v>
      </c>
      <c r="C225" s="225" t="n">
        <v>650848</v>
      </c>
    </row>
    <row collapsed="false" customFormat="false" customHeight="false" hidden="false" ht="15" outlineLevel="0" r="226">
      <c r="A226" s="224" t="s">
        <v>3161</v>
      </c>
      <c r="B226" s="224" t="n">
        <v>650208</v>
      </c>
      <c r="C226" s="225" t="n">
        <v>650848</v>
      </c>
    </row>
    <row collapsed="false" customFormat="false" customHeight="false" hidden="false" ht="15" outlineLevel="0" r="227">
      <c r="A227" s="224" t="s">
        <v>3162</v>
      </c>
      <c r="B227" s="224" t="n">
        <v>650863</v>
      </c>
      <c r="C227" s="225" t="n">
        <v>650863</v>
      </c>
    </row>
    <row collapsed="false" customFormat="false" customHeight="false" hidden="false" ht="15" outlineLevel="0" r="228">
      <c r="A228" s="224" t="s">
        <v>3163</v>
      </c>
      <c r="B228" s="224" t="n">
        <v>650873</v>
      </c>
      <c r="C228" s="225" t="n">
        <v>650873</v>
      </c>
    </row>
    <row collapsed="false" customFormat="false" customHeight="false" hidden="false" ht="15" outlineLevel="0" r="229">
      <c r="A229" s="224" t="s">
        <v>3164</v>
      </c>
      <c r="B229" s="224" t="n">
        <v>650872</v>
      </c>
      <c r="C229" s="225" t="n">
        <v>650886</v>
      </c>
    </row>
    <row collapsed="false" customFormat="false" customHeight="false" hidden="false" ht="15" outlineLevel="0" r="230">
      <c r="A230" s="224" t="s">
        <v>3165</v>
      </c>
      <c r="B230" s="224" t="n">
        <v>650886</v>
      </c>
      <c r="C230" s="225" t="n">
        <v>650886</v>
      </c>
    </row>
    <row collapsed="false" customFormat="false" customHeight="false" hidden="false" ht="15" outlineLevel="0" r="231">
      <c r="A231" s="224" t="s">
        <v>3166</v>
      </c>
      <c r="B231" s="224" t="n">
        <v>650868</v>
      </c>
      <c r="C231" s="225" t="n">
        <v>650886</v>
      </c>
    </row>
    <row collapsed="false" customFormat="false" customHeight="false" hidden="false" ht="15" outlineLevel="0" r="232">
      <c r="A232" s="224" t="s">
        <v>3167</v>
      </c>
      <c r="B232" s="224" t="n">
        <v>650887</v>
      </c>
      <c r="C232" s="225" t="n">
        <v>650887</v>
      </c>
    </row>
    <row collapsed="false" customFormat="false" customHeight="false" hidden="false" ht="15" outlineLevel="0" r="233">
      <c r="A233" s="224" t="s">
        <v>3168</v>
      </c>
      <c r="B233" s="224" t="n">
        <v>650204</v>
      </c>
      <c r="C233" s="225" t="n">
        <v>650887</v>
      </c>
    </row>
    <row collapsed="false" customFormat="false" customHeight="false" hidden="false" ht="15" outlineLevel="0" r="234">
      <c r="A234" s="224" t="s">
        <v>3169</v>
      </c>
      <c r="B234" s="224" t="n">
        <v>650916</v>
      </c>
      <c r="C234" s="225" t="n">
        <v>650916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5"/>
  <cols>
    <col collapsed="false" hidden="false" max="1" min="1" style="0" width="10.7295918367347"/>
    <col collapsed="false" hidden="false" max="2" min="2" style="0" width="16.2908163265306"/>
    <col collapsed="false" hidden="false" max="1025" min="3" style="0" width="10.7295918367347"/>
  </cols>
  <sheetData>
    <row collapsed="false" customFormat="false" customHeight="false" hidden="false" ht="15" outlineLevel="0" r="1">
      <c r="A1" s="226" t="s">
        <v>1879</v>
      </c>
      <c r="B1" s="226" t="s">
        <v>3170</v>
      </c>
    </row>
    <row collapsed="false" customFormat="false" customHeight="false" hidden="false" ht="15" outlineLevel="0" r="2">
      <c r="A2" s="227"/>
      <c r="B2" s="227"/>
    </row>
    <row collapsed="false" customFormat="false" customHeight="false" hidden="false" ht="15" outlineLevel="0" r="3">
      <c r="A3" s="225" t="n">
        <v>650037</v>
      </c>
      <c r="B3" s="225" t="n">
        <v>650044</v>
      </c>
    </row>
    <row collapsed="false" customFormat="false" customHeight="false" hidden="false" ht="15" outlineLevel="0" r="4">
      <c r="A4" s="225" t="n">
        <v>650044</v>
      </c>
      <c r="B4" s="225" t="n">
        <v>650044</v>
      </c>
    </row>
    <row collapsed="false" customFormat="false" customHeight="false" hidden="false" ht="15" outlineLevel="0" r="5">
      <c r="A5" s="225" t="n">
        <v>650046</v>
      </c>
      <c r="B5" s="225" t="n">
        <v>650044</v>
      </c>
    </row>
    <row collapsed="false" customFormat="false" customHeight="false" hidden="false" ht="15" outlineLevel="0" r="6">
      <c r="A6" s="225" t="n">
        <v>650212</v>
      </c>
      <c r="B6" s="225" t="n">
        <v>650044</v>
      </c>
    </row>
    <row collapsed="false" customFormat="false" customHeight="false" hidden="false" ht="15" outlineLevel="0" r="7">
      <c r="A7" s="225" t="n">
        <v>650274</v>
      </c>
      <c r="B7" s="225" t="n">
        <v>650044</v>
      </c>
    </row>
    <row collapsed="false" customFormat="false" customHeight="false" hidden="false" ht="15" outlineLevel="0" r="8">
      <c r="A8" s="225" t="n">
        <v>650353</v>
      </c>
      <c r="B8" s="225" t="n">
        <v>650044</v>
      </c>
    </row>
    <row collapsed="false" customFormat="false" customHeight="false" hidden="false" ht="15" outlineLevel="0" r="9">
      <c r="A9" s="225" t="n">
        <v>650657</v>
      </c>
      <c r="B9" s="225" t="n">
        <v>650044</v>
      </c>
    </row>
    <row collapsed="false" customFormat="false" customHeight="false" hidden="false" ht="15" outlineLevel="0" r="10">
      <c r="A10" s="225" t="n">
        <v>650831</v>
      </c>
      <c r="B10" s="225" t="n">
        <v>650044</v>
      </c>
    </row>
    <row collapsed="false" customFormat="false" customHeight="false" hidden="false" ht="15" outlineLevel="0" r="11">
      <c r="A11" s="225" t="n">
        <v>650908</v>
      </c>
      <c r="B11" s="225" t="n">
        <v>650044</v>
      </c>
    </row>
    <row collapsed="false" customFormat="false" customHeight="false" hidden="false" ht="15" outlineLevel="0" r="12">
      <c r="A12" s="225" t="n">
        <v>650048</v>
      </c>
      <c r="B12" s="225" t="n">
        <v>650048</v>
      </c>
    </row>
    <row collapsed="false" customFormat="false" customHeight="false" hidden="false" ht="15" outlineLevel="0" r="13">
      <c r="A13" s="225" t="n">
        <v>650748</v>
      </c>
      <c r="B13" s="225" t="n">
        <v>650048</v>
      </c>
    </row>
    <row collapsed="false" customFormat="false" customHeight="false" hidden="false" ht="15" outlineLevel="0" r="14">
      <c r="A14" s="225" t="n">
        <v>650774</v>
      </c>
      <c r="B14" s="225" t="n">
        <v>650048</v>
      </c>
    </row>
    <row collapsed="false" customFormat="false" customHeight="false" hidden="false" ht="15" outlineLevel="0" r="15">
      <c r="A15" s="225" t="n">
        <v>650798</v>
      </c>
      <c r="B15" s="225" t="n">
        <v>650048</v>
      </c>
    </row>
    <row collapsed="false" customFormat="false" customHeight="false" hidden="false" ht="15" outlineLevel="0" r="16">
      <c r="A16" s="225" t="n">
        <v>650803</v>
      </c>
      <c r="B16" s="225" t="n">
        <v>650048</v>
      </c>
    </row>
    <row collapsed="false" customFormat="false" customHeight="false" hidden="false" ht="15" outlineLevel="0" r="17">
      <c r="A17" s="225" t="n">
        <v>650045</v>
      </c>
      <c r="B17" s="225" t="n">
        <v>650070</v>
      </c>
    </row>
    <row collapsed="false" customFormat="false" customHeight="false" hidden="false" ht="15" outlineLevel="0" r="18">
      <c r="A18" s="225" t="n">
        <v>650068</v>
      </c>
      <c r="B18" s="225" t="n">
        <v>650070</v>
      </c>
    </row>
    <row collapsed="false" customFormat="false" customHeight="false" hidden="false" ht="15" outlineLevel="0" r="19">
      <c r="A19" s="225" t="n">
        <v>650070</v>
      </c>
      <c r="B19" s="225" t="n">
        <v>650070</v>
      </c>
    </row>
    <row collapsed="false" customFormat="false" customHeight="false" hidden="false" ht="15" outlineLevel="0" r="20">
      <c r="A20" s="225" t="n">
        <v>650318</v>
      </c>
      <c r="B20" s="225" t="n">
        <v>650070</v>
      </c>
    </row>
    <row collapsed="false" customFormat="false" customHeight="false" hidden="false" ht="15" outlineLevel="0" r="21">
      <c r="A21" s="225" t="n">
        <v>650362</v>
      </c>
      <c r="B21" s="225" t="n">
        <v>650070</v>
      </c>
    </row>
    <row collapsed="false" customFormat="false" customHeight="false" hidden="false" ht="15" outlineLevel="0" r="22">
      <c r="A22" s="225" t="n">
        <v>650375</v>
      </c>
      <c r="B22" s="225" t="n">
        <v>650070</v>
      </c>
    </row>
    <row collapsed="false" customFormat="false" customHeight="false" hidden="false" ht="15" outlineLevel="0" r="23">
      <c r="A23" s="225" t="n">
        <v>650394</v>
      </c>
      <c r="B23" s="225" t="n">
        <v>650070</v>
      </c>
    </row>
    <row collapsed="false" customFormat="false" customHeight="false" hidden="false" ht="15" outlineLevel="0" r="24">
      <c r="A24" s="225" t="n">
        <v>650441</v>
      </c>
      <c r="B24" s="225" t="n">
        <v>650070</v>
      </c>
    </row>
    <row collapsed="false" customFormat="false" customHeight="false" hidden="false" ht="15" outlineLevel="0" r="25">
      <c r="A25" s="225" t="n">
        <v>650519</v>
      </c>
      <c r="B25" s="225" t="n">
        <v>650070</v>
      </c>
    </row>
    <row collapsed="false" customFormat="false" customHeight="false" hidden="false" ht="15" outlineLevel="0" r="26">
      <c r="A26" s="225" t="n">
        <v>650557</v>
      </c>
      <c r="B26" s="225" t="n">
        <v>650070</v>
      </c>
    </row>
    <row collapsed="false" customFormat="false" customHeight="false" hidden="false" ht="15" outlineLevel="0" r="27">
      <c r="A27" s="225" t="n">
        <v>650577</v>
      </c>
      <c r="B27" s="225" t="n">
        <v>650070</v>
      </c>
    </row>
    <row collapsed="false" customFormat="false" customHeight="false" hidden="false" ht="15" outlineLevel="0" r="28">
      <c r="A28" s="225" t="n">
        <v>650578</v>
      </c>
      <c r="B28" s="225" t="n">
        <v>650070</v>
      </c>
    </row>
    <row collapsed="false" customFormat="false" customHeight="false" hidden="false" ht="15" outlineLevel="0" r="29">
      <c r="A29" s="225" t="n">
        <v>650610</v>
      </c>
      <c r="B29" s="225" t="n">
        <v>650070</v>
      </c>
    </row>
    <row collapsed="false" customFormat="false" customHeight="false" hidden="false" ht="15" outlineLevel="0" r="30">
      <c r="A30" s="225" t="n">
        <v>650677</v>
      </c>
      <c r="B30" s="225" t="n">
        <v>650070</v>
      </c>
    </row>
    <row collapsed="false" customFormat="false" customHeight="false" hidden="false" ht="15" outlineLevel="0" r="31">
      <c r="A31" s="225" t="n">
        <v>650914</v>
      </c>
      <c r="B31" s="225" t="n">
        <v>650070</v>
      </c>
    </row>
    <row collapsed="false" customFormat="false" customHeight="false" hidden="false" ht="15" outlineLevel="0" r="32">
      <c r="A32" s="225" t="n">
        <v>650071</v>
      </c>
      <c r="B32" s="225" t="n">
        <v>650071</v>
      </c>
    </row>
    <row collapsed="false" customFormat="false" customHeight="false" hidden="false" ht="15" outlineLevel="0" r="33">
      <c r="A33" s="225" t="n">
        <v>650078</v>
      </c>
      <c r="B33" s="225" t="n">
        <v>650078</v>
      </c>
    </row>
    <row collapsed="false" customFormat="false" customHeight="false" hidden="false" ht="15" outlineLevel="0" r="34">
      <c r="A34" s="225" t="n">
        <v>650098</v>
      </c>
      <c r="B34" s="225" t="n">
        <v>650098</v>
      </c>
    </row>
    <row collapsed="false" customFormat="false" customHeight="false" hidden="false" ht="15" outlineLevel="0" r="35">
      <c r="A35" s="225" t="n">
        <v>650833</v>
      </c>
      <c r="B35" s="225" t="n">
        <v>650133</v>
      </c>
    </row>
    <row collapsed="false" customFormat="false" customHeight="false" hidden="false" ht="15" outlineLevel="0" r="36">
      <c r="A36" s="225" t="n">
        <v>650080</v>
      </c>
      <c r="B36" s="225" t="n">
        <v>650171</v>
      </c>
    </row>
    <row collapsed="false" customFormat="false" customHeight="false" hidden="false" ht="15" outlineLevel="0" r="37">
      <c r="A37" s="225" t="n">
        <v>650091</v>
      </c>
      <c r="B37" s="225" t="n">
        <v>650171</v>
      </c>
    </row>
    <row collapsed="false" customFormat="false" customHeight="false" hidden="false" ht="15" outlineLevel="0" r="38">
      <c r="A38" s="225" t="n">
        <v>650105</v>
      </c>
      <c r="B38" s="225" t="n">
        <v>650171</v>
      </c>
    </row>
    <row collapsed="false" customFormat="false" customHeight="false" hidden="false" ht="15" outlineLevel="0" r="39">
      <c r="A39" s="225" t="n">
        <v>650108</v>
      </c>
      <c r="B39" s="225" t="n">
        <v>650171</v>
      </c>
    </row>
    <row collapsed="false" customFormat="false" customHeight="false" hidden="false" ht="15" outlineLevel="0" r="40">
      <c r="A40" s="225" t="n">
        <v>650115</v>
      </c>
      <c r="B40" s="225" t="n">
        <v>650171</v>
      </c>
    </row>
    <row collapsed="false" customFormat="false" customHeight="false" hidden="false" ht="15" outlineLevel="0" r="41">
      <c r="A41" s="225" t="n">
        <v>650121</v>
      </c>
      <c r="B41" s="225" t="n">
        <v>650171</v>
      </c>
    </row>
    <row collapsed="false" customFormat="false" customHeight="false" hidden="false" ht="15" outlineLevel="0" r="42">
      <c r="A42" s="225" t="n">
        <v>650128</v>
      </c>
      <c r="B42" s="225" t="n">
        <v>650171</v>
      </c>
    </row>
    <row collapsed="false" customFormat="false" customHeight="false" hidden="false" ht="15" outlineLevel="0" r="43">
      <c r="A43" s="225" t="n">
        <v>650171</v>
      </c>
      <c r="B43" s="225" t="n">
        <v>650171</v>
      </c>
    </row>
    <row collapsed="false" customFormat="false" customHeight="false" hidden="false" ht="15" outlineLevel="0" r="44">
      <c r="A44" s="225" t="n">
        <v>650176</v>
      </c>
      <c r="B44" s="225" t="n">
        <v>650171</v>
      </c>
    </row>
    <row collapsed="false" customFormat="false" customHeight="false" hidden="false" ht="15" outlineLevel="0" r="45">
      <c r="A45" s="225" t="n">
        <v>650186</v>
      </c>
      <c r="B45" s="225" t="n">
        <v>650171</v>
      </c>
    </row>
    <row collapsed="false" customFormat="false" customHeight="false" hidden="false" ht="15" outlineLevel="0" r="46">
      <c r="A46" s="225" t="n">
        <v>650236</v>
      </c>
      <c r="B46" s="225" t="n">
        <v>650171</v>
      </c>
    </row>
    <row collapsed="false" customFormat="false" customHeight="false" hidden="false" ht="15" outlineLevel="0" r="47">
      <c r="A47" s="225" t="n">
        <v>650448</v>
      </c>
      <c r="B47" s="225" t="n">
        <v>650171</v>
      </c>
    </row>
    <row collapsed="false" customFormat="false" customHeight="false" hidden="false" ht="15" outlineLevel="0" r="48">
      <c r="A48" s="225" t="n">
        <v>650455</v>
      </c>
      <c r="B48" s="225" t="n">
        <v>650171</v>
      </c>
    </row>
    <row collapsed="false" customFormat="false" customHeight="false" hidden="false" ht="15" outlineLevel="0" r="49">
      <c r="A49" s="225" t="n">
        <v>650556</v>
      </c>
      <c r="B49" s="225" t="n">
        <v>650171</v>
      </c>
    </row>
    <row collapsed="false" customFormat="false" customHeight="false" hidden="false" ht="15" outlineLevel="0" r="50">
      <c r="A50" s="225" t="n">
        <v>650605</v>
      </c>
      <c r="B50" s="225" t="n">
        <v>650171</v>
      </c>
    </row>
    <row collapsed="false" customFormat="false" customHeight="false" hidden="false" ht="15" outlineLevel="0" r="51">
      <c r="A51" s="225" t="n">
        <v>650742</v>
      </c>
      <c r="B51" s="225" t="n">
        <v>650171</v>
      </c>
    </row>
    <row collapsed="false" customFormat="false" customHeight="false" hidden="false" ht="15" outlineLevel="0" r="52">
      <c r="A52" s="225" t="n">
        <v>650772</v>
      </c>
      <c r="B52" s="225" t="n">
        <v>650171</v>
      </c>
    </row>
    <row collapsed="false" customFormat="false" customHeight="false" hidden="false" ht="15" outlineLevel="0" r="53">
      <c r="A53" s="225" t="n">
        <v>650796</v>
      </c>
      <c r="B53" s="225" t="n">
        <v>650171</v>
      </c>
    </row>
    <row collapsed="false" customFormat="false" customHeight="false" hidden="false" ht="15" outlineLevel="0" r="54">
      <c r="A54" s="225" t="n">
        <v>650816</v>
      </c>
      <c r="B54" s="225" t="n">
        <v>650171</v>
      </c>
    </row>
    <row collapsed="false" customFormat="false" customHeight="false" hidden="false" ht="15" outlineLevel="0" r="55">
      <c r="A55" s="225" t="n">
        <v>650819</v>
      </c>
      <c r="B55" s="225" t="n">
        <v>650171</v>
      </c>
    </row>
    <row collapsed="false" customFormat="false" customHeight="false" hidden="false" ht="15" outlineLevel="0" r="56">
      <c r="A56" s="225" t="n">
        <v>650855</v>
      </c>
      <c r="B56" s="225" t="n">
        <v>650171</v>
      </c>
    </row>
    <row collapsed="false" customFormat="false" customHeight="false" hidden="false" ht="15" outlineLevel="0" r="57">
      <c r="A57" s="225" t="n">
        <v>650902</v>
      </c>
      <c r="B57" s="225" t="n">
        <v>650171</v>
      </c>
    </row>
    <row collapsed="false" customFormat="false" customHeight="false" hidden="false" ht="15" outlineLevel="0" r="58">
      <c r="A58" s="225" t="n">
        <v>650153</v>
      </c>
      <c r="B58" s="225" t="n">
        <v>650175</v>
      </c>
    </row>
    <row collapsed="false" customFormat="false" customHeight="false" hidden="false" ht="15" outlineLevel="0" r="59">
      <c r="A59" s="225" t="n">
        <v>650175</v>
      </c>
      <c r="B59" s="225" t="n">
        <v>650175</v>
      </c>
    </row>
    <row collapsed="false" customFormat="false" customHeight="false" hidden="false" ht="15" outlineLevel="0" r="60">
      <c r="A60" s="225" t="n">
        <v>650178</v>
      </c>
      <c r="B60" s="225" t="n">
        <v>650175</v>
      </c>
    </row>
    <row collapsed="false" customFormat="false" customHeight="false" hidden="false" ht="15" outlineLevel="0" r="61">
      <c r="A61" s="225" t="n">
        <v>650283</v>
      </c>
      <c r="B61" s="225" t="n">
        <v>650175</v>
      </c>
    </row>
    <row collapsed="false" customFormat="false" customHeight="false" hidden="false" ht="15" outlineLevel="0" r="62">
      <c r="A62" s="225" t="n">
        <v>650291</v>
      </c>
      <c r="B62" s="225" t="n">
        <v>650175</v>
      </c>
    </row>
    <row collapsed="false" customFormat="false" customHeight="false" hidden="false" ht="15" outlineLevel="0" r="63">
      <c r="A63" s="225" t="n">
        <v>650322</v>
      </c>
      <c r="B63" s="225" t="n">
        <v>650175</v>
      </c>
    </row>
    <row collapsed="false" customFormat="false" customHeight="false" hidden="false" ht="15" outlineLevel="0" r="64">
      <c r="A64" s="225" t="n">
        <v>650606</v>
      </c>
      <c r="B64" s="225" t="n">
        <v>650175</v>
      </c>
    </row>
    <row collapsed="false" customFormat="false" customHeight="false" hidden="false" ht="15" outlineLevel="0" r="65">
      <c r="A65" s="225" t="n">
        <v>650621</v>
      </c>
      <c r="B65" s="225" t="n">
        <v>650175</v>
      </c>
    </row>
    <row collapsed="false" customFormat="false" customHeight="false" hidden="false" ht="15" outlineLevel="0" r="66">
      <c r="A66" s="225" t="n">
        <v>650625</v>
      </c>
      <c r="B66" s="225" t="n">
        <v>650175</v>
      </c>
    </row>
    <row collapsed="false" customFormat="false" customHeight="false" hidden="false" ht="15" outlineLevel="0" r="67">
      <c r="A67" s="225" t="n">
        <v>650814</v>
      </c>
      <c r="B67" s="225" t="n">
        <v>650175</v>
      </c>
    </row>
    <row collapsed="false" customFormat="false" customHeight="false" hidden="false" ht="15" outlineLevel="0" r="68">
      <c r="A68" s="225" t="n">
        <v>650101</v>
      </c>
      <c r="B68" s="225" t="n">
        <v>650188</v>
      </c>
    </row>
    <row collapsed="false" customFormat="false" customHeight="false" hidden="false" ht="15" outlineLevel="0" r="69">
      <c r="A69" s="225" t="n">
        <v>650157</v>
      </c>
      <c r="B69" s="225" t="n">
        <v>650188</v>
      </c>
    </row>
    <row collapsed="false" customFormat="false" customHeight="false" hidden="false" ht="15" outlineLevel="0" r="70">
      <c r="A70" s="225" t="n">
        <v>650188</v>
      </c>
      <c r="B70" s="225" t="n">
        <v>650188</v>
      </c>
    </row>
    <row collapsed="false" customFormat="false" customHeight="false" hidden="false" ht="15" outlineLevel="0" r="71">
      <c r="A71" s="225" t="n">
        <v>650191</v>
      </c>
      <c r="B71" s="225" t="n">
        <v>650188</v>
      </c>
    </row>
    <row collapsed="false" customFormat="false" customHeight="false" hidden="false" ht="15" outlineLevel="0" r="72">
      <c r="A72" s="225" t="n">
        <v>650211</v>
      </c>
      <c r="B72" s="225" t="n">
        <v>650188</v>
      </c>
    </row>
    <row collapsed="false" customFormat="false" customHeight="false" hidden="false" ht="15" outlineLevel="0" r="73">
      <c r="A73" s="225" t="n">
        <v>650218</v>
      </c>
      <c r="B73" s="225" t="n">
        <v>650188</v>
      </c>
    </row>
    <row collapsed="false" customFormat="false" customHeight="false" hidden="false" ht="15" outlineLevel="0" r="74">
      <c r="A74" s="225" t="n">
        <v>650305</v>
      </c>
      <c r="B74" s="225" t="n">
        <v>650188</v>
      </c>
    </row>
    <row collapsed="false" customFormat="false" customHeight="false" hidden="false" ht="15" outlineLevel="0" r="75">
      <c r="A75" s="225" t="n">
        <v>650335</v>
      </c>
      <c r="B75" s="225" t="n">
        <v>650188</v>
      </c>
    </row>
    <row collapsed="false" customFormat="false" customHeight="false" hidden="false" ht="15" outlineLevel="0" r="76">
      <c r="A76" s="225" t="n">
        <v>650542</v>
      </c>
      <c r="B76" s="225" t="n">
        <v>650188</v>
      </c>
    </row>
    <row collapsed="false" customFormat="false" customHeight="false" hidden="false" ht="15" outlineLevel="0" r="77">
      <c r="A77" s="225" t="n">
        <v>650731</v>
      </c>
      <c r="B77" s="225" t="n">
        <v>650188</v>
      </c>
    </row>
    <row collapsed="false" customFormat="false" customHeight="false" hidden="false" ht="15" outlineLevel="0" r="78">
      <c r="A78" s="225" t="n">
        <v>650860</v>
      </c>
      <c r="B78" s="225" t="n">
        <v>650188</v>
      </c>
    </row>
    <row collapsed="false" customFormat="false" customHeight="false" hidden="false" ht="15" outlineLevel="0" r="79">
      <c r="A79" s="225" t="n">
        <v>650876</v>
      </c>
      <c r="B79" s="225" t="n">
        <v>650188</v>
      </c>
    </row>
    <row collapsed="false" customFormat="false" customHeight="false" hidden="false" ht="15" outlineLevel="0" r="80">
      <c r="A80" s="225" t="n">
        <v>650197</v>
      </c>
      <c r="B80" s="225" t="n">
        <v>650226</v>
      </c>
    </row>
    <row collapsed="false" customFormat="false" customHeight="false" hidden="false" ht="15" outlineLevel="0" r="81">
      <c r="A81" s="225" t="n">
        <v>650202</v>
      </c>
      <c r="B81" s="225" t="n">
        <v>650226</v>
      </c>
    </row>
    <row collapsed="false" customFormat="false" customHeight="false" hidden="false" ht="15" outlineLevel="0" r="82">
      <c r="A82" s="225" t="n">
        <v>650226</v>
      </c>
      <c r="B82" s="225" t="n">
        <v>650226</v>
      </c>
    </row>
    <row collapsed="false" customFormat="false" customHeight="false" hidden="false" ht="15" outlineLevel="0" r="83">
      <c r="A83" s="225" t="n">
        <v>650453</v>
      </c>
      <c r="B83" s="225" t="n">
        <v>650226</v>
      </c>
    </row>
    <row collapsed="false" customFormat="false" customHeight="false" hidden="false" ht="15" outlineLevel="0" r="84">
      <c r="A84" s="225" t="n">
        <v>650486</v>
      </c>
      <c r="B84" s="225" t="n">
        <v>650226</v>
      </c>
    </row>
    <row collapsed="false" customFormat="false" customHeight="false" hidden="false" ht="15" outlineLevel="0" r="85">
      <c r="A85" s="225" t="n">
        <v>650490</v>
      </c>
      <c r="B85" s="225" t="n">
        <v>650226</v>
      </c>
    </row>
    <row collapsed="false" customFormat="false" customHeight="false" hidden="false" ht="15" outlineLevel="0" r="86">
      <c r="A86" s="225" t="n">
        <v>650631</v>
      </c>
      <c r="B86" s="225" t="n">
        <v>650226</v>
      </c>
    </row>
    <row collapsed="false" customFormat="false" customHeight="false" hidden="false" ht="15" outlineLevel="0" r="87">
      <c r="A87" s="225" t="n">
        <v>650716</v>
      </c>
      <c r="B87" s="225" t="n">
        <v>650226</v>
      </c>
    </row>
    <row collapsed="false" customFormat="false" customHeight="false" hidden="false" ht="15" outlineLevel="0" r="88">
      <c r="A88" s="225" t="n">
        <v>650787</v>
      </c>
      <c r="B88" s="225" t="n">
        <v>650226</v>
      </c>
    </row>
    <row collapsed="false" customFormat="false" customHeight="false" hidden="false" ht="15" outlineLevel="0" r="89">
      <c r="A89" s="225" t="n">
        <v>650865</v>
      </c>
      <c r="B89" s="225" t="n">
        <v>650226</v>
      </c>
    </row>
    <row collapsed="false" customFormat="false" customHeight="false" hidden="false" ht="15" outlineLevel="0" r="90">
      <c r="A90" s="225" t="n">
        <v>650866</v>
      </c>
      <c r="B90" s="225" t="n">
        <v>650226</v>
      </c>
    </row>
    <row collapsed="false" customFormat="false" customHeight="false" hidden="false" ht="15" outlineLevel="0" r="91">
      <c r="A91" s="225" t="n">
        <v>650867</v>
      </c>
      <c r="B91" s="225" t="n">
        <v>650226</v>
      </c>
    </row>
    <row collapsed="false" customFormat="false" customHeight="false" hidden="false" ht="15" outlineLevel="0" r="92">
      <c r="A92" s="225" t="n">
        <v>650884</v>
      </c>
      <c r="B92" s="225" t="n">
        <v>650226</v>
      </c>
    </row>
    <row collapsed="false" customFormat="false" customHeight="false" hidden="false" ht="15" outlineLevel="0" r="93">
      <c r="A93" s="225" t="n">
        <v>650300</v>
      </c>
      <c r="B93" s="225" t="n">
        <v>650300</v>
      </c>
    </row>
    <row collapsed="false" customFormat="false" customHeight="false" hidden="false" ht="15" outlineLevel="0" r="94">
      <c r="A94" s="225" t="n">
        <v>650895</v>
      </c>
      <c r="B94" s="225" t="n">
        <v>650300</v>
      </c>
    </row>
    <row collapsed="false" customFormat="false" customHeight="false" hidden="false" ht="15" outlineLevel="0" r="95">
      <c r="A95" s="225" t="n">
        <v>650010</v>
      </c>
      <c r="B95" s="225" t="n">
        <v>650321</v>
      </c>
    </row>
    <row collapsed="false" customFormat="false" customHeight="false" hidden="false" ht="15" outlineLevel="0" r="96">
      <c r="A96" s="225" t="n">
        <v>650014</v>
      </c>
      <c r="B96" s="225" t="n">
        <v>650321</v>
      </c>
    </row>
    <row collapsed="false" customFormat="false" customHeight="false" hidden="false" ht="15" outlineLevel="0" r="97">
      <c r="A97" s="225" t="n">
        <v>650015</v>
      </c>
      <c r="B97" s="225" t="n">
        <v>650321</v>
      </c>
    </row>
    <row collapsed="false" customFormat="false" customHeight="false" hidden="false" ht="15" outlineLevel="0" r="98">
      <c r="A98" s="225" t="n">
        <v>650021</v>
      </c>
      <c r="B98" s="225" t="n">
        <v>650321</v>
      </c>
    </row>
    <row collapsed="false" customFormat="false" customHeight="false" hidden="false" ht="15" outlineLevel="0" r="99">
      <c r="A99" s="225" t="n">
        <v>650023</v>
      </c>
      <c r="B99" s="225" t="n">
        <v>650321</v>
      </c>
    </row>
    <row collapsed="false" customFormat="false" customHeight="false" hidden="false" ht="15" outlineLevel="0" r="100">
      <c r="A100" s="225" t="n">
        <v>650027</v>
      </c>
      <c r="B100" s="225" t="n">
        <v>650321</v>
      </c>
    </row>
    <row collapsed="false" customFormat="false" customHeight="false" hidden="false" ht="15" outlineLevel="0" r="101">
      <c r="A101" s="225" t="n">
        <v>650039</v>
      </c>
      <c r="B101" s="225" t="n">
        <v>650321</v>
      </c>
    </row>
    <row collapsed="false" customFormat="false" customHeight="false" hidden="false" ht="15" outlineLevel="0" r="102">
      <c r="A102" s="225" t="n">
        <v>650054</v>
      </c>
      <c r="B102" s="225" t="n">
        <v>650321</v>
      </c>
    </row>
    <row collapsed="false" customFormat="false" customHeight="false" hidden="false" ht="15" outlineLevel="0" r="103">
      <c r="A103" s="225" t="n">
        <v>650065</v>
      </c>
      <c r="B103" s="225" t="n">
        <v>650321</v>
      </c>
    </row>
    <row collapsed="false" customFormat="false" customHeight="false" hidden="false" ht="15" outlineLevel="0" r="104">
      <c r="A104" s="225" t="n">
        <v>650067</v>
      </c>
      <c r="B104" s="225" t="n">
        <v>650321</v>
      </c>
    </row>
    <row collapsed="false" customFormat="false" customHeight="false" hidden="false" ht="15" outlineLevel="0" r="105">
      <c r="A105" s="225" t="n">
        <v>650193</v>
      </c>
      <c r="B105" s="225" t="n">
        <v>650321</v>
      </c>
    </row>
    <row collapsed="false" customFormat="false" customHeight="false" hidden="false" ht="15" outlineLevel="0" r="106">
      <c r="A106" s="225" t="n">
        <v>650199</v>
      </c>
      <c r="B106" s="225" t="n">
        <v>650321</v>
      </c>
    </row>
    <row collapsed="false" customFormat="false" customHeight="false" hidden="false" ht="15" outlineLevel="0" r="107">
      <c r="A107" s="225" t="n">
        <v>650201</v>
      </c>
      <c r="B107" s="225" t="n">
        <v>650321</v>
      </c>
    </row>
    <row collapsed="false" customFormat="false" customHeight="false" hidden="false" ht="15" outlineLevel="0" r="108">
      <c r="A108" s="225" t="n">
        <v>650237</v>
      </c>
      <c r="B108" s="225" t="n">
        <v>650321</v>
      </c>
    </row>
    <row collapsed="false" customFormat="false" customHeight="false" hidden="false" ht="15" outlineLevel="0" r="109">
      <c r="A109" s="225" t="n">
        <v>650303</v>
      </c>
      <c r="B109" s="225" t="n">
        <v>650321</v>
      </c>
    </row>
    <row collapsed="false" customFormat="false" customHeight="false" hidden="false" ht="15" outlineLevel="0" r="110">
      <c r="A110" s="225" t="n">
        <v>650321</v>
      </c>
      <c r="B110" s="225" t="n">
        <v>650321</v>
      </c>
    </row>
    <row collapsed="false" customFormat="false" customHeight="false" hidden="false" ht="15" outlineLevel="0" r="111">
      <c r="A111" s="225" t="n">
        <v>650341</v>
      </c>
      <c r="B111" s="225" t="n">
        <v>650321</v>
      </c>
    </row>
    <row collapsed="false" customFormat="false" customHeight="false" hidden="false" ht="15" outlineLevel="0" r="112">
      <c r="A112" s="225" t="n">
        <v>650357</v>
      </c>
      <c r="B112" s="225" t="n">
        <v>650321</v>
      </c>
    </row>
    <row collapsed="false" customFormat="false" customHeight="false" hidden="false" ht="15" outlineLevel="0" r="113">
      <c r="A113" s="225" t="n">
        <v>650361</v>
      </c>
      <c r="B113" s="225" t="n">
        <v>650321</v>
      </c>
    </row>
    <row collapsed="false" customFormat="false" customHeight="false" hidden="false" ht="15" outlineLevel="0" r="114">
      <c r="A114" s="225" t="n">
        <v>650405</v>
      </c>
      <c r="B114" s="225" t="n">
        <v>650321</v>
      </c>
    </row>
    <row collapsed="false" customFormat="false" customHeight="false" hidden="false" ht="15" outlineLevel="0" r="115">
      <c r="A115" s="225" t="n">
        <v>650434</v>
      </c>
      <c r="B115" s="225" t="n">
        <v>650321</v>
      </c>
    </row>
    <row collapsed="false" customFormat="false" customHeight="false" hidden="false" ht="15" outlineLevel="0" r="116">
      <c r="A116" s="225" t="n">
        <v>650575</v>
      </c>
      <c r="B116" s="225" t="n">
        <v>650321</v>
      </c>
    </row>
    <row collapsed="false" customFormat="false" customHeight="false" hidden="false" ht="15" outlineLevel="0" r="117">
      <c r="A117" s="225" t="n">
        <v>650690</v>
      </c>
      <c r="B117" s="225" t="n">
        <v>650321</v>
      </c>
    </row>
    <row collapsed="false" customFormat="false" customHeight="false" hidden="false" ht="15" outlineLevel="0" r="118">
      <c r="A118" s="225" t="n">
        <v>650694</v>
      </c>
      <c r="B118" s="225" t="n">
        <v>650321</v>
      </c>
    </row>
    <row collapsed="false" customFormat="false" customHeight="false" hidden="false" ht="15" outlineLevel="0" r="119">
      <c r="A119" s="225" t="n">
        <v>650700</v>
      </c>
      <c r="B119" s="225" t="n">
        <v>650321</v>
      </c>
    </row>
    <row collapsed="false" customFormat="false" customHeight="false" hidden="false" ht="15" outlineLevel="0" r="120">
      <c r="A120" s="225" t="n">
        <v>650761</v>
      </c>
      <c r="B120" s="225" t="n">
        <v>650321</v>
      </c>
    </row>
    <row collapsed="false" customFormat="false" customHeight="false" hidden="false" ht="15" outlineLevel="0" r="121">
      <c r="A121" s="225" t="n">
        <v>650790</v>
      </c>
      <c r="B121" s="225" t="n">
        <v>650321</v>
      </c>
    </row>
    <row collapsed="false" customFormat="false" customHeight="false" hidden="false" ht="15" outlineLevel="0" r="122">
      <c r="A122" s="225" t="n">
        <v>650791</v>
      </c>
      <c r="B122" s="225" t="n">
        <v>650321</v>
      </c>
    </row>
    <row collapsed="false" customFormat="false" customHeight="false" hidden="false" ht="15" outlineLevel="0" r="123">
      <c r="A123" s="225" t="n">
        <v>650797</v>
      </c>
      <c r="B123" s="225" t="n">
        <v>650321</v>
      </c>
    </row>
    <row collapsed="false" customFormat="false" customHeight="false" hidden="false" ht="15" outlineLevel="0" r="124">
      <c r="A124" s="225" t="n">
        <v>650812</v>
      </c>
      <c r="B124" s="225" t="n">
        <v>650321</v>
      </c>
    </row>
    <row collapsed="false" customFormat="false" customHeight="false" hidden="false" ht="15" outlineLevel="0" r="125">
      <c r="A125" s="225" t="n">
        <v>650851</v>
      </c>
      <c r="B125" s="225" t="n">
        <v>650321</v>
      </c>
    </row>
    <row collapsed="false" customFormat="false" customHeight="false" hidden="false" ht="15" outlineLevel="0" r="126">
      <c r="A126" s="225" t="n">
        <v>650861</v>
      </c>
      <c r="B126" s="225" t="n">
        <v>650321</v>
      </c>
    </row>
    <row collapsed="false" customFormat="false" customHeight="false" hidden="false" ht="15" outlineLevel="0" r="127">
      <c r="A127" s="225" t="n">
        <v>650001</v>
      </c>
      <c r="B127" s="225" t="n">
        <v>650330</v>
      </c>
    </row>
    <row collapsed="false" customFormat="false" customHeight="false" hidden="false" ht="15" outlineLevel="0" r="128">
      <c r="A128" s="225" t="n">
        <v>650002</v>
      </c>
      <c r="B128" s="225" t="n">
        <v>650330</v>
      </c>
    </row>
    <row collapsed="false" customFormat="false" customHeight="false" hidden="false" ht="15" outlineLevel="0" r="129">
      <c r="A129" s="225" t="n">
        <v>650013</v>
      </c>
      <c r="B129" s="225" t="n">
        <v>650330</v>
      </c>
    </row>
    <row collapsed="false" customFormat="false" customHeight="false" hidden="false" ht="15" outlineLevel="0" r="130">
      <c r="A130" s="225" t="n">
        <v>650016</v>
      </c>
      <c r="B130" s="225" t="n">
        <v>650330</v>
      </c>
    </row>
    <row collapsed="false" customFormat="false" customHeight="false" hidden="false" ht="15" outlineLevel="0" r="131">
      <c r="A131" s="225" t="n">
        <v>650017</v>
      </c>
      <c r="B131" s="225" t="n">
        <v>650330</v>
      </c>
    </row>
    <row collapsed="false" customFormat="false" customHeight="false" hidden="false" ht="15" outlineLevel="0" r="132">
      <c r="A132" s="225" t="n">
        <v>650029</v>
      </c>
      <c r="B132" s="225" t="n">
        <v>650330</v>
      </c>
    </row>
    <row collapsed="false" customFormat="false" customHeight="false" hidden="false" ht="15" outlineLevel="0" r="133">
      <c r="A133" s="225" t="n">
        <v>650038</v>
      </c>
      <c r="B133" s="225" t="n">
        <v>650330</v>
      </c>
    </row>
    <row collapsed="false" customFormat="false" customHeight="false" hidden="false" ht="15" outlineLevel="0" r="134">
      <c r="A134" s="225" t="n">
        <v>650051</v>
      </c>
      <c r="B134" s="225" t="n">
        <v>650330</v>
      </c>
    </row>
    <row collapsed="false" customFormat="false" customHeight="false" hidden="false" ht="15" outlineLevel="0" r="135">
      <c r="A135" s="225" t="n">
        <v>650086</v>
      </c>
      <c r="B135" s="225" t="n">
        <v>650330</v>
      </c>
    </row>
    <row collapsed="false" customFormat="false" customHeight="false" hidden="false" ht="15" outlineLevel="0" r="136">
      <c r="A136" s="225" t="n">
        <v>650260</v>
      </c>
      <c r="B136" s="225" t="n">
        <v>650330</v>
      </c>
    </row>
    <row collapsed="false" customFormat="false" customHeight="false" hidden="false" ht="15" outlineLevel="0" r="137">
      <c r="A137" s="225" t="n">
        <v>650330</v>
      </c>
      <c r="B137" s="225" t="n">
        <v>650330</v>
      </c>
    </row>
    <row collapsed="false" customFormat="false" customHeight="false" hidden="false" ht="15" outlineLevel="0" r="138">
      <c r="A138" s="225" t="n">
        <v>650399</v>
      </c>
      <c r="B138" s="225" t="n">
        <v>650330</v>
      </c>
    </row>
    <row collapsed="false" customFormat="false" customHeight="false" hidden="false" ht="15" outlineLevel="0" r="139">
      <c r="A139" s="225" t="n">
        <v>650483</v>
      </c>
      <c r="B139" s="225" t="n">
        <v>650330</v>
      </c>
    </row>
    <row collapsed="false" customFormat="false" customHeight="false" hidden="false" ht="15" outlineLevel="0" r="140">
      <c r="A140" s="225" t="n">
        <v>650496</v>
      </c>
      <c r="B140" s="225" t="n">
        <v>650330</v>
      </c>
    </row>
    <row collapsed="false" customFormat="false" customHeight="false" hidden="false" ht="15" outlineLevel="0" r="141">
      <c r="A141" s="225" t="n">
        <v>650551</v>
      </c>
      <c r="B141" s="225" t="n">
        <v>650330</v>
      </c>
    </row>
    <row collapsed="false" customFormat="false" customHeight="false" hidden="false" ht="15" outlineLevel="0" r="142">
      <c r="A142" s="225" t="n">
        <v>650633</v>
      </c>
      <c r="B142" s="225" t="n">
        <v>650330</v>
      </c>
    </row>
    <row collapsed="false" customFormat="false" customHeight="false" hidden="false" ht="15" outlineLevel="0" r="143">
      <c r="A143" s="225" t="n">
        <v>650634</v>
      </c>
      <c r="B143" s="225" t="n">
        <v>650330</v>
      </c>
    </row>
    <row collapsed="false" customFormat="false" customHeight="false" hidden="false" ht="15" outlineLevel="0" r="144">
      <c r="A144" s="225" t="n">
        <v>650645</v>
      </c>
      <c r="B144" s="225" t="n">
        <v>650330</v>
      </c>
    </row>
    <row collapsed="false" customFormat="false" customHeight="false" hidden="false" ht="15" outlineLevel="0" r="145">
      <c r="A145" s="225" t="n">
        <v>650653</v>
      </c>
      <c r="B145" s="225" t="n">
        <v>650330</v>
      </c>
    </row>
    <row collapsed="false" customFormat="false" customHeight="false" hidden="false" ht="15" outlineLevel="0" r="146">
      <c r="A146" s="225" t="n">
        <v>650858</v>
      </c>
      <c r="B146" s="225" t="n">
        <v>650330</v>
      </c>
    </row>
    <row collapsed="false" customFormat="false" customHeight="false" hidden="false" ht="15" outlineLevel="0" r="147">
      <c r="A147" s="225" t="n">
        <v>650913</v>
      </c>
      <c r="B147" s="225" t="n">
        <v>650330</v>
      </c>
    </row>
    <row collapsed="false" customFormat="false" customHeight="false" hidden="false" ht="15" outlineLevel="0" r="148">
      <c r="A148" s="225" t="n">
        <v>650919</v>
      </c>
      <c r="B148" s="225" t="n">
        <v>650330</v>
      </c>
    </row>
    <row collapsed="false" customFormat="false" customHeight="false" hidden="false" ht="15" outlineLevel="0" r="149">
      <c r="A149" s="225" t="n">
        <v>650220</v>
      </c>
      <c r="B149" s="225" t="n">
        <v>650360</v>
      </c>
    </row>
    <row collapsed="false" customFormat="false" customHeight="false" hidden="false" ht="15" outlineLevel="0" r="150">
      <c r="A150" s="225" t="n">
        <v>650221</v>
      </c>
      <c r="B150" s="225" t="n">
        <v>650360</v>
      </c>
    </row>
    <row collapsed="false" customFormat="false" customHeight="false" hidden="false" ht="15" outlineLevel="0" r="151">
      <c r="A151" s="225" t="n">
        <v>650228</v>
      </c>
      <c r="B151" s="225" t="n">
        <v>650360</v>
      </c>
    </row>
    <row collapsed="false" customFormat="false" customHeight="false" hidden="false" ht="15" outlineLevel="0" r="152">
      <c r="A152" s="225" t="n">
        <v>650250</v>
      </c>
      <c r="B152" s="225" t="n">
        <v>650360</v>
      </c>
    </row>
    <row collapsed="false" customFormat="false" customHeight="false" hidden="false" ht="15" outlineLevel="0" r="153">
      <c r="A153" s="225" t="n">
        <v>650268</v>
      </c>
      <c r="B153" s="225" t="n">
        <v>650360</v>
      </c>
    </row>
    <row collapsed="false" customFormat="false" customHeight="false" hidden="false" ht="15" outlineLevel="0" r="154">
      <c r="A154" s="225" t="n">
        <v>650271</v>
      </c>
      <c r="B154" s="225" t="n">
        <v>650360</v>
      </c>
    </row>
    <row collapsed="false" customFormat="false" customHeight="false" hidden="false" ht="15" outlineLevel="0" r="155">
      <c r="A155" s="225" t="n">
        <v>650324</v>
      </c>
      <c r="B155" s="225" t="n">
        <v>650360</v>
      </c>
    </row>
    <row collapsed="false" customFormat="false" customHeight="false" hidden="false" ht="15" outlineLevel="0" r="156">
      <c r="A156" s="225" t="n">
        <v>650343</v>
      </c>
      <c r="B156" s="225" t="n">
        <v>650360</v>
      </c>
    </row>
    <row collapsed="false" customFormat="false" customHeight="false" hidden="false" ht="15" outlineLevel="0" r="157">
      <c r="A157" s="225" t="n">
        <v>650347</v>
      </c>
      <c r="B157" s="225" t="n">
        <v>650360</v>
      </c>
    </row>
    <row collapsed="false" customFormat="false" customHeight="false" hidden="false" ht="15" outlineLevel="0" r="158">
      <c r="A158" s="225" t="n">
        <v>650360</v>
      </c>
      <c r="B158" s="225" t="n">
        <v>650360</v>
      </c>
    </row>
    <row collapsed="false" customFormat="false" customHeight="false" hidden="false" ht="15" outlineLevel="0" r="159">
      <c r="A159" s="225" t="n">
        <v>650638</v>
      </c>
      <c r="B159" s="225" t="n">
        <v>650360</v>
      </c>
    </row>
    <row collapsed="false" customFormat="false" customHeight="false" hidden="false" ht="15" outlineLevel="0" r="160">
      <c r="A160" s="225" t="n">
        <v>650696</v>
      </c>
      <c r="B160" s="225" t="n">
        <v>650360</v>
      </c>
    </row>
    <row collapsed="false" customFormat="false" customHeight="false" hidden="false" ht="15" outlineLevel="0" r="161">
      <c r="A161" s="225" t="n">
        <v>650723</v>
      </c>
      <c r="B161" s="225" t="n">
        <v>650360</v>
      </c>
    </row>
    <row collapsed="false" customFormat="false" customHeight="false" hidden="false" ht="15" outlineLevel="0" r="162">
      <c r="A162" s="225" t="n">
        <v>650820</v>
      </c>
      <c r="B162" s="225" t="n">
        <v>650360</v>
      </c>
    </row>
    <row collapsed="false" customFormat="false" customHeight="false" hidden="false" ht="15" outlineLevel="0" r="163">
      <c r="A163" s="225" t="n">
        <v>650853</v>
      </c>
      <c r="B163" s="225" t="n">
        <v>650360</v>
      </c>
    </row>
    <row collapsed="false" customFormat="false" customHeight="false" hidden="false" ht="15" outlineLevel="0" r="164">
      <c r="A164" s="225" t="n">
        <v>650917</v>
      </c>
      <c r="B164" s="225" t="n">
        <v>650360</v>
      </c>
    </row>
    <row collapsed="false" customFormat="false" customHeight="false" hidden="false" ht="15" outlineLevel="0" r="165">
      <c r="A165" s="225" t="n">
        <v>650368</v>
      </c>
      <c r="B165" s="225" t="n">
        <v>650368</v>
      </c>
    </row>
    <row collapsed="false" customFormat="false" customHeight="false" hidden="false" ht="15" outlineLevel="0" r="166">
      <c r="A166" s="225" t="n">
        <v>650517</v>
      </c>
      <c r="B166" s="225" t="n">
        <v>650368</v>
      </c>
    </row>
    <row collapsed="false" customFormat="false" customHeight="false" hidden="false" ht="15" outlineLevel="0" r="167">
      <c r="A167" s="225" t="n">
        <v>650810</v>
      </c>
      <c r="B167" s="225" t="n">
        <v>650368</v>
      </c>
    </row>
    <row collapsed="false" customFormat="false" customHeight="false" hidden="false" ht="15" outlineLevel="0" r="168">
      <c r="A168" s="225" t="n">
        <v>650393</v>
      </c>
      <c r="B168" s="225" t="n">
        <v>650393</v>
      </c>
    </row>
    <row collapsed="false" customFormat="false" customHeight="false" hidden="false" ht="15" outlineLevel="0" r="169">
      <c r="A169" s="225" t="n">
        <v>650072</v>
      </c>
      <c r="B169" s="225" t="n">
        <v>650400</v>
      </c>
    </row>
    <row collapsed="false" customFormat="false" customHeight="false" hidden="false" ht="15" outlineLevel="0" r="170">
      <c r="A170" s="225" t="n">
        <v>650073</v>
      </c>
      <c r="B170" s="225" t="n">
        <v>650400</v>
      </c>
    </row>
    <row collapsed="false" customFormat="false" customHeight="false" hidden="false" ht="15" outlineLevel="0" r="171">
      <c r="A171" s="225" t="n">
        <v>650083</v>
      </c>
      <c r="B171" s="225" t="n">
        <v>650400</v>
      </c>
    </row>
    <row collapsed="false" customFormat="false" customHeight="false" hidden="false" ht="15" outlineLevel="0" r="172">
      <c r="A172" s="225" t="n">
        <v>650090</v>
      </c>
      <c r="B172" s="225" t="n">
        <v>650400</v>
      </c>
    </row>
    <row collapsed="false" customFormat="false" customHeight="false" hidden="false" ht="15" outlineLevel="0" r="173">
      <c r="A173" s="225" t="n">
        <v>650097</v>
      </c>
      <c r="B173" s="225" t="n">
        <v>650400</v>
      </c>
    </row>
    <row collapsed="false" customFormat="false" customHeight="false" hidden="false" ht="15" outlineLevel="0" r="174">
      <c r="A174" s="225" t="n">
        <v>650099</v>
      </c>
      <c r="B174" s="225" t="n">
        <v>650400</v>
      </c>
    </row>
    <row collapsed="false" customFormat="false" customHeight="false" hidden="false" ht="15" outlineLevel="0" r="175">
      <c r="A175" s="225" t="n">
        <v>650232</v>
      </c>
      <c r="B175" s="225" t="n">
        <v>650400</v>
      </c>
    </row>
    <row collapsed="false" customFormat="false" customHeight="false" hidden="false" ht="15" outlineLevel="0" r="176">
      <c r="A176" s="225" t="n">
        <v>650351</v>
      </c>
      <c r="B176" s="225" t="n">
        <v>650400</v>
      </c>
    </row>
    <row collapsed="false" customFormat="false" customHeight="false" hidden="false" ht="15" outlineLevel="0" r="177">
      <c r="A177" s="225" t="n">
        <v>650363</v>
      </c>
      <c r="B177" s="225" t="n">
        <v>650400</v>
      </c>
    </row>
    <row collapsed="false" customFormat="false" customHeight="false" hidden="false" ht="15" outlineLevel="0" r="178">
      <c r="A178" s="225" t="n">
        <v>650398</v>
      </c>
      <c r="B178" s="225" t="n">
        <v>650400</v>
      </c>
    </row>
    <row collapsed="false" customFormat="false" customHeight="false" hidden="false" ht="15" outlineLevel="0" r="179">
      <c r="A179" s="225" t="n">
        <v>650400</v>
      </c>
      <c r="B179" s="225" t="n">
        <v>650400</v>
      </c>
    </row>
    <row collapsed="false" customFormat="false" customHeight="false" hidden="false" ht="15" outlineLevel="0" r="180">
      <c r="A180" s="225" t="n">
        <v>650402</v>
      </c>
      <c r="B180" s="225" t="n">
        <v>650400</v>
      </c>
    </row>
    <row collapsed="false" customFormat="false" customHeight="false" hidden="false" ht="15" outlineLevel="0" r="181">
      <c r="A181" s="225" t="n">
        <v>650403</v>
      </c>
      <c r="B181" s="225" t="n">
        <v>650400</v>
      </c>
    </row>
    <row collapsed="false" customFormat="false" customHeight="false" hidden="false" ht="15" outlineLevel="0" r="182">
      <c r="A182" s="225" t="n">
        <v>650426</v>
      </c>
      <c r="B182" s="225" t="n">
        <v>650400</v>
      </c>
    </row>
    <row collapsed="false" customFormat="false" customHeight="false" hidden="false" ht="15" outlineLevel="0" r="183">
      <c r="A183" s="225" t="n">
        <v>650596</v>
      </c>
      <c r="B183" s="225" t="n">
        <v>650400</v>
      </c>
    </row>
    <row collapsed="false" customFormat="false" customHeight="false" hidden="false" ht="15" outlineLevel="0" r="184">
      <c r="A184" s="225" t="n">
        <v>650792</v>
      </c>
      <c r="B184" s="225" t="n">
        <v>650400</v>
      </c>
    </row>
    <row collapsed="false" customFormat="false" customHeight="false" hidden="false" ht="15" outlineLevel="0" r="185">
      <c r="A185" s="225" t="n">
        <v>650801</v>
      </c>
      <c r="B185" s="225" t="n">
        <v>650400</v>
      </c>
    </row>
    <row collapsed="false" customFormat="false" customHeight="false" hidden="false" ht="15" outlineLevel="0" r="186">
      <c r="A186" s="225" t="n">
        <v>650839</v>
      </c>
      <c r="B186" s="225" t="n">
        <v>650400</v>
      </c>
    </row>
    <row collapsed="false" customFormat="false" customHeight="false" hidden="false" ht="15" outlineLevel="0" r="187">
      <c r="A187" s="225" t="n">
        <v>650856</v>
      </c>
      <c r="B187" s="225" t="n">
        <v>650400</v>
      </c>
    </row>
    <row collapsed="false" customFormat="false" customHeight="false" hidden="false" ht="15" outlineLevel="0" r="188">
      <c r="A188" s="225" t="n">
        <v>650869</v>
      </c>
      <c r="B188" s="225" t="n">
        <v>650400</v>
      </c>
    </row>
    <row collapsed="false" customFormat="false" customHeight="false" hidden="false" ht="15" outlineLevel="0" r="189">
      <c r="A189" s="225" t="n">
        <v>650874</v>
      </c>
      <c r="B189" s="225" t="n">
        <v>650400</v>
      </c>
    </row>
    <row collapsed="false" customFormat="false" customHeight="false" hidden="false" ht="15" outlineLevel="0" r="190">
      <c r="A190" s="225" t="n">
        <v>650888</v>
      </c>
      <c r="B190" s="225" t="n">
        <v>650400</v>
      </c>
    </row>
    <row collapsed="false" customFormat="false" customHeight="false" hidden="false" ht="15" outlineLevel="0" r="191">
      <c r="A191" s="225" t="n">
        <v>650911</v>
      </c>
      <c r="B191" s="225" t="n">
        <v>650400</v>
      </c>
    </row>
    <row collapsed="false" customFormat="false" customHeight="false" hidden="false" ht="15" outlineLevel="0" r="192">
      <c r="A192" s="225" t="n">
        <v>650912</v>
      </c>
      <c r="B192" s="225" t="n">
        <v>650400</v>
      </c>
    </row>
    <row collapsed="false" customFormat="false" customHeight="false" hidden="false" ht="15" outlineLevel="0" r="193">
      <c r="A193" s="225" t="n">
        <v>650430</v>
      </c>
      <c r="B193" s="225" t="n">
        <v>650430</v>
      </c>
    </row>
    <row collapsed="false" customFormat="false" customHeight="false" hidden="false" ht="15" outlineLevel="0" r="194">
      <c r="A194" s="225" t="n">
        <v>650447</v>
      </c>
      <c r="B194" s="225" t="n">
        <v>650430</v>
      </c>
    </row>
    <row collapsed="false" customFormat="false" customHeight="false" hidden="false" ht="15" outlineLevel="0" r="195">
      <c r="A195" s="225" t="n">
        <v>650903</v>
      </c>
      <c r="B195" s="225" t="n">
        <v>650430</v>
      </c>
    </row>
    <row collapsed="false" customFormat="false" customHeight="false" hidden="false" ht="15" outlineLevel="0" r="196">
      <c r="A196" s="225" t="n">
        <v>650219</v>
      </c>
      <c r="B196" s="225" t="n">
        <v>650461</v>
      </c>
    </row>
    <row collapsed="false" customFormat="false" customHeight="false" hidden="false" ht="15" outlineLevel="0" r="197">
      <c r="A197" s="225" t="n">
        <v>650331</v>
      </c>
      <c r="B197" s="225" t="n">
        <v>650461</v>
      </c>
    </row>
    <row collapsed="false" customFormat="false" customHeight="false" hidden="false" ht="15" outlineLevel="0" r="198">
      <c r="A198" s="225" t="n">
        <v>650450</v>
      </c>
      <c r="B198" s="225" t="n">
        <v>650461</v>
      </c>
    </row>
    <row collapsed="false" customFormat="false" customHeight="false" hidden="false" ht="15" outlineLevel="0" r="199">
      <c r="A199" s="225" t="n">
        <v>650451</v>
      </c>
      <c r="B199" s="225" t="n">
        <v>650461</v>
      </c>
    </row>
    <row collapsed="false" customFormat="false" customHeight="false" hidden="false" ht="15" outlineLevel="0" r="200">
      <c r="A200" s="225" t="n">
        <v>650452</v>
      </c>
      <c r="B200" s="225" t="n">
        <v>650461</v>
      </c>
    </row>
    <row collapsed="false" customFormat="false" customHeight="false" hidden="false" ht="15" outlineLevel="0" r="201">
      <c r="A201" s="225" t="n">
        <v>650460</v>
      </c>
      <c r="B201" s="225" t="n">
        <v>650461</v>
      </c>
    </row>
    <row collapsed="false" customFormat="false" customHeight="false" hidden="false" ht="15" outlineLevel="0" r="202">
      <c r="A202" s="225" t="n">
        <v>650461</v>
      </c>
      <c r="B202" s="225" t="n">
        <v>650461</v>
      </c>
    </row>
    <row collapsed="false" customFormat="false" customHeight="false" hidden="false" ht="15" outlineLevel="0" r="203">
      <c r="A203" s="225" t="n">
        <v>650482</v>
      </c>
      <c r="B203" s="225" t="n">
        <v>650461</v>
      </c>
    </row>
    <row collapsed="false" customFormat="false" customHeight="false" hidden="false" ht="15" outlineLevel="0" r="204">
      <c r="A204" s="225" t="n">
        <v>650817</v>
      </c>
      <c r="B204" s="225" t="n">
        <v>650461</v>
      </c>
    </row>
    <row collapsed="false" customFormat="false" customHeight="false" hidden="false" ht="15" outlineLevel="0" r="205">
      <c r="A205" s="225" t="n">
        <v>650834</v>
      </c>
      <c r="B205" s="225" t="n">
        <v>650461</v>
      </c>
    </row>
    <row collapsed="false" customFormat="false" customHeight="false" hidden="false" ht="15" outlineLevel="0" r="206">
      <c r="A206" s="225" t="n">
        <v>650838</v>
      </c>
      <c r="B206" s="225" t="n">
        <v>650461</v>
      </c>
    </row>
    <row collapsed="false" customFormat="false" customHeight="false" hidden="false" ht="15" outlineLevel="0" r="207">
      <c r="A207" s="225" t="n">
        <v>650850</v>
      </c>
      <c r="B207" s="225" t="n">
        <v>650461</v>
      </c>
    </row>
    <row collapsed="false" customFormat="false" customHeight="false" hidden="false" ht="15" outlineLevel="0" r="208">
      <c r="A208" s="225" t="n">
        <v>650879</v>
      </c>
      <c r="B208" s="225" t="n">
        <v>650461</v>
      </c>
    </row>
    <row collapsed="false" customFormat="false" customHeight="false" hidden="false" ht="15" outlineLevel="0" r="209">
      <c r="A209" s="225" t="n">
        <v>650468</v>
      </c>
      <c r="B209" s="225" t="n">
        <v>650474</v>
      </c>
    </row>
    <row collapsed="false" customFormat="false" customHeight="false" hidden="false" ht="15" outlineLevel="0" r="210">
      <c r="A210" s="225" t="n">
        <v>650474</v>
      </c>
      <c r="B210" s="225" t="n">
        <v>650474</v>
      </c>
    </row>
    <row collapsed="false" customFormat="false" customHeight="false" hidden="false" ht="15" outlineLevel="0" r="211">
      <c r="A211" s="225" t="n">
        <v>650077</v>
      </c>
      <c r="B211" s="225" t="n">
        <v>650497</v>
      </c>
    </row>
    <row collapsed="false" customFormat="false" customHeight="false" hidden="false" ht="15" outlineLevel="0" r="212">
      <c r="A212" s="225" t="n">
        <v>650081</v>
      </c>
      <c r="B212" s="225" t="n">
        <v>650497</v>
      </c>
    </row>
    <row collapsed="false" customFormat="false" customHeight="false" hidden="false" ht="15" outlineLevel="0" r="213">
      <c r="A213" s="225" t="n">
        <v>650104</v>
      </c>
      <c r="B213" s="225" t="n">
        <v>650497</v>
      </c>
    </row>
    <row collapsed="false" customFormat="false" customHeight="false" hidden="false" ht="15" outlineLevel="0" r="214">
      <c r="A214" s="225" t="n">
        <v>650109</v>
      </c>
      <c r="B214" s="225" t="n">
        <v>650497</v>
      </c>
    </row>
    <row collapsed="false" customFormat="false" customHeight="false" hidden="false" ht="15" outlineLevel="0" r="215">
      <c r="A215" s="225" t="n">
        <v>650110</v>
      </c>
      <c r="B215" s="225" t="n">
        <v>650497</v>
      </c>
    </row>
    <row collapsed="false" customFormat="false" customHeight="false" hidden="false" ht="15" outlineLevel="0" r="216">
      <c r="A216" s="225" t="n">
        <v>650133</v>
      </c>
      <c r="B216" s="225" t="n">
        <v>650497</v>
      </c>
    </row>
    <row collapsed="false" customFormat="false" customHeight="false" hidden="false" ht="15" outlineLevel="0" r="217">
      <c r="A217" s="225" t="n">
        <v>650134</v>
      </c>
      <c r="B217" s="225" t="n">
        <v>650497</v>
      </c>
    </row>
    <row collapsed="false" customFormat="false" customHeight="false" hidden="false" ht="15" outlineLevel="0" r="218">
      <c r="A218" s="225" t="n">
        <v>650135</v>
      </c>
      <c r="B218" s="225" t="n">
        <v>650497</v>
      </c>
    </row>
    <row collapsed="false" customFormat="false" customHeight="false" hidden="false" ht="15" outlineLevel="0" r="219">
      <c r="A219" s="225" t="n">
        <v>650148</v>
      </c>
      <c r="B219" s="225" t="n">
        <v>650497</v>
      </c>
    </row>
    <row collapsed="false" customFormat="false" customHeight="false" hidden="false" ht="15" outlineLevel="0" r="220">
      <c r="A220" s="225" t="n">
        <v>650261</v>
      </c>
      <c r="B220" s="225" t="n">
        <v>650497</v>
      </c>
    </row>
    <row collapsed="false" customFormat="false" customHeight="false" hidden="false" ht="15" outlineLevel="0" r="221">
      <c r="A221" s="225" t="n">
        <v>650304</v>
      </c>
      <c r="B221" s="225" t="n">
        <v>650497</v>
      </c>
    </row>
    <row collapsed="false" customFormat="false" customHeight="false" hidden="false" ht="15" outlineLevel="0" r="222">
      <c r="A222" s="225" t="n">
        <v>650349</v>
      </c>
      <c r="B222" s="225" t="n">
        <v>650497</v>
      </c>
    </row>
    <row collapsed="false" customFormat="false" customHeight="false" hidden="false" ht="15" outlineLevel="0" r="223">
      <c r="A223" s="225" t="n">
        <v>650356</v>
      </c>
      <c r="B223" s="225" t="n">
        <v>650497</v>
      </c>
    </row>
    <row collapsed="false" customFormat="false" customHeight="false" hidden="false" ht="15" outlineLevel="0" r="224">
      <c r="A224" s="225" t="n">
        <v>650390</v>
      </c>
      <c r="B224" s="225" t="n">
        <v>650497</v>
      </c>
    </row>
    <row collapsed="false" customFormat="false" customHeight="false" hidden="false" ht="15" outlineLevel="0" r="225">
      <c r="A225" s="225" t="n">
        <v>650440</v>
      </c>
      <c r="B225" s="225" t="n">
        <v>650497</v>
      </c>
    </row>
    <row collapsed="false" customFormat="false" customHeight="false" hidden="false" ht="15" outlineLevel="0" r="226">
      <c r="A226" s="225" t="n">
        <v>650497</v>
      </c>
      <c r="B226" s="225" t="n">
        <v>650497</v>
      </c>
    </row>
    <row collapsed="false" customFormat="false" customHeight="false" hidden="false" ht="15" outlineLevel="0" r="227">
      <c r="A227" s="225" t="n">
        <v>650500</v>
      </c>
      <c r="B227" s="225" t="n">
        <v>650497</v>
      </c>
    </row>
    <row collapsed="false" customFormat="false" customHeight="false" hidden="false" ht="15" outlineLevel="0" r="228">
      <c r="A228" s="225" t="n">
        <v>650518</v>
      </c>
      <c r="B228" s="225" t="n">
        <v>650497</v>
      </c>
    </row>
    <row collapsed="false" customFormat="false" customHeight="false" hidden="false" ht="15" outlineLevel="0" r="229">
      <c r="A229" s="225" t="n">
        <v>650714</v>
      </c>
      <c r="B229" s="225" t="n">
        <v>650497</v>
      </c>
    </row>
    <row collapsed="false" customFormat="false" customHeight="false" hidden="false" ht="15" outlineLevel="0" r="230">
      <c r="A230" s="225" t="n">
        <v>650721</v>
      </c>
      <c r="B230" s="225" t="n">
        <v>650497</v>
      </c>
    </row>
    <row collapsed="false" customFormat="false" customHeight="false" hidden="false" ht="15" outlineLevel="0" r="231">
      <c r="A231" s="225" t="n">
        <v>650725</v>
      </c>
      <c r="B231" s="225" t="n">
        <v>650497</v>
      </c>
    </row>
    <row collapsed="false" customFormat="false" customHeight="false" hidden="false" ht="15" outlineLevel="0" r="232">
      <c r="A232" s="225" t="n">
        <v>650729</v>
      </c>
      <c r="B232" s="225" t="n">
        <v>650497</v>
      </c>
    </row>
    <row collapsed="false" customFormat="false" customHeight="false" hidden="false" ht="15" outlineLevel="0" r="233">
      <c r="A233" s="225" t="n">
        <v>650738</v>
      </c>
      <c r="B233" s="225" t="n">
        <v>650497</v>
      </c>
    </row>
    <row collapsed="false" customFormat="false" customHeight="false" hidden="false" ht="15" outlineLevel="0" r="234">
      <c r="A234" s="225" t="n">
        <v>650768</v>
      </c>
      <c r="B234" s="225" t="n">
        <v>650497</v>
      </c>
    </row>
    <row collapsed="false" customFormat="false" customHeight="false" hidden="false" ht="15" outlineLevel="0" r="235">
      <c r="A235" s="225" t="n">
        <v>650826</v>
      </c>
      <c r="B235" s="225" t="n">
        <v>650497</v>
      </c>
    </row>
    <row collapsed="false" customFormat="false" customHeight="false" hidden="false" ht="15" outlineLevel="0" r="236">
      <c r="A236" s="225" t="n">
        <v>650827</v>
      </c>
      <c r="B236" s="225" t="n">
        <v>650497</v>
      </c>
    </row>
    <row collapsed="false" customFormat="false" customHeight="false" hidden="false" ht="15" outlineLevel="0" r="237">
      <c r="A237" s="225" t="n">
        <v>650828</v>
      </c>
      <c r="B237" s="225" t="n">
        <v>650497</v>
      </c>
    </row>
    <row collapsed="false" customFormat="false" customHeight="false" hidden="false" ht="15" outlineLevel="0" r="238">
      <c r="A238" s="225" t="n">
        <v>650835</v>
      </c>
      <c r="B238" s="225" t="n">
        <v>650497</v>
      </c>
    </row>
    <row collapsed="false" customFormat="false" customHeight="false" hidden="false" ht="15" outlineLevel="0" r="239">
      <c r="A239" s="225" t="n">
        <v>650852</v>
      </c>
      <c r="B239" s="225" t="n">
        <v>650497</v>
      </c>
    </row>
    <row collapsed="false" customFormat="false" customHeight="false" hidden="false" ht="15" outlineLevel="0" r="240">
      <c r="A240" s="225" t="n">
        <v>650510</v>
      </c>
      <c r="B240" s="225" t="n">
        <v>650510</v>
      </c>
    </row>
    <row collapsed="false" customFormat="false" customHeight="false" hidden="false" ht="15" outlineLevel="0" r="241">
      <c r="A241" s="225" t="n">
        <v>650521</v>
      </c>
      <c r="B241" s="225" t="n">
        <v>650510</v>
      </c>
    </row>
    <row collapsed="false" customFormat="false" customHeight="false" hidden="false" ht="15" outlineLevel="0" r="242">
      <c r="A242" s="225" t="n">
        <v>650894</v>
      </c>
      <c r="B242" s="225" t="n">
        <v>650510</v>
      </c>
    </row>
    <row collapsed="false" customFormat="false" customHeight="false" hidden="false" ht="15" outlineLevel="0" r="243">
      <c r="A243" s="225" t="n">
        <v>650615</v>
      </c>
      <c r="B243" s="225" t="n">
        <v>650615</v>
      </c>
    </row>
    <row collapsed="false" customFormat="false" customHeight="false" hidden="false" ht="15" outlineLevel="0" r="244">
      <c r="A244" s="225" t="n">
        <v>650443</v>
      </c>
      <c r="B244" s="225" t="n">
        <v>650616</v>
      </c>
    </row>
    <row collapsed="false" customFormat="false" customHeight="false" hidden="false" ht="15" outlineLevel="0" r="245">
      <c r="A245" s="225" t="n">
        <v>650616</v>
      </c>
      <c r="B245" s="225" t="n">
        <v>650616</v>
      </c>
    </row>
    <row collapsed="false" customFormat="false" customHeight="false" hidden="false" ht="15" outlineLevel="0" r="246">
      <c r="A246" s="225" t="n">
        <v>650822</v>
      </c>
      <c r="B246" s="225" t="n">
        <v>650616</v>
      </c>
    </row>
    <row collapsed="false" customFormat="false" customHeight="false" hidden="false" ht="15" outlineLevel="0" r="247">
      <c r="A247" s="225" t="n">
        <v>650896</v>
      </c>
      <c r="B247" s="225" t="n">
        <v>650616</v>
      </c>
    </row>
    <row collapsed="false" customFormat="false" customHeight="false" hidden="false" ht="15" outlineLevel="0" r="248">
      <c r="A248" s="225" t="n">
        <v>650918</v>
      </c>
      <c r="B248" s="225" t="n">
        <v>650616</v>
      </c>
    </row>
    <row collapsed="false" customFormat="false" customHeight="false" hidden="false" ht="15" outlineLevel="0" r="249">
      <c r="A249" s="225" t="n">
        <v>650637</v>
      </c>
      <c r="B249" s="225" t="n">
        <v>650643</v>
      </c>
    </row>
    <row collapsed="false" customFormat="false" customHeight="false" hidden="false" ht="15" outlineLevel="0" r="250">
      <c r="A250" s="225" t="n">
        <v>650643</v>
      </c>
      <c r="B250" s="225" t="n">
        <v>650643</v>
      </c>
    </row>
    <row collapsed="false" customFormat="false" customHeight="false" hidden="false" ht="15" outlineLevel="0" r="251">
      <c r="A251" s="225" t="n">
        <v>650063</v>
      </c>
      <c r="B251" s="225" t="n">
        <v>650676</v>
      </c>
    </row>
    <row collapsed="false" customFormat="false" customHeight="false" hidden="false" ht="15" outlineLevel="0" r="252">
      <c r="A252" s="225" t="n">
        <v>650323</v>
      </c>
      <c r="B252" s="225" t="n">
        <v>650676</v>
      </c>
    </row>
    <row collapsed="false" customFormat="false" customHeight="false" hidden="false" ht="15" outlineLevel="0" r="253">
      <c r="A253" s="225" t="n">
        <v>650676</v>
      </c>
      <c r="B253" s="225" t="n">
        <v>650676</v>
      </c>
    </row>
    <row collapsed="false" customFormat="false" customHeight="false" hidden="false" ht="15" outlineLevel="0" r="254">
      <c r="A254" s="225" t="n">
        <v>650762</v>
      </c>
      <c r="B254" s="225" t="n">
        <v>650676</v>
      </c>
    </row>
    <row collapsed="false" customFormat="false" customHeight="false" hidden="false" ht="15" outlineLevel="0" r="255">
      <c r="A255" s="225" t="n">
        <v>650862</v>
      </c>
      <c r="B255" s="225" t="n">
        <v>650676</v>
      </c>
    </row>
    <row collapsed="false" customFormat="false" customHeight="false" hidden="false" ht="15" outlineLevel="0" r="256">
      <c r="A256" s="225" t="n">
        <v>650864</v>
      </c>
      <c r="B256" s="225" t="n">
        <v>650676</v>
      </c>
    </row>
    <row collapsed="false" customFormat="false" customHeight="false" hidden="false" ht="15" outlineLevel="0" r="257">
      <c r="A257" s="225" t="n">
        <v>650877</v>
      </c>
      <c r="B257" s="225" t="n">
        <v>650676</v>
      </c>
    </row>
    <row collapsed="false" customFormat="false" customHeight="false" hidden="false" ht="15" outlineLevel="0" r="258">
      <c r="A258" s="225" t="n">
        <v>650590</v>
      </c>
      <c r="B258" s="225" t="n">
        <v>650712</v>
      </c>
    </row>
    <row collapsed="false" customFormat="false" customHeight="false" hidden="false" ht="15" outlineLevel="0" r="259">
      <c r="A259" s="225" t="n">
        <v>650708</v>
      </c>
      <c r="B259" s="225" t="n">
        <v>650712</v>
      </c>
    </row>
    <row collapsed="false" customFormat="false" customHeight="false" hidden="false" ht="15" outlineLevel="0" r="260">
      <c r="A260" s="225" t="n">
        <v>650712</v>
      </c>
      <c r="B260" s="225" t="n">
        <v>650712</v>
      </c>
    </row>
    <row collapsed="false" customFormat="false" customHeight="false" hidden="false" ht="15" outlineLevel="0" r="261">
      <c r="A261" s="225" t="n">
        <v>650668</v>
      </c>
      <c r="B261" s="225" t="n">
        <v>650713</v>
      </c>
    </row>
    <row collapsed="false" customFormat="false" customHeight="false" hidden="false" ht="15" outlineLevel="0" r="262">
      <c r="A262" s="225" t="n">
        <v>650713</v>
      </c>
      <c r="B262" s="225" t="n">
        <v>650713</v>
      </c>
    </row>
    <row collapsed="false" customFormat="false" customHeight="false" hidden="false" ht="15" outlineLevel="0" r="263">
      <c r="A263" s="225" t="n">
        <v>650906</v>
      </c>
      <c r="B263" s="225" t="n">
        <v>650713</v>
      </c>
    </row>
    <row collapsed="false" customFormat="false" customHeight="false" hidden="false" ht="15" outlineLevel="0" r="264">
      <c r="A264" s="225" t="n">
        <v>650720</v>
      </c>
      <c r="B264" s="225" t="n">
        <v>650720</v>
      </c>
    </row>
    <row collapsed="false" customFormat="false" customHeight="false" hidden="false" ht="15" outlineLevel="0" r="265">
      <c r="A265" s="225" t="n">
        <v>650730</v>
      </c>
      <c r="B265" s="225" t="n">
        <v>650730</v>
      </c>
    </row>
    <row collapsed="false" customFormat="false" customHeight="false" hidden="false" ht="15" outlineLevel="0" r="266">
      <c r="A266" s="225" t="n">
        <v>650060</v>
      </c>
      <c r="B266" s="225" t="n">
        <v>650743</v>
      </c>
    </row>
    <row collapsed="false" customFormat="false" customHeight="false" hidden="false" ht="15" outlineLevel="0" r="267">
      <c r="A267" s="225" t="n">
        <v>650325</v>
      </c>
      <c r="B267" s="225" t="n">
        <v>650743</v>
      </c>
    </row>
    <row collapsed="false" customFormat="false" customHeight="false" hidden="false" ht="15" outlineLevel="0" r="268">
      <c r="A268" s="225" t="n">
        <v>650346</v>
      </c>
      <c r="B268" s="225" t="n">
        <v>650743</v>
      </c>
    </row>
    <row collapsed="false" customFormat="false" customHeight="false" hidden="false" ht="15" outlineLevel="0" r="269">
      <c r="A269" s="225" t="n">
        <v>650410</v>
      </c>
      <c r="B269" s="225" t="n">
        <v>650743</v>
      </c>
    </row>
    <row collapsed="false" customFormat="false" customHeight="false" hidden="false" ht="15" outlineLevel="0" r="270">
      <c r="A270" s="225" t="n">
        <v>650480</v>
      </c>
      <c r="B270" s="225" t="n">
        <v>650743</v>
      </c>
    </row>
    <row collapsed="false" customFormat="false" customHeight="false" hidden="false" ht="15" outlineLevel="0" r="271">
      <c r="A271" s="225" t="n">
        <v>650743</v>
      </c>
      <c r="B271" s="225" t="n">
        <v>650743</v>
      </c>
    </row>
    <row collapsed="false" customFormat="false" customHeight="false" hidden="false" ht="15" outlineLevel="0" r="272">
      <c r="A272" s="225" t="n">
        <v>650859</v>
      </c>
      <c r="B272" s="225" t="n">
        <v>650743</v>
      </c>
    </row>
    <row collapsed="false" customFormat="false" customHeight="false" hidden="false" ht="15" outlineLevel="0" r="273">
      <c r="A273" s="225" t="n">
        <v>650006</v>
      </c>
      <c r="B273" s="225" t="n">
        <v>650744</v>
      </c>
    </row>
    <row collapsed="false" customFormat="false" customHeight="false" hidden="false" ht="15" outlineLevel="0" r="274">
      <c r="A274" s="225" t="n">
        <v>650036</v>
      </c>
      <c r="B274" s="225" t="n">
        <v>650744</v>
      </c>
    </row>
    <row collapsed="false" customFormat="false" customHeight="false" hidden="false" ht="15" outlineLevel="0" r="275">
      <c r="A275" s="225" t="n">
        <v>650042</v>
      </c>
      <c r="B275" s="225" t="n">
        <v>650744</v>
      </c>
    </row>
    <row collapsed="false" customFormat="false" customHeight="false" hidden="false" ht="15" outlineLevel="0" r="276">
      <c r="A276" s="225" t="n">
        <v>650336</v>
      </c>
      <c r="B276" s="225" t="n">
        <v>650744</v>
      </c>
    </row>
    <row collapsed="false" customFormat="false" customHeight="false" hidden="false" ht="15" outlineLevel="0" r="277">
      <c r="A277" s="225" t="n">
        <v>650340</v>
      </c>
      <c r="B277" s="225" t="n">
        <v>650744</v>
      </c>
    </row>
    <row collapsed="false" customFormat="false" customHeight="false" hidden="false" ht="15" outlineLevel="0" r="278">
      <c r="A278" s="225" t="n">
        <v>650372</v>
      </c>
      <c r="B278" s="225" t="n">
        <v>650744</v>
      </c>
    </row>
    <row collapsed="false" customFormat="false" customHeight="false" hidden="false" ht="15" outlineLevel="0" r="279">
      <c r="A279" s="225" t="n">
        <v>650444</v>
      </c>
      <c r="B279" s="225" t="n">
        <v>650744</v>
      </c>
    </row>
    <row collapsed="false" customFormat="false" customHeight="false" hidden="false" ht="15" outlineLevel="0" r="280">
      <c r="A280" s="225" t="n">
        <v>650446</v>
      </c>
      <c r="B280" s="225" t="n">
        <v>650744</v>
      </c>
    </row>
    <row collapsed="false" customFormat="false" customHeight="false" hidden="false" ht="15" outlineLevel="0" r="281">
      <c r="A281" s="225" t="n">
        <v>650501</v>
      </c>
      <c r="B281" s="225" t="n">
        <v>650744</v>
      </c>
    </row>
    <row collapsed="false" customFormat="false" customHeight="false" hidden="false" ht="15" outlineLevel="0" r="282">
      <c r="A282" s="225" t="n">
        <v>650701</v>
      </c>
      <c r="B282" s="225" t="n">
        <v>650744</v>
      </c>
    </row>
    <row collapsed="false" customFormat="false" customHeight="false" hidden="false" ht="15" outlineLevel="0" r="283">
      <c r="A283" s="225" t="n">
        <v>650744</v>
      </c>
      <c r="B283" s="225" t="n">
        <v>650744</v>
      </c>
    </row>
    <row collapsed="false" customFormat="false" customHeight="false" hidden="false" ht="15" outlineLevel="0" r="284">
      <c r="A284" s="225" t="n">
        <v>650747</v>
      </c>
      <c r="B284" s="225" t="n">
        <v>650744</v>
      </c>
    </row>
    <row collapsed="false" customFormat="false" customHeight="false" hidden="false" ht="15" outlineLevel="0" r="285">
      <c r="A285" s="225" t="n">
        <v>650815</v>
      </c>
      <c r="B285" s="225" t="n">
        <v>650744</v>
      </c>
    </row>
    <row collapsed="false" customFormat="false" customHeight="false" hidden="false" ht="15" outlineLevel="0" r="286">
      <c r="A286" s="225" t="n">
        <v>650878</v>
      </c>
      <c r="B286" s="225" t="n">
        <v>650744</v>
      </c>
    </row>
    <row collapsed="false" customFormat="false" customHeight="false" hidden="false" ht="15" outlineLevel="0" r="287">
      <c r="A287" s="225" t="n">
        <v>650897</v>
      </c>
      <c r="B287" s="225" t="n">
        <v>650744</v>
      </c>
    </row>
    <row collapsed="false" customFormat="false" customHeight="false" hidden="false" ht="15" outlineLevel="0" r="288">
      <c r="A288" s="225" t="n">
        <v>650753</v>
      </c>
      <c r="B288" s="225" t="n">
        <v>650753</v>
      </c>
    </row>
    <row collapsed="false" customFormat="false" customHeight="false" hidden="false" ht="15" outlineLevel="0" r="289">
      <c r="A289" s="225" t="n">
        <v>650113</v>
      </c>
      <c r="B289" s="225" t="n">
        <v>650757</v>
      </c>
    </row>
    <row collapsed="false" customFormat="false" customHeight="false" hidden="false" ht="15" outlineLevel="0" r="290">
      <c r="A290" s="225" t="n">
        <v>650118</v>
      </c>
      <c r="B290" s="225" t="n">
        <v>650757</v>
      </c>
    </row>
    <row collapsed="false" customFormat="false" customHeight="false" hidden="false" ht="15" outlineLevel="0" r="291">
      <c r="A291" s="225" t="n">
        <v>650164</v>
      </c>
      <c r="B291" s="225" t="n">
        <v>650757</v>
      </c>
    </row>
    <row collapsed="false" customFormat="false" customHeight="false" hidden="false" ht="15" outlineLevel="0" r="292">
      <c r="A292" s="225" t="n">
        <v>650217</v>
      </c>
      <c r="B292" s="225" t="n">
        <v>650757</v>
      </c>
    </row>
    <row collapsed="false" customFormat="false" customHeight="false" hidden="false" ht="15" outlineLevel="0" r="293">
      <c r="A293" s="225" t="n">
        <v>650264</v>
      </c>
      <c r="B293" s="225" t="n">
        <v>650757</v>
      </c>
    </row>
    <row collapsed="false" customFormat="false" customHeight="false" hidden="false" ht="15" outlineLevel="0" r="294">
      <c r="A294" s="225" t="n">
        <v>650273</v>
      </c>
      <c r="B294" s="225" t="n">
        <v>650757</v>
      </c>
    </row>
    <row collapsed="false" customFormat="false" customHeight="false" hidden="false" ht="15" outlineLevel="0" r="295">
      <c r="A295" s="225" t="n">
        <v>650282</v>
      </c>
      <c r="B295" s="225" t="n">
        <v>650757</v>
      </c>
    </row>
    <row collapsed="false" customFormat="false" customHeight="false" hidden="false" ht="15" outlineLevel="0" r="296">
      <c r="A296" s="225" t="n">
        <v>650727</v>
      </c>
      <c r="B296" s="225" t="n">
        <v>650757</v>
      </c>
    </row>
    <row collapsed="false" customFormat="false" customHeight="false" hidden="false" ht="15" outlineLevel="0" r="297">
      <c r="A297" s="225" t="n">
        <v>650733</v>
      </c>
      <c r="B297" s="225" t="n">
        <v>650757</v>
      </c>
    </row>
    <row collapsed="false" customFormat="false" customHeight="false" hidden="false" ht="15" outlineLevel="0" r="298">
      <c r="A298" s="225" t="n">
        <v>650757</v>
      </c>
      <c r="B298" s="225" t="n">
        <v>650757</v>
      </c>
    </row>
    <row collapsed="false" customFormat="false" customHeight="false" hidden="false" ht="15" outlineLevel="0" r="299">
      <c r="A299" s="225" t="n">
        <v>650758</v>
      </c>
      <c r="B299" s="225" t="n">
        <v>650771</v>
      </c>
    </row>
    <row collapsed="false" customFormat="false" customHeight="false" hidden="false" ht="15" outlineLevel="0" r="300">
      <c r="A300" s="225" t="n">
        <v>650771</v>
      </c>
      <c r="B300" s="225" t="n">
        <v>650771</v>
      </c>
    </row>
    <row collapsed="false" customFormat="false" customHeight="false" hidden="false" ht="15" outlineLevel="0" r="301">
      <c r="A301" s="225" t="n">
        <v>650823</v>
      </c>
      <c r="B301" s="225" t="n">
        <v>650771</v>
      </c>
    </row>
    <row collapsed="false" customFormat="false" customHeight="false" hidden="false" ht="15" outlineLevel="0" r="302">
      <c r="A302" s="225" t="n">
        <v>650840</v>
      </c>
      <c r="B302" s="225" t="n">
        <v>650771</v>
      </c>
    </row>
    <row collapsed="false" customFormat="false" customHeight="false" hidden="false" ht="15" outlineLevel="0" r="303">
      <c r="A303" s="225" t="n">
        <v>650880</v>
      </c>
      <c r="B303" s="225" t="n">
        <v>650771</v>
      </c>
    </row>
    <row collapsed="false" customFormat="false" customHeight="false" hidden="false" ht="15" outlineLevel="0" r="304">
      <c r="A304" s="225" t="n">
        <v>650893</v>
      </c>
      <c r="B304" s="225" t="n">
        <v>650771</v>
      </c>
    </row>
    <row collapsed="false" customFormat="false" customHeight="false" hidden="false" ht="15" outlineLevel="0" r="305">
      <c r="A305" s="225" t="n">
        <v>650898</v>
      </c>
      <c r="B305" s="225" t="n">
        <v>650771</v>
      </c>
    </row>
    <row collapsed="false" customFormat="false" customHeight="false" hidden="false" ht="15" outlineLevel="0" r="306">
      <c r="A306" s="225" t="n">
        <v>650900</v>
      </c>
      <c r="B306" s="225" t="n">
        <v>650771</v>
      </c>
    </row>
    <row collapsed="false" customFormat="false" customHeight="false" hidden="false" ht="15" outlineLevel="0" r="307">
      <c r="A307" s="225" t="n">
        <v>650084</v>
      </c>
      <c r="B307" s="225" t="n">
        <v>650773</v>
      </c>
    </row>
    <row collapsed="false" customFormat="false" customHeight="false" hidden="false" ht="15" outlineLevel="0" r="308">
      <c r="A308" s="225" t="n">
        <v>650085</v>
      </c>
      <c r="B308" s="225" t="n">
        <v>650773</v>
      </c>
    </row>
    <row collapsed="false" customFormat="false" customHeight="false" hidden="false" ht="15" outlineLevel="0" r="309">
      <c r="A309" s="225" t="n">
        <v>650092</v>
      </c>
      <c r="B309" s="225" t="n">
        <v>650773</v>
      </c>
    </row>
    <row collapsed="false" customFormat="false" customHeight="false" hidden="false" ht="15" outlineLevel="0" r="310">
      <c r="A310" s="225" t="n">
        <v>650096</v>
      </c>
      <c r="B310" s="225" t="n">
        <v>650773</v>
      </c>
    </row>
    <row collapsed="false" customFormat="false" customHeight="false" hidden="false" ht="15" outlineLevel="0" r="311">
      <c r="A311" s="225" t="n">
        <v>650102</v>
      </c>
      <c r="B311" s="225" t="n">
        <v>650773</v>
      </c>
    </row>
    <row collapsed="false" customFormat="false" customHeight="false" hidden="false" ht="15" outlineLevel="0" r="312">
      <c r="A312" s="225" t="n">
        <v>650124</v>
      </c>
      <c r="B312" s="225" t="n">
        <v>650773</v>
      </c>
    </row>
    <row collapsed="false" customFormat="false" customHeight="false" hidden="false" ht="15" outlineLevel="0" r="313">
      <c r="A313" s="225" t="n">
        <v>650125</v>
      </c>
      <c r="B313" s="225" t="n">
        <v>650773</v>
      </c>
    </row>
    <row collapsed="false" customFormat="false" customHeight="false" hidden="false" ht="15" outlineLevel="0" r="314">
      <c r="A314" s="225" t="n">
        <v>650150</v>
      </c>
      <c r="B314" s="225" t="n">
        <v>650773</v>
      </c>
    </row>
    <row collapsed="false" customFormat="false" customHeight="false" hidden="false" ht="15" outlineLevel="0" r="315">
      <c r="A315" s="225" t="n">
        <v>650185</v>
      </c>
      <c r="B315" s="225" t="n">
        <v>650773</v>
      </c>
    </row>
    <row collapsed="false" customFormat="false" customHeight="false" hidden="false" ht="15" outlineLevel="0" r="316">
      <c r="A316" s="225" t="n">
        <v>650370</v>
      </c>
      <c r="B316" s="225" t="n">
        <v>650773</v>
      </c>
    </row>
    <row collapsed="false" customFormat="false" customHeight="false" hidden="false" ht="15" outlineLevel="0" r="317">
      <c r="A317" s="225" t="n">
        <v>650374</v>
      </c>
      <c r="B317" s="225" t="n">
        <v>650773</v>
      </c>
    </row>
    <row collapsed="false" customFormat="false" customHeight="false" hidden="false" ht="15" outlineLevel="0" r="318">
      <c r="A318" s="225" t="n">
        <v>650562</v>
      </c>
      <c r="B318" s="225" t="n">
        <v>650773</v>
      </c>
    </row>
    <row collapsed="false" customFormat="false" customHeight="false" hidden="false" ht="15" outlineLevel="0" r="319">
      <c r="A319" s="225" t="n">
        <v>650737</v>
      </c>
      <c r="B319" s="225" t="n">
        <v>650773</v>
      </c>
    </row>
    <row collapsed="false" customFormat="false" customHeight="false" hidden="false" ht="15" outlineLevel="0" r="320">
      <c r="A320" s="225" t="n">
        <v>650759</v>
      </c>
      <c r="B320" s="225" t="n">
        <v>650773</v>
      </c>
    </row>
    <row collapsed="false" customFormat="false" customHeight="false" hidden="false" ht="15" outlineLevel="0" r="321">
      <c r="A321" s="225" t="n">
        <v>650766</v>
      </c>
      <c r="B321" s="225" t="n">
        <v>650773</v>
      </c>
    </row>
    <row collapsed="false" customFormat="false" customHeight="false" hidden="false" ht="15" outlineLevel="0" r="322">
      <c r="A322" s="225" t="n">
        <v>650773</v>
      </c>
      <c r="B322" s="225" t="n">
        <v>650773</v>
      </c>
    </row>
    <row collapsed="false" customFormat="false" customHeight="false" hidden="false" ht="15" outlineLevel="0" r="323">
      <c r="A323" s="225" t="n">
        <v>650780</v>
      </c>
      <c r="B323" s="225" t="n">
        <v>650773</v>
      </c>
    </row>
    <row collapsed="false" customFormat="false" customHeight="false" hidden="false" ht="15" outlineLevel="0" r="324">
      <c r="A324" s="225" t="n">
        <v>650781</v>
      </c>
      <c r="B324" s="225" t="n">
        <v>650773</v>
      </c>
    </row>
    <row collapsed="false" customFormat="false" customHeight="false" hidden="false" ht="15" outlineLevel="0" r="325">
      <c r="A325" s="225" t="n">
        <v>650794</v>
      </c>
      <c r="B325" s="225" t="n">
        <v>650773</v>
      </c>
    </row>
    <row collapsed="false" customFormat="false" customHeight="false" hidden="false" ht="15" outlineLevel="0" r="326">
      <c r="A326" s="225" t="n">
        <v>650800</v>
      </c>
      <c r="B326" s="225" t="n">
        <v>650773</v>
      </c>
    </row>
    <row collapsed="false" customFormat="false" customHeight="false" hidden="false" ht="15" outlineLevel="0" r="327">
      <c r="A327" s="225" t="n">
        <v>650811</v>
      </c>
      <c r="B327" s="225" t="n">
        <v>650773</v>
      </c>
    </row>
    <row collapsed="false" customFormat="false" customHeight="false" hidden="false" ht="15" outlineLevel="0" r="328">
      <c r="A328" s="225" t="n">
        <v>650885</v>
      </c>
      <c r="B328" s="225" t="n">
        <v>650773</v>
      </c>
    </row>
    <row collapsed="false" customFormat="false" customHeight="false" hidden="false" ht="15" outlineLevel="0" r="329">
      <c r="A329" s="225" t="n">
        <v>650623</v>
      </c>
      <c r="B329" s="225" t="n">
        <v>650783</v>
      </c>
    </row>
    <row collapsed="false" customFormat="false" customHeight="false" hidden="false" ht="15" outlineLevel="0" r="330">
      <c r="A330" s="225" t="n">
        <v>650719</v>
      </c>
      <c r="B330" s="225" t="n">
        <v>650783</v>
      </c>
    </row>
    <row collapsed="false" customFormat="false" customHeight="false" hidden="false" ht="15" outlineLevel="0" r="331">
      <c r="A331" s="225" t="n">
        <v>650770</v>
      </c>
      <c r="B331" s="225" t="n">
        <v>650783</v>
      </c>
    </row>
    <row collapsed="false" customFormat="false" customHeight="false" hidden="false" ht="15" outlineLevel="0" r="332">
      <c r="A332" s="225" t="n">
        <v>650783</v>
      </c>
      <c r="B332" s="225" t="n">
        <v>650783</v>
      </c>
    </row>
    <row collapsed="false" customFormat="false" customHeight="false" hidden="false" ht="15" outlineLevel="0" r="333">
      <c r="A333" s="225" t="n">
        <v>650825</v>
      </c>
      <c r="B333" s="225" t="n">
        <v>650783</v>
      </c>
    </row>
    <row collapsed="false" customFormat="false" customHeight="false" hidden="false" ht="15" outlineLevel="0" r="334">
      <c r="A334" s="225" t="n">
        <v>650889</v>
      </c>
      <c r="B334" s="225" t="n">
        <v>650783</v>
      </c>
    </row>
    <row collapsed="false" customFormat="false" customHeight="false" hidden="false" ht="15" outlineLevel="0" r="335">
      <c r="A335" s="225" t="n">
        <v>650892</v>
      </c>
      <c r="B335" s="225" t="n">
        <v>650783</v>
      </c>
    </row>
    <row collapsed="false" customFormat="false" customHeight="false" hidden="false" ht="15" outlineLevel="0" r="336">
      <c r="A336" s="225" t="n">
        <v>650784</v>
      </c>
      <c r="B336" s="225" t="n">
        <v>650784</v>
      </c>
    </row>
    <row collapsed="false" customFormat="false" customHeight="false" hidden="false" ht="15" outlineLevel="0" r="337">
      <c r="A337" s="225" t="n">
        <v>650806</v>
      </c>
      <c r="B337" s="225" t="n">
        <v>650806</v>
      </c>
    </row>
    <row collapsed="false" customFormat="false" customHeight="false" hidden="false" ht="15" outlineLevel="0" r="338">
      <c r="A338" s="225" t="n">
        <v>650555</v>
      </c>
      <c r="B338" s="225" t="n">
        <v>650809</v>
      </c>
    </row>
    <row collapsed="false" customFormat="false" customHeight="false" hidden="false" ht="15" outlineLevel="0" r="339">
      <c r="A339" s="225" t="n">
        <v>650561</v>
      </c>
      <c r="B339" s="225" t="n">
        <v>650809</v>
      </c>
    </row>
    <row collapsed="false" customFormat="false" customHeight="false" hidden="false" ht="15" outlineLevel="0" r="340">
      <c r="A340" s="225" t="n">
        <v>650586</v>
      </c>
      <c r="B340" s="225" t="n">
        <v>650809</v>
      </c>
    </row>
    <row collapsed="false" customFormat="false" customHeight="false" hidden="false" ht="15" outlineLevel="0" r="341">
      <c r="A341" s="225" t="n">
        <v>650626</v>
      </c>
      <c r="B341" s="225" t="n">
        <v>650809</v>
      </c>
    </row>
    <row collapsed="false" customFormat="false" customHeight="false" hidden="false" ht="15" outlineLevel="0" r="342">
      <c r="A342" s="225" t="n">
        <v>650809</v>
      </c>
      <c r="B342" s="225" t="n">
        <v>650809</v>
      </c>
    </row>
    <row collapsed="false" customFormat="false" customHeight="false" hidden="false" ht="15" outlineLevel="0" r="343">
      <c r="A343" s="225" t="n">
        <v>650595</v>
      </c>
      <c r="B343" s="225" t="n">
        <v>650821</v>
      </c>
    </row>
    <row collapsed="false" customFormat="false" customHeight="false" hidden="false" ht="15" outlineLevel="0" r="344">
      <c r="A344" s="225" t="n">
        <v>650732</v>
      </c>
      <c r="B344" s="225" t="n">
        <v>650821</v>
      </c>
    </row>
    <row collapsed="false" customFormat="false" customHeight="false" hidden="false" ht="15" outlineLevel="0" r="345">
      <c r="A345" s="225" t="n">
        <v>650821</v>
      </c>
      <c r="B345" s="225" t="n">
        <v>650821</v>
      </c>
    </row>
    <row collapsed="false" customFormat="false" customHeight="false" hidden="false" ht="15" outlineLevel="0" r="346">
      <c r="A346" s="225" t="n">
        <v>650552</v>
      </c>
      <c r="B346" s="225" t="n">
        <v>650830</v>
      </c>
    </row>
    <row collapsed="false" customFormat="false" customHeight="false" hidden="false" ht="15" outlineLevel="0" r="347">
      <c r="A347" s="225" t="n">
        <v>650585</v>
      </c>
      <c r="B347" s="225" t="n">
        <v>650830</v>
      </c>
    </row>
    <row collapsed="false" customFormat="false" customHeight="false" hidden="false" ht="15" outlineLevel="0" r="348">
      <c r="A348" s="225" t="n">
        <v>650830</v>
      </c>
      <c r="B348" s="225" t="n">
        <v>650830</v>
      </c>
    </row>
    <row collapsed="false" customFormat="false" customHeight="false" hidden="false" ht="15" outlineLevel="0" r="349">
      <c r="A349" s="225" t="n">
        <v>650849</v>
      </c>
      <c r="B349" s="225" t="n">
        <v>650830</v>
      </c>
    </row>
    <row collapsed="false" customFormat="false" customHeight="false" hidden="false" ht="15" outlineLevel="0" r="350">
      <c r="A350" s="225" t="n">
        <v>650832</v>
      </c>
      <c r="B350" s="225" t="n">
        <v>650832</v>
      </c>
    </row>
    <row collapsed="false" customFormat="false" customHeight="false" hidden="false" ht="15" outlineLevel="0" r="351">
      <c r="A351" s="225" t="n">
        <v>650079</v>
      </c>
      <c r="B351" s="225" t="n">
        <v>650846</v>
      </c>
    </row>
    <row collapsed="false" customFormat="false" customHeight="false" hidden="false" ht="15" outlineLevel="0" r="352">
      <c r="A352" s="225" t="n">
        <v>650093</v>
      </c>
      <c r="B352" s="225" t="n">
        <v>650846</v>
      </c>
    </row>
    <row collapsed="false" customFormat="false" customHeight="false" hidden="false" ht="15" outlineLevel="0" r="353">
      <c r="A353" s="225" t="n">
        <v>650132</v>
      </c>
      <c r="B353" s="225" t="n">
        <v>650846</v>
      </c>
    </row>
    <row collapsed="false" customFormat="false" customHeight="false" hidden="false" ht="15" outlineLevel="0" r="354">
      <c r="A354" s="225" t="n">
        <v>650160</v>
      </c>
      <c r="B354" s="225" t="n">
        <v>650846</v>
      </c>
    </row>
    <row collapsed="false" customFormat="false" customHeight="false" hidden="false" ht="15" outlineLevel="0" r="355">
      <c r="A355" s="225" t="n">
        <v>650301</v>
      </c>
      <c r="B355" s="225" t="n">
        <v>650846</v>
      </c>
    </row>
    <row collapsed="false" customFormat="false" customHeight="false" hidden="false" ht="15" outlineLevel="0" r="356">
      <c r="A356" s="225" t="n">
        <v>650364</v>
      </c>
      <c r="B356" s="225" t="n">
        <v>650846</v>
      </c>
    </row>
    <row collapsed="false" customFormat="false" customHeight="false" hidden="false" ht="15" outlineLevel="0" r="357">
      <c r="A357" s="225" t="n">
        <v>650666</v>
      </c>
      <c r="B357" s="225" t="n">
        <v>650846</v>
      </c>
    </row>
    <row collapsed="false" customFormat="false" customHeight="false" hidden="false" ht="15" outlineLevel="0" r="358">
      <c r="A358" s="225" t="n">
        <v>650706</v>
      </c>
      <c r="B358" s="225" t="n">
        <v>650846</v>
      </c>
    </row>
    <row collapsed="false" customFormat="false" customHeight="false" hidden="false" ht="15" outlineLevel="0" r="359">
      <c r="A359" s="225" t="n">
        <v>650786</v>
      </c>
      <c r="B359" s="225" t="n">
        <v>650846</v>
      </c>
    </row>
    <row collapsed="false" customFormat="false" customHeight="false" hidden="false" ht="15" outlineLevel="0" r="360">
      <c r="A360" s="225" t="n">
        <v>650795</v>
      </c>
      <c r="B360" s="225" t="n">
        <v>650846</v>
      </c>
    </row>
    <row collapsed="false" customFormat="false" customHeight="false" hidden="false" ht="15" outlineLevel="0" r="361">
      <c r="A361" s="225" t="n">
        <v>650804</v>
      </c>
      <c r="B361" s="225" t="n">
        <v>650846</v>
      </c>
    </row>
    <row collapsed="false" customFormat="false" customHeight="false" hidden="false" ht="15" outlineLevel="0" r="362">
      <c r="A362" s="225" t="n">
        <v>650813</v>
      </c>
      <c r="B362" s="225" t="n">
        <v>650846</v>
      </c>
    </row>
    <row collapsed="false" customFormat="false" customHeight="false" hidden="false" ht="15" outlineLevel="0" r="363">
      <c r="A363" s="225" t="n">
        <v>650846</v>
      </c>
      <c r="B363" s="225" t="n">
        <v>650846</v>
      </c>
    </row>
    <row collapsed="false" customFormat="false" customHeight="false" hidden="false" ht="15" outlineLevel="0" r="364">
      <c r="A364" s="225" t="n">
        <v>650875</v>
      </c>
      <c r="B364" s="225" t="n">
        <v>650846</v>
      </c>
    </row>
    <row collapsed="false" customFormat="false" customHeight="false" hidden="false" ht="15" outlineLevel="0" r="365">
      <c r="A365" s="225" t="n">
        <v>650883</v>
      </c>
      <c r="B365" s="225" t="n">
        <v>650846</v>
      </c>
    </row>
    <row collapsed="false" customFormat="false" customHeight="false" hidden="false" ht="15" outlineLevel="0" r="366">
      <c r="A366" s="225" t="n">
        <v>650207</v>
      </c>
      <c r="B366" s="225" t="n">
        <v>650848</v>
      </c>
    </row>
    <row collapsed="false" customFormat="false" customHeight="false" hidden="false" ht="15" outlineLevel="0" r="367">
      <c r="A367" s="225" t="n">
        <v>650208</v>
      </c>
      <c r="B367" s="225" t="n">
        <v>650848</v>
      </c>
    </row>
    <row collapsed="false" customFormat="false" customHeight="false" hidden="false" ht="15" outlineLevel="0" r="368">
      <c r="A368" s="225" t="n">
        <v>650209</v>
      </c>
      <c r="B368" s="225" t="n">
        <v>650848</v>
      </c>
    </row>
    <row collapsed="false" customFormat="false" customHeight="false" hidden="false" ht="15" outlineLevel="0" r="369">
      <c r="A369" s="225" t="n">
        <v>650210</v>
      </c>
      <c r="B369" s="225" t="n">
        <v>650848</v>
      </c>
    </row>
    <row collapsed="false" customFormat="false" customHeight="false" hidden="false" ht="15" outlineLevel="0" r="370">
      <c r="A370" s="225" t="n">
        <v>650267</v>
      </c>
      <c r="B370" s="225" t="n">
        <v>650848</v>
      </c>
    </row>
    <row collapsed="false" customFormat="false" customHeight="false" hidden="false" ht="15" outlineLevel="0" r="371">
      <c r="A371" s="225" t="n">
        <v>650366</v>
      </c>
      <c r="B371" s="225" t="n">
        <v>650848</v>
      </c>
    </row>
    <row collapsed="false" customFormat="false" customHeight="false" hidden="false" ht="15" outlineLevel="0" r="372">
      <c r="A372" s="225" t="n">
        <v>650739</v>
      </c>
      <c r="B372" s="225" t="n">
        <v>650848</v>
      </c>
    </row>
    <row collapsed="false" customFormat="false" customHeight="false" hidden="false" ht="15" outlineLevel="0" r="373">
      <c r="A373" s="225" t="n">
        <v>650848</v>
      </c>
      <c r="B373" s="225" t="n">
        <v>650848</v>
      </c>
    </row>
    <row collapsed="false" customFormat="false" customHeight="false" hidden="false" ht="15" outlineLevel="0" r="374">
      <c r="A374" s="225" t="n">
        <v>650863</v>
      </c>
      <c r="B374" s="225" t="n">
        <v>650863</v>
      </c>
    </row>
    <row collapsed="false" customFormat="false" customHeight="false" hidden="false" ht="15" outlineLevel="0" r="375">
      <c r="A375" s="225" t="n">
        <v>650873</v>
      </c>
      <c r="B375" s="225" t="n">
        <v>650873</v>
      </c>
    </row>
    <row collapsed="false" customFormat="false" customHeight="false" hidden="false" ht="15" outlineLevel="0" r="376">
      <c r="A376" s="225" t="n">
        <v>650868</v>
      </c>
      <c r="B376" s="225" t="n">
        <v>650886</v>
      </c>
    </row>
    <row collapsed="false" customFormat="false" customHeight="false" hidden="false" ht="15" outlineLevel="0" r="377">
      <c r="A377" s="225" t="n">
        <v>650872</v>
      </c>
      <c r="B377" s="225" t="n">
        <v>650886</v>
      </c>
    </row>
    <row collapsed="false" customFormat="false" customHeight="false" hidden="false" ht="15" outlineLevel="0" r="378">
      <c r="A378" s="225" t="n">
        <v>650886</v>
      </c>
      <c r="B378" s="225" t="n">
        <v>650886</v>
      </c>
    </row>
    <row collapsed="false" customFormat="false" customHeight="false" hidden="false" ht="15" outlineLevel="0" r="379">
      <c r="A379" s="225" t="n">
        <v>650204</v>
      </c>
      <c r="B379" s="225" t="n">
        <v>650887</v>
      </c>
    </row>
    <row collapsed="false" customFormat="false" customHeight="false" hidden="false" ht="15" outlineLevel="0" r="380">
      <c r="A380" s="225" t="n">
        <v>650857</v>
      </c>
      <c r="B380" s="225" t="n">
        <v>650887</v>
      </c>
    </row>
    <row collapsed="false" customFormat="false" customHeight="false" hidden="false" ht="15" outlineLevel="0" r="381">
      <c r="A381" s="225" t="n">
        <v>650887</v>
      </c>
      <c r="B381" s="225" t="n">
        <v>650887</v>
      </c>
    </row>
    <row collapsed="false" customFormat="false" customHeight="false" hidden="false" ht="15" outlineLevel="0" r="382">
      <c r="A382" s="225" t="n">
        <v>650916</v>
      </c>
      <c r="B382" s="225" t="n">
        <v>650916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6"/>
  <sheetViews>
    <sheetView colorId="64" defaultGridColor="true" rightToLeft="false" showFormulas="false" showGridLines="true" showOutlineSymbols="true" showRowColHeaders="true" showZeros="true" tabSelected="false" topLeftCell="A396" view="normal" windowProtection="false" workbookViewId="0" zoomScale="100" zoomScaleNormal="100" zoomScalePageLayoutView="100">
      <selection activeCell="B421" activeCellId="0" pane="topLeft" sqref="B421"/>
    </sheetView>
  </sheetViews>
  <sheetFormatPr defaultRowHeight="15"/>
  <cols>
    <col collapsed="false" hidden="false" max="1" min="1" style="0" width="10.7295918367347"/>
    <col collapsed="false" hidden="false" max="2" min="2" style="0" width="65.280612244898"/>
    <col collapsed="false" hidden="false" max="3" min="3" style="0" width="59.1428571428571"/>
    <col collapsed="false" hidden="false" max="4" min="4" style="0" width="31.0051020408163"/>
    <col collapsed="false" hidden="false" max="5" min="5" style="0" width="10.7295918367347"/>
    <col collapsed="false" hidden="false" max="6" min="6" style="0" width="16.4234693877551"/>
    <col collapsed="false" hidden="false" max="1025" min="7" style="0" width="10.7295918367347"/>
  </cols>
  <sheetData>
    <row collapsed="false" customFormat="false" customHeight="false" hidden="false" ht="15" outlineLevel="0" r="1">
      <c r="A1" s="0" t="s">
        <v>3171</v>
      </c>
      <c r="B1" s="0" t="s">
        <v>453</v>
      </c>
      <c r="C1" s="0" t="s">
        <v>1921</v>
      </c>
      <c r="D1" s="0" t="s">
        <v>3172</v>
      </c>
      <c r="E1" s="0" t="s">
        <v>3173</v>
      </c>
      <c r="F1" s="0" t="s">
        <v>3174</v>
      </c>
      <c r="G1" s="0" t="s">
        <v>3175</v>
      </c>
      <c r="H1" s="0" t="s">
        <v>3176</v>
      </c>
      <c r="I1" s="0" t="s">
        <v>3177</v>
      </c>
    </row>
    <row collapsed="false" customFormat="false" customHeight="false" hidden="false" ht="15" outlineLevel="0" r="3">
      <c r="A3" s="0" t="s">
        <v>3178</v>
      </c>
      <c r="B3" s="0" t="s">
        <v>770</v>
      </c>
      <c r="C3" s="0" t="s">
        <v>2208</v>
      </c>
      <c r="D3" s="0" t="s">
        <v>3179</v>
      </c>
      <c r="E3" s="0" t="n">
        <v>92</v>
      </c>
      <c r="F3" s="0" t="s">
        <v>3180</v>
      </c>
      <c r="G3" s="0" t="s">
        <v>3181</v>
      </c>
      <c r="H3" s="0" t="s">
        <v>3182</v>
      </c>
      <c r="I3" s="0" t="s">
        <v>3183</v>
      </c>
    </row>
    <row collapsed="false" customFormat="false" customHeight="false" hidden="false" ht="15" outlineLevel="0" r="4">
      <c r="A4" s="0" t="s">
        <v>3178</v>
      </c>
      <c r="B4" s="0" t="s">
        <v>637</v>
      </c>
      <c r="C4" s="0" t="s">
        <v>2211</v>
      </c>
      <c r="D4" s="0" t="s">
        <v>3184</v>
      </c>
      <c r="E4" s="0" t="n">
        <v>78</v>
      </c>
      <c r="F4" s="0" t="s">
        <v>3180</v>
      </c>
      <c r="G4" s="0" t="s">
        <v>3185</v>
      </c>
      <c r="H4" s="0" t="s">
        <v>3182</v>
      </c>
      <c r="I4" s="0" t="s">
        <v>3186</v>
      </c>
    </row>
    <row collapsed="false" customFormat="false" customHeight="false" hidden="false" ht="15" outlineLevel="0" r="5">
      <c r="A5" s="0" t="s">
        <v>3178</v>
      </c>
      <c r="B5" s="0" t="s">
        <v>840</v>
      </c>
      <c r="C5" s="0" t="s">
        <v>2213</v>
      </c>
      <c r="D5" s="0" t="s">
        <v>3187</v>
      </c>
      <c r="E5" s="0" t="s">
        <v>3182</v>
      </c>
      <c r="F5" s="0" t="s">
        <v>3180</v>
      </c>
      <c r="G5" s="0" t="s">
        <v>3188</v>
      </c>
      <c r="H5" s="0" t="s">
        <v>3182</v>
      </c>
      <c r="I5" s="0" t="s">
        <v>3186</v>
      </c>
    </row>
    <row collapsed="false" customFormat="false" customHeight="false" hidden="false" ht="15" outlineLevel="0" r="6">
      <c r="A6" s="0" t="s">
        <v>3178</v>
      </c>
      <c r="B6" s="0" t="s">
        <v>568</v>
      </c>
      <c r="C6" s="0" t="s">
        <v>2211</v>
      </c>
      <c r="D6" s="0" t="s">
        <v>1690</v>
      </c>
      <c r="E6" s="0" t="n">
        <v>229</v>
      </c>
      <c r="F6" s="0" t="s">
        <v>3180</v>
      </c>
      <c r="G6" s="0" t="s">
        <v>3185</v>
      </c>
      <c r="H6" s="0" t="s">
        <v>3182</v>
      </c>
      <c r="I6" s="0" t="s">
        <v>3186</v>
      </c>
    </row>
    <row collapsed="false" customFormat="false" customHeight="false" hidden="false" ht="15" outlineLevel="0" r="7">
      <c r="A7" s="0" t="s">
        <v>3178</v>
      </c>
      <c r="B7" s="0" t="s">
        <v>581</v>
      </c>
      <c r="C7" s="0" t="s">
        <v>2215</v>
      </c>
      <c r="D7" s="0" t="s">
        <v>3189</v>
      </c>
      <c r="E7" s="0" t="n">
        <v>559</v>
      </c>
      <c r="F7" s="0" t="s">
        <v>3180</v>
      </c>
      <c r="G7" s="0" t="s">
        <v>3190</v>
      </c>
      <c r="H7" s="0" t="s">
        <v>3182</v>
      </c>
      <c r="I7" s="0" t="s">
        <v>3186</v>
      </c>
    </row>
    <row collapsed="false" customFormat="false" customHeight="false" hidden="false" ht="15" outlineLevel="0" r="8">
      <c r="A8" s="0" t="s">
        <v>3178</v>
      </c>
      <c r="B8" s="0" t="s">
        <v>756</v>
      </c>
      <c r="C8" s="0" t="s">
        <v>2274</v>
      </c>
      <c r="D8" s="0" t="s">
        <v>3191</v>
      </c>
      <c r="E8" s="0" t="s">
        <v>3182</v>
      </c>
      <c r="F8" s="0" t="s">
        <v>3180</v>
      </c>
      <c r="G8" s="0" t="s">
        <v>3192</v>
      </c>
      <c r="H8" s="0" t="s">
        <v>3182</v>
      </c>
      <c r="I8" s="0" t="s">
        <v>3186</v>
      </c>
    </row>
    <row collapsed="false" customFormat="false" customHeight="false" hidden="false" ht="15" outlineLevel="0" r="9">
      <c r="A9" s="0" t="s">
        <v>3178</v>
      </c>
      <c r="B9" s="0" t="s">
        <v>765</v>
      </c>
      <c r="C9" s="0" t="s">
        <v>2362</v>
      </c>
      <c r="D9" s="0" t="s">
        <v>3193</v>
      </c>
      <c r="E9" s="0" t="n">
        <v>252</v>
      </c>
      <c r="F9" s="0" t="s">
        <v>3180</v>
      </c>
      <c r="G9" s="0" t="s">
        <v>3194</v>
      </c>
      <c r="H9" s="0" t="s">
        <v>3182</v>
      </c>
      <c r="I9" s="0" t="s">
        <v>3186</v>
      </c>
    </row>
    <row collapsed="false" customFormat="false" customHeight="false" hidden="false" ht="15" outlineLevel="0" r="10">
      <c r="A10" s="0" t="s">
        <v>3178</v>
      </c>
      <c r="B10" s="0" t="s">
        <v>615</v>
      </c>
      <c r="C10" s="0" t="s">
        <v>2543</v>
      </c>
      <c r="D10" s="0" t="s">
        <v>3195</v>
      </c>
      <c r="E10" s="0" t="n">
        <v>0</v>
      </c>
      <c r="F10" s="0" t="s">
        <v>3196</v>
      </c>
      <c r="G10" s="0" t="s">
        <v>3197</v>
      </c>
      <c r="H10" s="0" t="s">
        <v>3182</v>
      </c>
      <c r="I10" s="0" t="s">
        <v>3183</v>
      </c>
    </row>
    <row collapsed="false" customFormat="false" customHeight="false" hidden="false" ht="15" outlineLevel="0" r="11">
      <c r="A11" s="0" t="s">
        <v>3178</v>
      </c>
      <c r="B11" s="0" t="s">
        <v>749</v>
      </c>
      <c r="C11" s="0" t="s">
        <v>2722</v>
      </c>
      <c r="D11" s="0" t="s">
        <v>3198</v>
      </c>
      <c r="E11" s="0" t="n">
        <v>838</v>
      </c>
      <c r="F11" s="0" t="s">
        <v>2427</v>
      </c>
      <c r="G11" s="0" t="s">
        <v>3199</v>
      </c>
      <c r="H11" s="0" t="s">
        <v>3182</v>
      </c>
      <c r="I11" s="0" t="s">
        <v>3200</v>
      </c>
    </row>
    <row collapsed="false" customFormat="false" customHeight="false" hidden="false" ht="15" outlineLevel="0" r="12">
      <c r="A12" s="0" t="s">
        <v>3178</v>
      </c>
      <c r="B12" s="0" t="s">
        <v>645</v>
      </c>
      <c r="C12" s="0" t="s">
        <v>2851</v>
      </c>
      <c r="D12" s="0" t="s">
        <v>3201</v>
      </c>
      <c r="E12" s="0" t="n">
        <v>692</v>
      </c>
      <c r="F12" s="0" t="s">
        <v>3180</v>
      </c>
      <c r="G12" s="0" t="s">
        <v>3202</v>
      </c>
      <c r="H12" s="0" t="s">
        <v>3203</v>
      </c>
      <c r="I12" s="0" t="s">
        <v>3186</v>
      </c>
    </row>
    <row collapsed="false" customFormat="false" customHeight="false" hidden="false" ht="15" outlineLevel="0" r="13">
      <c r="A13" s="0" t="s">
        <v>3178</v>
      </c>
      <c r="B13" s="0" t="s">
        <v>720</v>
      </c>
      <c r="C13" s="0" t="s">
        <v>2546</v>
      </c>
      <c r="D13" s="0" t="s">
        <v>3204</v>
      </c>
      <c r="E13" s="0" t="n">
        <v>1329</v>
      </c>
      <c r="F13" s="0" t="s">
        <v>3196</v>
      </c>
      <c r="G13" s="0" t="s">
        <v>3205</v>
      </c>
      <c r="H13" s="0" t="s">
        <v>3182</v>
      </c>
      <c r="I13" s="0" t="s">
        <v>3183</v>
      </c>
    </row>
    <row collapsed="false" customFormat="false" customHeight="false" hidden="false" ht="15" outlineLevel="0" r="14">
      <c r="A14" s="0" t="s">
        <v>3178</v>
      </c>
      <c r="B14" s="0" t="s">
        <v>550</v>
      </c>
      <c r="C14" s="0" t="s">
        <v>2903</v>
      </c>
      <c r="D14" s="0" t="s">
        <v>3206</v>
      </c>
      <c r="E14" s="0" t="n">
        <v>327</v>
      </c>
      <c r="F14" s="0" t="s">
        <v>3180</v>
      </c>
      <c r="G14" s="0" t="s">
        <v>3207</v>
      </c>
      <c r="H14" s="0" t="s">
        <v>3182</v>
      </c>
      <c r="I14" s="0" t="s">
        <v>3186</v>
      </c>
    </row>
    <row collapsed="false" customFormat="false" customHeight="false" hidden="false" ht="15" outlineLevel="0" r="15">
      <c r="A15" s="0" t="s">
        <v>3178</v>
      </c>
      <c r="B15" s="0" t="s">
        <v>839</v>
      </c>
      <c r="C15" s="0" t="s">
        <v>2905</v>
      </c>
      <c r="D15" s="0" t="s">
        <v>2332</v>
      </c>
      <c r="E15" s="0" t="n">
        <v>255</v>
      </c>
      <c r="F15" s="0" t="s">
        <v>3180</v>
      </c>
      <c r="G15" s="0" t="s">
        <v>3208</v>
      </c>
      <c r="H15" s="0" t="s">
        <v>3182</v>
      </c>
      <c r="I15" s="0" t="s">
        <v>3200</v>
      </c>
    </row>
    <row collapsed="false" customFormat="false" customHeight="false" hidden="false" ht="15" outlineLevel="0" r="16">
      <c r="A16" s="0" t="s">
        <v>3178</v>
      </c>
      <c r="B16" s="0" t="s">
        <v>844</v>
      </c>
      <c r="C16" s="0" t="s">
        <v>2907</v>
      </c>
      <c r="D16" s="0" t="s">
        <v>3209</v>
      </c>
      <c r="E16" s="0" t="n">
        <v>978</v>
      </c>
      <c r="F16" s="0" t="s">
        <v>3210</v>
      </c>
      <c r="G16" s="0" t="s">
        <v>3211</v>
      </c>
      <c r="H16" s="0" t="s">
        <v>3212</v>
      </c>
      <c r="I16" s="0" t="s">
        <v>3200</v>
      </c>
    </row>
    <row collapsed="false" customFormat="false" customHeight="false" hidden="false" ht="15" outlineLevel="0" r="17">
      <c r="A17" s="0" t="s">
        <v>3178</v>
      </c>
      <c r="B17" s="0" t="s">
        <v>794</v>
      </c>
      <c r="C17" s="0" t="s">
        <v>2416</v>
      </c>
      <c r="D17" s="0" t="s">
        <v>3213</v>
      </c>
      <c r="E17" s="0" t="n">
        <v>766</v>
      </c>
      <c r="F17" s="0" t="s">
        <v>3180</v>
      </c>
      <c r="G17" s="0" t="s">
        <v>3214</v>
      </c>
      <c r="H17" s="0" t="s">
        <v>3182</v>
      </c>
      <c r="I17" s="0" t="s">
        <v>3183</v>
      </c>
    </row>
    <row collapsed="false" customFormat="false" customHeight="false" hidden="false" ht="15" outlineLevel="0" r="18">
      <c r="A18" s="0" t="s">
        <v>3178</v>
      </c>
      <c r="B18" s="0" t="s">
        <v>703</v>
      </c>
      <c r="C18" s="0" t="s">
        <v>2407</v>
      </c>
      <c r="D18" s="0" t="s">
        <v>3215</v>
      </c>
      <c r="E18" s="0" t="n">
        <v>146</v>
      </c>
      <c r="F18" s="0" t="s">
        <v>3180</v>
      </c>
      <c r="G18" s="0" t="s">
        <v>3216</v>
      </c>
      <c r="H18" s="0" t="s">
        <v>3182</v>
      </c>
      <c r="I18" s="0" t="s">
        <v>3183</v>
      </c>
    </row>
    <row collapsed="false" customFormat="false" customHeight="false" hidden="false" ht="15" outlineLevel="0" r="19">
      <c r="A19" s="0" t="s">
        <v>3178</v>
      </c>
      <c r="B19" s="0" t="s">
        <v>620</v>
      </c>
      <c r="C19" s="0" t="s">
        <v>2907</v>
      </c>
      <c r="D19" s="0" t="s">
        <v>2332</v>
      </c>
      <c r="E19" s="0" t="n">
        <v>611</v>
      </c>
      <c r="F19" s="0" t="s">
        <v>3210</v>
      </c>
      <c r="G19" s="0" t="s">
        <v>3211</v>
      </c>
      <c r="H19" s="0" t="s">
        <v>3217</v>
      </c>
      <c r="I19" s="0" t="s">
        <v>3200</v>
      </c>
    </row>
    <row collapsed="false" customFormat="false" customHeight="false" hidden="false" ht="15" outlineLevel="0" r="20">
      <c r="A20" s="0" t="s">
        <v>3178</v>
      </c>
      <c r="B20" s="0" t="s">
        <v>492</v>
      </c>
      <c r="C20" s="0" t="s">
        <v>2918</v>
      </c>
      <c r="D20" s="0" t="s">
        <v>3218</v>
      </c>
      <c r="E20" s="0" t="n">
        <v>713</v>
      </c>
      <c r="F20" s="0" t="s">
        <v>3196</v>
      </c>
      <c r="G20" s="0" t="s">
        <v>3219</v>
      </c>
      <c r="H20" s="0" t="s">
        <v>3182</v>
      </c>
      <c r="I20" s="0" t="s">
        <v>3220</v>
      </c>
    </row>
    <row collapsed="false" customFormat="false" customHeight="false" hidden="false" ht="15" outlineLevel="0" r="21">
      <c r="A21" s="0" t="s">
        <v>3178</v>
      </c>
      <c r="B21" s="0" t="s">
        <v>479</v>
      </c>
      <c r="C21" s="0" t="s">
        <v>2920</v>
      </c>
      <c r="D21" s="0" t="s">
        <v>3221</v>
      </c>
      <c r="E21" s="0" t="s">
        <v>3182</v>
      </c>
      <c r="F21" s="0" t="s">
        <v>2427</v>
      </c>
      <c r="G21" s="0" t="s">
        <v>3222</v>
      </c>
      <c r="H21" s="0" t="s">
        <v>3182</v>
      </c>
      <c r="I21" s="0" t="s">
        <v>3223</v>
      </c>
    </row>
    <row collapsed="false" customFormat="false" customHeight="false" hidden="false" ht="15" outlineLevel="0" r="22">
      <c r="A22" s="0" t="s">
        <v>3224</v>
      </c>
      <c r="B22" s="0" t="s">
        <v>528</v>
      </c>
      <c r="C22" s="0" t="s">
        <v>2045</v>
      </c>
      <c r="D22" s="0" t="s">
        <v>2081</v>
      </c>
      <c r="E22" s="0" t="n">
        <v>179</v>
      </c>
      <c r="F22" s="0" t="s">
        <v>2185</v>
      </c>
      <c r="G22" s="0" t="s">
        <v>3225</v>
      </c>
      <c r="H22" s="0" t="s">
        <v>3182</v>
      </c>
      <c r="I22" s="0" t="s">
        <v>3200</v>
      </c>
    </row>
    <row collapsed="false" customFormat="false" customHeight="false" hidden="false" ht="15" outlineLevel="0" r="23">
      <c r="A23" s="0" t="s">
        <v>3224</v>
      </c>
      <c r="B23" s="0" t="s">
        <v>755</v>
      </c>
      <c r="C23" s="0" t="s">
        <v>2081</v>
      </c>
      <c r="D23" s="0" t="s">
        <v>3226</v>
      </c>
      <c r="E23" s="0" t="n">
        <v>76</v>
      </c>
      <c r="F23" s="0" t="s">
        <v>2185</v>
      </c>
      <c r="G23" s="0" t="s">
        <v>3227</v>
      </c>
      <c r="H23" s="0" t="s">
        <v>3182</v>
      </c>
      <c r="I23" s="0" t="s">
        <v>3228</v>
      </c>
    </row>
    <row collapsed="false" customFormat="false" customHeight="false" hidden="false" ht="15" outlineLevel="0" r="24">
      <c r="A24" s="0" t="s">
        <v>3224</v>
      </c>
      <c r="B24" s="0" t="s">
        <v>494</v>
      </c>
      <c r="C24" s="0" t="s">
        <v>2101</v>
      </c>
      <c r="D24" s="0" t="s">
        <v>3229</v>
      </c>
      <c r="E24" s="0" t="n">
        <v>1317</v>
      </c>
      <c r="F24" s="0" t="s">
        <v>2185</v>
      </c>
      <c r="G24" s="0" t="s">
        <v>3230</v>
      </c>
      <c r="H24" s="0" t="s">
        <v>3182</v>
      </c>
      <c r="I24" s="0" t="s">
        <v>3183</v>
      </c>
    </row>
    <row collapsed="false" customFormat="false" customHeight="false" hidden="false" ht="15" outlineLevel="0" r="25">
      <c r="A25" s="0" t="s">
        <v>3224</v>
      </c>
      <c r="B25" s="0" t="s">
        <v>621</v>
      </c>
      <c r="C25" s="0" t="s">
        <v>2112</v>
      </c>
      <c r="D25" s="0" t="s">
        <v>3231</v>
      </c>
      <c r="E25" s="0" t="n">
        <v>1535</v>
      </c>
      <c r="F25" s="0" t="s">
        <v>2185</v>
      </c>
      <c r="G25" s="0" t="s">
        <v>3232</v>
      </c>
      <c r="H25" s="0" t="s">
        <v>3182</v>
      </c>
      <c r="I25" s="0" t="s">
        <v>3183</v>
      </c>
    </row>
    <row collapsed="false" customFormat="false" customHeight="false" hidden="false" ht="15" outlineLevel="0" r="26">
      <c r="A26" s="0" t="s">
        <v>3224</v>
      </c>
      <c r="B26" s="0" t="s">
        <v>667</v>
      </c>
      <c r="C26" s="0" t="s">
        <v>2123</v>
      </c>
      <c r="D26" s="0" t="s">
        <v>3233</v>
      </c>
      <c r="E26" s="0" t="n">
        <v>783</v>
      </c>
      <c r="F26" s="0" t="s">
        <v>2185</v>
      </c>
      <c r="G26" s="0" t="s">
        <v>3234</v>
      </c>
      <c r="H26" s="0" t="s">
        <v>3182</v>
      </c>
      <c r="I26" s="0" t="s">
        <v>3183</v>
      </c>
    </row>
    <row collapsed="false" customFormat="false" customHeight="false" hidden="false" ht="15" outlineLevel="0" r="27">
      <c r="A27" s="0" t="s">
        <v>3224</v>
      </c>
      <c r="B27" s="0" t="s">
        <v>3235</v>
      </c>
      <c r="C27" s="0" t="s">
        <v>2148</v>
      </c>
      <c r="D27" s="0" t="s">
        <v>1527</v>
      </c>
      <c r="E27" s="0" t="n">
        <v>757</v>
      </c>
      <c r="F27" s="0" t="s">
        <v>2185</v>
      </c>
      <c r="G27" s="0" t="s">
        <v>3236</v>
      </c>
      <c r="H27" s="0" t="s">
        <v>3182</v>
      </c>
      <c r="I27" s="0" t="s">
        <v>3228</v>
      </c>
    </row>
    <row collapsed="false" customFormat="false" customHeight="false" hidden="false" ht="15" outlineLevel="0" r="28">
      <c r="A28" s="0" t="s">
        <v>3224</v>
      </c>
      <c r="B28" s="0" t="s">
        <v>748</v>
      </c>
      <c r="C28" s="0" t="s">
        <v>2153</v>
      </c>
      <c r="D28" s="0" t="s">
        <v>3237</v>
      </c>
      <c r="E28" s="0" t="n">
        <v>1249</v>
      </c>
      <c r="F28" s="0" t="s">
        <v>2185</v>
      </c>
      <c r="G28" s="0" t="s">
        <v>3238</v>
      </c>
      <c r="H28" s="0" t="s">
        <v>3182</v>
      </c>
      <c r="I28" s="0" t="s">
        <v>3183</v>
      </c>
    </row>
    <row collapsed="false" customFormat="false" customHeight="false" hidden="false" ht="15" outlineLevel="0" r="29">
      <c r="A29" s="0" t="s">
        <v>3224</v>
      </c>
      <c r="B29" s="0" t="s">
        <v>673</v>
      </c>
      <c r="C29" s="0" t="s">
        <v>2164</v>
      </c>
      <c r="D29" s="0" t="s">
        <v>3237</v>
      </c>
      <c r="E29" s="0" t="n">
        <v>1044</v>
      </c>
      <c r="F29" s="0" t="s">
        <v>2185</v>
      </c>
      <c r="G29" s="0" t="s">
        <v>3239</v>
      </c>
      <c r="H29" s="0" t="s">
        <v>3182</v>
      </c>
      <c r="I29" s="0" t="s">
        <v>3220</v>
      </c>
    </row>
    <row collapsed="false" customFormat="false" customHeight="false" hidden="false" ht="15" outlineLevel="0" r="30">
      <c r="A30" s="0" t="s">
        <v>3224</v>
      </c>
      <c r="B30" s="0" t="s">
        <v>625</v>
      </c>
      <c r="C30" s="0" t="s">
        <v>2189</v>
      </c>
      <c r="D30" s="0" t="s">
        <v>441</v>
      </c>
      <c r="E30" s="0" t="n">
        <v>1199</v>
      </c>
      <c r="F30" s="0" t="s">
        <v>2185</v>
      </c>
      <c r="G30" s="0" t="s">
        <v>3240</v>
      </c>
      <c r="H30" s="0" t="s">
        <v>3182</v>
      </c>
      <c r="I30" s="0" t="s">
        <v>3228</v>
      </c>
    </row>
    <row collapsed="false" customFormat="false" customHeight="false" hidden="false" ht="15" outlineLevel="0" r="31">
      <c r="A31" s="0" t="s">
        <v>3224</v>
      </c>
      <c r="B31" s="0" t="s">
        <v>832</v>
      </c>
      <c r="C31" s="0" t="s">
        <v>2223</v>
      </c>
      <c r="D31" s="0" t="s">
        <v>3237</v>
      </c>
      <c r="E31" s="0" t="n">
        <v>744</v>
      </c>
      <c r="F31" s="0" t="s">
        <v>2185</v>
      </c>
      <c r="G31" s="0" t="s">
        <v>3241</v>
      </c>
      <c r="H31" s="0" t="s">
        <v>3182</v>
      </c>
      <c r="I31" s="0" t="s">
        <v>3220</v>
      </c>
    </row>
    <row collapsed="false" customFormat="false" customHeight="false" hidden="false" ht="15" outlineLevel="0" r="32">
      <c r="A32" s="0" t="s">
        <v>3224</v>
      </c>
      <c r="B32" s="0" t="s">
        <v>577</v>
      </c>
      <c r="C32" s="0" t="s">
        <v>2225</v>
      </c>
      <c r="D32" s="0" t="s">
        <v>1349</v>
      </c>
      <c r="E32" s="0" t="n">
        <v>156</v>
      </c>
      <c r="F32" s="0" t="s">
        <v>2185</v>
      </c>
      <c r="G32" s="0" t="s">
        <v>3242</v>
      </c>
      <c r="H32" s="0" t="s">
        <v>3182</v>
      </c>
      <c r="I32" s="0" t="s">
        <v>3183</v>
      </c>
    </row>
    <row collapsed="false" customFormat="false" customHeight="false" hidden="false" ht="15" outlineLevel="0" r="33">
      <c r="A33" s="0" t="s">
        <v>3224</v>
      </c>
      <c r="B33" s="0" t="s">
        <v>808</v>
      </c>
      <c r="C33" s="0" t="s">
        <v>2229</v>
      </c>
      <c r="D33" s="0" t="s">
        <v>1773</v>
      </c>
      <c r="E33" s="0" t="n">
        <v>54</v>
      </c>
      <c r="F33" s="0" t="s">
        <v>2185</v>
      </c>
      <c r="G33" s="0" t="s">
        <v>3243</v>
      </c>
      <c r="H33" s="0" t="s">
        <v>3182</v>
      </c>
      <c r="I33" s="0" t="s">
        <v>3244</v>
      </c>
    </row>
    <row collapsed="false" customFormat="false" customHeight="false" hidden="false" ht="15" outlineLevel="0" r="34">
      <c r="A34" s="0" t="s">
        <v>3224</v>
      </c>
      <c r="B34" s="0" t="s">
        <v>649</v>
      </c>
      <c r="C34" s="0" t="s">
        <v>2231</v>
      </c>
      <c r="D34" s="0" t="s">
        <v>3245</v>
      </c>
      <c r="E34" s="0" t="n">
        <v>275</v>
      </c>
      <c r="F34" s="0" t="s">
        <v>2185</v>
      </c>
      <c r="G34" s="0" t="s">
        <v>3246</v>
      </c>
      <c r="H34" s="0" t="s">
        <v>3182</v>
      </c>
      <c r="I34" s="0" t="s">
        <v>3244</v>
      </c>
    </row>
    <row collapsed="false" customFormat="false" customHeight="false" hidden="false" ht="15" outlineLevel="0" r="35">
      <c r="A35" s="0" t="s">
        <v>3224</v>
      </c>
      <c r="B35" s="0" t="s">
        <v>541</v>
      </c>
      <c r="C35" s="0" t="s">
        <v>2239</v>
      </c>
      <c r="D35" s="0" t="s">
        <v>3247</v>
      </c>
      <c r="E35" s="0" t="n">
        <v>1865</v>
      </c>
      <c r="F35" s="0" t="s">
        <v>2185</v>
      </c>
      <c r="G35" s="0" t="s">
        <v>3248</v>
      </c>
      <c r="H35" s="0" t="s">
        <v>3182</v>
      </c>
      <c r="I35" s="0" t="s">
        <v>3183</v>
      </c>
    </row>
    <row collapsed="false" customFormat="false" customHeight="false" hidden="false" ht="15" outlineLevel="0" r="36">
      <c r="A36" s="0" t="s">
        <v>3224</v>
      </c>
      <c r="B36" s="0" t="s">
        <v>650</v>
      </c>
      <c r="C36" s="0" t="s">
        <v>2243</v>
      </c>
      <c r="D36" s="0" t="s">
        <v>3249</v>
      </c>
      <c r="E36" s="0" t="n">
        <v>267</v>
      </c>
      <c r="F36" s="0" t="s">
        <v>2185</v>
      </c>
      <c r="G36" s="0" t="s">
        <v>3250</v>
      </c>
      <c r="H36" s="0" t="s">
        <v>3182</v>
      </c>
      <c r="I36" s="0" t="s">
        <v>3183</v>
      </c>
    </row>
    <row collapsed="false" customFormat="false" customHeight="false" hidden="false" ht="15" outlineLevel="0" r="37">
      <c r="A37" s="0" t="s">
        <v>3224</v>
      </c>
      <c r="B37" s="0" t="s">
        <v>752</v>
      </c>
      <c r="C37" s="0" t="s">
        <v>2255</v>
      </c>
      <c r="D37" s="0" t="s">
        <v>3251</v>
      </c>
      <c r="E37" s="0" t="s">
        <v>3182</v>
      </c>
      <c r="F37" s="0" t="s">
        <v>2452</v>
      </c>
      <c r="G37" s="0" t="s">
        <v>3252</v>
      </c>
      <c r="H37" s="0" t="s">
        <v>3182</v>
      </c>
      <c r="I37" s="0" t="s">
        <v>3244</v>
      </c>
    </row>
    <row collapsed="false" customFormat="false" customHeight="false" hidden="false" ht="15" outlineLevel="0" r="38">
      <c r="A38" s="0" t="s">
        <v>3224</v>
      </c>
      <c r="B38" s="0" t="s">
        <v>458</v>
      </c>
      <c r="C38" s="0" t="s">
        <v>2257</v>
      </c>
      <c r="D38" s="0" t="s">
        <v>3253</v>
      </c>
      <c r="E38" s="0" t="n">
        <v>716</v>
      </c>
      <c r="F38" s="0" t="s">
        <v>2185</v>
      </c>
      <c r="G38" s="0" t="s">
        <v>3254</v>
      </c>
      <c r="H38" s="0" t="s">
        <v>3182</v>
      </c>
      <c r="I38" s="0" t="s">
        <v>3183</v>
      </c>
    </row>
    <row collapsed="false" customFormat="false" customHeight="false" hidden="false" ht="15" outlineLevel="0" r="39">
      <c r="A39" s="0" t="s">
        <v>3224</v>
      </c>
      <c r="B39" s="0" t="s">
        <v>561</v>
      </c>
      <c r="C39" s="0" t="s">
        <v>2269</v>
      </c>
      <c r="D39" s="0" t="s">
        <v>3255</v>
      </c>
      <c r="E39" s="0" t="n">
        <v>2385</v>
      </c>
      <c r="F39" s="0" t="s">
        <v>2185</v>
      </c>
      <c r="G39" s="0" t="s">
        <v>3256</v>
      </c>
      <c r="H39" s="0" t="s">
        <v>3182</v>
      </c>
      <c r="I39" s="0" t="s">
        <v>3183</v>
      </c>
    </row>
    <row collapsed="false" customFormat="false" customHeight="false" hidden="false" ht="15" outlineLevel="0" r="40">
      <c r="A40" s="0" t="s">
        <v>3224</v>
      </c>
      <c r="B40" s="0" t="s">
        <v>1867</v>
      </c>
      <c r="C40" s="0" t="s">
        <v>3257</v>
      </c>
      <c r="D40" s="0" t="s">
        <v>3237</v>
      </c>
      <c r="E40" s="0" t="n">
        <v>602</v>
      </c>
      <c r="F40" s="0" t="s">
        <v>2452</v>
      </c>
      <c r="G40" s="0" t="s">
        <v>3258</v>
      </c>
      <c r="H40" s="0" t="s">
        <v>3182</v>
      </c>
      <c r="I40" s="0" t="s">
        <v>3244</v>
      </c>
    </row>
    <row collapsed="false" customFormat="false" customHeight="false" hidden="false" ht="15" outlineLevel="0" r="41">
      <c r="A41" s="0" t="s">
        <v>3224</v>
      </c>
      <c r="B41" s="0" t="s">
        <v>640</v>
      </c>
      <c r="C41" s="0" t="s">
        <v>2280</v>
      </c>
      <c r="D41" s="0" t="s">
        <v>3259</v>
      </c>
      <c r="E41" s="0" t="n">
        <v>347</v>
      </c>
      <c r="F41" s="0" t="s">
        <v>2185</v>
      </c>
      <c r="G41" s="0" t="s">
        <v>3260</v>
      </c>
      <c r="H41" s="0" t="s">
        <v>3182</v>
      </c>
      <c r="I41" s="0" t="s">
        <v>3183</v>
      </c>
    </row>
    <row collapsed="false" customFormat="false" customHeight="false" hidden="false" ht="15" outlineLevel="0" r="42">
      <c r="A42" s="0" t="s">
        <v>3224</v>
      </c>
      <c r="B42" s="0" t="s">
        <v>795</v>
      </c>
      <c r="C42" s="0" t="s">
        <v>2282</v>
      </c>
      <c r="D42" s="0" t="s">
        <v>3261</v>
      </c>
      <c r="E42" s="0" t="n">
        <v>989</v>
      </c>
      <c r="F42" s="0" t="s">
        <v>2185</v>
      </c>
      <c r="G42" s="0" t="s">
        <v>3262</v>
      </c>
      <c r="H42" s="0" t="s">
        <v>3182</v>
      </c>
      <c r="I42" s="0" t="s">
        <v>3220</v>
      </c>
    </row>
    <row collapsed="false" customFormat="false" customHeight="false" hidden="false" ht="15" outlineLevel="0" r="43">
      <c r="A43" s="0" t="s">
        <v>3224</v>
      </c>
      <c r="B43" s="0" t="s">
        <v>532</v>
      </c>
      <c r="C43" s="0" t="s">
        <v>2289</v>
      </c>
      <c r="D43" s="0" t="s">
        <v>2652</v>
      </c>
      <c r="E43" s="0" t="n">
        <v>308</v>
      </c>
      <c r="F43" s="0" t="s">
        <v>2185</v>
      </c>
      <c r="G43" s="0" t="s">
        <v>3263</v>
      </c>
      <c r="H43" s="0" t="s">
        <v>3182</v>
      </c>
      <c r="I43" s="0" t="s">
        <v>3183</v>
      </c>
    </row>
    <row collapsed="false" customFormat="false" customHeight="false" hidden="false" ht="15" outlineLevel="0" r="44">
      <c r="A44" s="0" t="s">
        <v>3224</v>
      </c>
      <c r="B44" s="0" t="s">
        <v>618</v>
      </c>
      <c r="C44" s="0" t="s">
        <v>2302</v>
      </c>
      <c r="D44" s="0" t="s">
        <v>3264</v>
      </c>
      <c r="E44" s="0" t="n">
        <v>750</v>
      </c>
      <c r="F44" s="0" t="s">
        <v>2185</v>
      </c>
      <c r="G44" s="0" t="s">
        <v>3265</v>
      </c>
      <c r="H44" s="0" t="s">
        <v>3182</v>
      </c>
      <c r="I44" s="0" t="s">
        <v>3183</v>
      </c>
    </row>
    <row collapsed="false" customFormat="false" customHeight="false" hidden="false" ht="15" outlineLevel="0" r="45">
      <c r="A45" s="0" t="s">
        <v>3224</v>
      </c>
      <c r="B45" s="0" t="s">
        <v>3266</v>
      </c>
      <c r="C45" s="0" t="s">
        <v>2310</v>
      </c>
      <c r="D45" s="0" t="s">
        <v>3267</v>
      </c>
      <c r="E45" s="0" t="n">
        <v>146</v>
      </c>
      <c r="F45" s="0" t="s">
        <v>2185</v>
      </c>
      <c r="G45" s="0" t="s">
        <v>3268</v>
      </c>
      <c r="H45" s="0" t="s">
        <v>3182</v>
      </c>
      <c r="I45" s="0" t="s">
        <v>3200</v>
      </c>
    </row>
    <row collapsed="false" customFormat="false" customHeight="false" hidden="false" ht="15" outlineLevel="0" r="46">
      <c r="A46" s="0" t="s">
        <v>3224</v>
      </c>
      <c r="B46" s="0" t="s">
        <v>674</v>
      </c>
      <c r="C46" s="0" t="s">
        <v>2315</v>
      </c>
      <c r="D46" s="0" t="s">
        <v>3237</v>
      </c>
      <c r="E46" s="0" t="n">
        <v>611</v>
      </c>
      <c r="F46" s="0" t="s">
        <v>2185</v>
      </c>
      <c r="G46" s="0" t="s">
        <v>3269</v>
      </c>
      <c r="H46" s="0" t="s">
        <v>3182</v>
      </c>
      <c r="I46" s="0" t="s">
        <v>3183</v>
      </c>
    </row>
    <row collapsed="false" customFormat="false" customHeight="false" hidden="false" ht="15" outlineLevel="0" r="47">
      <c r="A47" s="0" t="s">
        <v>3224</v>
      </c>
      <c r="B47" s="0" t="s">
        <v>588</v>
      </c>
      <c r="C47" s="0" t="s">
        <v>2328</v>
      </c>
      <c r="D47" s="0" t="s">
        <v>3270</v>
      </c>
      <c r="E47" s="0" t="n">
        <v>1255</v>
      </c>
      <c r="F47" s="0" t="s">
        <v>2185</v>
      </c>
      <c r="G47" s="0" t="s">
        <v>3271</v>
      </c>
      <c r="H47" s="0" t="s">
        <v>3182</v>
      </c>
      <c r="I47" s="0" t="s">
        <v>3200</v>
      </c>
    </row>
    <row collapsed="false" customFormat="false" customHeight="false" hidden="false" ht="15" outlineLevel="0" r="48">
      <c r="A48" s="0" t="s">
        <v>3224</v>
      </c>
      <c r="B48" s="0" t="s">
        <v>523</v>
      </c>
      <c r="C48" s="0" t="s">
        <v>2280</v>
      </c>
      <c r="D48" s="0" t="s">
        <v>3272</v>
      </c>
      <c r="E48" s="0" t="n">
        <v>56</v>
      </c>
      <c r="F48" s="0" t="s">
        <v>2185</v>
      </c>
      <c r="G48" s="0" t="s">
        <v>3260</v>
      </c>
      <c r="H48" s="0" t="s">
        <v>3182</v>
      </c>
      <c r="I48" s="0" t="s">
        <v>3273</v>
      </c>
    </row>
    <row collapsed="false" customFormat="false" customHeight="false" hidden="false" ht="15" outlineLevel="0" r="49">
      <c r="A49" s="0" t="s">
        <v>3224</v>
      </c>
      <c r="B49" s="0" t="s">
        <v>717</v>
      </c>
      <c r="C49" s="0" t="s">
        <v>2343</v>
      </c>
      <c r="D49" s="0" t="s">
        <v>3274</v>
      </c>
      <c r="E49" s="0" t="n">
        <v>529</v>
      </c>
      <c r="F49" s="0" t="s">
        <v>2185</v>
      </c>
      <c r="G49" s="0" t="s">
        <v>3275</v>
      </c>
      <c r="H49" s="0" t="s">
        <v>3182</v>
      </c>
      <c r="I49" s="0" t="s">
        <v>3228</v>
      </c>
    </row>
    <row collapsed="false" customFormat="false" customHeight="false" hidden="false" ht="15" outlineLevel="0" r="50">
      <c r="A50" s="0" t="s">
        <v>3224</v>
      </c>
      <c r="B50" s="0" t="s">
        <v>563</v>
      </c>
      <c r="C50" s="0" t="s">
        <v>2484</v>
      </c>
      <c r="D50" s="0" t="s">
        <v>1773</v>
      </c>
      <c r="E50" s="0" t="n">
        <v>491</v>
      </c>
      <c r="F50" s="0" t="s">
        <v>3276</v>
      </c>
      <c r="G50" s="0" t="s">
        <v>3277</v>
      </c>
      <c r="H50" s="0" t="s">
        <v>3182</v>
      </c>
      <c r="I50" s="0" t="s">
        <v>3183</v>
      </c>
    </row>
    <row collapsed="false" customFormat="false" customHeight="false" hidden="false" ht="15" outlineLevel="0" r="51">
      <c r="A51" s="0" t="s">
        <v>3224</v>
      </c>
      <c r="B51" s="0" t="s">
        <v>543</v>
      </c>
      <c r="C51" s="0" t="s">
        <v>2576</v>
      </c>
      <c r="D51" s="0" t="s">
        <v>3215</v>
      </c>
      <c r="E51" s="0" t="n">
        <v>455</v>
      </c>
      <c r="F51" s="0" t="s">
        <v>2185</v>
      </c>
      <c r="G51" s="0" t="s">
        <v>3278</v>
      </c>
      <c r="H51" s="0" t="s">
        <v>3182</v>
      </c>
      <c r="I51" s="0" t="s">
        <v>3183</v>
      </c>
    </row>
    <row collapsed="false" customFormat="false" customHeight="false" hidden="false" ht="15" outlineLevel="0" r="52">
      <c r="A52" s="0" t="s">
        <v>3224</v>
      </c>
      <c r="B52" s="0" t="s">
        <v>659</v>
      </c>
      <c r="C52" s="0" t="s">
        <v>2086</v>
      </c>
      <c r="D52" s="0" t="s">
        <v>3237</v>
      </c>
      <c r="E52" s="0" t="n">
        <v>1003</v>
      </c>
      <c r="F52" s="0" t="s">
        <v>2185</v>
      </c>
      <c r="G52" s="0" t="s">
        <v>3279</v>
      </c>
      <c r="H52" s="0" t="s">
        <v>3182</v>
      </c>
      <c r="I52" s="0" t="s">
        <v>3183</v>
      </c>
    </row>
    <row collapsed="false" customFormat="false" customHeight="false" hidden="false" ht="15" outlineLevel="0" r="53">
      <c r="A53" s="0" t="s">
        <v>3224</v>
      </c>
      <c r="B53" s="0" t="s">
        <v>724</v>
      </c>
      <c r="C53" s="0" t="s">
        <v>2110</v>
      </c>
      <c r="D53" s="0" t="s">
        <v>3280</v>
      </c>
      <c r="E53" s="0" t="n">
        <v>125</v>
      </c>
      <c r="F53" s="0" t="s">
        <v>2452</v>
      </c>
      <c r="G53" s="0" t="s">
        <v>3281</v>
      </c>
      <c r="H53" s="0" t="s">
        <v>3182</v>
      </c>
      <c r="I53" s="0" t="s">
        <v>3183</v>
      </c>
    </row>
    <row collapsed="false" customFormat="false" customHeight="false" hidden="false" ht="15" outlineLevel="0" r="54">
      <c r="A54" s="0" t="s">
        <v>3224</v>
      </c>
      <c r="B54" s="0" t="s">
        <v>687</v>
      </c>
      <c r="C54" s="0" t="s">
        <v>2681</v>
      </c>
      <c r="D54" s="0" t="s">
        <v>2611</v>
      </c>
      <c r="E54" s="0" t="n">
        <v>550</v>
      </c>
      <c r="F54" s="0" t="s">
        <v>2185</v>
      </c>
      <c r="G54" s="0" t="s">
        <v>3282</v>
      </c>
      <c r="H54" s="0" t="s">
        <v>3182</v>
      </c>
      <c r="I54" s="0" t="s">
        <v>3183</v>
      </c>
    </row>
    <row collapsed="false" customFormat="false" customHeight="false" hidden="false" ht="15" outlineLevel="0" r="55">
      <c r="A55" s="0" t="s">
        <v>3224</v>
      </c>
      <c r="B55" s="0" t="s">
        <v>3283</v>
      </c>
      <c r="C55" s="0" t="s">
        <v>2837</v>
      </c>
      <c r="D55" s="0" t="s">
        <v>3284</v>
      </c>
      <c r="E55" s="0" t="n">
        <v>735</v>
      </c>
      <c r="F55" s="0" t="s">
        <v>2452</v>
      </c>
      <c r="G55" s="0" t="s">
        <v>3285</v>
      </c>
      <c r="H55" s="0" t="s">
        <v>3182</v>
      </c>
      <c r="I55" s="0" t="s">
        <v>3183</v>
      </c>
    </row>
    <row collapsed="false" customFormat="false" customHeight="false" hidden="false" ht="15" outlineLevel="0" r="56">
      <c r="A56" s="0" t="s">
        <v>3224</v>
      </c>
      <c r="B56" s="0" t="s">
        <v>700</v>
      </c>
      <c r="C56" s="0" t="s">
        <v>2272</v>
      </c>
      <c r="D56" s="0" t="s">
        <v>2888</v>
      </c>
      <c r="E56" s="0" t="n">
        <v>825</v>
      </c>
      <c r="F56" s="0" t="s">
        <v>2185</v>
      </c>
      <c r="G56" s="0" t="s">
        <v>3286</v>
      </c>
      <c r="H56" s="0" t="s">
        <v>3182</v>
      </c>
      <c r="I56" s="0" t="s">
        <v>3183</v>
      </c>
    </row>
    <row collapsed="false" customFormat="false" customHeight="false" hidden="false" ht="15" outlineLevel="0" r="57">
      <c r="A57" s="0" t="s">
        <v>3224</v>
      </c>
      <c r="B57" s="0" t="s">
        <v>562</v>
      </c>
      <c r="C57" s="0" t="s">
        <v>2843</v>
      </c>
      <c r="D57" s="0" t="s">
        <v>3287</v>
      </c>
      <c r="E57" s="0" t="n">
        <v>415</v>
      </c>
      <c r="F57" s="0" t="s">
        <v>2185</v>
      </c>
      <c r="G57" s="0" t="s">
        <v>3288</v>
      </c>
      <c r="H57" s="0" t="s">
        <v>3182</v>
      </c>
      <c r="I57" s="0" t="s">
        <v>3220</v>
      </c>
    </row>
    <row collapsed="false" customFormat="false" customHeight="false" hidden="false" ht="15" outlineLevel="0" r="58">
      <c r="A58" s="0" t="s">
        <v>3224</v>
      </c>
      <c r="B58" s="0" t="s">
        <v>743</v>
      </c>
      <c r="C58" s="0" t="s">
        <v>2159</v>
      </c>
      <c r="D58" s="0" t="s">
        <v>3289</v>
      </c>
      <c r="E58" s="0" t="n">
        <v>1764</v>
      </c>
      <c r="F58" s="0" t="s">
        <v>2185</v>
      </c>
      <c r="G58" s="0" t="s">
        <v>3290</v>
      </c>
      <c r="H58" s="0" t="s">
        <v>3182</v>
      </c>
      <c r="I58" s="0" t="s">
        <v>3220</v>
      </c>
    </row>
    <row collapsed="false" customFormat="false" customHeight="false" hidden="false" ht="15" outlineLevel="0" r="59">
      <c r="A59" s="0" t="s">
        <v>3224</v>
      </c>
      <c r="B59" s="0" t="s">
        <v>757</v>
      </c>
      <c r="C59" s="0" t="s">
        <v>2146</v>
      </c>
      <c r="D59" s="0" t="s">
        <v>2153</v>
      </c>
      <c r="E59" s="0" t="n">
        <v>411</v>
      </c>
      <c r="F59" s="0" t="s">
        <v>2185</v>
      </c>
      <c r="G59" s="0" t="s">
        <v>3291</v>
      </c>
      <c r="H59" s="0" t="s">
        <v>3182</v>
      </c>
      <c r="I59" s="0" t="s">
        <v>3183</v>
      </c>
    </row>
    <row collapsed="false" customFormat="false" customHeight="false" hidden="false" ht="15" outlineLevel="0" r="60">
      <c r="A60" s="0" t="s">
        <v>3224</v>
      </c>
      <c r="B60" s="0" t="s">
        <v>696</v>
      </c>
      <c r="C60" s="0" t="s">
        <v>2873</v>
      </c>
      <c r="D60" s="0" t="s">
        <v>3292</v>
      </c>
      <c r="E60" s="0" t="n">
        <v>388</v>
      </c>
      <c r="F60" s="0" t="s">
        <v>2185</v>
      </c>
      <c r="G60" s="0" t="s">
        <v>3293</v>
      </c>
      <c r="H60" s="0" t="s">
        <v>3182</v>
      </c>
      <c r="I60" s="0" t="s">
        <v>3228</v>
      </c>
    </row>
    <row collapsed="false" customFormat="false" customHeight="false" hidden="false" ht="15" outlineLevel="0" r="61">
      <c r="A61" s="0" t="s">
        <v>3224</v>
      </c>
      <c r="B61" s="0" t="s">
        <v>661</v>
      </c>
      <c r="C61" s="0" t="s">
        <v>2875</v>
      </c>
      <c r="D61" s="0" t="s">
        <v>3292</v>
      </c>
      <c r="E61" s="0" t="n">
        <v>1059</v>
      </c>
      <c r="F61" s="0" t="s">
        <v>2185</v>
      </c>
      <c r="G61" s="0" t="s">
        <v>3294</v>
      </c>
      <c r="H61" s="0" t="s">
        <v>3182</v>
      </c>
      <c r="I61" s="0" t="s">
        <v>3228</v>
      </c>
    </row>
    <row collapsed="false" customFormat="false" customHeight="false" hidden="false" ht="15" outlineLevel="0" r="62">
      <c r="A62" s="0" t="s">
        <v>3224</v>
      </c>
      <c r="B62" s="0" t="s">
        <v>727</v>
      </c>
      <c r="C62" s="0" t="s">
        <v>2250</v>
      </c>
      <c r="D62" s="0" t="s">
        <v>3295</v>
      </c>
      <c r="E62" s="0" t="n">
        <v>824</v>
      </c>
      <c r="F62" s="0" t="s">
        <v>2185</v>
      </c>
      <c r="G62" s="0" t="s">
        <v>3296</v>
      </c>
      <c r="H62" s="0" t="s">
        <v>3182</v>
      </c>
      <c r="I62" s="0" t="s">
        <v>3200</v>
      </c>
    </row>
    <row collapsed="false" customFormat="false" customHeight="false" hidden="false" ht="15" outlineLevel="0" r="63">
      <c r="A63" s="0" t="s">
        <v>3224</v>
      </c>
      <c r="B63" s="0" t="s">
        <v>631</v>
      </c>
      <c r="C63" s="0" t="s">
        <v>2250</v>
      </c>
      <c r="D63" s="0" t="s">
        <v>3297</v>
      </c>
      <c r="E63" s="0" t="n">
        <v>1131</v>
      </c>
      <c r="F63" s="0" t="s">
        <v>2185</v>
      </c>
      <c r="G63" s="0" t="s">
        <v>3296</v>
      </c>
      <c r="H63" s="0" t="s">
        <v>3182</v>
      </c>
      <c r="I63" s="0" t="s">
        <v>3183</v>
      </c>
    </row>
    <row collapsed="false" customFormat="false" customHeight="false" hidden="false" ht="15" outlineLevel="0" r="64">
      <c r="A64" s="0" t="s">
        <v>3224</v>
      </c>
      <c r="B64" s="0" t="s">
        <v>644</v>
      </c>
      <c r="C64" s="0" t="s">
        <v>2890</v>
      </c>
      <c r="D64" s="0" t="s">
        <v>3292</v>
      </c>
      <c r="E64" s="0" t="n">
        <v>1199</v>
      </c>
      <c r="F64" s="0" t="s">
        <v>2185</v>
      </c>
      <c r="G64" s="0" t="s">
        <v>3298</v>
      </c>
      <c r="H64" s="0" t="s">
        <v>3182</v>
      </c>
      <c r="I64" s="0" t="s">
        <v>3183</v>
      </c>
    </row>
    <row collapsed="false" customFormat="false" customHeight="false" hidden="false" ht="15" outlineLevel="0" r="65">
      <c r="A65" s="0" t="s">
        <v>3224</v>
      </c>
      <c r="B65" s="0" t="s">
        <v>691</v>
      </c>
      <c r="C65" s="0" t="s">
        <v>2554</v>
      </c>
      <c r="D65" s="0" t="s">
        <v>3299</v>
      </c>
      <c r="E65" s="0" t="n">
        <v>714</v>
      </c>
      <c r="F65" s="0" t="s">
        <v>2185</v>
      </c>
      <c r="G65" s="0" t="s">
        <v>3300</v>
      </c>
      <c r="H65" s="0" t="s">
        <v>3182</v>
      </c>
      <c r="I65" s="0" t="s">
        <v>3183</v>
      </c>
    </row>
    <row collapsed="false" customFormat="false" customHeight="false" hidden="false" ht="15" outlineLevel="0" r="66">
      <c r="A66" s="0" t="s">
        <v>3224</v>
      </c>
      <c r="B66" s="0" t="s">
        <v>754</v>
      </c>
      <c r="C66" s="0" t="s">
        <v>2343</v>
      </c>
      <c r="D66" s="0" t="s">
        <v>3301</v>
      </c>
      <c r="E66" s="0" t="n">
        <v>72</v>
      </c>
      <c r="F66" s="0" t="s">
        <v>2185</v>
      </c>
      <c r="G66" s="0" t="s">
        <v>3275</v>
      </c>
      <c r="H66" s="0" t="s">
        <v>3182</v>
      </c>
      <c r="I66" s="0" t="s">
        <v>3183</v>
      </c>
    </row>
    <row collapsed="false" customFormat="false" customHeight="false" hidden="false" ht="15" outlineLevel="0" r="67">
      <c r="A67" s="0" t="s">
        <v>3224</v>
      </c>
      <c r="B67" s="0" t="s">
        <v>476</v>
      </c>
      <c r="C67" s="0" t="s">
        <v>2576</v>
      </c>
      <c r="D67" s="0" t="s">
        <v>3215</v>
      </c>
      <c r="E67" s="0" t="n">
        <v>455</v>
      </c>
      <c r="F67" s="0" t="s">
        <v>2185</v>
      </c>
      <c r="G67" s="0" t="s">
        <v>3278</v>
      </c>
      <c r="H67" s="0" t="s">
        <v>3182</v>
      </c>
      <c r="I67" s="0" t="s">
        <v>3183</v>
      </c>
    </row>
    <row collapsed="false" customFormat="false" customHeight="false" hidden="false" ht="15" outlineLevel="0" r="68">
      <c r="A68" s="0" t="s">
        <v>3224</v>
      </c>
      <c r="B68" s="0" t="s">
        <v>501</v>
      </c>
      <c r="C68" s="0" t="s">
        <v>2674</v>
      </c>
      <c r="D68" s="0" t="s">
        <v>3302</v>
      </c>
      <c r="E68" s="0" t="n">
        <v>825</v>
      </c>
      <c r="F68" s="0" t="s">
        <v>2185</v>
      </c>
      <c r="G68" s="0" t="s">
        <v>3303</v>
      </c>
      <c r="H68" s="0" t="s">
        <v>3182</v>
      </c>
      <c r="I68" s="0" t="s">
        <v>3183</v>
      </c>
    </row>
    <row collapsed="false" customFormat="false" customHeight="false" hidden="false" ht="15" outlineLevel="0" r="69">
      <c r="A69" s="0" t="s">
        <v>3224</v>
      </c>
      <c r="B69" s="0" t="s">
        <v>639</v>
      </c>
      <c r="C69" s="0" t="s">
        <v>2697</v>
      </c>
      <c r="D69" s="0" t="s">
        <v>3292</v>
      </c>
      <c r="E69" s="0" t="n">
        <v>210</v>
      </c>
      <c r="F69" s="0" t="s">
        <v>2185</v>
      </c>
      <c r="G69" s="0" t="s">
        <v>3304</v>
      </c>
      <c r="H69" s="0" t="s">
        <v>3182</v>
      </c>
      <c r="I69" s="0" t="s">
        <v>3183</v>
      </c>
    </row>
    <row collapsed="false" customFormat="false" customHeight="false" hidden="false" ht="15" outlineLevel="0" r="70">
      <c r="A70" s="0" t="s">
        <v>3224</v>
      </c>
      <c r="B70" s="0" t="s">
        <v>583</v>
      </c>
      <c r="C70" s="0" t="s">
        <v>2054</v>
      </c>
      <c r="D70" s="0" t="s">
        <v>3305</v>
      </c>
      <c r="E70" s="0" t="n">
        <v>468</v>
      </c>
      <c r="F70" s="0" t="s">
        <v>2185</v>
      </c>
      <c r="G70" s="0" t="s">
        <v>3306</v>
      </c>
      <c r="H70" s="0" t="s">
        <v>3182</v>
      </c>
      <c r="I70" s="0" t="s">
        <v>3183</v>
      </c>
    </row>
    <row collapsed="false" customFormat="false" customHeight="false" hidden="false" ht="15" outlineLevel="0" r="71">
      <c r="A71" s="0" t="s">
        <v>3224</v>
      </c>
      <c r="B71" s="0" t="s">
        <v>632</v>
      </c>
      <c r="C71" s="0" t="s">
        <v>2913</v>
      </c>
      <c r="D71" s="0" t="s">
        <v>3307</v>
      </c>
      <c r="E71" s="0" t="n">
        <v>630</v>
      </c>
      <c r="F71" s="0" t="s">
        <v>2185</v>
      </c>
      <c r="G71" s="0" t="s">
        <v>3308</v>
      </c>
      <c r="H71" s="0" t="s">
        <v>3182</v>
      </c>
      <c r="I71" s="0" t="s">
        <v>3220</v>
      </c>
    </row>
    <row collapsed="false" customFormat="false" customHeight="false" hidden="false" ht="15" outlineLevel="0" r="72">
      <c r="A72" s="0" t="s">
        <v>3224</v>
      </c>
      <c r="B72" s="0" t="s">
        <v>511</v>
      </c>
      <c r="C72" s="0" t="s">
        <v>2287</v>
      </c>
      <c r="D72" s="0" t="s">
        <v>3309</v>
      </c>
      <c r="E72" s="0" t="s">
        <v>3182</v>
      </c>
      <c r="F72" s="0" t="s">
        <v>2185</v>
      </c>
      <c r="G72" s="0" t="s">
        <v>3310</v>
      </c>
      <c r="H72" s="0" t="s">
        <v>3182</v>
      </c>
      <c r="I72" s="0" t="s">
        <v>3228</v>
      </c>
    </row>
    <row collapsed="false" customFormat="false" customHeight="false" hidden="false" ht="15" outlineLevel="0" r="73">
      <c r="A73" s="0" t="s">
        <v>3224</v>
      </c>
      <c r="B73" s="0" t="s">
        <v>2933</v>
      </c>
      <c r="C73" s="0" t="s">
        <v>2549</v>
      </c>
      <c r="D73" s="0" t="s">
        <v>3299</v>
      </c>
      <c r="E73" s="0" t="n">
        <v>2077</v>
      </c>
      <c r="F73" s="0" t="s">
        <v>2185</v>
      </c>
      <c r="G73" s="0" t="s">
        <v>3311</v>
      </c>
      <c r="H73" s="0" t="s">
        <v>3182</v>
      </c>
      <c r="I73" s="0" t="s">
        <v>3200</v>
      </c>
    </row>
    <row collapsed="false" customFormat="false" customHeight="false" hidden="false" ht="15" outlineLevel="0" r="74">
      <c r="A74" s="0" t="s">
        <v>3312</v>
      </c>
      <c r="B74" s="0" t="s">
        <v>666</v>
      </c>
      <c r="C74" s="0" t="s">
        <v>1940</v>
      </c>
      <c r="D74" s="0" t="s">
        <v>3313</v>
      </c>
      <c r="E74" s="0" t="n">
        <v>83</v>
      </c>
      <c r="F74" s="0" t="s">
        <v>3210</v>
      </c>
      <c r="G74" s="0" t="s">
        <v>3314</v>
      </c>
      <c r="H74" s="0" t="s">
        <v>3182</v>
      </c>
      <c r="I74" s="0" t="s">
        <v>3315</v>
      </c>
    </row>
    <row collapsed="false" customFormat="false" customHeight="false" hidden="false" ht="15" outlineLevel="0" r="75">
      <c r="A75" s="0" t="s">
        <v>3312</v>
      </c>
      <c r="B75" s="0" t="s">
        <v>732</v>
      </c>
      <c r="C75" s="0" t="s">
        <v>1949</v>
      </c>
      <c r="D75" s="0" t="s">
        <v>3237</v>
      </c>
      <c r="E75" s="0" t="n">
        <v>1000</v>
      </c>
      <c r="F75" s="0" t="s">
        <v>3210</v>
      </c>
      <c r="G75" s="0" t="s">
        <v>3316</v>
      </c>
      <c r="H75" s="0" t="s">
        <v>3182</v>
      </c>
      <c r="I75" s="0" t="s">
        <v>3315</v>
      </c>
    </row>
    <row collapsed="false" customFormat="false" customHeight="false" hidden="false" ht="15" outlineLevel="0" r="76">
      <c r="A76" s="0" t="s">
        <v>3312</v>
      </c>
      <c r="B76" s="0" t="s">
        <v>763</v>
      </c>
      <c r="C76" s="0" t="s">
        <v>1951</v>
      </c>
      <c r="D76" s="0" t="s">
        <v>3253</v>
      </c>
      <c r="E76" s="0" t="n">
        <v>143</v>
      </c>
      <c r="F76" s="0" t="s">
        <v>3210</v>
      </c>
      <c r="G76" s="0" t="s">
        <v>3317</v>
      </c>
      <c r="H76" s="0" t="s">
        <v>3182</v>
      </c>
      <c r="I76" s="0" t="s">
        <v>3315</v>
      </c>
    </row>
    <row collapsed="false" customFormat="false" customHeight="false" hidden="false" ht="15" outlineLevel="0" r="77">
      <c r="A77" s="0" t="s">
        <v>3312</v>
      </c>
      <c r="B77" s="0" t="s">
        <v>3318</v>
      </c>
      <c r="C77" s="0" t="s">
        <v>1957</v>
      </c>
      <c r="D77" s="0" t="s">
        <v>3319</v>
      </c>
      <c r="E77" s="0" t="s">
        <v>3182</v>
      </c>
      <c r="F77" s="0" t="s">
        <v>3210</v>
      </c>
      <c r="G77" s="0" t="s">
        <v>3320</v>
      </c>
      <c r="H77" s="0" t="s">
        <v>3182</v>
      </c>
      <c r="I77" s="0" t="s">
        <v>3315</v>
      </c>
    </row>
    <row collapsed="false" customFormat="false" customHeight="false" hidden="false" ht="15" outlineLevel="0" r="78">
      <c r="A78" s="0" t="s">
        <v>3312</v>
      </c>
      <c r="B78" s="0" t="s">
        <v>738</v>
      </c>
      <c r="C78" s="0" t="s">
        <v>1962</v>
      </c>
      <c r="D78" s="0" t="s">
        <v>3321</v>
      </c>
      <c r="E78" s="0" t="s">
        <v>3182</v>
      </c>
      <c r="F78" s="0" t="s">
        <v>3210</v>
      </c>
      <c r="G78" s="0" t="s">
        <v>3322</v>
      </c>
      <c r="H78" s="0" t="s">
        <v>3182</v>
      </c>
      <c r="I78" s="0" t="s">
        <v>3315</v>
      </c>
    </row>
    <row collapsed="false" customFormat="false" customHeight="false" hidden="false" ht="15" outlineLevel="0" r="79">
      <c r="A79" s="0" t="s">
        <v>3312</v>
      </c>
      <c r="B79" s="0" t="s">
        <v>643</v>
      </c>
      <c r="C79" s="0" t="s">
        <v>1967</v>
      </c>
      <c r="D79" s="0" t="s">
        <v>3323</v>
      </c>
      <c r="E79" s="0" t="n">
        <v>325</v>
      </c>
      <c r="F79" s="0" t="s">
        <v>3210</v>
      </c>
      <c r="G79" s="0" t="s">
        <v>3324</v>
      </c>
      <c r="H79" s="0" t="s">
        <v>3182</v>
      </c>
      <c r="I79" s="0" t="s">
        <v>3315</v>
      </c>
    </row>
    <row collapsed="false" customFormat="false" customHeight="false" hidden="false" ht="15" outlineLevel="0" r="80">
      <c r="A80" s="0" t="s">
        <v>3312</v>
      </c>
      <c r="B80" s="0" t="s">
        <v>716</v>
      </c>
      <c r="C80" s="0" t="s">
        <v>1973</v>
      </c>
      <c r="D80" s="0" t="s">
        <v>3325</v>
      </c>
      <c r="E80" s="0" t="s">
        <v>3182</v>
      </c>
      <c r="F80" s="0" t="s">
        <v>3210</v>
      </c>
      <c r="G80" s="0" t="s">
        <v>3326</v>
      </c>
      <c r="H80" s="0" t="s">
        <v>3182</v>
      </c>
      <c r="I80" s="0" t="s">
        <v>3327</v>
      </c>
    </row>
    <row collapsed="false" customFormat="false" customHeight="false" hidden="false" ht="15" outlineLevel="0" r="81">
      <c r="A81" s="0" t="s">
        <v>3312</v>
      </c>
      <c r="B81" s="0" t="s">
        <v>564</v>
      </c>
      <c r="C81" s="0" t="s">
        <v>1977</v>
      </c>
      <c r="D81" s="0" t="s">
        <v>3328</v>
      </c>
      <c r="E81" s="0" t="s">
        <v>3182</v>
      </c>
      <c r="F81" s="0" t="s">
        <v>3210</v>
      </c>
      <c r="G81" s="0" t="s">
        <v>3329</v>
      </c>
      <c r="H81" s="0" t="s">
        <v>3182</v>
      </c>
      <c r="I81" s="0" t="s">
        <v>3315</v>
      </c>
    </row>
    <row collapsed="false" customFormat="false" customHeight="false" hidden="false" ht="15" outlineLevel="0" r="82">
      <c r="A82" s="0" t="s">
        <v>3312</v>
      </c>
      <c r="B82" s="0" t="s">
        <v>758</v>
      </c>
      <c r="C82" s="0" t="s">
        <v>1986</v>
      </c>
      <c r="D82" s="0" t="s">
        <v>3330</v>
      </c>
      <c r="E82" s="0" t="s">
        <v>3182</v>
      </c>
      <c r="F82" s="0" t="s">
        <v>3210</v>
      </c>
      <c r="G82" s="0" t="s">
        <v>3331</v>
      </c>
      <c r="H82" s="0" t="s">
        <v>3182</v>
      </c>
      <c r="I82" s="0" t="s">
        <v>3327</v>
      </c>
    </row>
    <row collapsed="false" customFormat="false" customHeight="false" hidden="false" ht="15" outlineLevel="0" r="83">
      <c r="A83" s="0" t="s">
        <v>3312</v>
      </c>
      <c r="B83" s="0" t="s">
        <v>820</v>
      </c>
      <c r="C83" s="0" t="s">
        <v>1987</v>
      </c>
      <c r="D83" s="0" t="s">
        <v>3332</v>
      </c>
      <c r="E83" s="0" t="n">
        <v>3158</v>
      </c>
      <c r="F83" s="0" t="s">
        <v>3210</v>
      </c>
      <c r="G83" s="0" t="s">
        <v>3333</v>
      </c>
      <c r="H83" s="0" t="s">
        <v>3182</v>
      </c>
      <c r="I83" s="0" t="s">
        <v>3334</v>
      </c>
    </row>
    <row collapsed="false" customFormat="false" customHeight="false" hidden="false" ht="15" outlineLevel="0" r="84">
      <c r="A84" s="0" t="s">
        <v>3312</v>
      </c>
      <c r="B84" s="0" t="s">
        <v>3335</v>
      </c>
      <c r="C84" s="0" t="s">
        <v>1997</v>
      </c>
      <c r="D84" s="0" t="s">
        <v>3336</v>
      </c>
      <c r="E84" s="0" t="n">
        <v>229</v>
      </c>
      <c r="F84" s="0" t="s">
        <v>3210</v>
      </c>
      <c r="G84" s="0" t="s">
        <v>3337</v>
      </c>
      <c r="H84" s="0" t="s">
        <v>3182</v>
      </c>
      <c r="I84" s="0" t="s">
        <v>3315</v>
      </c>
    </row>
    <row collapsed="false" customFormat="false" customHeight="false" hidden="false" ht="15" outlineLevel="0" r="85">
      <c r="A85" s="0" t="s">
        <v>3312</v>
      </c>
      <c r="B85" s="0" t="s">
        <v>455</v>
      </c>
      <c r="C85" s="0" t="s">
        <v>2008</v>
      </c>
      <c r="D85" s="0" t="s">
        <v>3338</v>
      </c>
      <c r="E85" s="0" t="s">
        <v>3182</v>
      </c>
      <c r="F85" s="0" t="s">
        <v>3210</v>
      </c>
      <c r="G85" s="0" t="s">
        <v>3339</v>
      </c>
      <c r="H85" s="0" t="s">
        <v>3182</v>
      </c>
      <c r="I85" s="0" t="s">
        <v>3315</v>
      </c>
    </row>
    <row collapsed="false" customFormat="false" customHeight="false" hidden="false" ht="15" outlineLevel="0" r="86">
      <c r="A86" s="0" t="s">
        <v>3312</v>
      </c>
      <c r="B86" s="0" t="s">
        <v>597</v>
      </c>
      <c r="C86" s="0" t="s">
        <v>2010</v>
      </c>
      <c r="D86" s="0" t="s">
        <v>3340</v>
      </c>
      <c r="E86" s="0" t="n">
        <v>145</v>
      </c>
      <c r="F86" s="0" t="s">
        <v>3210</v>
      </c>
      <c r="G86" s="0" t="s">
        <v>3341</v>
      </c>
      <c r="H86" s="0" t="s">
        <v>3182</v>
      </c>
      <c r="I86" s="0" t="s">
        <v>3315</v>
      </c>
    </row>
    <row collapsed="false" customFormat="false" customHeight="false" hidden="false" ht="15" outlineLevel="0" r="87">
      <c r="A87" s="0" t="s">
        <v>3312</v>
      </c>
      <c r="B87" s="0" t="s">
        <v>778</v>
      </c>
      <c r="C87" s="0" t="s">
        <v>2012</v>
      </c>
      <c r="D87" s="0" t="s">
        <v>3237</v>
      </c>
      <c r="E87" s="0" t="n">
        <v>1050</v>
      </c>
      <c r="F87" s="0" t="s">
        <v>3210</v>
      </c>
      <c r="G87" s="0" t="s">
        <v>3342</v>
      </c>
      <c r="H87" s="0" t="s">
        <v>3182</v>
      </c>
      <c r="I87" s="0" t="s">
        <v>3327</v>
      </c>
    </row>
    <row collapsed="false" customFormat="false" customHeight="false" hidden="false" ht="15" outlineLevel="0" r="88">
      <c r="A88" s="0" t="s">
        <v>3312</v>
      </c>
      <c r="B88" s="0" t="s">
        <v>584</v>
      </c>
      <c r="C88" s="0" t="s">
        <v>2192</v>
      </c>
      <c r="D88" s="0" t="s">
        <v>3343</v>
      </c>
      <c r="E88" s="0" t="n">
        <v>178</v>
      </c>
      <c r="F88" s="0" t="s">
        <v>3210</v>
      </c>
      <c r="G88" s="0" t="s">
        <v>3344</v>
      </c>
      <c r="H88" s="0" t="s">
        <v>3182</v>
      </c>
      <c r="I88" s="0" t="s">
        <v>3183</v>
      </c>
    </row>
    <row collapsed="false" customFormat="false" customHeight="false" hidden="false" ht="15" outlineLevel="0" r="89">
      <c r="A89" s="0" t="s">
        <v>3312</v>
      </c>
      <c r="B89" s="0" t="s">
        <v>567</v>
      </c>
      <c r="C89" s="0" t="s">
        <v>2197</v>
      </c>
      <c r="D89" s="0" t="s">
        <v>3345</v>
      </c>
      <c r="E89" s="0" t="n">
        <v>622</v>
      </c>
      <c r="F89" s="0" t="s">
        <v>3346</v>
      </c>
      <c r="G89" s="0" t="s">
        <v>3347</v>
      </c>
      <c r="H89" s="0" t="s">
        <v>3182</v>
      </c>
      <c r="I89" s="0" t="s">
        <v>3315</v>
      </c>
    </row>
    <row collapsed="false" customFormat="false" customHeight="false" hidden="false" ht="15" outlineLevel="0" r="90">
      <c r="A90" s="0" t="s">
        <v>3312</v>
      </c>
      <c r="B90" s="0" t="s">
        <v>3348</v>
      </c>
      <c r="C90" s="0" t="s">
        <v>2200</v>
      </c>
      <c r="D90" s="0" t="s">
        <v>3349</v>
      </c>
      <c r="E90" s="0" t="s">
        <v>3182</v>
      </c>
      <c r="F90" s="0" t="s">
        <v>3346</v>
      </c>
      <c r="G90" s="0" t="s">
        <v>3350</v>
      </c>
      <c r="H90" s="0" t="s">
        <v>3182</v>
      </c>
      <c r="I90" s="0" t="s">
        <v>3315</v>
      </c>
    </row>
    <row collapsed="false" customFormat="false" customHeight="false" hidden="false" ht="15" outlineLevel="0" r="91">
      <c r="A91" s="0" t="s">
        <v>3312</v>
      </c>
      <c r="B91" s="0" t="s">
        <v>544</v>
      </c>
      <c r="C91" s="0" t="s">
        <v>2205</v>
      </c>
      <c r="D91" s="0" t="s">
        <v>3253</v>
      </c>
      <c r="E91" s="0" t="n">
        <v>909</v>
      </c>
      <c r="F91" s="0" t="s">
        <v>3346</v>
      </c>
      <c r="G91" s="0" t="s">
        <v>3351</v>
      </c>
      <c r="H91" s="0" t="s">
        <v>3182</v>
      </c>
      <c r="I91" s="0" t="s">
        <v>3315</v>
      </c>
    </row>
    <row collapsed="false" customFormat="false" customHeight="false" hidden="false" ht="15" outlineLevel="0" r="92">
      <c r="A92" s="0" t="s">
        <v>3312</v>
      </c>
      <c r="B92" s="0" t="s">
        <v>774</v>
      </c>
      <c r="C92" s="0" t="s">
        <v>2207</v>
      </c>
      <c r="D92" s="0" t="s">
        <v>3352</v>
      </c>
      <c r="E92" s="0" t="n">
        <v>286</v>
      </c>
      <c r="F92" s="0" t="s">
        <v>3346</v>
      </c>
      <c r="G92" s="0" t="s">
        <v>3353</v>
      </c>
      <c r="H92" s="0" t="s">
        <v>3182</v>
      </c>
      <c r="I92" s="0" t="s">
        <v>3315</v>
      </c>
    </row>
    <row collapsed="false" customFormat="false" customHeight="false" hidden="false" ht="15" outlineLevel="0" r="93">
      <c r="A93" s="0" t="s">
        <v>3312</v>
      </c>
      <c r="B93" s="0" t="s">
        <v>810</v>
      </c>
      <c r="C93" s="0" t="s">
        <v>2218</v>
      </c>
      <c r="D93" s="0" t="s">
        <v>3354</v>
      </c>
      <c r="E93" s="0" t="n">
        <v>982</v>
      </c>
      <c r="F93" s="0" t="s">
        <v>3210</v>
      </c>
      <c r="G93" s="0" t="s">
        <v>3355</v>
      </c>
      <c r="H93" s="0" t="s">
        <v>3182</v>
      </c>
      <c r="I93" s="0" t="s">
        <v>3334</v>
      </c>
    </row>
    <row collapsed="false" customFormat="false" customHeight="false" hidden="false" ht="15" outlineLevel="0" r="94">
      <c r="A94" s="0" t="s">
        <v>3312</v>
      </c>
      <c r="B94" s="0" t="s">
        <v>3356</v>
      </c>
      <c r="C94" s="0" t="s">
        <v>1997</v>
      </c>
      <c r="D94" s="0" t="s">
        <v>3253</v>
      </c>
      <c r="E94" s="0" t="n">
        <v>260</v>
      </c>
      <c r="F94" s="0" t="s">
        <v>3210</v>
      </c>
      <c r="G94" s="0" t="s">
        <v>3337</v>
      </c>
      <c r="H94" s="0" t="s">
        <v>3182</v>
      </c>
      <c r="I94" s="0" t="s">
        <v>3200</v>
      </c>
    </row>
    <row collapsed="false" customFormat="false" customHeight="false" hidden="false" ht="15" outlineLevel="0" r="95">
      <c r="A95" s="0" t="s">
        <v>3312</v>
      </c>
      <c r="B95" s="0" t="s">
        <v>694</v>
      </c>
      <c r="C95" s="0" t="s">
        <v>2284</v>
      </c>
      <c r="D95" s="0" t="s">
        <v>3357</v>
      </c>
      <c r="E95" s="0" t="n">
        <v>99</v>
      </c>
      <c r="F95" s="0" t="s">
        <v>3210</v>
      </c>
      <c r="G95" s="0" t="s">
        <v>3358</v>
      </c>
      <c r="H95" s="0" t="s">
        <v>3182</v>
      </c>
      <c r="I95" s="0" t="s">
        <v>3183</v>
      </c>
    </row>
    <row collapsed="false" customFormat="false" customHeight="false" hidden="false" ht="15" outlineLevel="0" r="96">
      <c r="A96" s="0" t="s">
        <v>3312</v>
      </c>
      <c r="B96" s="0" t="s">
        <v>585</v>
      </c>
      <c r="C96" s="0" t="s">
        <v>2306</v>
      </c>
      <c r="D96" s="0" t="s">
        <v>3253</v>
      </c>
      <c r="E96" s="0" t="n">
        <v>100</v>
      </c>
      <c r="F96" s="0" t="s">
        <v>3210</v>
      </c>
      <c r="G96" s="0" t="s">
        <v>3359</v>
      </c>
      <c r="H96" s="0" t="s">
        <v>3182</v>
      </c>
      <c r="I96" s="0" t="s">
        <v>3200</v>
      </c>
    </row>
    <row collapsed="false" customFormat="false" customHeight="false" hidden="false" ht="15" outlineLevel="0" r="97">
      <c r="A97" s="0" t="s">
        <v>3312</v>
      </c>
      <c r="B97" s="0" t="s">
        <v>706</v>
      </c>
      <c r="C97" s="0" t="s">
        <v>2012</v>
      </c>
      <c r="D97" s="0" t="s">
        <v>1102</v>
      </c>
      <c r="E97" s="0" t="n">
        <v>390</v>
      </c>
      <c r="F97" s="0" t="s">
        <v>3210</v>
      </c>
      <c r="G97" s="0" t="s">
        <v>3342</v>
      </c>
      <c r="H97" s="0" t="s">
        <v>3182</v>
      </c>
      <c r="I97" s="0" t="s">
        <v>3327</v>
      </c>
    </row>
    <row collapsed="false" customFormat="false" customHeight="false" hidden="false" ht="15" outlineLevel="0" r="98">
      <c r="A98" s="0" t="s">
        <v>3312</v>
      </c>
      <c r="B98" s="0" t="s">
        <v>712</v>
      </c>
      <c r="C98" s="0" t="s">
        <v>2334</v>
      </c>
      <c r="D98" s="0" t="s">
        <v>3360</v>
      </c>
      <c r="E98" s="0" t="n">
        <v>221</v>
      </c>
      <c r="F98" s="0" t="s">
        <v>3210</v>
      </c>
      <c r="G98" s="0" t="s">
        <v>3361</v>
      </c>
      <c r="H98" s="0" t="s">
        <v>3182</v>
      </c>
      <c r="I98" s="0" t="s">
        <v>3315</v>
      </c>
    </row>
    <row collapsed="false" customFormat="false" customHeight="false" hidden="false" ht="15" outlineLevel="0" r="99">
      <c r="A99" s="0" t="s">
        <v>3312</v>
      </c>
      <c r="B99" s="0" t="s">
        <v>3362</v>
      </c>
      <c r="C99" s="0" t="s">
        <v>1987</v>
      </c>
      <c r="D99" s="0" t="s">
        <v>3363</v>
      </c>
      <c r="E99" s="0" t="n">
        <v>2823</v>
      </c>
      <c r="F99" s="0" t="s">
        <v>3210</v>
      </c>
      <c r="G99" s="0" t="s">
        <v>3333</v>
      </c>
      <c r="H99" s="0" t="s">
        <v>3182</v>
      </c>
      <c r="I99" s="0" t="s">
        <v>3183</v>
      </c>
    </row>
    <row collapsed="false" customFormat="false" customHeight="false" hidden="false" ht="15" outlineLevel="0" r="100">
      <c r="A100" s="0" t="s">
        <v>3312</v>
      </c>
      <c r="B100" s="0" t="s">
        <v>681</v>
      </c>
      <c r="C100" s="0" t="s">
        <v>2350</v>
      </c>
      <c r="D100" s="0" t="s">
        <v>3364</v>
      </c>
      <c r="E100" s="0" t="s">
        <v>3182</v>
      </c>
      <c r="F100" s="0" t="s">
        <v>3210</v>
      </c>
      <c r="G100" s="0" t="s">
        <v>3365</v>
      </c>
      <c r="H100" s="0" t="s">
        <v>3182</v>
      </c>
      <c r="I100" s="0" t="s">
        <v>3183</v>
      </c>
    </row>
    <row collapsed="false" customFormat="false" customHeight="false" hidden="false" ht="15" outlineLevel="0" r="101">
      <c r="A101" s="0" t="s">
        <v>3312</v>
      </c>
      <c r="B101" s="0" t="s">
        <v>512</v>
      </c>
      <c r="C101" s="0" t="s">
        <v>2354</v>
      </c>
      <c r="D101" s="0" t="s">
        <v>3366</v>
      </c>
      <c r="E101" s="0" t="n">
        <v>53</v>
      </c>
      <c r="F101" s="0" t="s">
        <v>3210</v>
      </c>
      <c r="G101" s="0" t="s">
        <v>3367</v>
      </c>
      <c r="H101" s="0" t="s">
        <v>3182</v>
      </c>
      <c r="I101" s="0" t="s">
        <v>3183</v>
      </c>
    </row>
    <row collapsed="false" customFormat="false" customHeight="false" hidden="false" ht="15" outlineLevel="0" r="102">
      <c r="A102" s="0" t="s">
        <v>3312</v>
      </c>
      <c r="B102" s="0" t="s">
        <v>699</v>
      </c>
      <c r="C102" s="0" t="s">
        <v>2356</v>
      </c>
      <c r="D102" s="0" t="s">
        <v>3368</v>
      </c>
      <c r="E102" s="0" t="n">
        <v>53</v>
      </c>
      <c r="F102" s="0" t="s">
        <v>3210</v>
      </c>
      <c r="G102" s="0" t="s">
        <v>3369</v>
      </c>
      <c r="H102" s="0" t="s">
        <v>3182</v>
      </c>
      <c r="I102" s="0" t="s">
        <v>3183</v>
      </c>
    </row>
    <row collapsed="false" customFormat="false" customHeight="false" hidden="false" ht="15" outlineLevel="0" r="103">
      <c r="A103" s="0" t="s">
        <v>3312</v>
      </c>
      <c r="B103" s="0" t="s">
        <v>682</v>
      </c>
      <c r="C103" s="0" t="s">
        <v>2012</v>
      </c>
      <c r="D103" s="0" t="s">
        <v>3370</v>
      </c>
      <c r="E103" s="0" t="n">
        <v>76</v>
      </c>
      <c r="F103" s="0" t="s">
        <v>3210</v>
      </c>
      <c r="G103" s="0" t="s">
        <v>3342</v>
      </c>
      <c r="H103" s="0" t="s">
        <v>3182</v>
      </c>
      <c r="I103" s="0" t="s">
        <v>3183</v>
      </c>
    </row>
    <row collapsed="false" customFormat="false" customHeight="false" hidden="false" ht="15" outlineLevel="0" r="104">
      <c r="A104" s="0" t="s">
        <v>3312</v>
      </c>
      <c r="B104" s="0" t="s">
        <v>545</v>
      </c>
      <c r="C104" s="0" t="s">
        <v>2392</v>
      </c>
      <c r="D104" s="0" t="s">
        <v>1148</v>
      </c>
      <c r="E104" s="0" t="n">
        <v>68</v>
      </c>
      <c r="F104" s="0" t="s">
        <v>3210</v>
      </c>
      <c r="G104" s="0" t="s">
        <v>3371</v>
      </c>
      <c r="H104" s="0" t="s">
        <v>3182</v>
      </c>
      <c r="I104" s="0" t="s">
        <v>3183</v>
      </c>
    </row>
    <row collapsed="false" customFormat="false" customHeight="false" hidden="false" ht="15" outlineLevel="0" r="105">
      <c r="A105" s="0" t="s">
        <v>3312</v>
      </c>
      <c r="B105" s="0" t="s">
        <v>603</v>
      </c>
      <c r="C105" s="0" t="s">
        <v>1962</v>
      </c>
      <c r="D105" s="0" t="s">
        <v>3372</v>
      </c>
      <c r="E105" s="0" t="s">
        <v>3182</v>
      </c>
      <c r="F105" s="0" t="s">
        <v>3210</v>
      </c>
      <c r="G105" s="0" t="s">
        <v>3322</v>
      </c>
      <c r="H105" s="0" t="s">
        <v>3182</v>
      </c>
      <c r="I105" s="0" t="s">
        <v>3315</v>
      </c>
    </row>
    <row collapsed="false" customFormat="false" customHeight="false" hidden="false" ht="15" outlineLevel="0" r="106">
      <c r="A106" s="0" t="s">
        <v>3312</v>
      </c>
      <c r="B106" s="0" t="s">
        <v>729</v>
      </c>
      <c r="C106" s="0" t="s">
        <v>2434</v>
      </c>
      <c r="D106" s="0" t="s">
        <v>3373</v>
      </c>
      <c r="E106" s="0" t="n">
        <v>240</v>
      </c>
      <c r="F106" s="0" t="s">
        <v>3210</v>
      </c>
      <c r="G106" s="0" t="s">
        <v>3374</v>
      </c>
      <c r="H106" s="0" t="s">
        <v>3182</v>
      </c>
      <c r="I106" s="0" t="s">
        <v>3183</v>
      </c>
    </row>
    <row collapsed="false" customFormat="false" customHeight="false" hidden="false" ht="15" outlineLevel="0" r="107">
      <c r="A107" s="0" t="s">
        <v>3312</v>
      </c>
      <c r="B107" s="0" t="s">
        <v>611</v>
      </c>
      <c r="C107" s="0" t="s">
        <v>2442</v>
      </c>
      <c r="D107" s="0" t="s">
        <v>3375</v>
      </c>
      <c r="E107" s="0" t="n">
        <v>61</v>
      </c>
      <c r="F107" s="0" t="s">
        <v>3210</v>
      </c>
      <c r="G107" s="0" t="s">
        <v>3376</v>
      </c>
      <c r="H107" s="0" t="s">
        <v>3182</v>
      </c>
      <c r="I107" s="0" t="s">
        <v>3183</v>
      </c>
    </row>
    <row collapsed="false" customFormat="false" customHeight="false" hidden="false" ht="15" outlineLevel="0" r="108">
      <c r="A108" s="0" t="s">
        <v>3312</v>
      </c>
      <c r="B108" s="0" t="s">
        <v>704</v>
      </c>
      <c r="C108" s="0" t="s">
        <v>2444</v>
      </c>
      <c r="D108" s="0" t="s">
        <v>2223</v>
      </c>
      <c r="E108" s="0" t="n">
        <v>462</v>
      </c>
      <c r="F108" s="0" t="s">
        <v>3377</v>
      </c>
      <c r="G108" s="0" t="s">
        <v>3378</v>
      </c>
      <c r="H108" s="0" t="s">
        <v>3182</v>
      </c>
      <c r="I108" s="0" t="s">
        <v>3183</v>
      </c>
    </row>
    <row collapsed="false" customFormat="false" customHeight="false" hidden="false" ht="15" outlineLevel="0" r="109">
      <c r="A109" s="0" t="s">
        <v>3312</v>
      </c>
      <c r="B109" s="0" t="s">
        <v>742</v>
      </c>
      <c r="C109" s="0" t="s">
        <v>2454</v>
      </c>
      <c r="D109" s="0" t="s">
        <v>1096</v>
      </c>
      <c r="E109" s="0" t="n">
        <v>159</v>
      </c>
      <c r="F109" s="0" t="s">
        <v>3346</v>
      </c>
      <c r="G109" s="0" t="s">
        <v>3379</v>
      </c>
      <c r="H109" s="0" t="s">
        <v>3182</v>
      </c>
      <c r="I109" s="0" t="s">
        <v>3183</v>
      </c>
    </row>
    <row collapsed="false" customFormat="false" customHeight="false" hidden="false" ht="15" outlineLevel="0" r="110">
      <c r="A110" s="0" t="s">
        <v>3312</v>
      </c>
      <c r="B110" s="0" t="s">
        <v>642</v>
      </c>
      <c r="C110" s="0" t="s">
        <v>2509</v>
      </c>
      <c r="D110" s="0" t="s">
        <v>3380</v>
      </c>
      <c r="E110" s="0" t="n">
        <v>165</v>
      </c>
      <c r="F110" s="0" t="s">
        <v>3346</v>
      </c>
      <c r="G110" s="0" t="s">
        <v>3381</v>
      </c>
      <c r="H110" s="0" t="s">
        <v>3182</v>
      </c>
      <c r="I110" s="0" t="s">
        <v>3183</v>
      </c>
    </row>
    <row collapsed="false" customFormat="false" customHeight="false" hidden="false" ht="15" outlineLevel="0" r="111">
      <c r="A111" s="0" t="s">
        <v>3312</v>
      </c>
      <c r="B111" s="0" t="s">
        <v>569</v>
      </c>
      <c r="C111" s="0" t="s">
        <v>2514</v>
      </c>
      <c r="D111" s="0" t="s">
        <v>3382</v>
      </c>
      <c r="E111" s="0" t="n">
        <v>746</v>
      </c>
      <c r="F111" s="0" t="s">
        <v>3346</v>
      </c>
      <c r="G111" s="0" t="s">
        <v>3383</v>
      </c>
      <c r="H111" s="0" t="s">
        <v>3182</v>
      </c>
      <c r="I111" s="0" t="s">
        <v>3183</v>
      </c>
    </row>
    <row collapsed="false" customFormat="false" customHeight="false" hidden="false" ht="15" outlineLevel="0" r="112">
      <c r="A112" s="0" t="s">
        <v>3312</v>
      </c>
      <c r="B112" s="0" t="s">
        <v>552</v>
      </c>
      <c r="C112" s="0" t="s">
        <v>2537</v>
      </c>
      <c r="D112" s="0" t="s">
        <v>2322</v>
      </c>
      <c r="E112" s="0" t="n">
        <v>1081</v>
      </c>
      <c r="F112" s="0" t="s">
        <v>3346</v>
      </c>
      <c r="G112" s="0" t="s">
        <v>3384</v>
      </c>
      <c r="H112" s="0" t="s">
        <v>3182</v>
      </c>
      <c r="I112" s="0" t="s">
        <v>3183</v>
      </c>
    </row>
    <row collapsed="false" customFormat="false" customHeight="false" hidden="false" ht="15" outlineLevel="0" r="113">
      <c r="A113" s="0" t="s">
        <v>3312</v>
      </c>
      <c r="B113" s="0" t="s">
        <v>630</v>
      </c>
      <c r="C113" s="0" t="s">
        <v>2541</v>
      </c>
      <c r="D113" s="0" t="s">
        <v>3385</v>
      </c>
      <c r="E113" s="0" t="n">
        <v>858</v>
      </c>
      <c r="F113" s="0" t="s">
        <v>3210</v>
      </c>
      <c r="G113" s="0" t="s">
        <v>3386</v>
      </c>
      <c r="H113" s="0" t="s">
        <v>3182</v>
      </c>
      <c r="I113" s="0" t="s">
        <v>3183</v>
      </c>
    </row>
    <row collapsed="false" customFormat="false" customHeight="false" hidden="false" ht="15" outlineLevel="0" r="114">
      <c r="A114" s="0" t="s">
        <v>3312</v>
      </c>
      <c r="B114" s="0" t="s">
        <v>531</v>
      </c>
      <c r="C114" s="0" t="s">
        <v>2597</v>
      </c>
      <c r="D114" s="0" t="s">
        <v>3387</v>
      </c>
      <c r="E114" s="0" t="n">
        <v>312</v>
      </c>
      <c r="F114" s="0" t="s">
        <v>3388</v>
      </c>
      <c r="G114" s="0" t="s">
        <v>3389</v>
      </c>
      <c r="H114" s="0" t="s">
        <v>3182</v>
      </c>
      <c r="I114" s="0" t="s">
        <v>3183</v>
      </c>
    </row>
    <row collapsed="false" customFormat="false" customHeight="false" hidden="false" ht="15" outlineLevel="0" r="115">
      <c r="A115" s="0" t="s">
        <v>3312</v>
      </c>
      <c r="B115" s="0" t="s">
        <v>726</v>
      </c>
      <c r="C115" s="0" t="s">
        <v>2601</v>
      </c>
      <c r="D115" s="0" t="s">
        <v>3390</v>
      </c>
      <c r="E115" s="0" t="n">
        <v>745</v>
      </c>
      <c r="F115" s="0" t="s">
        <v>3210</v>
      </c>
      <c r="G115" s="0" t="s">
        <v>3391</v>
      </c>
      <c r="H115" s="0" t="s">
        <v>3182</v>
      </c>
      <c r="I115" s="0" t="s">
        <v>3200</v>
      </c>
    </row>
    <row collapsed="false" customFormat="false" customHeight="false" hidden="false" ht="15" outlineLevel="0" r="116">
      <c r="A116" s="0" t="s">
        <v>3312</v>
      </c>
      <c r="B116" s="0" t="s">
        <v>619</v>
      </c>
      <c r="C116" s="0" t="s">
        <v>2534</v>
      </c>
      <c r="D116" s="0" t="s">
        <v>3392</v>
      </c>
      <c r="E116" s="0" t="n">
        <v>224</v>
      </c>
      <c r="F116" s="0" t="s">
        <v>3388</v>
      </c>
      <c r="G116" s="0" t="s">
        <v>3393</v>
      </c>
      <c r="H116" s="0" t="s">
        <v>3182</v>
      </c>
      <c r="I116" s="0" t="s">
        <v>3183</v>
      </c>
    </row>
    <row collapsed="false" customFormat="false" customHeight="false" hidden="false" ht="15" outlineLevel="0" r="117">
      <c r="A117" s="0" t="s">
        <v>3312</v>
      </c>
      <c r="B117" s="0" t="s">
        <v>715</v>
      </c>
      <c r="C117" s="0" t="s">
        <v>2625</v>
      </c>
      <c r="D117" s="0" t="s">
        <v>3394</v>
      </c>
      <c r="E117" s="0" t="n">
        <v>579</v>
      </c>
      <c r="F117" s="0" t="s">
        <v>3210</v>
      </c>
      <c r="G117" s="0" t="s">
        <v>3395</v>
      </c>
      <c r="H117" s="0" t="s">
        <v>3182</v>
      </c>
      <c r="I117" s="0" t="s">
        <v>3183</v>
      </c>
    </row>
    <row collapsed="false" customFormat="false" customHeight="false" hidden="false" ht="15" outlineLevel="0" r="118">
      <c r="A118" s="0" t="s">
        <v>3312</v>
      </c>
      <c r="B118" s="0" t="s">
        <v>3396</v>
      </c>
      <c r="C118" s="0" t="s">
        <v>2628</v>
      </c>
      <c r="D118" s="0" t="s">
        <v>3397</v>
      </c>
      <c r="E118" s="0" t="n">
        <v>1242</v>
      </c>
      <c r="F118" s="0" t="s">
        <v>3210</v>
      </c>
      <c r="G118" s="0" t="s">
        <v>3398</v>
      </c>
      <c r="H118" s="0" t="s">
        <v>3182</v>
      </c>
      <c r="I118" s="0" t="s">
        <v>3183</v>
      </c>
    </row>
    <row collapsed="false" customFormat="false" customHeight="false" hidden="false" ht="15" outlineLevel="0" r="119">
      <c r="A119" s="0" t="s">
        <v>3312</v>
      </c>
      <c r="B119" s="0" t="s">
        <v>612</v>
      </c>
      <c r="C119" s="0" t="s">
        <v>2629</v>
      </c>
      <c r="D119" s="0" t="s">
        <v>3399</v>
      </c>
      <c r="E119" s="0" t="n">
        <v>518</v>
      </c>
      <c r="F119" s="0" t="s">
        <v>3210</v>
      </c>
      <c r="G119" s="0" t="s">
        <v>3400</v>
      </c>
      <c r="H119" s="0" t="s">
        <v>3182</v>
      </c>
      <c r="I119" s="0" t="s">
        <v>3183</v>
      </c>
    </row>
    <row collapsed="false" customFormat="false" customHeight="false" hidden="false" ht="15" outlineLevel="0" r="120">
      <c r="A120" s="0" t="s">
        <v>3312</v>
      </c>
      <c r="B120" s="0" t="s">
        <v>489</v>
      </c>
      <c r="C120" s="0" t="s">
        <v>2644</v>
      </c>
      <c r="D120" s="0" t="s">
        <v>3401</v>
      </c>
      <c r="E120" s="0" t="n">
        <v>502</v>
      </c>
      <c r="F120" s="0" t="s">
        <v>3388</v>
      </c>
      <c r="G120" s="0" t="s">
        <v>3402</v>
      </c>
      <c r="H120" s="0" t="s">
        <v>3182</v>
      </c>
      <c r="I120" s="0" t="s">
        <v>3183</v>
      </c>
    </row>
    <row collapsed="false" customFormat="false" customHeight="false" hidden="false" ht="15" outlineLevel="0" r="121">
      <c r="A121" s="0" t="s">
        <v>3312</v>
      </c>
      <c r="B121" s="0" t="s">
        <v>490</v>
      </c>
      <c r="C121" s="0" t="s">
        <v>2646</v>
      </c>
      <c r="D121" s="0" t="s">
        <v>1345</v>
      </c>
      <c r="E121" s="0" t="n">
        <v>83</v>
      </c>
      <c r="F121" s="0" t="s">
        <v>3403</v>
      </c>
      <c r="G121" s="0" t="s">
        <v>3404</v>
      </c>
      <c r="H121" s="0" t="s">
        <v>3182</v>
      </c>
      <c r="I121" s="0" t="s">
        <v>3183</v>
      </c>
    </row>
    <row collapsed="false" customFormat="false" customHeight="false" hidden="false" ht="15" outlineLevel="0" r="122">
      <c r="A122" s="0" t="s">
        <v>3312</v>
      </c>
      <c r="B122" s="0" t="s">
        <v>467</v>
      </c>
      <c r="C122" s="0" t="s">
        <v>2652</v>
      </c>
      <c r="D122" s="0" t="s">
        <v>1058</v>
      </c>
      <c r="E122" s="0" t="n">
        <v>112</v>
      </c>
      <c r="F122" s="0" t="s">
        <v>3210</v>
      </c>
      <c r="G122" s="0" t="s">
        <v>3405</v>
      </c>
      <c r="H122" s="0" t="s">
        <v>3182</v>
      </c>
      <c r="I122" s="0" t="s">
        <v>3183</v>
      </c>
    </row>
    <row collapsed="false" customFormat="false" customHeight="false" hidden="false" ht="15" outlineLevel="0" r="123">
      <c r="A123" s="0" t="s">
        <v>3312</v>
      </c>
      <c r="B123" s="0" t="s">
        <v>529</v>
      </c>
      <c r="C123" s="0" t="s">
        <v>2661</v>
      </c>
      <c r="D123" s="0" t="s">
        <v>1690</v>
      </c>
      <c r="E123" s="0" t="n">
        <v>1300</v>
      </c>
      <c r="F123" s="0" t="s">
        <v>3377</v>
      </c>
      <c r="G123" s="0" t="s">
        <v>3406</v>
      </c>
      <c r="H123" s="0" t="s">
        <v>3182</v>
      </c>
      <c r="I123" s="0" t="s">
        <v>3183</v>
      </c>
    </row>
    <row collapsed="false" customFormat="false" customHeight="false" hidden="false" ht="15" outlineLevel="0" r="124">
      <c r="A124" s="0" t="s">
        <v>3312</v>
      </c>
      <c r="B124" s="0" t="s">
        <v>565</v>
      </c>
      <c r="C124" s="0" t="s">
        <v>2685</v>
      </c>
      <c r="D124" s="0" t="s">
        <v>1096</v>
      </c>
      <c r="E124" s="0" t="n">
        <v>99</v>
      </c>
      <c r="F124" s="0" t="s">
        <v>3210</v>
      </c>
      <c r="G124" s="0" t="s">
        <v>3407</v>
      </c>
      <c r="H124" s="0" t="s">
        <v>3182</v>
      </c>
      <c r="I124" s="0" t="s">
        <v>3183</v>
      </c>
    </row>
    <row collapsed="false" customFormat="false" customHeight="false" hidden="false" ht="15" outlineLevel="0" r="125">
      <c r="A125" s="0" t="s">
        <v>3312</v>
      </c>
      <c r="B125" s="0" t="s">
        <v>469</v>
      </c>
      <c r="C125" s="0" t="s">
        <v>2551</v>
      </c>
      <c r="D125" s="0" t="s">
        <v>3255</v>
      </c>
      <c r="E125" s="0" t="n">
        <v>1018</v>
      </c>
      <c r="F125" s="0" t="s">
        <v>3388</v>
      </c>
      <c r="G125" s="0" t="s">
        <v>3408</v>
      </c>
      <c r="H125" s="0" t="s">
        <v>3182</v>
      </c>
      <c r="I125" s="0" t="s">
        <v>3183</v>
      </c>
    </row>
    <row collapsed="false" customFormat="false" customHeight="false" hidden="false" ht="15" outlineLevel="0" r="126">
      <c r="A126" s="0" t="s">
        <v>3312</v>
      </c>
      <c r="B126" s="0" t="s">
        <v>594</v>
      </c>
      <c r="C126" s="0" t="s">
        <v>2534</v>
      </c>
      <c r="D126" s="0" t="s">
        <v>3409</v>
      </c>
      <c r="E126" s="0" t="n">
        <v>515</v>
      </c>
      <c r="F126" s="0" t="s">
        <v>3388</v>
      </c>
      <c r="G126" s="0" t="s">
        <v>3393</v>
      </c>
      <c r="H126" s="0" t="s">
        <v>3182</v>
      </c>
      <c r="I126" s="0" t="s">
        <v>3183</v>
      </c>
    </row>
    <row collapsed="false" customFormat="false" customHeight="false" hidden="false" ht="15" outlineLevel="0" r="127">
      <c r="A127" s="0" t="s">
        <v>3312</v>
      </c>
      <c r="B127" s="0" t="s">
        <v>629</v>
      </c>
      <c r="C127" s="0" t="s">
        <v>2629</v>
      </c>
      <c r="D127" s="0" t="s">
        <v>3410</v>
      </c>
      <c r="E127" s="0" t="n">
        <v>1045</v>
      </c>
      <c r="F127" s="0" t="s">
        <v>3210</v>
      </c>
      <c r="G127" s="0" t="s">
        <v>3400</v>
      </c>
      <c r="H127" s="0" t="s">
        <v>3182</v>
      </c>
      <c r="I127" s="0" t="s">
        <v>3200</v>
      </c>
    </row>
    <row collapsed="false" customFormat="false" customHeight="false" hidden="false" ht="15" outlineLevel="0" r="128">
      <c r="A128" s="0" t="s">
        <v>3312</v>
      </c>
      <c r="B128" s="0" t="s">
        <v>513</v>
      </c>
      <c r="C128" s="0" t="s">
        <v>2236</v>
      </c>
      <c r="D128" s="0" t="s">
        <v>1349</v>
      </c>
      <c r="E128" s="0" t="n">
        <v>11</v>
      </c>
      <c r="F128" s="0" t="s">
        <v>3346</v>
      </c>
      <c r="G128" s="0" t="s">
        <v>3411</v>
      </c>
      <c r="H128" s="0" t="s">
        <v>3182</v>
      </c>
      <c r="I128" s="0" t="s">
        <v>3183</v>
      </c>
    </row>
    <row collapsed="false" customFormat="false" customHeight="false" hidden="false" ht="15" outlineLevel="0" r="129">
      <c r="A129" s="0" t="s">
        <v>3312</v>
      </c>
      <c r="B129" s="0" t="s">
        <v>499</v>
      </c>
      <c r="C129" s="0" t="s">
        <v>1984</v>
      </c>
      <c r="D129" s="0" t="s">
        <v>3412</v>
      </c>
      <c r="E129" s="0" t="n">
        <v>3999</v>
      </c>
      <c r="F129" s="0" t="s">
        <v>3210</v>
      </c>
      <c r="G129" s="0" t="s">
        <v>3413</v>
      </c>
      <c r="H129" s="0" t="s">
        <v>3182</v>
      </c>
      <c r="I129" s="0" t="s">
        <v>3183</v>
      </c>
    </row>
    <row collapsed="false" customFormat="false" customHeight="false" hidden="false" ht="15" outlineLevel="0" r="130">
      <c r="A130" s="0" t="s">
        <v>3312</v>
      </c>
      <c r="B130" s="0" t="s">
        <v>714</v>
      </c>
      <c r="C130" s="0" t="s">
        <v>2541</v>
      </c>
      <c r="D130" s="0" t="s">
        <v>3414</v>
      </c>
      <c r="E130" s="0" t="n">
        <v>558</v>
      </c>
      <c r="F130" s="0" t="s">
        <v>3210</v>
      </c>
      <c r="G130" s="0" t="s">
        <v>3386</v>
      </c>
      <c r="H130" s="0" t="s">
        <v>3182</v>
      </c>
      <c r="I130" s="0" t="s">
        <v>3273</v>
      </c>
    </row>
    <row collapsed="false" customFormat="false" customHeight="false" hidden="false" ht="15" outlineLevel="0" r="131">
      <c r="A131" s="0" t="s">
        <v>3312</v>
      </c>
      <c r="B131" s="0" t="s">
        <v>470</v>
      </c>
      <c r="C131" s="0" t="s">
        <v>2792</v>
      </c>
      <c r="D131" s="0" t="s">
        <v>3415</v>
      </c>
      <c r="E131" s="0" t="n">
        <v>40</v>
      </c>
      <c r="F131" s="0" t="s">
        <v>3210</v>
      </c>
      <c r="G131" s="0" t="s">
        <v>3416</v>
      </c>
      <c r="H131" s="0" t="s">
        <v>3182</v>
      </c>
      <c r="I131" s="0" t="s">
        <v>3200</v>
      </c>
    </row>
    <row collapsed="false" customFormat="false" customHeight="false" hidden="false" ht="15" outlineLevel="0" r="132">
      <c r="A132" s="0" t="s">
        <v>3312</v>
      </c>
      <c r="B132" s="0" t="s">
        <v>805</v>
      </c>
      <c r="C132" s="0" t="s">
        <v>2805</v>
      </c>
      <c r="D132" s="0" t="s">
        <v>3417</v>
      </c>
      <c r="E132" s="0" t="n">
        <v>10</v>
      </c>
      <c r="F132" s="0" t="s">
        <v>3377</v>
      </c>
      <c r="G132" s="0" t="s">
        <v>3418</v>
      </c>
      <c r="H132" s="0" t="s">
        <v>3182</v>
      </c>
      <c r="I132" s="0" t="s">
        <v>3183</v>
      </c>
    </row>
    <row collapsed="false" customFormat="false" customHeight="false" hidden="false" ht="15" outlineLevel="0" r="133">
      <c r="A133" s="0" t="s">
        <v>3312</v>
      </c>
      <c r="B133" s="0" t="s">
        <v>471</v>
      </c>
      <c r="C133" s="0" t="s">
        <v>2807</v>
      </c>
      <c r="D133" s="0" t="s">
        <v>3419</v>
      </c>
      <c r="E133" s="0" t="n">
        <v>165</v>
      </c>
      <c r="F133" s="0" t="s">
        <v>3377</v>
      </c>
      <c r="G133" s="0" t="s">
        <v>3420</v>
      </c>
      <c r="H133" s="0" t="s">
        <v>3182</v>
      </c>
      <c r="I133" s="0" t="s">
        <v>3183</v>
      </c>
    </row>
    <row collapsed="false" customFormat="false" customHeight="false" hidden="false" ht="15" outlineLevel="0" r="134">
      <c r="A134" s="0" t="s">
        <v>3312</v>
      </c>
      <c r="B134" s="0" t="s">
        <v>509</v>
      </c>
      <c r="C134" s="0" t="s">
        <v>2809</v>
      </c>
      <c r="D134" s="0" t="s">
        <v>2263</v>
      </c>
      <c r="E134" s="0" t="n">
        <v>898</v>
      </c>
      <c r="F134" s="0" t="s">
        <v>3210</v>
      </c>
      <c r="G134" s="0" t="s">
        <v>3421</v>
      </c>
      <c r="H134" s="0" t="s">
        <v>3182</v>
      </c>
      <c r="I134" s="0" t="s">
        <v>3183</v>
      </c>
    </row>
    <row collapsed="false" customFormat="false" customHeight="false" hidden="false" ht="15" outlineLevel="0" r="135">
      <c r="A135" s="0" t="s">
        <v>3312</v>
      </c>
      <c r="B135" s="0" t="s">
        <v>519</v>
      </c>
      <c r="C135" s="0" t="s">
        <v>2817</v>
      </c>
      <c r="D135" s="0" t="s">
        <v>1096</v>
      </c>
      <c r="E135" s="0" t="n">
        <v>30</v>
      </c>
      <c r="F135" s="0" t="s">
        <v>3210</v>
      </c>
      <c r="G135" s="0" t="s">
        <v>3422</v>
      </c>
      <c r="H135" s="0" t="s">
        <v>3182</v>
      </c>
      <c r="I135" s="0" t="s">
        <v>3273</v>
      </c>
    </row>
    <row collapsed="false" customFormat="false" customHeight="false" hidden="false" ht="15" outlineLevel="0" r="136">
      <c r="A136" s="0" t="s">
        <v>3312</v>
      </c>
      <c r="B136" s="0" t="s">
        <v>514</v>
      </c>
      <c r="C136" s="0" t="s">
        <v>2824</v>
      </c>
      <c r="D136" s="0" t="s">
        <v>3423</v>
      </c>
      <c r="E136" s="0" t="n">
        <v>827</v>
      </c>
      <c r="F136" s="0" t="s">
        <v>3403</v>
      </c>
      <c r="G136" s="0" t="s">
        <v>3424</v>
      </c>
      <c r="H136" s="0" t="s">
        <v>3182</v>
      </c>
      <c r="I136" s="0" t="s">
        <v>3183</v>
      </c>
    </row>
    <row collapsed="false" customFormat="false" customHeight="false" hidden="false" ht="15" outlineLevel="0" r="137">
      <c r="A137" s="0" t="s">
        <v>3312</v>
      </c>
      <c r="B137" s="0" t="s">
        <v>622</v>
      </c>
      <c r="C137" s="0" t="s">
        <v>2203</v>
      </c>
      <c r="D137" s="0" t="s">
        <v>3425</v>
      </c>
      <c r="E137" s="0" t="n">
        <v>6</v>
      </c>
      <c r="F137" s="0" t="s">
        <v>3346</v>
      </c>
      <c r="G137" s="0" t="s">
        <v>3426</v>
      </c>
      <c r="H137" s="0" t="s">
        <v>3182</v>
      </c>
      <c r="I137" s="0" t="s">
        <v>3183</v>
      </c>
    </row>
    <row collapsed="false" customFormat="false" customHeight="false" hidden="false" ht="15" outlineLevel="0" r="138">
      <c r="A138" s="0" t="s">
        <v>3312</v>
      </c>
      <c r="B138" s="0" t="s">
        <v>684</v>
      </c>
      <c r="C138" s="0" t="s">
        <v>2528</v>
      </c>
      <c r="D138" s="0" t="s">
        <v>1690</v>
      </c>
      <c r="E138" s="0" t="n">
        <v>727</v>
      </c>
      <c r="F138" s="0" t="s">
        <v>3377</v>
      </c>
      <c r="G138" s="0" t="s">
        <v>3427</v>
      </c>
      <c r="H138" s="0" t="s">
        <v>3182</v>
      </c>
      <c r="I138" s="0" t="s">
        <v>3183</v>
      </c>
    </row>
    <row collapsed="false" customFormat="false" customHeight="false" hidden="false" ht="15" outlineLevel="0" r="139">
      <c r="A139" s="0" t="s">
        <v>3312</v>
      </c>
      <c r="B139" s="0" t="s">
        <v>491</v>
      </c>
      <c r="C139" s="0" t="s">
        <v>2856</v>
      </c>
      <c r="D139" s="0" t="s">
        <v>3428</v>
      </c>
      <c r="E139" s="0" t="n">
        <v>165</v>
      </c>
      <c r="F139" s="0" t="s">
        <v>3210</v>
      </c>
      <c r="G139" s="0" t="s">
        <v>3429</v>
      </c>
      <c r="H139" s="0" t="s">
        <v>3182</v>
      </c>
      <c r="I139" s="0" t="s">
        <v>3183</v>
      </c>
    </row>
    <row collapsed="false" customFormat="false" customHeight="false" hidden="false" ht="15" outlineLevel="0" r="140">
      <c r="A140" s="0" t="s">
        <v>3312</v>
      </c>
      <c r="B140" s="0" t="s">
        <v>689</v>
      </c>
      <c r="C140" s="0" t="s">
        <v>2381</v>
      </c>
      <c r="D140" s="0" t="s">
        <v>3292</v>
      </c>
      <c r="E140" s="0" t="n">
        <v>673</v>
      </c>
      <c r="F140" s="0" t="s">
        <v>3377</v>
      </c>
      <c r="G140" s="0" t="s">
        <v>3430</v>
      </c>
      <c r="H140" s="0" t="s">
        <v>3182</v>
      </c>
      <c r="I140" s="0" t="s">
        <v>3183</v>
      </c>
    </row>
    <row collapsed="false" customFormat="false" customHeight="false" hidden="false" ht="15" outlineLevel="0" r="141">
      <c r="A141" s="0" t="s">
        <v>3312</v>
      </c>
      <c r="B141" s="0" t="s">
        <v>740</v>
      </c>
      <c r="C141" s="0" t="s">
        <v>2620</v>
      </c>
      <c r="D141" s="0" t="s">
        <v>3215</v>
      </c>
      <c r="E141" s="0" t="n">
        <v>65</v>
      </c>
      <c r="F141" s="0" t="s">
        <v>3377</v>
      </c>
      <c r="G141" s="0" t="s">
        <v>3431</v>
      </c>
      <c r="H141" s="0" t="s">
        <v>3182</v>
      </c>
      <c r="I141" s="0" t="s">
        <v>3315</v>
      </c>
    </row>
    <row collapsed="false" customFormat="false" customHeight="false" hidden="false" ht="15" outlineLevel="0" r="142">
      <c r="A142" s="0" t="s">
        <v>3312</v>
      </c>
      <c r="B142" s="0" t="s">
        <v>636</v>
      </c>
      <c r="C142" s="0" t="s">
        <v>2792</v>
      </c>
      <c r="D142" s="0" t="s">
        <v>3432</v>
      </c>
      <c r="E142" s="0" t="n">
        <v>168</v>
      </c>
      <c r="F142" s="0" t="s">
        <v>3210</v>
      </c>
      <c r="G142" s="0" t="s">
        <v>3416</v>
      </c>
      <c r="H142" s="0" t="s">
        <v>3182</v>
      </c>
      <c r="I142" s="0" t="s">
        <v>3273</v>
      </c>
    </row>
    <row collapsed="false" customFormat="false" customHeight="false" hidden="false" ht="15" outlineLevel="0" r="143">
      <c r="A143" s="0" t="s">
        <v>3312</v>
      </c>
      <c r="B143" s="0" t="s">
        <v>733</v>
      </c>
      <c r="C143" s="0" t="s">
        <v>2551</v>
      </c>
      <c r="D143" s="0" t="s">
        <v>2322</v>
      </c>
      <c r="E143" s="0" t="n">
        <v>1018</v>
      </c>
      <c r="F143" s="0" t="s">
        <v>3388</v>
      </c>
      <c r="G143" s="0" t="s">
        <v>3408</v>
      </c>
      <c r="H143" s="0" t="s">
        <v>3182</v>
      </c>
      <c r="I143" s="0" t="s">
        <v>3183</v>
      </c>
    </row>
    <row collapsed="false" customFormat="false" customHeight="false" hidden="false" ht="15" outlineLevel="0" r="144">
      <c r="A144" s="0" t="s">
        <v>3312</v>
      </c>
      <c r="B144" s="0" t="s">
        <v>510</v>
      </c>
      <c r="C144" s="0" t="s">
        <v>1989</v>
      </c>
      <c r="D144" s="0" t="s">
        <v>3433</v>
      </c>
      <c r="E144" s="0" t="n">
        <v>2403</v>
      </c>
      <c r="F144" s="0" t="s">
        <v>3210</v>
      </c>
      <c r="G144" s="0" t="s">
        <v>3434</v>
      </c>
      <c r="H144" s="0" t="s">
        <v>3182</v>
      </c>
      <c r="I144" s="0" t="s">
        <v>3334</v>
      </c>
    </row>
    <row collapsed="false" customFormat="false" customHeight="false" hidden="false" ht="15" outlineLevel="0" r="145">
      <c r="A145" s="0" t="s">
        <v>3312</v>
      </c>
      <c r="B145" s="0" t="s">
        <v>654</v>
      </c>
      <c r="C145" s="0" t="s">
        <v>2410</v>
      </c>
      <c r="D145" s="0" t="s">
        <v>3435</v>
      </c>
      <c r="E145" s="0" t="n">
        <v>6</v>
      </c>
      <c r="F145" s="0" t="s">
        <v>3210</v>
      </c>
      <c r="G145" s="0" t="s">
        <v>3436</v>
      </c>
      <c r="H145" s="0" t="s">
        <v>3182</v>
      </c>
      <c r="I145" s="0" t="s">
        <v>3200</v>
      </c>
    </row>
    <row collapsed="false" customFormat="false" customHeight="false" hidden="false" ht="15" outlineLevel="0" r="146">
      <c r="A146" s="0" t="s">
        <v>3312</v>
      </c>
      <c r="B146" s="0" t="s">
        <v>676</v>
      </c>
      <c r="C146" s="0" t="s">
        <v>2001</v>
      </c>
      <c r="D146" s="0" t="s">
        <v>3437</v>
      </c>
      <c r="E146" s="0" t="n">
        <v>145</v>
      </c>
      <c r="F146" s="0" t="s">
        <v>3210</v>
      </c>
      <c r="G146" s="0" t="s">
        <v>3438</v>
      </c>
      <c r="H146" s="0" t="s">
        <v>3439</v>
      </c>
      <c r="I146" s="0" t="s">
        <v>3183</v>
      </c>
    </row>
    <row collapsed="false" customFormat="false" customHeight="false" hidden="false" ht="15" outlineLevel="0" r="147">
      <c r="A147" s="0" t="s">
        <v>3312</v>
      </c>
      <c r="B147" s="0" t="s">
        <v>713</v>
      </c>
      <c r="C147" s="0" t="s">
        <v>2623</v>
      </c>
      <c r="D147" s="0" t="s">
        <v>3440</v>
      </c>
      <c r="E147" s="0" t="n">
        <v>692</v>
      </c>
      <c r="F147" s="0" t="s">
        <v>3210</v>
      </c>
      <c r="G147" s="0" t="s">
        <v>3441</v>
      </c>
      <c r="H147" s="0" t="s">
        <v>3182</v>
      </c>
      <c r="I147" s="0" t="s">
        <v>3442</v>
      </c>
    </row>
    <row collapsed="false" customFormat="false" customHeight="false" hidden="false" ht="15" outlineLevel="0" r="148">
      <c r="A148" s="0" t="s">
        <v>3312</v>
      </c>
      <c r="B148" s="0" t="s">
        <v>3443</v>
      </c>
      <c r="C148" s="0" t="s">
        <v>2866</v>
      </c>
      <c r="D148" s="0" t="s">
        <v>3444</v>
      </c>
      <c r="E148" s="0" t="n">
        <v>195</v>
      </c>
      <c r="F148" s="0" t="s">
        <v>3210</v>
      </c>
      <c r="G148" s="0" t="s">
        <v>3445</v>
      </c>
      <c r="H148" s="0" t="s">
        <v>3182</v>
      </c>
      <c r="I148" s="0" t="s">
        <v>3273</v>
      </c>
    </row>
    <row collapsed="false" customFormat="false" customHeight="false" hidden="false" ht="15" outlineLevel="0" r="149">
      <c r="A149" s="0" t="s">
        <v>3312</v>
      </c>
      <c r="B149" s="0" t="s">
        <v>610</v>
      </c>
      <c r="C149" s="0" t="s">
        <v>2221</v>
      </c>
      <c r="D149" s="0" t="s">
        <v>3446</v>
      </c>
      <c r="E149" s="0" t="n">
        <v>739</v>
      </c>
      <c r="F149" s="0" t="s">
        <v>3210</v>
      </c>
      <c r="G149" s="0" t="s">
        <v>3447</v>
      </c>
      <c r="H149" s="0" t="s">
        <v>3182</v>
      </c>
      <c r="I149" s="0" t="s">
        <v>3183</v>
      </c>
    </row>
    <row collapsed="false" customFormat="false" customHeight="false" hidden="false" ht="15" outlineLevel="0" r="150">
      <c r="A150" s="0" t="s">
        <v>3312</v>
      </c>
      <c r="B150" s="0" t="s">
        <v>472</v>
      </c>
      <c r="C150" s="0" t="s">
        <v>2306</v>
      </c>
      <c r="D150" s="0" t="s">
        <v>3448</v>
      </c>
      <c r="E150" s="0" t="n">
        <v>269</v>
      </c>
      <c r="F150" s="0" t="s">
        <v>3210</v>
      </c>
      <c r="G150" s="0" t="s">
        <v>3359</v>
      </c>
      <c r="H150" s="0" t="s">
        <v>3182</v>
      </c>
      <c r="I150" s="0" t="s">
        <v>3183</v>
      </c>
    </row>
    <row collapsed="false" customFormat="false" customHeight="false" hidden="false" ht="15" outlineLevel="0" r="151">
      <c r="A151" s="0" t="s">
        <v>3312</v>
      </c>
      <c r="B151" s="0" t="s">
        <v>555</v>
      </c>
      <c r="C151" s="0" t="s">
        <v>2883</v>
      </c>
      <c r="D151" s="0" t="s">
        <v>936</v>
      </c>
      <c r="E151" s="0" t="n">
        <v>57</v>
      </c>
      <c r="F151" s="0" t="s">
        <v>3210</v>
      </c>
      <c r="G151" s="0" t="s">
        <v>3449</v>
      </c>
      <c r="H151" s="0" t="s">
        <v>3182</v>
      </c>
      <c r="I151" s="0" t="s">
        <v>3334</v>
      </c>
    </row>
    <row collapsed="false" customFormat="false" customHeight="false" hidden="false" ht="15" outlineLevel="0" r="152">
      <c r="A152" s="0" t="s">
        <v>3312</v>
      </c>
      <c r="B152" s="0" t="s">
        <v>579</v>
      </c>
      <c r="C152" s="0" t="s">
        <v>2807</v>
      </c>
      <c r="D152" s="0" t="s">
        <v>3210</v>
      </c>
      <c r="E152" s="0" t="n">
        <v>33</v>
      </c>
      <c r="F152" s="0" t="s">
        <v>3377</v>
      </c>
      <c r="G152" s="0" t="s">
        <v>3420</v>
      </c>
      <c r="H152" s="0" t="s">
        <v>3182</v>
      </c>
      <c r="I152" s="0" t="s">
        <v>3183</v>
      </c>
    </row>
    <row collapsed="false" customFormat="false" customHeight="false" hidden="false" ht="15" outlineLevel="0" r="153">
      <c r="A153" s="0" t="s">
        <v>3312</v>
      </c>
      <c r="B153" s="0" t="s">
        <v>766</v>
      </c>
      <c r="C153" s="0" t="s">
        <v>2692</v>
      </c>
      <c r="D153" s="0" t="s">
        <v>3231</v>
      </c>
      <c r="E153" s="0" t="n">
        <v>126</v>
      </c>
      <c r="F153" s="0" t="s">
        <v>3377</v>
      </c>
      <c r="G153" s="0" t="s">
        <v>3450</v>
      </c>
      <c r="H153" s="0" t="s">
        <v>3182</v>
      </c>
      <c r="I153" s="0" t="s">
        <v>3183</v>
      </c>
    </row>
    <row collapsed="false" customFormat="false" customHeight="false" hidden="false" ht="15" outlineLevel="0" r="154">
      <c r="A154" s="0" t="s">
        <v>3312</v>
      </c>
      <c r="B154" s="0" t="s">
        <v>686</v>
      </c>
      <c r="C154" s="0" t="s">
        <v>2367</v>
      </c>
      <c r="D154" s="0" t="s">
        <v>3451</v>
      </c>
      <c r="E154" s="0" t="n">
        <v>85</v>
      </c>
      <c r="F154" s="0" t="s">
        <v>2868</v>
      </c>
      <c r="G154" s="0" t="s">
        <v>3452</v>
      </c>
      <c r="H154" s="0" t="s">
        <v>3182</v>
      </c>
      <c r="I154" s="0" t="s">
        <v>3183</v>
      </c>
    </row>
    <row collapsed="false" customFormat="false" customHeight="false" hidden="false" ht="15" outlineLevel="0" r="155">
      <c r="A155" s="0" t="s">
        <v>3312</v>
      </c>
      <c r="B155" s="0" t="s">
        <v>730</v>
      </c>
      <c r="C155" s="0" t="s">
        <v>2385</v>
      </c>
      <c r="D155" s="0" t="s">
        <v>3453</v>
      </c>
      <c r="E155" s="0" t="s">
        <v>3182</v>
      </c>
      <c r="F155" s="0" t="s">
        <v>3377</v>
      </c>
      <c r="G155" s="0" t="s">
        <v>3454</v>
      </c>
      <c r="H155" s="0" t="s">
        <v>3182</v>
      </c>
      <c r="I155" s="0" t="s">
        <v>3200</v>
      </c>
    </row>
    <row collapsed="false" customFormat="false" customHeight="false" hidden="false" ht="15" outlineLevel="0" r="156">
      <c r="A156" s="0" t="s">
        <v>3312</v>
      </c>
      <c r="B156" s="0" t="s">
        <v>606</v>
      </c>
      <c r="C156" s="0" t="s">
        <v>2856</v>
      </c>
      <c r="D156" s="0" t="s">
        <v>3455</v>
      </c>
      <c r="E156" s="0" t="n">
        <v>374</v>
      </c>
      <c r="F156" s="0" t="s">
        <v>3210</v>
      </c>
      <c r="G156" s="0" t="s">
        <v>3429</v>
      </c>
      <c r="H156" s="0" t="s">
        <v>3182</v>
      </c>
      <c r="I156" s="0" t="s">
        <v>3334</v>
      </c>
    </row>
    <row collapsed="false" customFormat="false" customHeight="false" hidden="false" ht="15" outlineLevel="0" r="157">
      <c r="A157" s="0" t="s">
        <v>3312</v>
      </c>
      <c r="B157" s="0" t="s">
        <v>542</v>
      </c>
      <c r="C157" s="0" t="s">
        <v>2868</v>
      </c>
      <c r="D157" s="0" t="s">
        <v>3456</v>
      </c>
      <c r="E157" s="0" t="n">
        <v>667</v>
      </c>
      <c r="F157" s="0" t="s">
        <v>2868</v>
      </c>
      <c r="G157" s="0" t="s">
        <v>3457</v>
      </c>
      <c r="H157" s="0" t="s">
        <v>3182</v>
      </c>
      <c r="I157" s="0" t="s">
        <v>3183</v>
      </c>
    </row>
    <row collapsed="false" customFormat="false" customHeight="false" hidden="false" ht="15" outlineLevel="0" r="158">
      <c r="A158" s="0" t="s">
        <v>3312</v>
      </c>
      <c r="B158" s="0" t="s">
        <v>646</v>
      </c>
      <c r="C158" s="0" t="s">
        <v>2898</v>
      </c>
      <c r="D158" s="0" t="s">
        <v>2322</v>
      </c>
      <c r="E158" s="0" t="n">
        <v>472</v>
      </c>
      <c r="F158" s="0" t="s">
        <v>3210</v>
      </c>
      <c r="G158" s="0" t="s">
        <v>3458</v>
      </c>
      <c r="H158" s="0" t="s">
        <v>3182</v>
      </c>
      <c r="I158" s="0" t="s">
        <v>3200</v>
      </c>
    </row>
    <row collapsed="false" customFormat="false" customHeight="false" hidden="false" ht="15" outlineLevel="0" r="159">
      <c r="A159" s="0" t="s">
        <v>3312</v>
      </c>
      <c r="B159" s="0" t="s">
        <v>520</v>
      </c>
      <c r="C159" s="0" t="s">
        <v>2306</v>
      </c>
      <c r="D159" s="0" t="s">
        <v>3292</v>
      </c>
      <c r="E159" s="0" t="n">
        <v>269</v>
      </c>
      <c r="F159" s="0" t="s">
        <v>3210</v>
      </c>
      <c r="G159" s="0" t="s">
        <v>3359</v>
      </c>
      <c r="H159" s="0" t="s">
        <v>3182</v>
      </c>
      <c r="I159" s="0" t="s">
        <v>3183</v>
      </c>
    </row>
    <row collapsed="false" customFormat="false" customHeight="false" hidden="false" ht="15" outlineLevel="0" r="160">
      <c r="A160" s="0" t="s">
        <v>3312</v>
      </c>
      <c r="B160" s="0" t="s">
        <v>516</v>
      </c>
      <c r="C160" s="0" t="s">
        <v>2817</v>
      </c>
      <c r="D160" s="0" t="s">
        <v>2642</v>
      </c>
      <c r="E160" s="0" t="n">
        <v>385</v>
      </c>
      <c r="F160" s="0" t="s">
        <v>3210</v>
      </c>
      <c r="G160" s="0" t="s">
        <v>3422</v>
      </c>
      <c r="H160" s="0" t="s">
        <v>3182</v>
      </c>
      <c r="I160" s="0" t="s">
        <v>3200</v>
      </c>
    </row>
    <row collapsed="false" customFormat="false" customHeight="false" hidden="false" ht="15" outlineLevel="0" r="161">
      <c r="A161" s="0" t="s">
        <v>3312</v>
      </c>
      <c r="B161" s="0" t="s">
        <v>553</v>
      </c>
      <c r="C161" s="0" t="s">
        <v>2381</v>
      </c>
      <c r="D161" s="0" t="s">
        <v>3292</v>
      </c>
      <c r="E161" s="0" t="n">
        <v>295</v>
      </c>
      <c r="F161" s="0" t="s">
        <v>3377</v>
      </c>
      <c r="G161" s="0" t="s">
        <v>3430</v>
      </c>
      <c r="H161" s="0" t="s">
        <v>3182</v>
      </c>
      <c r="I161" s="0" t="s">
        <v>3200</v>
      </c>
    </row>
    <row collapsed="false" customFormat="false" customHeight="false" hidden="false" ht="15" outlineLevel="0" r="162">
      <c r="A162" s="0" t="s">
        <v>3312</v>
      </c>
      <c r="B162" s="0" t="s">
        <v>725</v>
      </c>
      <c r="C162" s="0" t="s">
        <v>2253</v>
      </c>
      <c r="D162" s="0" t="s">
        <v>3459</v>
      </c>
      <c r="E162" s="0" t="n">
        <v>916</v>
      </c>
      <c r="F162" s="0" t="s">
        <v>3346</v>
      </c>
      <c r="G162" s="0" t="s">
        <v>3460</v>
      </c>
      <c r="H162" s="0" t="s">
        <v>3182</v>
      </c>
      <c r="I162" s="0" t="s">
        <v>3183</v>
      </c>
    </row>
    <row collapsed="false" customFormat="false" customHeight="false" hidden="false" ht="15" outlineLevel="0" r="163">
      <c r="A163" s="0" t="s">
        <v>3312</v>
      </c>
      <c r="B163" s="0" t="s">
        <v>556</v>
      </c>
      <c r="C163" s="0" t="s">
        <v>2605</v>
      </c>
      <c r="D163" s="0" t="s">
        <v>3461</v>
      </c>
      <c r="E163" s="0" t="n">
        <v>498</v>
      </c>
      <c r="F163" s="0" t="s">
        <v>2868</v>
      </c>
      <c r="G163" s="0" t="s">
        <v>3462</v>
      </c>
      <c r="H163" s="0" t="s">
        <v>3182</v>
      </c>
      <c r="I163" s="0" t="s">
        <v>3183</v>
      </c>
    </row>
    <row collapsed="false" customFormat="false" customHeight="false" hidden="false" ht="15" outlineLevel="0" r="164">
      <c r="A164" s="0" t="s">
        <v>3312</v>
      </c>
      <c r="B164" s="0" t="s">
        <v>517</v>
      </c>
      <c r="C164" s="0" t="s">
        <v>2385</v>
      </c>
      <c r="D164" s="0" t="s">
        <v>3417</v>
      </c>
      <c r="E164" s="0" t="n">
        <v>697</v>
      </c>
      <c r="F164" s="0" t="s">
        <v>3377</v>
      </c>
      <c r="G164" s="0" t="s">
        <v>3454</v>
      </c>
      <c r="H164" s="0" t="s">
        <v>3182</v>
      </c>
      <c r="I164" s="0" t="s">
        <v>3183</v>
      </c>
    </row>
    <row collapsed="false" customFormat="false" customHeight="false" hidden="false" ht="15" outlineLevel="0" r="165">
      <c r="A165" s="0" t="s">
        <v>3312</v>
      </c>
      <c r="B165" s="0" t="s">
        <v>652</v>
      </c>
      <c r="C165" s="0" t="s">
        <v>2916</v>
      </c>
      <c r="D165" s="0" t="s">
        <v>3463</v>
      </c>
      <c r="E165" s="0" t="n">
        <v>1025</v>
      </c>
      <c r="F165" s="0" t="s">
        <v>2868</v>
      </c>
      <c r="G165" s="0" t="s">
        <v>3464</v>
      </c>
      <c r="H165" s="0" t="s">
        <v>3182</v>
      </c>
      <c r="I165" s="0" t="s">
        <v>3183</v>
      </c>
    </row>
    <row collapsed="false" customFormat="false" customHeight="false" hidden="false" ht="15" outlineLevel="0" r="166">
      <c r="A166" s="0" t="s">
        <v>3312</v>
      </c>
      <c r="B166" s="0" t="s">
        <v>534</v>
      </c>
      <c r="C166" s="0" t="s">
        <v>2711</v>
      </c>
      <c r="D166" s="0" t="s">
        <v>3343</v>
      </c>
      <c r="E166" s="0" t="n">
        <v>964</v>
      </c>
      <c r="F166" s="0" t="s">
        <v>3388</v>
      </c>
      <c r="G166" s="0" t="s">
        <v>3465</v>
      </c>
      <c r="H166" s="0" t="s">
        <v>3182</v>
      </c>
      <c r="I166" s="0" t="s">
        <v>3183</v>
      </c>
    </row>
    <row collapsed="false" customFormat="false" customHeight="false" hidden="false" ht="15" outlineLevel="0" r="167">
      <c r="A167" s="0" t="s">
        <v>3312</v>
      </c>
      <c r="B167" s="0" t="s">
        <v>1874</v>
      </c>
      <c r="C167" s="0" t="s">
        <v>2659</v>
      </c>
      <c r="D167" s="0" t="s">
        <v>3466</v>
      </c>
      <c r="E167" s="0" t="n">
        <v>1940</v>
      </c>
      <c r="F167" s="0" t="s">
        <v>3377</v>
      </c>
      <c r="G167" s="0" t="s">
        <v>3467</v>
      </c>
      <c r="H167" s="0" t="s">
        <v>3182</v>
      </c>
      <c r="I167" s="0" t="s">
        <v>3183</v>
      </c>
    </row>
    <row collapsed="false" customFormat="false" customHeight="false" hidden="false" ht="15" outlineLevel="0" r="168">
      <c r="A168" s="0" t="s">
        <v>3312</v>
      </c>
      <c r="B168" s="0" t="s">
        <v>478</v>
      </c>
      <c r="C168" s="0" t="s">
        <v>2367</v>
      </c>
      <c r="D168" s="0" t="s">
        <v>3468</v>
      </c>
      <c r="E168" s="0" t="n">
        <v>544</v>
      </c>
      <c r="F168" s="0" t="s">
        <v>2868</v>
      </c>
      <c r="G168" s="0" t="s">
        <v>3452</v>
      </c>
      <c r="H168" s="0" t="s">
        <v>3182</v>
      </c>
      <c r="I168" s="0" t="s">
        <v>3183</v>
      </c>
    </row>
    <row collapsed="false" customFormat="false" customHeight="false" hidden="false" ht="15" outlineLevel="0" r="169">
      <c r="A169" s="0" t="s">
        <v>3312</v>
      </c>
      <c r="B169" s="0" t="s">
        <v>506</v>
      </c>
      <c r="C169" s="0" t="s">
        <v>2868</v>
      </c>
      <c r="D169" s="0" t="s">
        <v>3469</v>
      </c>
      <c r="E169" s="0" t="n">
        <v>46</v>
      </c>
      <c r="F169" s="0" t="s">
        <v>2868</v>
      </c>
      <c r="G169" s="0" t="s">
        <v>3457</v>
      </c>
      <c r="H169" s="0" t="s">
        <v>3182</v>
      </c>
      <c r="I169" s="0" t="s">
        <v>3183</v>
      </c>
    </row>
    <row collapsed="false" customFormat="false" customHeight="false" hidden="false" ht="15" outlineLevel="0" r="170">
      <c r="A170" s="0" t="s">
        <v>3312</v>
      </c>
      <c r="B170" s="0" t="s">
        <v>3470</v>
      </c>
      <c r="C170" s="0" t="s">
        <v>3471</v>
      </c>
      <c r="D170" s="0" t="s">
        <v>3472</v>
      </c>
      <c r="E170" s="0" t="s">
        <v>3182</v>
      </c>
      <c r="F170" s="0" t="s">
        <v>3210</v>
      </c>
      <c r="G170" s="0" t="s">
        <v>3473</v>
      </c>
      <c r="H170" s="0" t="s">
        <v>3182</v>
      </c>
      <c r="I170" s="0" t="s">
        <v>3183</v>
      </c>
    </row>
    <row collapsed="false" customFormat="false" customHeight="false" hidden="false" ht="15" outlineLevel="0" r="171">
      <c r="A171" s="0" t="s">
        <v>3312</v>
      </c>
      <c r="B171" s="0" t="s">
        <v>3474</v>
      </c>
      <c r="C171" s="0" t="s">
        <v>3475</v>
      </c>
      <c r="D171" s="0" t="s">
        <v>3476</v>
      </c>
      <c r="E171" s="0" t="n">
        <v>884</v>
      </c>
      <c r="F171" s="0" t="s">
        <v>3210</v>
      </c>
      <c r="G171" s="0" t="s">
        <v>3477</v>
      </c>
      <c r="H171" s="0" t="s">
        <v>3182</v>
      </c>
      <c r="I171" s="0" t="s">
        <v>3183</v>
      </c>
    </row>
    <row collapsed="false" customFormat="false" customHeight="false" hidden="false" ht="15" outlineLevel="0" r="172">
      <c r="A172" s="0" t="s">
        <v>3312</v>
      </c>
      <c r="B172" s="0" t="s">
        <v>3478</v>
      </c>
      <c r="C172" s="0" t="s">
        <v>2749</v>
      </c>
      <c r="D172" s="0" t="s">
        <v>3479</v>
      </c>
      <c r="E172" s="0" t="n">
        <v>353</v>
      </c>
      <c r="F172" s="0" t="s">
        <v>3210</v>
      </c>
      <c r="G172" s="0" t="s">
        <v>3480</v>
      </c>
      <c r="H172" s="0" t="s">
        <v>3182</v>
      </c>
      <c r="I172" s="0" t="s">
        <v>3183</v>
      </c>
    </row>
    <row collapsed="false" customFormat="false" customHeight="false" hidden="false" ht="15" outlineLevel="0" r="173">
      <c r="A173" s="0" t="s">
        <v>3312</v>
      </c>
      <c r="B173" s="0" t="s">
        <v>3481</v>
      </c>
      <c r="C173" s="0" t="s">
        <v>3482</v>
      </c>
      <c r="D173" s="0" t="s">
        <v>3483</v>
      </c>
      <c r="E173" s="0" t="n">
        <v>1342</v>
      </c>
      <c r="F173" s="0" t="s">
        <v>3210</v>
      </c>
      <c r="G173" s="0" t="s">
        <v>3484</v>
      </c>
      <c r="H173" s="0" t="s">
        <v>3182</v>
      </c>
      <c r="I173" s="0" t="s">
        <v>3183</v>
      </c>
    </row>
    <row collapsed="false" customFormat="false" customHeight="false" hidden="false" ht="15" outlineLevel="0" r="174">
      <c r="A174" s="0" t="s">
        <v>3312</v>
      </c>
      <c r="B174" s="0" t="s">
        <v>485</v>
      </c>
      <c r="C174" s="0" t="s">
        <v>2629</v>
      </c>
      <c r="D174" s="0" t="s">
        <v>3485</v>
      </c>
      <c r="E174" s="0" t="n">
        <v>1045</v>
      </c>
      <c r="F174" s="0" t="s">
        <v>3210</v>
      </c>
      <c r="G174" s="0" t="s">
        <v>3400</v>
      </c>
      <c r="H174" s="0" t="s">
        <v>3182</v>
      </c>
      <c r="I174" s="0" t="s">
        <v>3200</v>
      </c>
    </row>
    <row collapsed="false" customFormat="false" customHeight="false" hidden="false" ht="15" outlineLevel="0" r="175">
      <c r="A175" s="0" t="s">
        <v>3312</v>
      </c>
      <c r="B175" s="0" t="s">
        <v>3486</v>
      </c>
      <c r="C175" s="0" t="s">
        <v>3487</v>
      </c>
      <c r="D175" s="0" t="s">
        <v>3210</v>
      </c>
      <c r="E175" s="0" t="n">
        <v>1120</v>
      </c>
      <c r="F175" s="0" t="s">
        <v>3210</v>
      </c>
      <c r="G175" s="0" t="s">
        <v>3488</v>
      </c>
      <c r="H175" s="0" t="s">
        <v>3182</v>
      </c>
      <c r="I175" s="0" t="s">
        <v>3183</v>
      </c>
    </row>
    <row collapsed="false" customFormat="false" customHeight="false" hidden="false" ht="15" outlineLevel="0" r="176">
      <c r="A176" s="0" t="s">
        <v>3312</v>
      </c>
      <c r="B176" s="0" t="s">
        <v>3489</v>
      </c>
      <c r="C176" s="0" t="s">
        <v>2444</v>
      </c>
      <c r="D176" s="0" t="s">
        <v>2223</v>
      </c>
      <c r="E176" s="0" t="n">
        <v>462</v>
      </c>
      <c r="F176" s="0" t="s">
        <v>3377</v>
      </c>
      <c r="G176" s="0" t="s">
        <v>3378</v>
      </c>
      <c r="H176" s="0" t="s">
        <v>3182</v>
      </c>
      <c r="I176" s="0" t="s">
        <v>3200</v>
      </c>
    </row>
    <row collapsed="false" customFormat="false" customHeight="false" hidden="false" ht="15" outlineLevel="0" r="177">
      <c r="A177" s="0" t="s">
        <v>3490</v>
      </c>
      <c r="B177" s="0" t="s">
        <v>813</v>
      </c>
      <c r="C177" s="0" t="s">
        <v>2236</v>
      </c>
      <c r="D177" s="0" t="s">
        <v>3491</v>
      </c>
      <c r="E177" s="0" t="n">
        <v>570</v>
      </c>
      <c r="F177" s="0" t="s">
        <v>3346</v>
      </c>
      <c r="G177" s="0" t="s">
        <v>3411</v>
      </c>
      <c r="H177" s="0" t="s">
        <v>3182</v>
      </c>
      <c r="I177" s="0" t="s">
        <v>3492</v>
      </c>
    </row>
    <row collapsed="false" customFormat="false" customHeight="false" hidden="false" ht="15" outlineLevel="0" r="178">
      <c r="A178" s="0" t="s">
        <v>3490</v>
      </c>
      <c r="B178" s="0" t="s">
        <v>837</v>
      </c>
      <c r="C178" s="0" t="s">
        <v>2263</v>
      </c>
      <c r="D178" s="0" t="s">
        <v>2081</v>
      </c>
      <c r="E178" s="0" t="n">
        <v>228</v>
      </c>
      <c r="F178" s="0" t="s">
        <v>3210</v>
      </c>
      <c r="G178" s="0" t="s">
        <v>3493</v>
      </c>
      <c r="H178" s="0" t="s">
        <v>3182</v>
      </c>
      <c r="I178" s="0" t="s">
        <v>3492</v>
      </c>
    </row>
    <row collapsed="false" customFormat="false" customHeight="false" hidden="false" ht="15" outlineLevel="0" r="179">
      <c r="A179" s="0" t="s">
        <v>3490</v>
      </c>
      <c r="B179" s="0" t="s">
        <v>803</v>
      </c>
      <c r="C179" s="0" t="s">
        <v>2364</v>
      </c>
      <c r="D179" s="0" t="s">
        <v>3494</v>
      </c>
      <c r="E179" s="0" t="n">
        <v>599</v>
      </c>
      <c r="F179" s="0" t="s">
        <v>3346</v>
      </c>
      <c r="G179" s="0" t="s">
        <v>3495</v>
      </c>
      <c r="H179" s="0" t="s">
        <v>3182</v>
      </c>
      <c r="I179" s="0" t="s">
        <v>3492</v>
      </c>
    </row>
    <row collapsed="false" customFormat="false" customHeight="false" hidden="false" ht="15" outlineLevel="0" r="180">
      <c r="A180" s="0" t="s">
        <v>3490</v>
      </c>
      <c r="B180" s="0" t="s">
        <v>753</v>
      </c>
      <c r="C180" s="0" t="s">
        <v>2579</v>
      </c>
      <c r="D180" s="0" t="s">
        <v>3496</v>
      </c>
      <c r="E180" s="0" t="n">
        <v>129</v>
      </c>
      <c r="F180" s="0" t="s">
        <v>3210</v>
      </c>
      <c r="G180" s="0" t="s">
        <v>3497</v>
      </c>
      <c r="H180" s="0" t="s">
        <v>3182</v>
      </c>
      <c r="I180" s="0" t="s">
        <v>3492</v>
      </c>
    </row>
    <row collapsed="false" customFormat="false" customHeight="false" hidden="false" ht="15" outlineLevel="0" r="181">
      <c r="A181" s="0" t="s">
        <v>3498</v>
      </c>
      <c r="B181" s="0" t="s">
        <v>3499</v>
      </c>
      <c r="C181" s="0" t="s">
        <v>2074</v>
      </c>
      <c r="D181" s="0" t="s">
        <v>3500</v>
      </c>
      <c r="E181" s="0" t="s">
        <v>3182</v>
      </c>
      <c r="F181" s="0" t="s">
        <v>2185</v>
      </c>
      <c r="G181" s="0" t="s">
        <v>3501</v>
      </c>
      <c r="H181" s="0" t="s">
        <v>3502</v>
      </c>
      <c r="I181" s="0" t="s">
        <v>3492</v>
      </c>
    </row>
    <row collapsed="false" customFormat="false" customHeight="false" hidden="false" ht="15" outlineLevel="0" r="182">
      <c r="A182" s="0" t="s">
        <v>3498</v>
      </c>
      <c r="B182" s="0" t="s">
        <v>845</v>
      </c>
      <c r="C182" s="0" t="s">
        <v>2074</v>
      </c>
      <c r="D182" s="0" t="s">
        <v>3503</v>
      </c>
      <c r="E182" s="0" t="n">
        <v>880</v>
      </c>
      <c r="F182" s="0" t="s">
        <v>2185</v>
      </c>
      <c r="G182" s="0" t="s">
        <v>3501</v>
      </c>
      <c r="H182" s="0" t="s">
        <v>3182</v>
      </c>
      <c r="I182" s="0" t="s">
        <v>3492</v>
      </c>
    </row>
    <row collapsed="false" customFormat="false" customHeight="false" hidden="false" ht="15" outlineLevel="0" r="183">
      <c r="A183" s="0" t="s">
        <v>3498</v>
      </c>
      <c r="B183" s="0" t="s">
        <v>463</v>
      </c>
      <c r="C183" s="0" t="s">
        <v>2074</v>
      </c>
      <c r="D183" s="0" t="s">
        <v>2427</v>
      </c>
      <c r="E183" s="0" t="n">
        <v>880</v>
      </c>
      <c r="F183" s="0" t="s">
        <v>2185</v>
      </c>
      <c r="G183" s="0" t="s">
        <v>3501</v>
      </c>
      <c r="H183" s="0" t="s">
        <v>3504</v>
      </c>
      <c r="I183" s="0" t="s">
        <v>3492</v>
      </c>
    </row>
    <row collapsed="false" customFormat="false" customHeight="false" hidden="false" ht="15" outlineLevel="0" r="184">
      <c r="A184" s="0" t="s">
        <v>3498</v>
      </c>
      <c r="B184" s="0" t="s">
        <v>824</v>
      </c>
      <c r="C184" s="0" t="s">
        <v>2132</v>
      </c>
      <c r="D184" s="0" t="s">
        <v>3505</v>
      </c>
      <c r="E184" s="0" t="n">
        <v>720</v>
      </c>
      <c r="F184" s="0" t="s">
        <v>2185</v>
      </c>
      <c r="G184" s="0" t="s">
        <v>3506</v>
      </c>
      <c r="H184" s="0" t="s">
        <v>3182</v>
      </c>
      <c r="I184" s="0" t="s">
        <v>3492</v>
      </c>
    </row>
    <row collapsed="false" customFormat="false" customHeight="false" hidden="false" ht="15" outlineLevel="0" r="185">
      <c r="A185" s="0" t="s">
        <v>3498</v>
      </c>
      <c r="B185" s="0" t="s">
        <v>3507</v>
      </c>
      <c r="C185" s="0" t="s">
        <v>3508</v>
      </c>
      <c r="D185" s="0" t="s">
        <v>2888</v>
      </c>
      <c r="E185" s="0" t="n">
        <v>116</v>
      </c>
      <c r="F185" s="0" t="s">
        <v>2185</v>
      </c>
      <c r="G185" s="0" t="s">
        <v>3509</v>
      </c>
      <c r="H185" s="0" t="s">
        <v>3182</v>
      </c>
      <c r="I185" s="0" t="s">
        <v>3492</v>
      </c>
    </row>
    <row collapsed="false" customFormat="false" customHeight="false" hidden="false" ht="15" outlineLevel="0" r="186">
      <c r="A186" s="0" t="s">
        <v>3498</v>
      </c>
      <c r="B186" s="0" t="s">
        <v>792</v>
      </c>
      <c r="C186" s="0" t="s">
        <v>2153</v>
      </c>
      <c r="D186" s="0" t="s">
        <v>3297</v>
      </c>
      <c r="E186" s="0" t="n">
        <v>1942</v>
      </c>
      <c r="F186" s="0" t="s">
        <v>2185</v>
      </c>
      <c r="G186" s="0" t="s">
        <v>3238</v>
      </c>
      <c r="H186" s="0" t="s">
        <v>3182</v>
      </c>
      <c r="I186" s="0" t="s">
        <v>3492</v>
      </c>
    </row>
    <row collapsed="false" customFormat="false" customHeight="false" hidden="false" ht="15" outlineLevel="0" r="187">
      <c r="A187" s="0" t="s">
        <v>3510</v>
      </c>
      <c r="B187" s="0" t="s">
        <v>3511</v>
      </c>
      <c r="C187" s="0" t="s">
        <v>2166</v>
      </c>
      <c r="D187" s="0" t="s">
        <v>2332</v>
      </c>
      <c r="E187" s="0" t="n">
        <v>189</v>
      </c>
      <c r="F187" s="0" t="s">
        <v>2452</v>
      </c>
      <c r="G187" s="0" t="s">
        <v>3512</v>
      </c>
      <c r="H187" s="0" t="s">
        <v>3182</v>
      </c>
      <c r="I187" s="0" t="s">
        <v>3492</v>
      </c>
    </row>
    <row collapsed="false" customFormat="false" customHeight="false" hidden="false" ht="15" outlineLevel="0" r="188">
      <c r="A188" s="0" t="s">
        <v>3510</v>
      </c>
      <c r="B188" s="0" t="s">
        <v>719</v>
      </c>
      <c r="C188" s="0" t="s">
        <v>2171</v>
      </c>
      <c r="D188" s="0" t="s">
        <v>3513</v>
      </c>
      <c r="E188" s="0" t="n">
        <v>1237</v>
      </c>
      <c r="F188" s="0" t="s">
        <v>2452</v>
      </c>
      <c r="G188" s="0" t="s">
        <v>3514</v>
      </c>
      <c r="H188" s="0" t="s">
        <v>3182</v>
      </c>
      <c r="I188" s="0" t="s">
        <v>3492</v>
      </c>
    </row>
    <row collapsed="false" customFormat="false" customHeight="false" hidden="false" ht="15" outlineLevel="0" r="189">
      <c r="A189" s="0" t="s">
        <v>3510</v>
      </c>
      <c r="B189" s="0" t="s">
        <v>819</v>
      </c>
      <c r="C189" s="0" t="s">
        <v>2452</v>
      </c>
      <c r="D189" s="0" t="s">
        <v>3459</v>
      </c>
      <c r="E189" s="0" t="n">
        <v>562</v>
      </c>
      <c r="F189" s="0" t="s">
        <v>2452</v>
      </c>
      <c r="G189" s="0" t="s">
        <v>3515</v>
      </c>
      <c r="H189" s="0" t="s">
        <v>3182</v>
      </c>
      <c r="I189" s="0" t="s">
        <v>3492</v>
      </c>
    </row>
    <row collapsed="false" customFormat="false" customHeight="false" hidden="false" ht="15" outlineLevel="0" r="190">
      <c r="A190" s="0" t="s">
        <v>3516</v>
      </c>
      <c r="B190" s="0" t="s">
        <v>702</v>
      </c>
      <c r="C190" s="0" t="s">
        <v>1928</v>
      </c>
      <c r="D190" s="0" t="s">
        <v>3517</v>
      </c>
      <c r="E190" s="0" t="n">
        <v>475</v>
      </c>
      <c r="F190" s="0" t="s">
        <v>3210</v>
      </c>
      <c r="G190" s="0" t="s">
        <v>3518</v>
      </c>
      <c r="H190" s="0" t="s">
        <v>3182</v>
      </c>
      <c r="I190" s="0" t="s">
        <v>3519</v>
      </c>
    </row>
    <row collapsed="false" customFormat="false" customHeight="false" hidden="false" ht="15" outlineLevel="0" r="191">
      <c r="A191" s="0" t="s">
        <v>3516</v>
      </c>
      <c r="B191" s="0" t="s">
        <v>782</v>
      </c>
      <c r="C191" s="0" t="s">
        <v>1955</v>
      </c>
      <c r="D191" s="0" t="s">
        <v>3520</v>
      </c>
      <c r="E191" s="0" t="s">
        <v>3182</v>
      </c>
      <c r="F191" s="0" t="s">
        <v>3210</v>
      </c>
      <c r="G191" s="0" t="s">
        <v>3521</v>
      </c>
      <c r="H191" s="0" t="s">
        <v>3182</v>
      </c>
      <c r="I191" s="0" t="s">
        <v>3519</v>
      </c>
    </row>
    <row collapsed="false" customFormat="false" customHeight="false" hidden="false" ht="15" outlineLevel="0" r="192">
      <c r="A192" s="0" t="s">
        <v>3516</v>
      </c>
      <c r="B192" s="0" t="s">
        <v>522</v>
      </c>
      <c r="C192" s="0" t="s">
        <v>1969</v>
      </c>
      <c r="D192" s="0" t="s">
        <v>3522</v>
      </c>
      <c r="E192" s="0" t="n">
        <v>95</v>
      </c>
      <c r="F192" s="0" t="s">
        <v>3210</v>
      </c>
      <c r="G192" s="0" t="s">
        <v>3523</v>
      </c>
      <c r="H192" s="0" t="s">
        <v>3182</v>
      </c>
      <c r="I192" s="0" t="s">
        <v>3519</v>
      </c>
    </row>
    <row collapsed="false" customFormat="false" customHeight="false" hidden="false" ht="15" outlineLevel="0" r="193">
      <c r="A193" s="0" t="s">
        <v>3516</v>
      </c>
      <c r="B193" s="0" t="s">
        <v>735</v>
      </c>
      <c r="C193" s="0" t="s">
        <v>1975</v>
      </c>
      <c r="D193" s="0" t="s">
        <v>3524</v>
      </c>
      <c r="E193" s="0" t="s">
        <v>3182</v>
      </c>
      <c r="F193" s="0" t="s">
        <v>3210</v>
      </c>
      <c r="G193" s="0" t="s">
        <v>3525</v>
      </c>
      <c r="H193" s="0" t="s">
        <v>3182</v>
      </c>
      <c r="I193" s="0" t="s">
        <v>3519</v>
      </c>
    </row>
    <row collapsed="false" customFormat="false" customHeight="false" hidden="false" ht="15" outlineLevel="0" r="194">
      <c r="A194" s="0" t="s">
        <v>3516</v>
      </c>
      <c r="B194" s="0" t="s">
        <v>804</v>
      </c>
      <c r="C194" s="0" t="s">
        <v>1991</v>
      </c>
      <c r="D194" s="0" t="s">
        <v>3526</v>
      </c>
      <c r="E194" s="0" t="s">
        <v>3182</v>
      </c>
      <c r="F194" s="0" t="s">
        <v>3210</v>
      </c>
      <c r="G194" s="0" t="s">
        <v>3527</v>
      </c>
      <c r="H194" s="0" t="s">
        <v>3182</v>
      </c>
      <c r="I194" s="0" t="s">
        <v>3519</v>
      </c>
    </row>
    <row collapsed="false" customFormat="false" customHeight="false" hidden="false" ht="15" outlineLevel="0" r="195">
      <c r="A195" s="0" t="s">
        <v>3516</v>
      </c>
      <c r="B195" s="0" t="s">
        <v>806</v>
      </c>
      <c r="C195" s="0" t="s">
        <v>2006</v>
      </c>
      <c r="D195" s="0" t="s">
        <v>3528</v>
      </c>
      <c r="E195" s="0" t="n">
        <v>151</v>
      </c>
      <c r="F195" s="0" t="s">
        <v>3210</v>
      </c>
      <c r="G195" s="0" t="s">
        <v>3529</v>
      </c>
      <c r="H195" s="0" t="s">
        <v>3182</v>
      </c>
      <c r="I195" s="0" t="s">
        <v>3519</v>
      </c>
    </row>
    <row collapsed="false" customFormat="false" customHeight="false" hidden="false" ht="15" outlineLevel="0" r="196">
      <c r="A196" s="0" t="s">
        <v>3516</v>
      </c>
      <c r="B196" s="0" t="s">
        <v>3530</v>
      </c>
      <c r="C196" s="0" t="s">
        <v>2023</v>
      </c>
      <c r="D196" s="0" t="s">
        <v>2716</v>
      </c>
      <c r="E196" s="0" t="n">
        <v>444</v>
      </c>
      <c r="F196" s="0" t="s">
        <v>2185</v>
      </c>
      <c r="G196" s="0" t="s">
        <v>3531</v>
      </c>
      <c r="H196" s="0" t="s">
        <v>3182</v>
      </c>
      <c r="I196" s="0" t="s">
        <v>3223</v>
      </c>
    </row>
    <row collapsed="false" customFormat="false" customHeight="false" hidden="false" ht="15" outlineLevel="0" r="197">
      <c r="A197" s="0" t="s">
        <v>3516</v>
      </c>
      <c r="B197" s="0" t="s">
        <v>721</v>
      </c>
      <c r="C197" s="0" t="s">
        <v>2042</v>
      </c>
      <c r="D197" s="0" t="s">
        <v>2466</v>
      </c>
      <c r="E197" s="0" t="n">
        <v>258</v>
      </c>
      <c r="F197" s="0" t="s">
        <v>2185</v>
      </c>
      <c r="G197" s="0" t="s">
        <v>3532</v>
      </c>
      <c r="H197" s="0" t="s">
        <v>3182</v>
      </c>
      <c r="I197" s="0" t="s">
        <v>3223</v>
      </c>
    </row>
    <row collapsed="false" customFormat="false" customHeight="false" hidden="false" ht="15" outlineLevel="0" r="198">
      <c r="A198" s="0" t="s">
        <v>3516</v>
      </c>
      <c r="B198" s="0" t="s">
        <v>655</v>
      </c>
      <c r="C198" s="0" t="s">
        <v>2049</v>
      </c>
      <c r="D198" s="0" t="s">
        <v>3533</v>
      </c>
      <c r="E198" s="0" t="s">
        <v>3182</v>
      </c>
      <c r="F198" s="0" t="s">
        <v>2185</v>
      </c>
      <c r="G198" s="0" t="s">
        <v>3534</v>
      </c>
      <c r="H198" s="0" t="s">
        <v>3182</v>
      </c>
      <c r="I198" s="0" t="s">
        <v>3228</v>
      </c>
    </row>
    <row collapsed="false" customFormat="false" customHeight="false" hidden="false" ht="15" outlineLevel="0" r="199">
      <c r="A199" s="0" t="s">
        <v>3516</v>
      </c>
      <c r="B199" s="0" t="s">
        <v>3535</v>
      </c>
      <c r="C199" s="0" t="s">
        <v>2059</v>
      </c>
      <c r="D199" s="0" t="s">
        <v>1066</v>
      </c>
      <c r="E199" s="0" t="n">
        <v>538</v>
      </c>
      <c r="F199" s="0" t="s">
        <v>2185</v>
      </c>
      <c r="G199" s="0" t="s">
        <v>3536</v>
      </c>
      <c r="H199" s="0" t="s">
        <v>3182</v>
      </c>
      <c r="I199" s="0" t="s">
        <v>3200</v>
      </c>
    </row>
    <row collapsed="false" customFormat="false" customHeight="false" hidden="false" ht="15" outlineLevel="0" r="200">
      <c r="A200" s="0" t="s">
        <v>3516</v>
      </c>
      <c r="B200" s="0" t="s">
        <v>662</v>
      </c>
      <c r="C200" s="0" t="s">
        <v>2063</v>
      </c>
      <c r="D200" s="0" t="s">
        <v>3537</v>
      </c>
      <c r="E200" s="0" t="n">
        <v>2780</v>
      </c>
      <c r="F200" s="0" t="s">
        <v>2185</v>
      </c>
      <c r="G200" s="0" t="s">
        <v>3538</v>
      </c>
      <c r="H200" s="0" t="s">
        <v>3182</v>
      </c>
      <c r="I200" s="0" t="s">
        <v>3228</v>
      </c>
    </row>
    <row collapsed="false" customFormat="false" customHeight="false" hidden="false" ht="15" outlineLevel="0" r="201">
      <c r="A201" s="0" t="s">
        <v>3516</v>
      </c>
      <c r="B201" s="0" t="s">
        <v>665</v>
      </c>
      <c r="C201" s="0" t="s">
        <v>2065</v>
      </c>
      <c r="D201" s="0" t="s">
        <v>3539</v>
      </c>
      <c r="E201" s="0" t="n">
        <v>549</v>
      </c>
      <c r="F201" s="0" t="s">
        <v>2185</v>
      </c>
      <c r="G201" s="0" t="s">
        <v>3540</v>
      </c>
      <c r="H201" s="0" t="s">
        <v>3182</v>
      </c>
      <c r="I201" s="0" t="s">
        <v>3228</v>
      </c>
    </row>
    <row collapsed="false" customFormat="false" customHeight="false" hidden="false" ht="15" outlineLevel="0" r="202">
      <c r="A202" s="0" t="s">
        <v>3516</v>
      </c>
      <c r="B202" s="0" t="s">
        <v>793</v>
      </c>
      <c r="C202" s="0" t="s">
        <v>2070</v>
      </c>
      <c r="D202" s="0" t="s">
        <v>3541</v>
      </c>
      <c r="E202" s="0" t="n">
        <v>1344</v>
      </c>
      <c r="F202" s="0" t="s">
        <v>2185</v>
      </c>
      <c r="G202" s="0" t="s">
        <v>3542</v>
      </c>
      <c r="H202" s="0" t="s">
        <v>3182</v>
      </c>
      <c r="I202" s="0" t="s">
        <v>3228</v>
      </c>
    </row>
    <row collapsed="false" customFormat="false" customHeight="false" hidden="false" ht="15" outlineLevel="0" r="203">
      <c r="A203" s="0" t="s">
        <v>3516</v>
      </c>
      <c r="B203" s="0" t="s">
        <v>635</v>
      </c>
      <c r="C203" s="0" t="s">
        <v>2072</v>
      </c>
      <c r="D203" s="0" t="s">
        <v>3543</v>
      </c>
      <c r="E203" s="0" t="s">
        <v>3182</v>
      </c>
      <c r="F203" s="0" t="s">
        <v>2185</v>
      </c>
      <c r="G203" s="0" t="s">
        <v>3544</v>
      </c>
      <c r="H203" s="0" t="s">
        <v>3182</v>
      </c>
      <c r="I203" s="0" t="s">
        <v>3223</v>
      </c>
    </row>
    <row collapsed="false" customFormat="false" customHeight="false" hidden="false" ht="15" outlineLevel="0" r="204">
      <c r="A204" s="0" t="s">
        <v>3516</v>
      </c>
      <c r="B204" s="0" t="s">
        <v>1861</v>
      </c>
      <c r="C204" s="0" t="s">
        <v>3545</v>
      </c>
      <c r="D204" s="0" t="s">
        <v>3255</v>
      </c>
      <c r="E204" s="0" t="n">
        <v>443</v>
      </c>
      <c r="F204" s="0" t="s">
        <v>2185</v>
      </c>
      <c r="G204" s="0" t="s">
        <v>3546</v>
      </c>
      <c r="H204" s="0" t="s">
        <v>3182</v>
      </c>
      <c r="I204" s="0" t="s">
        <v>3228</v>
      </c>
    </row>
    <row collapsed="false" customFormat="false" customHeight="false" hidden="false" ht="15" outlineLevel="0" r="205">
      <c r="A205" s="0" t="s">
        <v>3516</v>
      </c>
      <c r="B205" s="0" t="s">
        <v>3547</v>
      </c>
      <c r="C205" s="0" t="s">
        <v>2124</v>
      </c>
      <c r="D205" s="0" t="s">
        <v>3548</v>
      </c>
      <c r="E205" s="0" t="n">
        <v>998</v>
      </c>
      <c r="F205" s="0" t="s">
        <v>2185</v>
      </c>
      <c r="G205" s="0" t="s">
        <v>3549</v>
      </c>
      <c r="H205" s="0" t="s">
        <v>3182</v>
      </c>
      <c r="I205" s="0" t="s">
        <v>3228</v>
      </c>
    </row>
    <row collapsed="false" customFormat="false" customHeight="false" hidden="false" ht="15" outlineLevel="0" r="206">
      <c r="A206" s="0" t="s">
        <v>3516</v>
      </c>
      <c r="B206" s="0" t="s">
        <v>698</v>
      </c>
      <c r="C206" s="0" t="s">
        <v>2131</v>
      </c>
      <c r="D206" s="0" t="s">
        <v>3456</v>
      </c>
      <c r="E206" s="0" t="n">
        <v>634</v>
      </c>
      <c r="F206" s="0" t="s">
        <v>2185</v>
      </c>
      <c r="G206" s="0" t="s">
        <v>3550</v>
      </c>
      <c r="H206" s="0" t="s">
        <v>3182</v>
      </c>
      <c r="I206" s="0" t="s">
        <v>3200</v>
      </c>
    </row>
    <row collapsed="false" customFormat="false" customHeight="false" hidden="false" ht="15" outlineLevel="0" r="207">
      <c r="A207" s="0" t="s">
        <v>3516</v>
      </c>
      <c r="B207" s="0" t="s">
        <v>773</v>
      </c>
      <c r="C207" s="0" t="s">
        <v>3508</v>
      </c>
      <c r="D207" s="0" t="s">
        <v>1058</v>
      </c>
      <c r="E207" s="0" t="n">
        <v>116</v>
      </c>
      <c r="F207" s="0" t="s">
        <v>2185</v>
      </c>
      <c r="G207" s="0" t="s">
        <v>3509</v>
      </c>
      <c r="H207" s="0" t="s">
        <v>3182</v>
      </c>
      <c r="I207" s="0" t="s">
        <v>3228</v>
      </c>
    </row>
    <row collapsed="false" customFormat="false" customHeight="false" hidden="false" ht="15" outlineLevel="0" r="208">
      <c r="A208" s="0" t="s">
        <v>3516</v>
      </c>
      <c r="B208" s="0" t="s">
        <v>745</v>
      </c>
      <c r="C208" s="0" t="s">
        <v>2183</v>
      </c>
      <c r="D208" s="0" t="s">
        <v>3237</v>
      </c>
      <c r="E208" s="0" t="n">
        <v>1663</v>
      </c>
      <c r="F208" s="0" t="s">
        <v>2185</v>
      </c>
      <c r="G208" s="0" t="s">
        <v>3551</v>
      </c>
      <c r="H208" s="0" t="s">
        <v>3182</v>
      </c>
      <c r="I208" s="0" t="s">
        <v>3183</v>
      </c>
    </row>
    <row collapsed="false" customFormat="false" customHeight="false" hidden="false" ht="15" outlineLevel="0" r="209">
      <c r="A209" s="0" t="s">
        <v>3516</v>
      </c>
      <c r="B209" s="0" t="s">
        <v>507</v>
      </c>
      <c r="C209" s="0" t="s">
        <v>2313</v>
      </c>
      <c r="D209" s="0" t="s">
        <v>441</v>
      </c>
      <c r="E209" s="0" t="n">
        <v>866</v>
      </c>
      <c r="F209" s="0" t="s">
        <v>3210</v>
      </c>
      <c r="G209" s="0" t="s">
        <v>3552</v>
      </c>
      <c r="H209" s="0" t="s">
        <v>3182</v>
      </c>
      <c r="I209" s="0" t="s">
        <v>3183</v>
      </c>
    </row>
    <row collapsed="false" customFormat="false" customHeight="false" hidden="false" ht="15" outlineLevel="0" r="210">
      <c r="A210" s="0" t="s">
        <v>3516</v>
      </c>
      <c r="B210" s="0" t="s">
        <v>818</v>
      </c>
      <c r="C210" s="0" t="s">
        <v>2317</v>
      </c>
      <c r="D210" s="0" t="s">
        <v>3553</v>
      </c>
      <c r="E210" s="0" t="n">
        <v>544</v>
      </c>
      <c r="F210" s="0" t="s">
        <v>3210</v>
      </c>
      <c r="G210" s="0" t="s">
        <v>3554</v>
      </c>
      <c r="H210" s="0" t="s">
        <v>3182</v>
      </c>
      <c r="I210" s="0" t="s">
        <v>3519</v>
      </c>
    </row>
    <row collapsed="false" customFormat="false" customHeight="false" hidden="false" ht="15" outlineLevel="0" r="211">
      <c r="A211" s="0" t="s">
        <v>3516</v>
      </c>
      <c r="B211" s="0" t="s">
        <v>658</v>
      </c>
      <c r="C211" s="0" t="s">
        <v>2330</v>
      </c>
      <c r="D211" s="0" t="s">
        <v>3555</v>
      </c>
      <c r="E211" s="0" t="n">
        <v>1637</v>
      </c>
      <c r="F211" s="0" t="s">
        <v>3210</v>
      </c>
      <c r="G211" s="0" t="s">
        <v>3556</v>
      </c>
      <c r="H211" s="0" t="s">
        <v>3182</v>
      </c>
      <c r="I211" s="0" t="s">
        <v>3183</v>
      </c>
    </row>
    <row collapsed="false" customFormat="false" customHeight="false" hidden="false" ht="15" outlineLevel="0" r="212">
      <c r="A212" s="0" t="s">
        <v>3516</v>
      </c>
      <c r="B212" s="0" t="s">
        <v>496</v>
      </c>
      <c r="C212" s="0" t="s">
        <v>2332</v>
      </c>
      <c r="D212" s="0" t="s">
        <v>3557</v>
      </c>
      <c r="E212" s="0" t="n">
        <v>368</v>
      </c>
      <c r="F212" s="0" t="s">
        <v>3210</v>
      </c>
      <c r="G212" s="0" t="s">
        <v>3558</v>
      </c>
      <c r="H212" s="0" t="s">
        <v>3182</v>
      </c>
      <c r="I212" s="0" t="s">
        <v>3200</v>
      </c>
    </row>
    <row collapsed="false" customFormat="false" customHeight="false" hidden="false" ht="15" outlineLevel="0" r="213">
      <c r="A213" s="0" t="s">
        <v>3516</v>
      </c>
      <c r="B213" s="0" t="s">
        <v>593</v>
      </c>
      <c r="C213" s="0" t="s">
        <v>2341</v>
      </c>
      <c r="D213" s="0" t="s">
        <v>3559</v>
      </c>
      <c r="E213" s="0" t="n">
        <v>539</v>
      </c>
      <c r="F213" s="0" t="s">
        <v>3210</v>
      </c>
      <c r="G213" s="0" t="s">
        <v>3560</v>
      </c>
      <c r="H213" s="0" t="s">
        <v>3182</v>
      </c>
      <c r="I213" s="0" t="s">
        <v>3519</v>
      </c>
    </row>
    <row collapsed="false" customFormat="false" customHeight="false" hidden="false" ht="15" outlineLevel="0" r="214">
      <c r="A214" s="0" t="s">
        <v>3516</v>
      </c>
      <c r="B214" s="0" t="s">
        <v>695</v>
      </c>
      <c r="C214" s="0" t="s">
        <v>2032</v>
      </c>
      <c r="D214" s="0" t="s">
        <v>3561</v>
      </c>
      <c r="E214" s="0" t="s">
        <v>3182</v>
      </c>
      <c r="F214" s="0" t="s">
        <v>2185</v>
      </c>
      <c r="G214" s="0" t="s">
        <v>3562</v>
      </c>
      <c r="H214" s="0" t="s">
        <v>3182</v>
      </c>
      <c r="I214" s="0" t="s">
        <v>3183</v>
      </c>
    </row>
    <row collapsed="false" customFormat="false" customHeight="false" hidden="false" ht="15" outlineLevel="0" r="215">
      <c r="A215" s="0" t="s">
        <v>3516</v>
      </c>
      <c r="B215" s="0" t="s">
        <v>692</v>
      </c>
      <c r="C215" s="0" t="s">
        <v>2358</v>
      </c>
      <c r="D215" s="0" t="s">
        <v>3563</v>
      </c>
      <c r="E215" s="0" t="n">
        <v>629</v>
      </c>
      <c r="F215" s="0" t="s">
        <v>2185</v>
      </c>
      <c r="G215" s="0" t="s">
        <v>3564</v>
      </c>
      <c r="H215" s="0" t="s">
        <v>3182</v>
      </c>
      <c r="I215" s="0" t="s">
        <v>3183</v>
      </c>
    </row>
    <row collapsed="false" customFormat="false" customHeight="false" hidden="false" ht="15" outlineLevel="0" r="216">
      <c r="A216" s="0" t="s">
        <v>3516</v>
      </c>
      <c r="B216" s="0" t="s">
        <v>609</v>
      </c>
      <c r="C216" s="0" t="s">
        <v>2070</v>
      </c>
      <c r="D216" s="0" t="s">
        <v>3565</v>
      </c>
      <c r="E216" s="0" t="n">
        <v>1746</v>
      </c>
      <c r="F216" s="0" t="s">
        <v>2185</v>
      </c>
      <c r="G216" s="0" t="s">
        <v>3542</v>
      </c>
      <c r="H216" s="0" t="s">
        <v>3182</v>
      </c>
      <c r="I216" s="0" t="s">
        <v>3183</v>
      </c>
    </row>
    <row collapsed="false" customFormat="false" customHeight="false" hidden="false" ht="15" outlineLevel="0" r="217">
      <c r="A217" s="0" t="s">
        <v>3516</v>
      </c>
      <c r="B217" s="0" t="s">
        <v>690</v>
      </c>
      <c r="C217" s="0" t="s">
        <v>2371</v>
      </c>
      <c r="D217" s="0" t="s">
        <v>3566</v>
      </c>
      <c r="E217" s="0" t="n">
        <v>574</v>
      </c>
      <c r="F217" s="0" t="s">
        <v>2185</v>
      </c>
      <c r="G217" s="0" t="s">
        <v>3567</v>
      </c>
      <c r="H217" s="0" t="s">
        <v>3182</v>
      </c>
      <c r="I217" s="0" t="s">
        <v>3228</v>
      </c>
    </row>
    <row collapsed="false" customFormat="false" customHeight="false" hidden="false" ht="15" outlineLevel="0" r="218">
      <c r="A218" s="0" t="s">
        <v>3516</v>
      </c>
      <c r="B218" s="0" t="s">
        <v>575</v>
      </c>
      <c r="C218" s="0" t="s">
        <v>2396</v>
      </c>
      <c r="D218" s="0" t="s">
        <v>1690</v>
      </c>
      <c r="E218" s="0" t="n">
        <v>305</v>
      </c>
      <c r="F218" s="0" t="s">
        <v>3210</v>
      </c>
      <c r="G218" s="0" t="s">
        <v>3568</v>
      </c>
      <c r="H218" s="0" t="s">
        <v>3182</v>
      </c>
      <c r="I218" s="0" t="s">
        <v>3183</v>
      </c>
    </row>
    <row collapsed="false" customFormat="false" customHeight="false" hidden="false" ht="15" outlineLevel="0" r="219">
      <c r="A219" s="0" t="s">
        <v>3516</v>
      </c>
      <c r="B219" s="0" t="s">
        <v>683</v>
      </c>
      <c r="C219" s="0" t="s">
        <v>2074</v>
      </c>
      <c r="D219" s="0" t="s">
        <v>3569</v>
      </c>
      <c r="E219" s="0" t="n">
        <v>1195</v>
      </c>
      <c r="F219" s="0" t="s">
        <v>2185</v>
      </c>
      <c r="G219" s="0" t="s">
        <v>3501</v>
      </c>
      <c r="H219" s="0" t="s">
        <v>3182</v>
      </c>
      <c r="I219" s="0" t="s">
        <v>3183</v>
      </c>
    </row>
    <row collapsed="false" customFormat="false" customHeight="false" hidden="false" ht="15" outlineLevel="0" r="220">
      <c r="A220" s="0" t="s">
        <v>3516</v>
      </c>
      <c r="B220" s="0" t="s">
        <v>718</v>
      </c>
      <c r="C220" s="0" t="s">
        <v>2421</v>
      </c>
      <c r="D220" s="0" t="s">
        <v>3570</v>
      </c>
      <c r="E220" s="0" t="n">
        <v>729</v>
      </c>
      <c r="F220" s="0" t="s">
        <v>2185</v>
      </c>
      <c r="G220" s="0" t="s">
        <v>3571</v>
      </c>
      <c r="H220" s="0" t="s">
        <v>3182</v>
      </c>
      <c r="I220" s="0" t="s">
        <v>3200</v>
      </c>
    </row>
    <row collapsed="false" customFormat="false" customHeight="false" hidden="false" ht="15" outlineLevel="0" r="221">
      <c r="A221" s="0" t="s">
        <v>3516</v>
      </c>
      <c r="B221" s="0" t="s">
        <v>488</v>
      </c>
      <c r="C221" s="0" t="s">
        <v>2520</v>
      </c>
      <c r="D221" s="0" t="s">
        <v>3572</v>
      </c>
      <c r="E221" s="0" t="n">
        <v>385</v>
      </c>
      <c r="F221" s="0" t="s">
        <v>3210</v>
      </c>
      <c r="G221" s="0" t="s">
        <v>3573</v>
      </c>
      <c r="H221" s="0" t="s">
        <v>3182</v>
      </c>
      <c r="I221" s="0" t="s">
        <v>3200</v>
      </c>
    </row>
    <row collapsed="false" customFormat="false" customHeight="false" hidden="false" ht="15" outlineLevel="0" r="222">
      <c r="A222" s="0" t="s">
        <v>3516</v>
      </c>
      <c r="B222" s="0" t="s">
        <v>546</v>
      </c>
      <c r="C222" s="0" t="s">
        <v>2520</v>
      </c>
      <c r="D222" s="0" t="s">
        <v>3574</v>
      </c>
      <c r="E222" s="0" t="n">
        <v>1360</v>
      </c>
      <c r="F222" s="0" t="s">
        <v>3210</v>
      </c>
      <c r="G222" s="0" t="s">
        <v>3573</v>
      </c>
      <c r="H222" s="0" t="s">
        <v>3182</v>
      </c>
      <c r="I222" s="0" t="s">
        <v>3183</v>
      </c>
    </row>
    <row collapsed="false" customFormat="false" customHeight="false" hidden="false" ht="15" outlineLevel="0" r="223">
      <c r="A223" s="0" t="s">
        <v>3516</v>
      </c>
      <c r="B223" s="0" t="s">
        <v>616</v>
      </c>
      <c r="C223" s="0" t="s">
        <v>2642</v>
      </c>
      <c r="D223" s="0" t="s">
        <v>1096</v>
      </c>
      <c r="E223" s="0" t="n">
        <v>181</v>
      </c>
      <c r="F223" s="0" t="s">
        <v>3210</v>
      </c>
      <c r="G223" s="0" t="s">
        <v>3575</v>
      </c>
      <c r="H223" s="0" t="s">
        <v>3182</v>
      </c>
      <c r="I223" s="0" t="s">
        <v>3183</v>
      </c>
    </row>
    <row collapsed="false" customFormat="false" customHeight="false" hidden="false" ht="15" outlineLevel="0" r="224">
      <c r="A224" s="0" t="s">
        <v>3516</v>
      </c>
      <c r="B224" s="0" t="s">
        <v>518</v>
      </c>
      <c r="C224" s="0" t="s">
        <v>2074</v>
      </c>
      <c r="D224" s="0" t="s">
        <v>3576</v>
      </c>
      <c r="E224" s="0" t="n">
        <v>1660</v>
      </c>
      <c r="F224" s="0" t="s">
        <v>2185</v>
      </c>
      <c r="G224" s="0" t="s">
        <v>3501</v>
      </c>
      <c r="H224" s="0" t="s">
        <v>3182</v>
      </c>
      <c r="I224" s="0" t="s">
        <v>3183</v>
      </c>
    </row>
    <row collapsed="false" customFormat="false" customHeight="false" hidden="false" ht="15" outlineLevel="0" r="225">
      <c r="A225" s="0" t="s">
        <v>3516</v>
      </c>
      <c r="B225" s="0" t="s">
        <v>798</v>
      </c>
      <c r="C225" s="0" t="s">
        <v>2716</v>
      </c>
      <c r="D225" s="0" t="s">
        <v>3577</v>
      </c>
      <c r="E225" s="0" t="n">
        <v>164</v>
      </c>
      <c r="F225" s="0" t="s">
        <v>3210</v>
      </c>
      <c r="G225" s="0" t="s">
        <v>3578</v>
      </c>
      <c r="H225" s="0" t="s">
        <v>3182</v>
      </c>
      <c r="I225" s="0" t="s">
        <v>3183</v>
      </c>
    </row>
    <row collapsed="false" customFormat="false" customHeight="false" hidden="false" ht="15" outlineLevel="0" r="226">
      <c r="A226" s="0" t="s">
        <v>3516</v>
      </c>
      <c r="B226" s="0" t="s">
        <v>578</v>
      </c>
      <c r="C226" s="0" t="s">
        <v>2718</v>
      </c>
      <c r="D226" s="0" t="s">
        <v>3237</v>
      </c>
      <c r="E226" s="0" t="n">
        <v>1247</v>
      </c>
      <c r="F226" s="0" t="s">
        <v>3210</v>
      </c>
      <c r="G226" s="0" t="s">
        <v>3579</v>
      </c>
      <c r="H226" s="0" t="s">
        <v>3182</v>
      </c>
      <c r="I226" s="0" t="s">
        <v>3183</v>
      </c>
    </row>
    <row collapsed="false" customFormat="false" customHeight="false" hidden="false" ht="15" outlineLevel="0" r="227">
      <c r="A227" s="0" t="s">
        <v>3516</v>
      </c>
      <c r="B227" s="0" t="s">
        <v>525</v>
      </c>
      <c r="C227" s="0" t="s">
        <v>2531</v>
      </c>
      <c r="D227" s="0" t="s">
        <v>1096</v>
      </c>
      <c r="E227" s="0" t="n">
        <v>831</v>
      </c>
      <c r="F227" s="0" t="s">
        <v>3210</v>
      </c>
      <c r="G227" s="0" t="s">
        <v>3580</v>
      </c>
      <c r="H227" s="0" t="s">
        <v>3182</v>
      </c>
      <c r="I227" s="0" t="s">
        <v>3183</v>
      </c>
    </row>
    <row collapsed="false" customFormat="false" customHeight="false" hidden="false" ht="15" outlineLevel="0" r="228">
      <c r="A228" s="0" t="s">
        <v>3516</v>
      </c>
      <c r="B228" s="0" t="s">
        <v>675</v>
      </c>
      <c r="C228" s="0" t="s">
        <v>2187</v>
      </c>
      <c r="D228" s="0" t="s">
        <v>1300</v>
      </c>
      <c r="E228" s="0" t="n">
        <v>165</v>
      </c>
      <c r="F228" s="0" t="s">
        <v>2185</v>
      </c>
      <c r="G228" s="0" t="s">
        <v>3581</v>
      </c>
      <c r="H228" s="0" t="s">
        <v>3182</v>
      </c>
      <c r="I228" s="0" t="s">
        <v>3183</v>
      </c>
    </row>
    <row collapsed="false" customFormat="false" customHeight="false" hidden="false" ht="15" outlineLevel="0" r="229">
      <c r="A229" s="0" t="s">
        <v>3516</v>
      </c>
      <c r="B229" s="0" t="s">
        <v>604</v>
      </c>
      <c r="C229" s="0" t="s">
        <v>2839</v>
      </c>
      <c r="D229" s="0" t="s">
        <v>3476</v>
      </c>
      <c r="E229" s="0" t="n">
        <v>339</v>
      </c>
      <c r="F229" s="0" t="s">
        <v>2185</v>
      </c>
      <c r="G229" s="0" t="s">
        <v>3582</v>
      </c>
      <c r="H229" s="0" t="s">
        <v>3182</v>
      </c>
      <c r="I229" s="0" t="s">
        <v>3200</v>
      </c>
    </row>
    <row collapsed="false" customFormat="false" customHeight="false" hidden="false" ht="15" outlineLevel="0" r="230">
      <c r="A230" s="0" t="s">
        <v>3516</v>
      </c>
      <c r="B230" s="0" t="s">
        <v>586</v>
      </c>
      <c r="C230" s="0" t="s">
        <v>2234</v>
      </c>
      <c r="D230" s="0" t="s">
        <v>3583</v>
      </c>
      <c r="E230" s="0" t="n">
        <v>801</v>
      </c>
      <c r="F230" s="0" t="s">
        <v>2185</v>
      </c>
      <c r="G230" s="0" t="s">
        <v>3584</v>
      </c>
      <c r="H230" s="0" t="s">
        <v>3182</v>
      </c>
      <c r="I230" s="0" t="s">
        <v>3223</v>
      </c>
    </row>
    <row collapsed="false" customFormat="false" customHeight="false" hidden="false" ht="15" outlineLevel="0" r="231">
      <c r="A231" s="0" t="s">
        <v>3516</v>
      </c>
      <c r="B231" s="0" t="s">
        <v>656</v>
      </c>
      <c r="C231" s="0" t="s">
        <v>2863</v>
      </c>
      <c r="D231" s="0" t="s">
        <v>3375</v>
      </c>
      <c r="E231" s="0" t="n">
        <v>422</v>
      </c>
      <c r="F231" s="0" t="s">
        <v>2185</v>
      </c>
      <c r="G231" s="0" t="s">
        <v>3585</v>
      </c>
      <c r="H231" s="0" t="s">
        <v>3182</v>
      </c>
      <c r="I231" s="0" t="s">
        <v>3183</v>
      </c>
    </row>
    <row collapsed="false" customFormat="false" customHeight="false" hidden="false" ht="15" outlineLevel="0" r="232">
      <c r="A232" s="0" t="s">
        <v>3516</v>
      </c>
      <c r="B232" s="0" t="s">
        <v>801</v>
      </c>
      <c r="C232" s="0" t="s">
        <v>2063</v>
      </c>
      <c r="D232" s="0" t="s">
        <v>3210</v>
      </c>
      <c r="E232" s="0" t="n">
        <v>2668</v>
      </c>
      <c r="F232" s="0" t="s">
        <v>2185</v>
      </c>
      <c r="G232" s="0" t="s">
        <v>3538</v>
      </c>
      <c r="H232" s="0" t="s">
        <v>3182</v>
      </c>
      <c r="I232" s="0" t="s">
        <v>3183</v>
      </c>
    </row>
    <row collapsed="false" customFormat="false" customHeight="false" hidden="false" ht="15" outlineLevel="0" r="233">
      <c r="A233" s="0" t="s">
        <v>3516</v>
      </c>
      <c r="B233" s="0" t="s">
        <v>672</v>
      </c>
      <c r="C233" s="0" t="s">
        <v>2878</v>
      </c>
      <c r="D233" s="0" t="s">
        <v>3292</v>
      </c>
      <c r="E233" s="0" t="n">
        <v>395</v>
      </c>
      <c r="F233" s="0" t="s">
        <v>2185</v>
      </c>
      <c r="G233" s="0" t="s">
        <v>3586</v>
      </c>
      <c r="H233" s="0" t="s">
        <v>3182</v>
      </c>
      <c r="I233" s="0" t="s">
        <v>3183</v>
      </c>
    </row>
    <row collapsed="false" customFormat="false" customHeight="false" hidden="false" ht="15" outlineLevel="0" r="234">
      <c r="A234" s="0" t="s">
        <v>3516</v>
      </c>
      <c r="B234" s="0" t="s">
        <v>3587</v>
      </c>
      <c r="C234" s="0" t="s">
        <v>3545</v>
      </c>
      <c r="D234" s="0" t="s">
        <v>3588</v>
      </c>
      <c r="E234" s="0" t="n">
        <v>1432</v>
      </c>
      <c r="F234" s="0" t="s">
        <v>2185</v>
      </c>
      <c r="G234" s="0" t="s">
        <v>3546</v>
      </c>
      <c r="H234" s="0" t="s">
        <v>3182</v>
      </c>
      <c r="I234" s="0" t="s">
        <v>3183</v>
      </c>
    </row>
    <row collapsed="false" customFormat="false" customHeight="false" hidden="false" ht="15" outlineLevel="0" r="235">
      <c r="A235" s="0" t="s">
        <v>3516</v>
      </c>
      <c r="B235" s="0" t="s">
        <v>736</v>
      </c>
      <c r="C235" s="0" t="s">
        <v>2234</v>
      </c>
      <c r="D235" s="0" t="s">
        <v>3237</v>
      </c>
      <c r="E235" s="0" t="n">
        <v>541</v>
      </c>
      <c r="F235" s="0" t="s">
        <v>2185</v>
      </c>
      <c r="G235" s="0" t="s">
        <v>3584</v>
      </c>
      <c r="H235" s="0" t="s">
        <v>3182</v>
      </c>
      <c r="I235" s="0" t="s">
        <v>3200</v>
      </c>
    </row>
    <row collapsed="false" customFormat="false" customHeight="false" hidden="false" ht="15" outlineLevel="0" r="236">
      <c r="A236" s="0" t="s">
        <v>3516</v>
      </c>
      <c r="B236" s="0" t="s">
        <v>679</v>
      </c>
      <c r="C236" s="0" t="s">
        <v>2881</v>
      </c>
      <c r="D236" s="0" t="s">
        <v>3589</v>
      </c>
      <c r="E236" s="0" t="n">
        <v>64</v>
      </c>
      <c r="F236" s="0" t="s">
        <v>2185</v>
      </c>
      <c r="G236" s="0" t="s">
        <v>3590</v>
      </c>
      <c r="H236" s="0" t="s">
        <v>3182</v>
      </c>
      <c r="I236" s="0" t="s">
        <v>3183</v>
      </c>
    </row>
    <row collapsed="false" customFormat="false" customHeight="false" hidden="false" ht="15" outlineLevel="0" r="237">
      <c r="A237" s="0" t="s">
        <v>3516</v>
      </c>
      <c r="B237" s="0" t="s">
        <v>709</v>
      </c>
      <c r="C237" s="0" t="s">
        <v>2044</v>
      </c>
      <c r="D237" s="0" t="s">
        <v>3297</v>
      </c>
      <c r="E237" s="0" t="n">
        <v>1441</v>
      </c>
      <c r="F237" s="0" t="s">
        <v>2185</v>
      </c>
      <c r="G237" s="0" t="s">
        <v>3591</v>
      </c>
      <c r="H237" s="0" t="s">
        <v>3182</v>
      </c>
      <c r="I237" s="0" t="s">
        <v>3200</v>
      </c>
    </row>
    <row collapsed="false" customFormat="false" customHeight="false" hidden="false" ht="15" outlineLevel="0" r="238">
      <c r="A238" s="0" t="s">
        <v>3516</v>
      </c>
      <c r="B238" s="0" t="s">
        <v>670</v>
      </c>
      <c r="C238" s="0" t="s">
        <v>2322</v>
      </c>
      <c r="D238" s="0" t="s">
        <v>3592</v>
      </c>
      <c r="E238" s="0" t="n">
        <v>1596</v>
      </c>
      <c r="F238" s="0" t="s">
        <v>3210</v>
      </c>
      <c r="G238" s="0" t="s">
        <v>3593</v>
      </c>
      <c r="H238" s="0" t="s">
        <v>3182</v>
      </c>
      <c r="I238" s="0" t="s">
        <v>3183</v>
      </c>
    </row>
    <row collapsed="false" customFormat="false" customHeight="false" hidden="false" ht="15" outlineLevel="0" r="239">
      <c r="A239" s="0" t="s">
        <v>3516</v>
      </c>
      <c r="B239" s="0" t="s">
        <v>693</v>
      </c>
      <c r="C239" s="0" t="s">
        <v>2059</v>
      </c>
      <c r="D239" s="0" t="s">
        <v>3184</v>
      </c>
      <c r="E239" s="0" t="n">
        <v>29</v>
      </c>
      <c r="F239" s="0" t="s">
        <v>2185</v>
      </c>
      <c r="G239" s="0" t="s">
        <v>3536</v>
      </c>
      <c r="H239" s="0" t="s">
        <v>3182</v>
      </c>
      <c r="I239" s="0" t="s">
        <v>3200</v>
      </c>
    </row>
    <row collapsed="false" customFormat="false" customHeight="false" hidden="false" ht="15" outlineLevel="0" r="240">
      <c r="A240" s="0" t="s">
        <v>3516</v>
      </c>
      <c r="B240" s="0" t="s">
        <v>538</v>
      </c>
      <c r="C240" s="0" t="s">
        <v>2902</v>
      </c>
      <c r="D240" s="0" t="s">
        <v>3368</v>
      </c>
      <c r="E240" s="0" t="n">
        <v>461</v>
      </c>
      <c r="F240" s="0" t="s">
        <v>2185</v>
      </c>
      <c r="G240" s="0" t="s">
        <v>3594</v>
      </c>
      <c r="H240" s="0" t="s">
        <v>3182</v>
      </c>
      <c r="I240" s="0" t="s">
        <v>3183</v>
      </c>
    </row>
    <row collapsed="false" customFormat="false" customHeight="false" hidden="false" ht="15" outlineLevel="0" r="241">
      <c r="A241" s="0" t="s">
        <v>3516</v>
      </c>
      <c r="B241" s="0" t="s">
        <v>587</v>
      </c>
      <c r="C241" s="0" t="s">
        <v>2617</v>
      </c>
      <c r="D241" s="0" t="s">
        <v>3184</v>
      </c>
      <c r="E241" s="0" t="n">
        <v>457</v>
      </c>
      <c r="F241" s="0" t="s">
        <v>2185</v>
      </c>
      <c r="G241" s="0" t="s">
        <v>3595</v>
      </c>
      <c r="H241" s="0" t="s">
        <v>3182</v>
      </c>
      <c r="I241" s="0" t="s">
        <v>3200</v>
      </c>
    </row>
    <row collapsed="false" customFormat="false" customHeight="false" hidden="false" ht="15" outlineLevel="0" r="242">
      <c r="A242" s="0" t="s">
        <v>3516</v>
      </c>
      <c r="B242" s="0" t="s">
        <v>574</v>
      </c>
      <c r="C242" s="0" t="s">
        <v>2074</v>
      </c>
      <c r="D242" s="0" t="s">
        <v>3596</v>
      </c>
      <c r="E242" s="0" t="n">
        <v>870</v>
      </c>
      <c r="F242" s="0" t="s">
        <v>2185</v>
      </c>
      <c r="G242" s="0" t="s">
        <v>3501</v>
      </c>
      <c r="H242" s="0" t="s">
        <v>3182</v>
      </c>
      <c r="I242" s="0" t="s">
        <v>3183</v>
      </c>
    </row>
    <row collapsed="false" customFormat="false" customHeight="false" hidden="false" ht="15" outlineLevel="0" r="243">
      <c r="A243" s="0" t="s">
        <v>3516</v>
      </c>
      <c r="B243" s="0" t="s">
        <v>482</v>
      </c>
      <c r="C243" s="0" t="s">
        <v>2585</v>
      </c>
      <c r="D243" s="0" t="s">
        <v>3597</v>
      </c>
      <c r="E243" s="0" t="s">
        <v>3182</v>
      </c>
      <c r="F243" s="0" t="s">
        <v>2185</v>
      </c>
      <c r="G243" s="0" t="s">
        <v>3598</v>
      </c>
      <c r="H243" s="0" t="s">
        <v>3182</v>
      </c>
      <c r="I243" s="0" t="s">
        <v>3183</v>
      </c>
    </row>
    <row collapsed="false" customFormat="false" customHeight="false" hidden="false" ht="15" outlineLevel="0" r="244">
      <c r="A244" s="0" t="s">
        <v>3516</v>
      </c>
      <c r="B244" s="0" t="s">
        <v>483</v>
      </c>
      <c r="C244" s="0" t="s">
        <v>2121</v>
      </c>
      <c r="D244" s="0" t="s">
        <v>3599</v>
      </c>
      <c r="E244" s="0" t="n">
        <v>1889</v>
      </c>
      <c r="F244" s="0" t="s">
        <v>2185</v>
      </c>
      <c r="G244" s="0" t="s">
        <v>3600</v>
      </c>
      <c r="H244" s="0" t="s">
        <v>3182</v>
      </c>
      <c r="I244" s="0" t="s">
        <v>3183</v>
      </c>
    </row>
    <row collapsed="false" customFormat="false" customHeight="false" hidden="false" ht="15" outlineLevel="0" r="245">
      <c r="A245" s="0" t="s">
        <v>3516</v>
      </c>
      <c r="B245" s="0" t="s">
        <v>1864</v>
      </c>
      <c r="C245" s="0" t="s">
        <v>1991</v>
      </c>
      <c r="D245" s="0" t="s">
        <v>2888</v>
      </c>
      <c r="E245" s="0" t="n">
        <v>1094</v>
      </c>
      <c r="F245" s="0" t="s">
        <v>3210</v>
      </c>
      <c r="G245" s="0" t="s">
        <v>3527</v>
      </c>
      <c r="H245" s="0" t="s">
        <v>3182</v>
      </c>
      <c r="I245" s="0" t="s">
        <v>3200</v>
      </c>
    </row>
    <row collapsed="false" customFormat="false" customHeight="false" hidden="false" ht="15" outlineLevel="0" r="246">
      <c r="A246" s="0" t="s">
        <v>3601</v>
      </c>
      <c r="B246" s="0" t="s">
        <v>769</v>
      </c>
      <c r="C246" s="0" t="s">
        <v>1932</v>
      </c>
      <c r="D246" s="0" t="s">
        <v>3602</v>
      </c>
      <c r="E246" s="0" t="s">
        <v>3182</v>
      </c>
      <c r="F246" s="0" t="s">
        <v>3210</v>
      </c>
      <c r="G246" s="0" t="s">
        <v>3603</v>
      </c>
      <c r="H246" s="0" t="s">
        <v>3182</v>
      </c>
      <c r="I246" s="0" t="s">
        <v>3519</v>
      </c>
    </row>
    <row collapsed="false" customFormat="false" customHeight="false" hidden="false" ht="15" outlineLevel="0" r="247">
      <c r="A247" s="0" t="s">
        <v>3601</v>
      </c>
      <c r="B247" s="0" t="s">
        <v>3604</v>
      </c>
      <c r="C247" s="0" t="s">
        <v>1937</v>
      </c>
      <c r="D247" s="0" t="s">
        <v>3605</v>
      </c>
      <c r="E247" s="0" t="s">
        <v>3182</v>
      </c>
      <c r="F247" s="0" t="s">
        <v>3210</v>
      </c>
      <c r="G247" s="0" t="s">
        <v>3606</v>
      </c>
      <c r="H247" s="0" t="s">
        <v>3182</v>
      </c>
      <c r="I247" s="0" t="s">
        <v>3442</v>
      </c>
    </row>
    <row collapsed="false" customFormat="false" customHeight="false" hidden="false" ht="15" outlineLevel="0" r="248">
      <c r="A248" s="0" t="s">
        <v>3601</v>
      </c>
      <c r="B248" s="0" t="s">
        <v>807</v>
      </c>
      <c r="C248" s="0" t="s">
        <v>1948</v>
      </c>
      <c r="D248" s="0" t="s">
        <v>3607</v>
      </c>
      <c r="E248" s="0" t="s">
        <v>3182</v>
      </c>
      <c r="F248" s="0" t="s">
        <v>3210</v>
      </c>
      <c r="G248" s="0" t="s">
        <v>3608</v>
      </c>
      <c r="H248" s="0" t="s">
        <v>3182</v>
      </c>
      <c r="I248" s="0" t="s">
        <v>3519</v>
      </c>
    </row>
    <row collapsed="false" customFormat="false" customHeight="false" hidden="false" ht="15" outlineLevel="0" r="249">
      <c r="A249" s="0" t="s">
        <v>3601</v>
      </c>
      <c r="B249" s="0" t="s">
        <v>789</v>
      </c>
      <c r="C249" s="0" t="s">
        <v>1953</v>
      </c>
      <c r="D249" s="0" t="s">
        <v>3609</v>
      </c>
      <c r="E249" s="0" t="s">
        <v>3182</v>
      </c>
      <c r="F249" s="0" t="s">
        <v>3210</v>
      </c>
      <c r="G249" s="0" t="s">
        <v>3610</v>
      </c>
      <c r="H249" s="0" t="s">
        <v>3182</v>
      </c>
      <c r="I249" s="0" t="s">
        <v>3519</v>
      </c>
    </row>
    <row collapsed="false" customFormat="false" customHeight="false" hidden="false" ht="15" outlineLevel="0" r="250">
      <c r="A250" s="0" t="s">
        <v>3601</v>
      </c>
      <c r="B250" s="0" t="s">
        <v>3611</v>
      </c>
      <c r="C250" s="0" t="s">
        <v>1971</v>
      </c>
      <c r="D250" s="0" t="s">
        <v>3555</v>
      </c>
      <c r="E250" s="0" t="n">
        <v>21</v>
      </c>
      <c r="F250" s="0" t="s">
        <v>3210</v>
      </c>
      <c r="G250" s="0" t="s">
        <v>3612</v>
      </c>
      <c r="H250" s="0" t="s">
        <v>3182</v>
      </c>
      <c r="I250" s="0" t="s">
        <v>3442</v>
      </c>
    </row>
    <row collapsed="false" customFormat="false" customHeight="false" hidden="false" ht="15" outlineLevel="0" r="251">
      <c r="A251" s="0" t="s">
        <v>3601</v>
      </c>
      <c r="B251" s="0" t="s">
        <v>617</v>
      </c>
      <c r="C251" s="0" t="s">
        <v>1979</v>
      </c>
      <c r="D251" s="0" t="s">
        <v>3613</v>
      </c>
      <c r="E251" s="0" t="s">
        <v>3182</v>
      </c>
      <c r="F251" s="0" t="s">
        <v>3210</v>
      </c>
      <c r="G251" s="0" t="s">
        <v>3614</v>
      </c>
      <c r="H251" s="0" t="s">
        <v>3182</v>
      </c>
      <c r="I251" s="0" t="s">
        <v>3442</v>
      </c>
    </row>
    <row collapsed="false" customFormat="false" customHeight="false" hidden="false" ht="15" outlineLevel="0" r="252">
      <c r="A252" s="0" t="s">
        <v>3601</v>
      </c>
      <c r="B252" s="0" t="s">
        <v>761</v>
      </c>
      <c r="C252" s="0" t="s">
        <v>2029</v>
      </c>
      <c r="D252" s="0" t="s">
        <v>3548</v>
      </c>
      <c r="E252" s="0" t="n">
        <v>1046</v>
      </c>
      <c r="F252" s="0" t="s">
        <v>2185</v>
      </c>
      <c r="G252" s="0" t="s">
        <v>3615</v>
      </c>
      <c r="H252" s="0" t="s">
        <v>3182</v>
      </c>
      <c r="I252" s="0" t="s">
        <v>3228</v>
      </c>
    </row>
    <row collapsed="false" customFormat="false" customHeight="false" hidden="false" ht="15" outlineLevel="0" r="253">
      <c r="A253" s="0" t="s">
        <v>3601</v>
      </c>
      <c r="B253" s="0" t="s">
        <v>705</v>
      </c>
      <c r="C253" s="0" t="s">
        <v>2034</v>
      </c>
      <c r="D253" s="0" t="s">
        <v>3616</v>
      </c>
      <c r="E253" s="0" t="n">
        <v>820</v>
      </c>
      <c r="F253" s="0" t="s">
        <v>2185</v>
      </c>
      <c r="G253" s="0" t="s">
        <v>3617</v>
      </c>
      <c r="H253" s="0" t="s">
        <v>3618</v>
      </c>
      <c r="I253" s="0" t="s">
        <v>3228</v>
      </c>
    </row>
    <row collapsed="false" customFormat="false" customHeight="false" hidden="false" ht="15" outlineLevel="0" r="254">
      <c r="A254" s="0" t="s">
        <v>3601</v>
      </c>
      <c r="B254" s="0" t="s">
        <v>799</v>
      </c>
      <c r="C254" s="0" t="s">
        <v>2036</v>
      </c>
      <c r="D254" s="0" t="s">
        <v>3619</v>
      </c>
      <c r="E254" s="0" t="n">
        <v>1846</v>
      </c>
      <c r="F254" s="0" t="s">
        <v>2452</v>
      </c>
      <c r="G254" s="0" t="s">
        <v>3620</v>
      </c>
      <c r="H254" s="0" t="s">
        <v>3182</v>
      </c>
      <c r="I254" s="0" t="s">
        <v>3183</v>
      </c>
    </row>
    <row collapsed="false" customFormat="false" customHeight="false" hidden="false" ht="15" outlineLevel="0" r="255">
      <c r="A255" s="0" t="s">
        <v>3601</v>
      </c>
      <c r="B255" s="0" t="s">
        <v>741</v>
      </c>
      <c r="C255" s="0" t="s">
        <v>2038</v>
      </c>
      <c r="D255" s="0" t="s">
        <v>3621</v>
      </c>
      <c r="E255" s="0" t="n">
        <v>566</v>
      </c>
      <c r="F255" s="0" t="s">
        <v>2185</v>
      </c>
      <c r="G255" s="0" t="s">
        <v>3622</v>
      </c>
      <c r="H255" s="0" t="s">
        <v>3182</v>
      </c>
      <c r="I255" s="0" t="s">
        <v>3228</v>
      </c>
    </row>
    <row collapsed="false" customFormat="false" customHeight="false" hidden="false" ht="15" outlineLevel="0" r="256">
      <c r="A256" s="0" t="s">
        <v>3601</v>
      </c>
      <c r="B256" s="0" t="s">
        <v>707</v>
      </c>
      <c r="C256" s="0" t="s">
        <v>2044</v>
      </c>
      <c r="D256" s="0" t="s">
        <v>1066</v>
      </c>
      <c r="E256" s="0" t="n">
        <v>1178</v>
      </c>
      <c r="F256" s="0" t="s">
        <v>2185</v>
      </c>
      <c r="G256" s="0" t="s">
        <v>3591</v>
      </c>
      <c r="H256" s="0" t="s">
        <v>3182</v>
      </c>
      <c r="I256" s="0" t="s">
        <v>3200</v>
      </c>
    </row>
    <row collapsed="false" customFormat="false" customHeight="false" hidden="false" ht="15" outlineLevel="0" r="257">
      <c r="A257" s="0" t="s">
        <v>3601</v>
      </c>
      <c r="B257" s="0" t="s">
        <v>3623</v>
      </c>
      <c r="C257" s="0" t="s">
        <v>2088</v>
      </c>
      <c r="D257" s="0" t="s">
        <v>1349</v>
      </c>
      <c r="E257" s="0" t="n">
        <v>1288</v>
      </c>
      <c r="F257" s="0" t="s">
        <v>2185</v>
      </c>
      <c r="G257" s="0" t="s">
        <v>3624</v>
      </c>
      <c r="H257" s="0" t="s">
        <v>3182</v>
      </c>
      <c r="I257" s="0" t="s">
        <v>3228</v>
      </c>
    </row>
    <row collapsed="false" customFormat="false" customHeight="false" hidden="false" ht="15" outlineLevel="0" r="258">
      <c r="A258" s="0" t="s">
        <v>3601</v>
      </c>
      <c r="B258" s="0" t="s">
        <v>653</v>
      </c>
      <c r="C258" s="0" t="s">
        <v>3625</v>
      </c>
      <c r="D258" s="0" t="s">
        <v>3626</v>
      </c>
      <c r="E258" s="0" t="s">
        <v>3182</v>
      </c>
      <c r="F258" s="0" t="s">
        <v>2185</v>
      </c>
      <c r="G258" s="0" t="s">
        <v>3627</v>
      </c>
      <c r="H258" s="0" t="s">
        <v>3182</v>
      </c>
      <c r="I258" s="0" t="s">
        <v>3273</v>
      </c>
    </row>
    <row collapsed="false" customFormat="false" customHeight="false" hidden="false" ht="15" outlineLevel="0" r="259">
      <c r="A259" s="0" t="s">
        <v>3601</v>
      </c>
      <c r="B259" s="0" t="s">
        <v>628</v>
      </c>
      <c r="C259" s="0" t="s">
        <v>2096</v>
      </c>
      <c r="D259" s="0" t="s">
        <v>895</v>
      </c>
      <c r="E259" s="0" t="n">
        <v>378</v>
      </c>
      <c r="F259" s="0" t="s">
        <v>2185</v>
      </c>
      <c r="G259" s="0" t="s">
        <v>3628</v>
      </c>
      <c r="H259" s="0" t="s">
        <v>3182</v>
      </c>
      <c r="I259" s="0" t="s">
        <v>3183</v>
      </c>
    </row>
    <row collapsed="false" customFormat="false" customHeight="false" hidden="false" ht="15" outlineLevel="0" r="260">
      <c r="A260" s="0" t="s">
        <v>3601</v>
      </c>
      <c r="B260" s="0" t="s">
        <v>817</v>
      </c>
      <c r="C260" s="0" t="s">
        <v>2132</v>
      </c>
      <c r="D260" s="0" t="s">
        <v>3629</v>
      </c>
      <c r="E260" s="0" t="s">
        <v>3182</v>
      </c>
      <c r="F260" s="0" t="s">
        <v>2185</v>
      </c>
      <c r="G260" s="0" t="s">
        <v>3506</v>
      </c>
      <c r="H260" s="0" t="s">
        <v>3182</v>
      </c>
      <c r="I260" s="0" t="s">
        <v>3228</v>
      </c>
    </row>
    <row collapsed="false" customFormat="false" customHeight="false" hidden="false" ht="15" outlineLevel="0" r="261">
      <c r="A261" s="0" t="s">
        <v>3601</v>
      </c>
      <c r="B261" s="0" t="s">
        <v>776</v>
      </c>
      <c r="C261" s="0" t="s">
        <v>2134</v>
      </c>
      <c r="D261" s="0" t="s">
        <v>936</v>
      </c>
      <c r="E261" s="0" t="n">
        <v>263</v>
      </c>
      <c r="F261" s="0" t="s">
        <v>2185</v>
      </c>
      <c r="G261" s="0" t="s">
        <v>3630</v>
      </c>
      <c r="H261" s="0" t="s">
        <v>3182</v>
      </c>
      <c r="I261" s="0" t="s">
        <v>3183</v>
      </c>
    </row>
    <row collapsed="false" customFormat="false" customHeight="false" hidden="false" ht="15" outlineLevel="0" r="262">
      <c r="A262" s="0" t="s">
        <v>3601</v>
      </c>
      <c r="B262" s="0" t="s">
        <v>785</v>
      </c>
      <c r="C262" s="0" t="s">
        <v>2136</v>
      </c>
      <c r="D262" s="0" t="s">
        <v>3631</v>
      </c>
      <c r="E262" s="0" t="n">
        <v>906</v>
      </c>
      <c r="F262" s="0" t="s">
        <v>2185</v>
      </c>
      <c r="G262" s="0" t="s">
        <v>3632</v>
      </c>
      <c r="H262" s="0" t="s">
        <v>3182</v>
      </c>
      <c r="I262" s="0" t="s">
        <v>3183</v>
      </c>
    </row>
    <row collapsed="false" customFormat="false" customHeight="false" hidden="false" ht="15" outlineLevel="0" r="263">
      <c r="A263" s="0" t="s">
        <v>3601</v>
      </c>
      <c r="B263" s="0" t="s">
        <v>599</v>
      </c>
      <c r="C263" s="0" t="s">
        <v>2141</v>
      </c>
      <c r="D263" s="0" t="s">
        <v>3237</v>
      </c>
      <c r="E263" s="0" t="n">
        <v>988</v>
      </c>
      <c r="F263" s="0" t="s">
        <v>2185</v>
      </c>
      <c r="G263" s="0" t="s">
        <v>3633</v>
      </c>
      <c r="H263" s="0" t="s">
        <v>3182</v>
      </c>
      <c r="I263" s="0" t="s">
        <v>3183</v>
      </c>
    </row>
    <row collapsed="false" customFormat="false" customHeight="false" hidden="false" ht="15" outlineLevel="0" r="264">
      <c r="A264" s="0" t="s">
        <v>3601</v>
      </c>
      <c r="B264" s="0" t="s">
        <v>456</v>
      </c>
      <c r="C264" s="0" t="s">
        <v>2187</v>
      </c>
      <c r="D264" s="0" t="s">
        <v>3292</v>
      </c>
      <c r="E264" s="0" t="n">
        <v>601</v>
      </c>
      <c r="F264" s="0" t="s">
        <v>2185</v>
      </c>
      <c r="G264" s="0" t="s">
        <v>3581</v>
      </c>
      <c r="H264" s="0" t="s">
        <v>3182</v>
      </c>
      <c r="I264" s="0" t="s">
        <v>3228</v>
      </c>
    </row>
    <row collapsed="false" customFormat="false" customHeight="false" hidden="false" ht="15" outlineLevel="0" r="265">
      <c r="A265" s="0" t="s">
        <v>3601</v>
      </c>
      <c r="B265" s="0" t="s">
        <v>573</v>
      </c>
      <c r="C265" s="0" t="s">
        <v>2266</v>
      </c>
      <c r="D265" s="0" t="s">
        <v>1058</v>
      </c>
      <c r="E265" s="0" t="n">
        <v>1</v>
      </c>
      <c r="F265" s="0" t="s">
        <v>3210</v>
      </c>
      <c r="G265" s="0" t="s">
        <v>3634</v>
      </c>
      <c r="H265" s="0" t="s">
        <v>3182</v>
      </c>
      <c r="I265" s="0" t="s">
        <v>3519</v>
      </c>
    </row>
    <row collapsed="false" customFormat="false" customHeight="false" hidden="false" ht="15" outlineLevel="0" r="266">
      <c r="A266" s="0" t="s">
        <v>3601</v>
      </c>
      <c r="B266" s="0" t="s">
        <v>711</v>
      </c>
      <c r="C266" s="0" t="s">
        <v>2267</v>
      </c>
      <c r="D266" s="0" t="s">
        <v>3635</v>
      </c>
      <c r="E266" s="0" t="n">
        <v>946</v>
      </c>
      <c r="F266" s="0" t="s">
        <v>2185</v>
      </c>
      <c r="G266" s="0" t="s">
        <v>3636</v>
      </c>
      <c r="H266" s="0" t="s">
        <v>3182</v>
      </c>
      <c r="I266" s="0" t="s">
        <v>3183</v>
      </c>
    </row>
    <row collapsed="false" customFormat="false" customHeight="false" hidden="false" ht="15" outlineLevel="0" r="267">
      <c r="A267" s="0" t="s">
        <v>3601</v>
      </c>
      <c r="B267" s="0" t="s">
        <v>589</v>
      </c>
      <c r="C267" s="0" t="s">
        <v>2308</v>
      </c>
      <c r="D267" s="0" t="s">
        <v>3637</v>
      </c>
      <c r="E267" s="0" t="n">
        <v>681</v>
      </c>
      <c r="F267" s="0" t="s">
        <v>2185</v>
      </c>
      <c r="G267" s="0" t="s">
        <v>3638</v>
      </c>
      <c r="H267" s="0" t="s">
        <v>3182</v>
      </c>
      <c r="I267" s="0" t="s">
        <v>3183</v>
      </c>
    </row>
    <row collapsed="false" customFormat="false" customHeight="false" hidden="false" ht="15" outlineLevel="0" r="268">
      <c r="A268" s="0" t="s">
        <v>3601</v>
      </c>
      <c r="B268" s="0" t="s">
        <v>461</v>
      </c>
      <c r="C268" s="0" t="s">
        <v>2319</v>
      </c>
      <c r="D268" s="0" t="s">
        <v>1058</v>
      </c>
      <c r="E268" s="0" t="n">
        <v>147</v>
      </c>
      <c r="F268" s="0" t="s">
        <v>3210</v>
      </c>
      <c r="G268" s="0" t="s">
        <v>3639</v>
      </c>
      <c r="H268" s="0" t="s">
        <v>3182</v>
      </c>
      <c r="I268" s="0" t="s">
        <v>3183</v>
      </c>
    </row>
    <row collapsed="false" customFormat="false" customHeight="false" hidden="false" ht="15" outlineLevel="0" r="269">
      <c r="A269" s="0" t="s">
        <v>3601</v>
      </c>
      <c r="B269" s="0" t="s">
        <v>595</v>
      </c>
      <c r="C269" s="0" t="s">
        <v>2345</v>
      </c>
      <c r="D269" s="0" t="s">
        <v>3640</v>
      </c>
      <c r="E269" s="0" t="n">
        <v>322</v>
      </c>
      <c r="F269" s="0" t="s">
        <v>2185</v>
      </c>
      <c r="G269" s="0" t="s">
        <v>3641</v>
      </c>
      <c r="H269" s="0" t="s">
        <v>3182</v>
      </c>
      <c r="I269" s="0" t="s">
        <v>3183</v>
      </c>
    </row>
    <row collapsed="false" customFormat="false" customHeight="false" hidden="false" ht="15" outlineLevel="0" r="270">
      <c r="A270" s="0" t="s">
        <v>3601</v>
      </c>
      <c r="B270" s="0" t="s">
        <v>502</v>
      </c>
      <c r="C270" s="0" t="s">
        <v>2349</v>
      </c>
      <c r="D270" s="0" t="s">
        <v>3642</v>
      </c>
      <c r="E270" s="0" t="n">
        <v>421</v>
      </c>
      <c r="F270" s="0" t="s">
        <v>2452</v>
      </c>
      <c r="G270" s="0" t="s">
        <v>3643</v>
      </c>
      <c r="H270" s="0" t="s">
        <v>3182</v>
      </c>
      <c r="I270" s="0" t="s">
        <v>3183</v>
      </c>
    </row>
    <row collapsed="false" customFormat="false" customHeight="false" hidden="false" ht="15" outlineLevel="0" r="271">
      <c r="A271" s="0" t="s">
        <v>3601</v>
      </c>
      <c r="B271" s="0" t="s">
        <v>722</v>
      </c>
      <c r="C271" s="0" t="s">
        <v>1979</v>
      </c>
      <c r="D271" s="0" t="s">
        <v>3476</v>
      </c>
      <c r="E271" s="0" t="n">
        <v>869</v>
      </c>
      <c r="F271" s="0" t="s">
        <v>3210</v>
      </c>
      <c r="G271" s="0" t="s">
        <v>3614</v>
      </c>
      <c r="H271" s="0" t="s">
        <v>3182</v>
      </c>
      <c r="I271" s="0" t="s">
        <v>3183</v>
      </c>
    </row>
    <row collapsed="false" customFormat="false" customHeight="false" hidden="false" ht="15" outlineLevel="0" r="272">
      <c r="A272" s="0" t="s">
        <v>3601</v>
      </c>
      <c r="B272" s="0" t="s">
        <v>462</v>
      </c>
      <c r="C272" s="0" t="s">
        <v>2372</v>
      </c>
      <c r="D272" s="0" t="s">
        <v>3644</v>
      </c>
      <c r="E272" s="0" t="n">
        <v>285</v>
      </c>
      <c r="F272" s="0" t="s">
        <v>3210</v>
      </c>
      <c r="G272" s="0" t="s">
        <v>3645</v>
      </c>
      <c r="H272" s="0" t="s">
        <v>3182</v>
      </c>
      <c r="I272" s="0" t="s">
        <v>3183</v>
      </c>
    </row>
    <row collapsed="false" customFormat="false" customHeight="false" hidden="false" ht="15" outlineLevel="0" r="273">
      <c r="A273" s="0" t="s">
        <v>3601</v>
      </c>
      <c r="B273" s="0" t="s">
        <v>685</v>
      </c>
      <c r="C273" s="0" t="s">
        <v>2387</v>
      </c>
      <c r="D273" s="0" t="s">
        <v>3646</v>
      </c>
      <c r="E273" s="0" t="n">
        <v>160</v>
      </c>
      <c r="F273" s="0" t="s">
        <v>2185</v>
      </c>
      <c r="G273" s="0" t="s">
        <v>3647</v>
      </c>
      <c r="H273" s="0" t="s">
        <v>3182</v>
      </c>
      <c r="I273" s="0" t="s">
        <v>3228</v>
      </c>
    </row>
    <row collapsed="false" customFormat="false" customHeight="false" hidden="false" ht="15" outlineLevel="0" r="274">
      <c r="A274" s="0" t="s">
        <v>3601</v>
      </c>
      <c r="B274" s="0" t="s">
        <v>648</v>
      </c>
      <c r="C274" s="0" t="s">
        <v>2074</v>
      </c>
      <c r="D274" s="0" t="s">
        <v>2452</v>
      </c>
      <c r="E274" s="0" t="n">
        <v>1852</v>
      </c>
      <c r="F274" s="0" t="s">
        <v>2185</v>
      </c>
      <c r="G274" s="0" t="s">
        <v>3501</v>
      </c>
      <c r="H274" s="0" t="s">
        <v>3182</v>
      </c>
      <c r="I274" s="0" t="s">
        <v>3273</v>
      </c>
    </row>
    <row collapsed="false" customFormat="false" customHeight="false" hidden="false" ht="15" outlineLevel="0" r="275">
      <c r="A275" s="0" t="s">
        <v>3601</v>
      </c>
      <c r="B275" s="0" t="s">
        <v>626</v>
      </c>
      <c r="C275" s="0" t="s">
        <v>2404</v>
      </c>
      <c r="D275" s="0" t="s">
        <v>3648</v>
      </c>
      <c r="E275" s="0" t="s">
        <v>3182</v>
      </c>
      <c r="F275" s="0" t="s">
        <v>3210</v>
      </c>
      <c r="G275" s="0" t="s">
        <v>3649</v>
      </c>
      <c r="H275" s="0" t="s">
        <v>3182</v>
      </c>
      <c r="I275" s="0" t="s">
        <v>3200</v>
      </c>
    </row>
    <row collapsed="false" customFormat="false" customHeight="false" hidden="false" ht="15" outlineLevel="0" r="276">
      <c r="A276" s="0" t="s">
        <v>3601</v>
      </c>
      <c r="B276" s="0" t="s">
        <v>660</v>
      </c>
      <c r="C276" s="0" t="s">
        <v>2441</v>
      </c>
      <c r="D276" s="0" t="s">
        <v>3650</v>
      </c>
      <c r="E276" s="0" t="n">
        <v>347</v>
      </c>
      <c r="F276" s="0" t="s">
        <v>2185</v>
      </c>
      <c r="G276" s="0" t="s">
        <v>3651</v>
      </c>
      <c r="H276" s="0" t="s">
        <v>3182</v>
      </c>
      <c r="I276" s="0" t="s">
        <v>3183</v>
      </c>
    </row>
    <row collapsed="false" customFormat="false" customHeight="false" hidden="false" ht="15" outlineLevel="0" r="277">
      <c r="A277" s="0" t="s">
        <v>3601</v>
      </c>
      <c r="B277" s="0" t="s">
        <v>549</v>
      </c>
      <c r="C277" s="0" t="s">
        <v>2446</v>
      </c>
      <c r="D277" s="0" t="s">
        <v>3652</v>
      </c>
      <c r="E277" s="0" t="n">
        <v>548</v>
      </c>
      <c r="F277" s="0" t="s">
        <v>3210</v>
      </c>
      <c r="G277" s="0" t="s">
        <v>3653</v>
      </c>
      <c r="H277" s="0" t="s">
        <v>3182</v>
      </c>
      <c r="I277" s="0" t="s">
        <v>3200</v>
      </c>
    </row>
    <row collapsed="false" customFormat="false" customHeight="false" hidden="false" ht="15" outlineLevel="0" r="278">
      <c r="A278" s="0" t="s">
        <v>3601</v>
      </c>
      <c r="B278" s="0" t="s">
        <v>524</v>
      </c>
      <c r="C278" s="0" t="s">
        <v>1979</v>
      </c>
      <c r="D278" s="0" t="s">
        <v>3373</v>
      </c>
      <c r="E278" s="0" t="n">
        <v>143</v>
      </c>
      <c r="F278" s="0" t="s">
        <v>3210</v>
      </c>
      <c r="G278" s="0" t="s">
        <v>3614</v>
      </c>
      <c r="H278" s="0" t="s">
        <v>3182</v>
      </c>
      <c r="I278" s="0" t="s">
        <v>3200</v>
      </c>
    </row>
    <row collapsed="false" customFormat="false" customHeight="false" hidden="false" ht="15" outlineLevel="0" r="279">
      <c r="A279" s="0" t="s">
        <v>3601</v>
      </c>
      <c r="B279" s="0" t="s">
        <v>823</v>
      </c>
      <c r="C279" s="0" t="s">
        <v>2004</v>
      </c>
      <c r="D279" s="0" t="s">
        <v>3654</v>
      </c>
      <c r="E279" s="0" t="n">
        <v>481</v>
      </c>
      <c r="F279" s="0" t="s">
        <v>3210</v>
      </c>
      <c r="G279" s="0" t="s">
        <v>3655</v>
      </c>
      <c r="H279" s="0" t="s">
        <v>3182</v>
      </c>
      <c r="I279" s="0" t="s">
        <v>3273</v>
      </c>
    </row>
    <row collapsed="false" customFormat="false" customHeight="false" hidden="false" ht="15" outlineLevel="0" r="280">
      <c r="A280" s="0" t="s">
        <v>3601</v>
      </c>
      <c r="B280" s="0" t="s">
        <v>535</v>
      </c>
      <c r="C280" s="0" t="s">
        <v>1953</v>
      </c>
      <c r="D280" s="0" t="s">
        <v>3656</v>
      </c>
      <c r="E280" s="0" t="n">
        <v>1134</v>
      </c>
      <c r="F280" s="0" t="s">
        <v>3210</v>
      </c>
      <c r="G280" s="0" t="s">
        <v>3610</v>
      </c>
      <c r="H280" s="0" t="s">
        <v>3182</v>
      </c>
      <c r="I280" s="0" t="s">
        <v>3273</v>
      </c>
    </row>
    <row collapsed="false" customFormat="false" customHeight="false" hidden="false" ht="15" outlineLevel="0" r="281">
      <c r="A281" s="0" t="s">
        <v>3601</v>
      </c>
      <c r="B281" s="0" t="s">
        <v>607</v>
      </c>
      <c r="C281" s="0" t="s">
        <v>2522</v>
      </c>
      <c r="D281" s="0" t="s">
        <v>1058</v>
      </c>
      <c r="E281" s="0" t="n">
        <v>760</v>
      </c>
      <c r="F281" s="0" t="s">
        <v>2185</v>
      </c>
      <c r="G281" s="0" t="s">
        <v>3657</v>
      </c>
      <c r="H281" s="0" t="s">
        <v>3182</v>
      </c>
      <c r="I281" s="0" t="s">
        <v>3200</v>
      </c>
    </row>
    <row collapsed="false" customFormat="false" customHeight="false" hidden="false" ht="15" outlineLevel="0" r="282">
      <c r="A282" s="0" t="s">
        <v>3601</v>
      </c>
      <c r="B282" s="0" t="s">
        <v>802</v>
      </c>
      <c r="C282" s="0" t="s">
        <v>1960</v>
      </c>
      <c r="D282" s="0" t="s">
        <v>3658</v>
      </c>
      <c r="E282" s="0" t="n">
        <v>331</v>
      </c>
      <c r="F282" s="0" t="s">
        <v>3210</v>
      </c>
      <c r="G282" s="0" t="s">
        <v>3659</v>
      </c>
      <c r="H282" s="0" t="s">
        <v>3182</v>
      </c>
      <c r="I282" s="0" t="s">
        <v>3442</v>
      </c>
    </row>
    <row collapsed="false" customFormat="false" customHeight="false" hidden="false" ht="15" outlineLevel="0" r="283">
      <c r="A283" s="0" t="s">
        <v>3601</v>
      </c>
      <c r="B283" s="0" t="s">
        <v>536</v>
      </c>
      <c r="C283" s="0" t="s">
        <v>2539</v>
      </c>
      <c r="D283" s="0" t="s">
        <v>3660</v>
      </c>
      <c r="E283" s="0" t="n">
        <v>271</v>
      </c>
      <c r="F283" s="0" t="s">
        <v>2185</v>
      </c>
      <c r="G283" s="0" t="s">
        <v>3661</v>
      </c>
      <c r="H283" s="0" t="s">
        <v>3182</v>
      </c>
      <c r="I283" s="0" t="s">
        <v>3183</v>
      </c>
    </row>
    <row collapsed="false" customFormat="false" customHeight="false" hidden="false" ht="15" outlineLevel="0" r="284">
      <c r="A284" s="0" t="s">
        <v>3601</v>
      </c>
      <c r="B284" s="0" t="s">
        <v>708</v>
      </c>
      <c r="C284" s="0" t="s">
        <v>2589</v>
      </c>
      <c r="D284" s="0" t="s">
        <v>3662</v>
      </c>
      <c r="E284" s="0" t="n">
        <v>685</v>
      </c>
      <c r="F284" s="0" t="s">
        <v>3210</v>
      </c>
      <c r="G284" s="0" t="s">
        <v>3663</v>
      </c>
      <c r="H284" s="0" t="s">
        <v>3182</v>
      </c>
      <c r="I284" s="0" t="s">
        <v>3183</v>
      </c>
    </row>
    <row collapsed="false" customFormat="false" customHeight="false" hidden="false" ht="15" outlineLevel="0" r="285">
      <c r="A285" s="0" t="s">
        <v>3601</v>
      </c>
      <c r="B285" s="0" t="s">
        <v>633</v>
      </c>
      <c r="C285" s="0" t="s">
        <v>2599</v>
      </c>
      <c r="D285" s="0" t="s">
        <v>1690</v>
      </c>
      <c r="E285" s="0" t="n">
        <v>56</v>
      </c>
      <c r="F285" s="0" t="s">
        <v>2452</v>
      </c>
      <c r="G285" s="0" t="s">
        <v>3664</v>
      </c>
      <c r="H285" s="0" t="s">
        <v>3182</v>
      </c>
      <c r="I285" s="0" t="s">
        <v>3183</v>
      </c>
    </row>
    <row collapsed="false" customFormat="false" customHeight="false" hidden="false" ht="15" outlineLevel="0" r="286">
      <c r="A286" s="0" t="s">
        <v>3601</v>
      </c>
      <c r="B286" s="0" t="s">
        <v>547</v>
      </c>
      <c r="C286" s="0" t="s">
        <v>2470</v>
      </c>
      <c r="D286" s="0" t="s">
        <v>3665</v>
      </c>
      <c r="E286" s="0" t="n">
        <v>808</v>
      </c>
      <c r="F286" s="0" t="s">
        <v>3210</v>
      </c>
      <c r="G286" s="0" t="s">
        <v>3666</v>
      </c>
      <c r="H286" s="0" t="s">
        <v>3182</v>
      </c>
      <c r="I286" s="0" t="s">
        <v>3273</v>
      </c>
    </row>
    <row collapsed="false" customFormat="false" customHeight="false" hidden="false" ht="15" outlineLevel="0" r="287">
      <c r="A287" s="0" t="s">
        <v>3601</v>
      </c>
      <c r="B287" s="0" t="s">
        <v>775</v>
      </c>
      <c r="C287" s="0" t="s">
        <v>2051</v>
      </c>
      <c r="D287" s="0" t="s">
        <v>3299</v>
      </c>
      <c r="E287" s="0" t="n">
        <v>216</v>
      </c>
      <c r="F287" s="0" t="s">
        <v>2185</v>
      </c>
      <c r="G287" s="0" t="s">
        <v>3667</v>
      </c>
      <c r="H287" s="0" t="s">
        <v>3182</v>
      </c>
      <c r="I287" s="0" t="s">
        <v>3228</v>
      </c>
    </row>
    <row collapsed="false" customFormat="false" customHeight="false" hidden="false" ht="15" outlineLevel="0" r="288">
      <c r="A288" s="0" t="s">
        <v>3601</v>
      </c>
      <c r="B288" s="0" t="s">
        <v>3668</v>
      </c>
      <c r="C288" s="0" t="s">
        <v>3669</v>
      </c>
      <c r="D288" s="228" t="s">
        <v>3670</v>
      </c>
      <c r="E288" s="0" t="n">
        <v>239</v>
      </c>
      <c r="F288" s="0" t="s">
        <v>2185</v>
      </c>
      <c r="G288" s="0" t="s">
        <v>3671</v>
      </c>
      <c r="H288" s="0" t="s">
        <v>3182</v>
      </c>
      <c r="I288" s="0" t="s">
        <v>3183</v>
      </c>
    </row>
    <row collapsed="false" customFormat="false" customHeight="false" hidden="false" ht="15" outlineLevel="0" r="289">
      <c r="A289" s="0" t="s">
        <v>3601</v>
      </c>
      <c r="B289" s="0" t="s">
        <v>533</v>
      </c>
      <c r="C289" s="0" t="s">
        <v>2337</v>
      </c>
      <c r="D289" s="0" t="s">
        <v>3672</v>
      </c>
      <c r="E289" s="0" t="n">
        <v>525</v>
      </c>
      <c r="F289" s="0" t="s">
        <v>2185</v>
      </c>
      <c r="G289" s="0" t="s">
        <v>3673</v>
      </c>
      <c r="H289" s="0" t="s">
        <v>3182</v>
      </c>
      <c r="I289" s="0" t="s">
        <v>3200</v>
      </c>
    </row>
    <row collapsed="false" customFormat="false" customHeight="false" hidden="false" ht="15" outlineLevel="0" r="290">
      <c r="A290" s="0" t="s">
        <v>3601</v>
      </c>
      <c r="B290" s="0" t="s">
        <v>605</v>
      </c>
      <c r="C290" s="0" t="s">
        <v>3674</v>
      </c>
      <c r="D290" s="0" t="s">
        <v>2756</v>
      </c>
      <c r="E290" s="0" t="n">
        <v>126</v>
      </c>
      <c r="F290" s="0" t="s">
        <v>2185</v>
      </c>
      <c r="G290" s="0" t="s">
        <v>3675</v>
      </c>
      <c r="H290" s="0" t="s">
        <v>3182</v>
      </c>
      <c r="I290" s="0" t="s">
        <v>3228</v>
      </c>
    </row>
    <row collapsed="false" customFormat="false" customHeight="false" hidden="false" ht="15" outlineLevel="0" r="291">
      <c r="A291" s="0" t="s">
        <v>3601</v>
      </c>
      <c r="B291" s="0" t="s">
        <v>590</v>
      </c>
      <c r="C291" s="0" t="s">
        <v>2401</v>
      </c>
      <c r="D291" s="0" t="s">
        <v>3676</v>
      </c>
      <c r="E291" s="0" t="n">
        <v>245</v>
      </c>
      <c r="F291" s="0" t="s">
        <v>3210</v>
      </c>
      <c r="G291" s="0" t="s">
        <v>3677</v>
      </c>
      <c r="H291" s="0" t="s">
        <v>3182</v>
      </c>
      <c r="I291" s="0" t="s">
        <v>3200</v>
      </c>
    </row>
    <row collapsed="false" customFormat="false" customHeight="false" hidden="false" ht="15" outlineLevel="0" r="292">
      <c r="A292" s="0" t="s">
        <v>3601</v>
      </c>
      <c r="B292" s="0" t="s">
        <v>669</v>
      </c>
      <c r="C292" s="0" t="s">
        <v>2557</v>
      </c>
      <c r="D292" s="0" t="s">
        <v>3678</v>
      </c>
      <c r="E292" s="0" t="n">
        <v>147</v>
      </c>
      <c r="F292" s="0" t="s">
        <v>2185</v>
      </c>
      <c r="G292" s="0" t="s">
        <v>3679</v>
      </c>
      <c r="H292" s="0" t="s">
        <v>3182</v>
      </c>
      <c r="I292" s="0" t="s">
        <v>3183</v>
      </c>
    </row>
    <row collapsed="false" customFormat="false" customHeight="false" hidden="false" ht="15" outlineLevel="0" r="293">
      <c r="A293" s="0" t="s">
        <v>3601</v>
      </c>
      <c r="B293" s="0" t="s">
        <v>744</v>
      </c>
      <c r="C293" s="0" t="s">
        <v>2260</v>
      </c>
      <c r="D293" s="0" t="s">
        <v>3680</v>
      </c>
      <c r="E293" s="0" t="n">
        <v>187</v>
      </c>
      <c r="F293" s="0" t="s">
        <v>2452</v>
      </c>
      <c r="G293" s="0" t="s">
        <v>3681</v>
      </c>
      <c r="H293" s="0" t="s">
        <v>3182</v>
      </c>
      <c r="I293" s="0" t="s">
        <v>3183</v>
      </c>
    </row>
    <row collapsed="false" customFormat="false" customHeight="false" hidden="false" ht="15" outlineLevel="0" r="294">
      <c r="A294" s="0" t="s">
        <v>3601</v>
      </c>
      <c r="B294" s="0" t="s">
        <v>678</v>
      </c>
      <c r="C294" s="0" t="s">
        <v>2115</v>
      </c>
      <c r="D294" s="0" t="s">
        <v>3682</v>
      </c>
      <c r="E294" s="0" t="n">
        <v>588</v>
      </c>
      <c r="F294" s="0" t="s">
        <v>2185</v>
      </c>
      <c r="G294" s="0" t="s">
        <v>3683</v>
      </c>
      <c r="H294" s="0" t="s">
        <v>3182</v>
      </c>
      <c r="I294" s="0" t="s">
        <v>3200</v>
      </c>
    </row>
    <row collapsed="false" customFormat="false" customHeight="false" hidden="false" ht="15" outlineLevel="0" r="295">
      <c r="A295" s="0" t="s">
        <v>3601</v>
      </c>
      <c r="B295" s="0" t="s">
        <v>737</v>
      </c>
      <c r="C295" s="0" t="s">
        <v>2068</v>
      </c>
      <c r="D295" s="0" t="s">
        <v>3446</v>
      </c>
      <c r="E295" s="0" t="n">
        <v>383</v>
      </c>
      <c r="F295" s="0" t="s">
        <v>2452</v>
      </c>
      <c r="G295" s="0" t="s">
        <v>3684</v>
      </c>
      <c r="H295" s="0" t="s">
        <v>3182</v>
      </c>
      <c r="I295" s="0" t="s">
        <v>3200</v>
      </c>
    </row>
    <row collapsed="false" customFormat="false" customHeight="false" hidden="false" ht="15" outlineLevel="0" r="296">
      <c r="A296" s="0" t="s">
        <v>3601</v>
      </c>
      <c r="B296" s="0" t="s">
        <v>728</v>
      </c>
      <c r="C296" s="0" t="s">
        <v>2151</v>
      </c>
      <c r="D296" s="0" t="s">
        <v>3685</v>
      </c>
      <c r="E296" s="0" t="n">
        <v>349</v>
      </c>
      <c r="F296" s="0" t="s">
        <v>2185</v>
      </c>
      <c r="G296" s="0" t="s">
        <v>3686</v>
      </c>
      <c r="H296" s="0" t="s">
        <v>3182</v>
      </c>
      <c r="I296" s="0" t="s">
        <v>3183</v>
      </c>
    </row>
    <row collapsed="false" customFormat="false" customHeight="false" hidden="false" ht="15" outlineLevel="0" r="297">
      <c r="A297" s="0" t="s">
        <v>3601</v>
      </c>
      <c r="B297" s="0" t="s">
        <v>580</v>
      </c>
      <c r="C297" s="0" t="s">
        <v>2340</v>
      </c>
      <c r="D297" s="0" t="s">
        <v>3687</v>
      </c>
      <c r="E297" s="0" t="n">
        <v>357</v>
      </c>
      <c r="F297" s="0" t="s">
        <v>2452</v>
      </c>
      <c r="G297" s="0" t="s">
        <v>3688</v>
      </c>
      <c r="H297" s="0" t="s">
        <v>3182</v>
      </c>
      <c r="I297" s="0" t="s">
        <v>3183</v>
      </c>
    </row>
    <row collapsed="false" customFormat="false" customHeight="false" hidden="false" ht="15" outlineLevel="0" r="298">
      <c r="A298" s="0" t="s">
        <v>3601</v>
      </c>
      <c r="B298" s="0" t="s">
        <v>764</v>
      </c>
      <c r="C298" s="0" t="s">
        <v>2057</v>
      </c>
      <c r="D298" s="0" t="s">
        <v>3689</v>
      </c>
      <c r="E298" s="0" t="n">
        <v>797</v>
      </c>
      <c r="F298" s="0" t="s">
        <v>2185</v>
      </c>
      <c r="G298" s="0" t="s">
        <v>3690</v>
      </c>
      <c r="H298" s="0" t="s">
        <v>3182</v>
      </c>
      <c r="I298" s="0" t="s">
        <v>3200</v>
      </c>
    </row>
    <row collapsed="false" customFormat="false" customHeight="false" hidden="false" ht="15" outlineLevel="0" r="299">
      <c r="A299" s="0" t="s">
        <v>3601</v>
      </c>
      <c r="B299" s="0" t="s">
        <v>624</v>
      </c>
      <c r="C299" s="0" t="s">
        <v>2900</v>
      </c>
      <c r="D299" s="0" t="s">
        <v>2332</v>
      </c>
      <c r="E299" s="0" t="n">
        <v>592</v>
      </c>
      <c r="F299" s="0" t="s">
        <v>2185</v>
      </c>
      <c r="G299" s="0" t="s">
        <v>3691</v>
      </c>
      <c r="H299" s="0" t="s">
        <v>3182</v>
      </c>
      <c r="I299" s="0" t="s">
        <v>3183</v>
      </c>
    </row>
    <row collapsed="false" customFormat="false" customHeight="false" hidden="false" ht="15" outlineLevel="0" r="300">
      <c r="A300" s="0" t="s">
        <v>3601</v>
      </c>
      <c r="B300" s="0" t="s">
        <v>560</v>
      </c>
      <c r="C300" s="0" t="s">
        <v>2520</v>
      </c>
      <c r="D300" s="0" t="s">
        <v>3692</v>
      </c>
      <c r="E300" s="0" t="n">
        <v>155</v>
      </c>
      <c r="F300" s="0" t="s">
        <v>3210</v>
      </c>
      <c r="G300" s="0" t="s">
        <v>3573</v>
      </c>
      <c r="H300" s="0" t="s">
        <v>3182</v>
      </c>
      <c r="I300" s="0" t="s">
        <v>3183</v>
      </c>
    </row>
    <row collapsed="false" customFormat="false" customHeight="false" hidden="false" ht="15" outlineLevel="0" r="301">
      <c r="A301" s="0" t="s">
        <v>3601</v>
      </c>
      <c r="B301" s="0" t="s">
        <v>570</v>
      </c>
      <c r="C301" s="0" t="s">
        <v>2347</v>
      </c>
      <c r="D301" s="0" t="s">
        <v>2153</v>
      </c>
      <c r="E301" s="0" t="n">
        <v>252</v>
      </c>
      <c r="F301" s="0" t="s">
        <v>3210</v>
      </c>
      <c r="G301" s="0" t="s">
        <v>3693</v>
      </c>
      <c r="H301" s="0" t="s">
        <v>3182</v>
      </c>
      <c r="I301" s="0" t="s">
        <v>3183</v>
      </c>
    </row>
    <row collapsed="false" customFormat="false" customHeight="false" hidden="false" ht="15" outlineLevel="0" r="302">
      <c r="A302" s="0" t="s">
        <v>3601</v>
      </c>
      <c r="B302" s="0" t="s">
        <v>551</v>
      </c>
      <c r="C302" s="0" t="s">
        <v>2790</v>
      </c>
      <c r="D302" s="0" t="s">
        <v>3476</v>
      </c>
      <c r="E302" s="0" t="n">
        <v>390</v>
      </c>
      <c r="F302" s="0" t="s">
        <v>3210</v>
      </c>
      <c r="G302" s="0" t="s">
        <v>3694</v>
      </c>
      <c r="H302" s="0" t="s">
        <v>3182</v>
      </c>
      <c r="I302" s="0" t="s">
        <v>3200</v>
      </c>
    </row>
    <row collapsed="false" customFormat="false" customHeight="false" hidden="false" ht="15" outlineLevel="0" r="303">
      <c r="A303" s="0" t="s">
        <v>3601</v>
      </c>
      <c r="B303" s="0" t="s">
        <v>600</v>
      </c>
      <c r="C303" s="0" t="s">
        <v>2360</v>
      </c>
      <c r="D303" s="0" t="s">
        <v>2322</v>
      </c>
      <c r="E303" s="0" t="n">
        <v>1651</v>
      </c>
      <c r="F303" s="0" t="s">
        <v>3346</v>
      </c>
      <c r="G303" s="0" t="s">
        <v>3695</v>
      </c>
      <c r="H303" s="0" t="s">
        <v>3182</v>
      </c>
      <c r="I303" s="0" t="s">
        <v>3183</v>
      </c>
    </row>
    <row collapsed="false" customFormat="false" customHeight="false" hidden="false" ht="15" outlineLevel="0" r="304">
      <c r="A304" s="0" t="s">
        <v>3601</v>
      </c>
      <c r="B304" s="0" t="s">
        <v>521</v>
      </c>
      <c r="C304" s="0" t="s">
        <v>2909</v>
      </c>
      <c r="D304" s="0" t="s">
        <v>2306</v>
      </c>
      <c r="E304" s="0" t="n">
        <v>382</v>
      </c>
      <c r="F304" s="0" t="s">
        <v>3210</v>
      </c>
      <c r="G304" s="0" t="s">
        <v>3696</v>
      </c>
      <c r="H304" s="0" t="s">
        <v>3182</v>
      </c>
      <c r="I304" s="0" t="s">
        <v>3183</v>
      </c>
    </row>
    <row collapsed="false" customFormat="false" customHeight="false" hidden="false" ht="15" outlineLevel="0" r="305">
      <c r="A305" s="0" t="s">
        <v>3601</v>
      </c>
      <c r="B305" s="0" t="s">
        <v>602</v>
      </c>
      <c r="C305" s="0" t="s">
        <v>2737</v>
      </c>
      <c r="D305" s="0" t="s">
        <v>3697</v>
      </c>
      <c r="E305" s="0" t="n">
        <v>725</v>
      </c>
      <c r="F305" s="0" t="s">
        <v>3210</v>
      </c>
      <c r="G305" s="0" t="s">
        <v>3698</v>
      </c>
      <c r="H305" s="0" t="s">
        <v>3182</v>
      </c>
      <c r="I305" s="0" t="s">
        <v>3183</v>
      </c>
    </row>
    <row collapsed="false" customFormat="false" customHeight="false" hidden="false" ht="15" outlineLevel="0" r="306">
      <c r="A306" s="0" t="s">
        <v>3601</v>
      </c>
      <c r="B306" s="0" t="s">
        <v>527</v>
      </c>
      <c r="C306" s="0" t="s">
        <v>1960</v>
      </c>
      <c r="D306" s="0" t="s">
        <v>3699</v>
      </c>
      <c r="E306" s="0" t="n">
        <v>51</v>
      </c>
      <c r="F306" s="0" t="s">
        <v>3210</v>
      </c>
      <c r="G306" s="0" t="s">
        <v>3659</v>
      </c>
      <c r="H306" s="0" t="s">
        <v>3182</v>
      </c>
      <c r="I306" s="0" t="s">
        <v>3273</v>
      </c>
    </row>
    <row collapsed="false" customFormat="false" customHeight="false" hidden="false" ht="15" outlineLevel="0" r="307">
      <c r="A307" s="0" t="s">
        <v>3601</v>
      </c>
      <c r="B307" s="0" t="s">
        <v>571</v>
      </c>
      <c r="C307" s="0" t="s">
        <v>1960</v>
      </c>
      <c r="D307" s="0" t="s">
        <v>2101</v>
      </c>
      <c r="E307" s="0" t="n">
        <v>74</v>
      </c>
      <c r="F307" s="0" t="s">
        <v>3210</v>
      </c>
      <c r="G307" s="0" t="s">
        <v>3659</v>
      </c>
      <c r="H307" s="0" t="s">
        <v>3182</v>
      </c>
      <c r="I307" s="0" t="s">
        <v>3183</v>
      </c>
    </row>
    <row collapsed="false" customFormat="false" customHeight="false" hidden="false" ht="15" outlineLevel="0" r="308">
      <c r="A308" s="0" t="s">
        <v>3700</v>
      </c>
      <c r="B308" s="0" t="s">
        <v>723</v>
      </c>
      <c r="C308" s="0" t="s">
        <v>2388</v>
      </c>
      <c r="D308" s="0" t="s">
        <v>3701</v>
      </c>
      <c r="E308" s="0" t="n">
        <v>624</v>
      </c>
      <c r="F308" s="0" t="s">
        <v>3702</v>
      </c>
      <c r="G308" s="0" t="s">
        <v>3703</v>
      </c>
      <c r="H308" s="0" t="s">
        <v>3182</v>
      </c>
      <c r="I308" s="0" t="s">
        <v>3492</v>
      </c>
    </row>
    <row collapsed="false" customFormat="false" customHeight="false" hidden="false" ht="15" outlineLevel="0" r="309">
      <c r="A309" s="0" t="s">
        <v>3700</v>
      </c>
      <c r="B309" s="0" t="s">
        <v>833</v>
      </c>
      <c r="C309" s="0" t="s">
        <v>2611</v>
      </c>
      <c r="D309" s="0" t="s">
        <v>3435</v>
      </c>
      <c r="E309" s="0" t="n">
        <v>496</v>
      </c>
      <c r="F309" s="0" t="s">
        <v>2611</v>
      </c>
      <c r="G309" s="0" t="s">
        <v>3704</v>
      </c>
      <c r="H309" s="0" t="s">
        <v>3182</v>
      </c>
      <c r="I309" s="0" t="s">
        <v>3492</v>
      </c>
    </row>
    <row collapsed="false" customFormat="false" customHeight="false" hidden="false" ht="15" outlineLevel="0" r="310">
      <c r="A310" s="0" t="s">
        <v>3705</v>
      </c>
      <c r="B310" s="0" t="s">
        <v>822</v>
      </c>
      <c r="C310" s="0" t="s">
        <v>2019</v>
      </c>
      <c r="D310" s="0" t="s">
        <v>3706</v>
      </c>
      <c r="E310" s="0" t="s">
        <v>3182</v>
      </c>
      <c r="F310" s="0" t="s">
        <v>2452</v>
      </c>
      <c r="G310" s="0" t="s">
        <v>3707</v>
      </c>
      <c r="H310" s="0" t="s">
        <v>3182</v>
      </c>
      <c r="I310" s="0" t="s">
        <v>3273</v>
      </c>
    </row>
    <row collapsed="false" customFormat="false" customHeight="false" hidden="false" ht="15" outlineLevel="0" r="311">
      <c r="A311" s="0" t="s">
        <v>3705</v>
      </c>
      <c r="B311" s="0" t="s">
        <v>710</v>
      </c>
      <c r="C311" s="0" t="s">
        <v>2061</v>
      </c>
      <c r="D311" s="0" t="s">
        <v>1321</v>
      </c>
      <c r="E311" s="0" t="n">
        <v>570</v>
      </c>
      <c r="F311" s="0" t="s">
        <v>2452</v>
      </c>
      <c r="G311" s="0" t="s">
        <v>3708</v>
      </c>
      <c r="H311" s="0" t="s">
        <v>3182</v>
      </c>
      <c r="I311" s="0" t="s">
        <v>3709</v>
      </c>
    </row>
    <row collapsed="false" customFormat="false" customHeight="false" hidden="false" ht="15" outlineLevel="0" r="312">
      <c r="A312" s="0" t="s">
        <v>3705</v>
      </c>
      <c r="B312" s="0" t="s">
        <v>834</v>
      </c>
      <c r="C312" s="0" t="s">
        <v>2076</v>
      </c>
      <c r="D312" s="0" t="s">
        <v>3368</v>
      </c>
      <c r="E312" s="0" t="n">
        <v>232</v>
      </c>
      <c r="F312" s="0" t="s">
        <v>2452</v>
      </c>
      <c r="G312" s="0" t="s">
        <v>3710</v>
      </c>
      <c r="H312" s="0" t="s">
        <v>3182</v>
      </c>
      <c r="I312" s="0" t="s">
        <v>3709</v>
      </c>
    </row>
    <row collapsed="false" customFormat="false" customHeight="false" hidden="false" ht="15" outlineLevel="0" r="313">
      <c r="A313" s="0" t="s">
        <v>3705</v>
      </c>
      <c r="B313" s="0" t="s">
        <v>781</v>
      </c>
      <c r="C313" s="0" t="s">
        <v>2090</v>
      </c>
      <c r="D313" s="0" t="s">
        <v>3711</v>
      </c>
      <c r="E313" s="0" t="n">
        <v>200</v>
      </c>
      <c r="F313" s="0" t="s">
        <v>2452</v>
      </c>
      <c r="G313" s="0" t="s">
        <v>3712</v>
      </c>
      <c r="H313" s="0" t="s">
        <v>3182</v>
      </c>
      <c r="I313" s="0" t="s">
        <v>3709</v>
      </c>
    </row>
    <row collapsed="false" customFormat="false" customHeight="false" hidden="false" ht="15" outlineLevel="0" r="314">
      <c r="A314" s="0" t="s">
        <v>3705</v>
      </c>
      <c r="B314" s="0" t="s">
        <v>731</v>
      </c>
      <c r="C314" s="0" t="s">
        <v>2092</v>
      </c>
      <c r="D314" s="0" t="s">
        <v>3713</v>
      </c>
      <c r="E314" s="0" t="n">
        <v>219</v>
      </c>
      <c r="F314" s="0" t="s">
        <v>2452</v>
      </c>
      <c r="G314" s="0" t="s">
        <v>3714</v>
      </c>
      <c r="H314" s="0" t="s">
        <v>3182</v>
      </c>
      <c r="I314" s="0" t="s">
        <v>3183</v>
      </c>
    </row>
    <row collapsed="false" customFormat="false" customHeight="false" hidden="false" ht="15" outlineLevel="0" r="315">
      <c r="A315" s="0" t="s">
        <v>3705</v>
      </c>
      <c r="B315" s="0" t="s">
        <v>828</v>
      </c>
      <c r="C315" s="0" t="s">
        <v>2104</v>
      </c>
      <c r="D315" s="0" t="s">
        <v>3715</v>
      </c>
      <c r="E315" s="0" t="n">
        <v>6</v>
      </c>
      <c r="F315" s="0" t="s">
        <v>2452</v>
      </c>
      <c r="G315" s="0" t="s">
        <v>3716</v>
      </c>
      <c r="H315" s="0" t="s">
        <v>3182</v>
      </c>
      <c r="I315" s="0" t="s">
        <v>3709</v>
      </c>
    </row>
    <row collapsed="false" customFormat="false" customHeight="false" hidden="false" ht="15" outlineLevel="0" r="316">
      <c r="A316" s="0" t="s">
        <v>3705</v>
      </c>
      <c r="B316" s="0" t="s">
        <v>566</v>
      </c>
      <c r="C316" s="0" t="s">
        <v>2117</v>
      </c>
      <c r="D316" s="0" t="s">
        <v>3717</v>
      </c>
      <c r="E316" s="0" t="s">
        <v>3182</v>
      </c>
      <c r="F316" s="0" t="s">
        <v>2452</v>
      </c>
      <c r="G316" s="0" t="s">
        <v>3718</v>
      </c>
      <c r="H316" s="0" t="s">
        <v>3182</v>
      </c>
      <c r="I316" s="0" t="s">
        <v>3709</v>
      </c>
    </row>
    <row collapsed="false" customFormat="false" customHeight="false" hidden="false" ht="15" outlineLevel="0" r="317">
      <c r="A317" s="0" t="s">
        <v>3705</v>
      </c>
      <c r="B317" s="0" t="s">
        <v>751</v>
      </c>
      <c r="C317" s="0" t="s">
        <v>2126</v>
      </c>
      <c r="D317" s="0" t="s">
        <v>3719</v>
      </c>
      <c r="E317" s="0" t="n">
        <v>376</v>
      </c>
      <c r="F317" s="0" t="s">
        <v>2452</v>
      </c>
      <c r="G317" s="0" t="s">
        <v>3720</v>
      </c>
      <c r="H317" s="0" t="s">
        <v>3182</v>
      </c>
      <c r="I317" s="0" t="s">
        <v>3183</v>
      </c>
    </row>
    <row collapsed="false" customFormat="false" customHeight="false" hidden="false" ht="15" outlineLevel="0" r="318">
      <c r="A318" s="0" t="s">
        <v>3705</v>
      </c>
      <c r="B318" s="0" t="s">
        <v>697</v>
      </c>
      <c r="C318" s="0" t="s">
        <v>2143</v>
      </c>
      <c r="D318" s="0" t="s">
        <v>3721</v>
      </c>
      <c r="E318" s="0" t="s">
        <v>3182</v>
      </c>
      <c r="F318" s="0" t="s">
        <v>2452</v>
      </c>
      <c r="G318" s="0" t="s">
        <v>3722</v>
      </c>
      <c r="H318" s="0" t="s">
        <v>3182</v>
      </c>
      <c r="I318" s="0" t="s">
        <v>3183</v>
      </c>
    </row>
    <row collapsed="false" customFormat="false" customHeight="false" hidden="false" ht="15" outlineLevel="0" r="319">
      <c r="A319" s="0" t="s">
        <v>3705</v>
      </c>
      <c r="B319" s="0" t="s">
        <v>614</v>
      </c>
      <c r="C319" s="0" t="s">
        <v>2173</v>
      </c>
      <c r="D319" s="0" t="s">
        <v>3723</v>
      </c>
      <c r="E319" s="0" t="n">
        <v>117</v>
      </c>
      <c r="F319" s="0" t="s">
        <v>2452</v>
      </c>
      <c r="G319" s="0" t="s">
        <v>3724</v>
      </c>
      <c r="H319" s="0" t="s">
        <v>3182</v>
      </c>
      <c r="I319" s="0" t="s">
        <v>3709</v>
      </c>
    </row>
    <row collapsed="false" customFormat="false" customHeight="false" hidden="false" ht="15" outlineLevel="0" r="320">
      <c r="A320" s="0" t="s">
        <v>3705</v>
      </c>
      <c r="B320" s="0" t="s">
        <v>548</v>
      </c>
      <c r="C320" s="0" t="s">
        <v>2175</v>
      </c>
      <c r="D320" s="0" t="s">
        <v>3725</v>
      </c>
      <c r="E320" s="0" t="n">
        <v>99</v>
      </c>
      <c r="F320" s="0" t="s">
        <v>2452</v>
      </c>
      <c r="G320" s="0" t="s">
        <v>3726</v>
      </c>
      <c r="H320" s="0" t="s">
        <v>3182</v>
      </c>
      <c r="I320" s="0" t="s">
        <v>3183</v>
      </c>
    </row>
    <row collapsed="false" customFormat="false" customHeight="false" hidden="false" ht="15" outlineLevel="0" r="321">
      <c r="A321" s="0" t="s">
        <v>3705</v>
      </c>
      <c r="B321" s="0" t="s">
        <v>487</v>
      </c>
      <c r="C321" s="0" t="s">
        <v>2184</v>
      </c>
      <c r="D321" s="0" t="s">
        <v>3631</v>
      </c>
      <c r="E321" s="0" t="n">
        <v>365</v>
      </c>
      <c r="F321" s="0" t="s">
        <v>2452</v>
      </c>
      <c r="G321" s="0" t="s">
        <v>3727</v>
      </c>
      <c r="H321" s="0" t="s">
        <v>3182</v>
      </c>
      <c r="I321" s="0" t="s">
        <v>3183</v>
      </c>
    </row>
    <row collapsed="false" customFormat="false" customHeight="false" hidden="false" ht="15" outlineLevel="0" r="322">
      <c r="A322" s="0" t="s">
        <v>3705</v>
      </c>
      <c r="B322" s="0" t="s">
        <v>671</v>
      </c>
      <c r="C322" s="0" t="s">
        <v>2227</v>
      </c>
      <c r="D322" s="0" t="s">
        <v>3728</v>
      </c>
      <c r="E322" s="0" t="n">
        <v>62</v>
      </c>
      <c r="F322" s="0" t="s">
        <v>2452</v>
      </c>
      <c r="G322" s="0" t="s">
        <v>3729</v>
      </c>
      <c r="H322" s="0" t="s">
        <v>3182</v>
      </c>
      <c r="I322" s="0" t="s">
        <v>3709</v>
      </c>
    </row>
    <row collapsed="false" customFormat="false" customHeight="false" hidden="false" ht="15" outlineLevel="0" r="323">
      <c r="A323" s="0" t="s">
        <v>3705</v>
      </c>
      <c r="B323" s="0" t="s">
        <v>772</v>
      </c>
      <c r="C323" s="0" t="s">
        <v>2244</v>
      </c>
      <c r="D323" s="0" t="s">
        <v>3730</v>
      </c>
      <c r="E323" s="0" t="n">
        <v>1142</v>
      </c>
      <c r="F323" s="0" t="s">
        <v>2452</v>
      </c>
      <c r="G323" s="0" t="s">
        <v>3731</v>
      </c>
      <c r="H323" s="0" t="s">
        <v>3182</v>
      </c>
      <c r="I323" s="0" t="s">
        <v>3709</v>
      </c>
    </row>
    <row collapsed="false" customFormat="false" customHeight="false" hidden="false" ht="15" outlineLevel="0" r="324">
      <c r="A324" s="0" t="s">
        <v>3705</v>
      </c>
      <c r="B324" s="0" t="s">
        <v>592</v>
      </c>
      <c r="C324" s="0" t="s">
        <v>2291</v>
      </c>
      <c r="D324" s="0" t="s">
        <v>3237</v>
      </c>
      <c r="E324" s="0" t="n">
        <v>202</v>
      </c>
      <c r="F324" s="0" t="s">
        <v>2452</v>
      </c>
      <c r="G324" s="0" t="s">
        <v>3732</v>
      </c>
      <c r="H324" s="0" t="s">
        <v>3182</v>
      </c>
      <c r="I324" s="0" t="s">
        <v>3183</v>
      </c>
    </row>
    <row collapsed="false" customFormat="false" customHeight="false" hidden="false" ht="15" outlineLevel="0" r="325">
      <c r="A325" s="0" t="s">
        <v>3705</v>
      </c>
      <c r="B325" s="0" t="s">
        <v>3733</v>
      </c>
      <c r="C325" s="0" t="s">
        <v>2293</v>
      </c>
      <c r="D325" s="0" t="s">
        <v>3237</v>
      </c>
      <c r="E325" s="0" t="n">
        <v>328</v>
      </c>
      <c r="F325" s="0" t="s">
        <v>2452</v>
      </c>
      <c r="G325" s="0" t="s">
        <v>3734</v>
      </c>
      <c r="H325" s="0" t="s">
        <v>3182</v>
      </c>
      <c r="I325" s="0" t="s">
        <v>3183</v>
      </c>
    </row>
    <row collapsed="false" customFormat="false" customHeight="false" hidden="false" ht="15" outlineLevel="0" r="326">
      <c r="A326" s="0" t="s">
        <v>3705</v>
      </c>
      <c r="B326" s="0" t="s">
        <v>608</v>
      </c>
      <c r="C326" s="0" t="s">
        <v>2298</v>
      </c>
      <c r="D326" s="0" t="s">
        <v>3735</v>
      </c>
      <c r="E326" s="0" t="s">
        <v>3182</v>
      </c>
      <c r="F326" s="0" t="s">
        <v>2452</v>
      </c>
      <c r="G326" s="0" t="s">
        <v>3736</v>
      </c>
      <c r="H326" s="0" t="s">
        <v>3182</v>
      </c>
      <c r="I326" s="0" t="s">
        <v>3183</v>
      </c>
    </row>
    <row collapsed="false" customFormat="false" customHeight="false" hidden="false" ht="15" outlineLevel="0" r="327">
      <c r="A327" s="0" t="s">
        <v>3705</v>
      </c>
      <c r="B327" s="0" t="s">
        <v>663</v>
      </c>
      <c r="C327" s="0" t="s">
        <v>2311</v>
      </c>
      <c r="D327" s="0" t="s">
        <v>3737</v>
      </c>
      <c r="E327" s="0" t="n">
        <v>546</v>
      </c>
      <c r="F327" s="0" t="s">
        <v>2452</v>
      </c>
      <c r="G327" s="0" t="s">
        <v>3738</v>
      </c>
      <c r="H327" s="0" t="s">
        <v>3182</v>
      </c>
      <c r="I327" s="0" t="s">
        <v>3183</v>
      </c>
    </row>
    <row collapsed="false" customFormat="false" customHeight="false" hidden="false" ht="15" outlineLevel="0" r="328">
      <c r="A328" s="0" t="s">
        <v>3705</v>
      </c>
      <c r="B328" s="0" t="s">
        <v>495</v>
      </c>
      <c r="C328" s="0" t="s">
        <v>2324</v>
      </c>
      <c r="D328" s="0" t="s">
        <v>3739</v>
      </c>
      <c r="E328" s="0" t="n">
        <v>18</v>
      </c>
      <c r="F328" s="0" t="s">
        <v>2452</v>
      </c>
      <c r="G328" s="0" t="s">
        <v>3740</v>
      </c>
      <c r="H328" s="0" t="s">
        <v>3182</v>
      </c>
      <c r="I328" s="0" t="s">
        <v>3273</v>
      </c>
    </row>
    <row collapsed="false" customFormat="false" customHeight="false" hidden="false" ht="15" outlineLevel="0" r="329">
      <c r="A329" s="0" t="s">
        <v>3705</v>
      </c>
      <c r="B329" s="0" t="s">
        <v>831</v>
      </c>
      <c r="C329" s="0" t="s">
        <v>2019</v>
      </c>
      <c r="D329" s="0" t="s">
        <v>3741</v>
      </c>
      <c r="E329" s="0" t="n">
        <v>840</v>
      </c>
      <c r="F329" s="0" t="s">
        <v>2452</v>
      </c>
      <c r="G329" s="0" t="s">
        <v>3707</v>
      </c>
      <c r="H329" s="0" t="s">
        <v>3182</v>
      </c>
      <c r="I329" s="0" t="s">
        <v>3709</v>
      </c>
    </row>
    <row collapsed="false" customFormat="false" customHeight="false" hidden="false" ht="15" outlineLevel="0" r="330">
      <c r="A330" s="0" t="s">
        <v>3705</v>
      </c>
      <c r="B330" s="0" t="s">
        <v>576</v>
      </c>
      <c r="C330" s="0" t="s">
        <v>2450</v>
      </c>
      <c r="D330" s="0" t="s">
        <v>2452</v>
      </c>
      <c r="E330" s="0" t="n">
        <v>843</v>
      </c>
      <c r="F330" s="0" t="s">
        <v>2452</v>
      </c>
      <c r="G330" s="0" t="s">
        <v>3742</v>
      </c>
      <c r="H330" s="0" t="s">
        <v>3182</v>
      </c>
      <c r="I330" s="0" t="s">
        <v>3183</v>
      </c>
    </row>
    <row collapsed="false" customFormat="false" customHeight="false" hidden="false" ht="15" outlineLevel="0" r="331">
      <c r="A331" s="0" t="s">
        <v>3705</v>
      </c>
      <c r="B331" s="0" t="s">
        <v>3743</v>
      </c>
      <c r="C331" s="0" t="s">
        <v>2452</v>
      </c>
      <c r="D331" s="0" t="s">
        <v>1953</v>
      </c>
      <c r="E331" s="0" t="n">
        <v>4015</v>
      </c>
      <c r="F331" s="0" t="s">
        <v>2452</v>
      </c>
      <c r="G331" s="0" t="s">
        <v>3515</v>
      </c>
      <c r="H331" s="0" t="s">
        <v>3182</v>
      </c>
      <c r="I331" s="0" t="s">
        <v>3183</v>
      </c>
    </row>
    <row collapsed="false" customFormat="false" customHeight="false" hidden="false" ht="15" outlineLevel="0" r="332">
      <c r="A332" s="0" t="s">
        <v>3705</v>
      </c>
      <c r="B332" s="0" t="s">
        <v>498</v>
      </c>
      <c r="C332" s="0" t="s">
        <v>2452</v>
      </c>
      <c r="D332" s="0" t="s">
        <v>3744</v>
      </c>
      <c r="E332" s="0" t="n">
        <v>2285</v>
      </c>
      <c r="F332" s="0" t="s">
        <v>2452</v>
      </c>
      <c r="G332" s="0" t="s">
        <v>3515</v>
      </c>
      <c r="H332" s="0" t="s">
        <v>3182</v>
      </c>
      <c r="I332" s="0" t="s">
        <v>3183</v>
      </c>
    </row>
    <row collapsed="false" customFormat="false" customHeight="false" hidden="false" ht="15" outlineLevel="0" r="333">
      <c r="A333" s="0" t="s">
        <v>3705</v>
      </c>
      <c r="B333" s="0" t="s">
        <v>3745</v>
      </c>
      <c r="C333" s="0" t="s">
        <v>2452</v>
      </c>
      <c r="D333" s="0" t="s">
        <v>3746</v>
      </c>
      <c r="E333" s="0" t="n">
        <v>2434</v>
      </c>
      <c r="F333" s="0" t="s">
        <v>2452</v>
      </c>
      <c r="G333" s="0" t="s">
        <v>3515</v>
      </c>
      <c r="H333" s="0" t="s">
        <v>3182</v>
      </c>
      <c r="I333" s="0" t="s">
        <v>3183</v>
      </c>
    </row>
    <row collapsed="false" customFormat="false" customHeight="false" hidden="false" ht="15" outlineLevel="0" r="334">
      <c r="A334" s="0" t="s">
        <v>3705</v>
      </c>
      <c r="B334" s="0" t="s">
        <v>664</v>
      </c>
      <c r="C334" s="0" t="s">
        <v>2457</v>
      </c>
      <c r="D334" s="0" t="s">
        <v>3747</v>
      </c>
      <c r="E334" s="0" t="n">
        <v>39</v>
      </c>
      <c r="F334" s="0" t="s">
        <v>2452</v>
      </c>
      <c r="G334" s="0" t="s">
        <v>3748</v>
      </c>
      <c r="H334" s="0" t="s">
        <v>3182</v>
      </c>
      <c r="I334" s="0" t="s">
        <v>3183</v>
      </c>
    </row>
    <row collapsed="false" customFormat="false" customHeight="false" hidden="false" ht="15" outlineLevel="0" r="335">
      <c r="A335" s="0" t="s">
        <v>3705</v>
      </c>
      <c r="B335" s="0" t="s">
        <v>504</v>
      </c>
      <c r="C335" s="0" t="s">
        <v>2452</v>
      </c>
      <c r="D335" s="0" t="s">
        <v>3198</v>
      </c>
      <c r="E335" s="0" t="n">
        <v>4020</v>
      </c>
      <c r="F335" s="0" t="s">
        <v>2452</v>
      </c>
      <c r="G335" s="0" t="s">
        <v>3515</v>
      </c>
      <c r="H335" s="0" t="s">
        <v>3182</v>
      </c>
      <c r="I335" s="0" t="s">
        <v>3183</v>
      </c>
    </row>
    <row collapsed="false" customFormat="false" customHeight="false" hidden="false" ht="15" outlineLevel="0" r="336">
      <c r="A336" s="0" t="s">
        <v>3705</v>
      </c>
      <c r="B336" s="0" t="s">
        <v>582</v>
      </c>
      <c r="C336" s="0" t="s">
        <v>2324</v>
      </c>
      <c r="D336" s="0" t="s">
        <v>3749</v>
      </c>
      <c r="E336" s="0" t="n">
        <v>18</v>
      </c>
      <c r="F336" s="0" t="s">
        <v>2452</v>
      </c>
      <c r="G336" s="0" t="s">
        <v>3740</v>
      </c>
      <c r="H336" s="0" t="s">
        <v>3182</v>
      </c>
      <c r="I336" s="0" t="s">
        <v>3273</v>
      </c>
    </row>
    <row collapsed="false" customFormat="false" customHeight="false" hidden="false" ht="15" outlineLevel="0" r="337">
      <c r="A337" s="0" t="s">
        <v>3705</v>
      </c>
      <c r="B337" s="0" t="s">
        <v>464</v>
      </c>
      <c r="C337" s="0" t="s">
        <v>2324</v>
      </c>
      <c r="D337" s="0" t="s">
        <v>3750</v>
      </c>
      <c r="E337" s="0" t="n">
        <v>753</v>
      </c>
      <c r="F337" s="0" t="s">
        <v>2452</v>
      </c>
      <c r="G337" s="0" t="s">
        <v>3740</v>
      </c>
      <c r="H337" s="0" t="s">
        <v>3182</v>
      </c>
      <c r="I337" s="0" t="s">
        <v>3183</v>
      </c>
    </row>
    <row collapsed="false" customFormat="false" customHeight="false" hidden="false" ht="15" outlineLevel="0" r="338">
      <c r="A338" s="0" t="s">
        <v>3705</v>
      </c>
      <c r="B338" s="0" t="s">
        <v>508</v>
      </c>
      <c r="C338" s="0" t="s">
        <v>2678</v>
      </c>
      <c r="D338" s="0" t="s">
        <v>3751</v>
      </c>
      <c r="E338" s="0" t="n">
        <v>844</v>
      </c>
      <c r="F338" s="0" t="s">
        <v>2452</v>
      </c>
      <c r="G338" s="0" t="s">
        <v>3752</v>
      </c>
      <c r="H338" s="0" t="s">
        <v>3182</v>
      </c>
      <c r="I338" s="0" t="s">
        <v>3183</v>
      </c>
    </row>
    <row collapsed="false" customFormat="false" customHeight="false" hidden="false" ht="15" outlineLevel="0" r="339">
      <c r="A339" s="0" t="s">
        <v>3705</v>
      </c>
      <c r="B339" s="0" t="s">
        <v>537</v>
      </c>
      <c r="C339" s="0" t="s">
        <v>2171</v>
      </c>
      <c r="D339" s="0" t="s">
        <v>3753</v>
      </c>
      <c r="E339" s="0" t="n">
        <v>1498</v>
      </c>
      <c r="F339" s="0" t="s">
        <v>2452</v>
      </c>
      <c r="G339" s="0" t="s">
        <v>3514</v>
      </c>
      <c r="H339" s="0" t="s">
        <v>3182</v>
      </c>
      <c r="I339" s="0" t="s">
        <v>3183</v>
      </c>
    </row>
    <row collapsed="false" customFormat="false" customHeight="false" hidden="false" ht="15" outlineLevel="0" r="340">
      <c r="A340" s="0" t="s">
        <v>3705</v>
      </c>
      <c r="B340" s="0" t="s">
        <v>601</v>
      </c>
      <c r="C340" s="0" t="s">
        <v>2700</v>
      </c>
      <c r="D340" s="0" t="s">
        <v>3255</v>
      </c>
      <c r="E340" s="0" t="n">
        <v>275</v>
      </c>
      <c r="F340" s="0" t="s">
        <v>2452</v>
      </c>
      <c r="G340" s="0" t="s">
        <v>3754</v>
      </c>
      <c r="H340" s="0" t="s">
        <v>3182</v>
      </c>
      <c r="I340" s="0" t="s">
        <v>3183</v>
      </c>
    </row>
    <row collapsed="false" customFormat="false" customHeight="false" hidden="false" ht="15" outlineLevel="0" r="341">
      <c r="A341" s="0" t="s">
        <v>3705</v>
      </c>
      <c r="B341" s="0" t="s">
        <v>505</v>
      </c>
      <c r="C341" s="0" t="s">
        <v>2705</v>
      </c>
      <c r="D341" s="0" t="s">
        <v>3755</v>
      </c>
      <c r="E341" s="0" t="n">
        <v>232</v>
      </c>
      <c r="F341" s="0" t="s">
        <v>2452</v>
      </c>
      <c r="G341" s="0" t="s">
        <v>3756</v>
      </c>
      <c r="H341" s="0" t="s">
        <v>3182</v>
      </c>
      <c r="I341" s="0" t="s">
        <v>3273</v>
      </c>
    </row>
    <row collapsed="false" customFormat="false" customHeight="false" hidden="false" ht="15" outlineLevel="0" r="342">
      <c r="A342" s="0" t="s">
        <v>3705</v>
      </c>
      <c r="B342" s="0" t="s">
        <v>843</v>
      </c>
      <c r="C342" s="0" t="s">
        <v>2611</v>
      </c>
      <c r="D342" s="0" t="s">
        <v>3435</v>
      </c>
      <c r="E342" s="0" t="n">
        <v>496</v>
      </c>
      <c r="F342" s="0" t="s">
        <v>2611</v>
      </c>
      <c r="G342" s="0" t="s">
        <v>3704</v>
      </c>
      <c r="H342" s="0" t="s">
        <v>3182</v>
      </c>
      <c r="I342" s="0" t="s">
        <v>3273</v>
      </c>
    </row>
    <row collapsed="false" customFormat="false" customHeight="false" hidden="false" ht="15" outlineLevel="0" r="343">
      <c r="A343" s="0" t="s">
        <v>3705</v>
      </c>
      <c r="B343" s="0" t="s">
        <v>651</v>
      </c>
      <c r="C343" s="0" t="s">
        <v>2814</v>
      </c>
      <c r="D343" s="0" t="s">
        <v>3757</v>
      </c>
      <c r="E343" s="0" t="s">
        <v>3182</v>
      </c>
      <c r="F343" s="0" t="s">
        <v>2452</v>
      </c>
      <c r="G343" s="0" t="s">
        <v>3758</v>
      </c>
      <c r="H343" s="0" t="s">
        <v>3182</v>
      </c>
      <c r="I343" s="0" t="s">
        <v>3183</v>
      </c>
    </row>
    <row collapsed="false" customFormat="false" customHeight="false" hidden="false" ht="15" outlineLevel="0" r="344">
      <c r="A344" s="0" t="s">
        <v>3705</v>
      </c>
      <c r="B344" s="0" t="s">
        <v>559</v>
      </c>
      <c r="C344" s="0" t="s">
        <v>2870</v>
      </c>
      <c r="D344" s="0" t="s">
        <v>3759</v>
      </c>
      <c r="E344" s="0" t="n">
        <v>265</v>
      </c>
      <c r="F344" s="0" t="s">
        <v>2452</v>
      </c>
      <c r="G344" s="0" t="s">
        <v>3760</v>
      </c>
      <c r="H344" s="0" t="s">
        <v>3182</v>
      </c>
      <c r="I344" s="0" t="s">
        <v>3183</v>
      </c>
    </row>
    <row collapsed="false" customFormat="false" customHeight="false" hidden="false" ht="15" outlineLevel="0" r="345">
      <c r="A345" s="0" t="s">
        <v>3705</v>
      </c>
      <c r="B345" s="0" t="s">
        <v>515</v>
      </c>
      <c r="C345" s="0" t="s">
        <v>2166</v>
      </c>
      <c r="D345" s="0" t="s">
        <v>3761</v>
      </c>
      <c r="E345" s="0" t="n">
        <v>448</v>
      </c>
      <c r="F345" s="0" t="s">
        <v>2452</v>
      </c>
      <c r="G345" s="0" t="s">
        <v>3512</v>
      </c>
      <c r="H345" s="0" t="s">
        <v>3182</v>
      </c>
      <c r="I345" s="0" t="s">
        <v>3183</v>
      </c>
    </row>
    <row collapsed="false" customFormat="false" customHeight="false" hidden="false" ht="15" outlineLevel="0" r="346">
      <c r="A346" s="0" t="s">
        <v>3705</v>
      </c>
      <c r="B346" s="0" t="s">
        <v>613</v>
      </c>
      <c r="C346" s="0" t="s">
        <v>2500</v>
      </c>
      <c r="D346" s="0" t="s">
        <v>3762</v>
      </c>
      <c r="E346" s="0" t="n">
        <v>331</v>
      </c>
      <c r="F346" s="0" t="s">
        <v>3346</v>
      </c>
      <c r="G346" s="0" t="s">
        <v>3763</v>
      </c>
      <c r="H346" s="0" t="s">
        <v>3182</v>
      </c>
      <c r="I346" s="0" t="s">
        <v>3183</v>
      </c>
    </row>
    <row collapsed="false" customFormat="false" customHeight="false" hidden="false" ht="15" outlineLevel="0" r="347">
      <c r="A347" s="0" t="s">
        <v>3705</v>
      </c>
      <c r="B347" s="0" t="s">
        <v>3764</v>
      </c>
      <c r="C347" s="0" t="s">
        <v>3765</v>
      </c>
      <c r="D347" s="0" t="s">
        <v>3766</v>
      </c>
      <c r="E347" s="0" t="n">
        <v>435</v>
      </c>
      <c r="F347" s="0" t="s">
        <v>2452</v>
      </c>
      <c r="G347" s="0" t="s">
        <v>3767</v>
      </c>
      <c r="H347" s="0" t="s">
        <v>3182</v>
      </c>
      <c r="I347" s="0" t="s">
        <v>3200</v>
      </c>
    </row>
    <row collapsed="false" customFormat="false" customHeight="false" hidden="false" ht="15" outlineLevel="0" r="348">
      <c r="A348" s="0" t="s">
        <v>3705</v>
      </c>
      <c r="B348" s="0" t="s">
        <v>623</v>
      </c>
      <c r="C348" s="0" t="s">
        <v>2639</v>
      </c>
      <c r="D348" s="0" t="s">
        <v>3292</v>
      </c>
      <c r="E348" s="0" t="n">
        <v>756</v>
      </c>
      <c r="F348" s="0" t="s">
        <v>2452</v>
      </c>
      <c r="G348" s="0" t="s">
        <v>3768</v>
      </c>
      <c r="H348" s="0" t="s">
        <v>3182</v>
      </c>
      <c r="I348" s="0" t="s">
        <v>3183</v>
      </c>
    </row>
    <row collapsed="false" customFormat="false" customHeight="false" hidden="false" ht="15" outlineLevel="0" r="349">
      <c r="A349" s="0" t="s">
        <v>3705</v>
      </c>
      <c r="B349" s="0" t="s">
        <v>760</v>
      </c>
      <c r="C349" s="0" t="s">
        <v>2156</v>
      </c>
      <c r="D349" s="0" t="s">
        <v>3292</v>
      </c>
      <c r="E349" s="0" t="n">
        <v>466</v>
      </c>
      <c r="F349" s="0" t="s">
        <v>2452</v>
      </c>
      <c r="G349" s="0" t="s">
        <v>3769</v>
      </c>
      <c r="H349" s="0" t="s">
        <v>3182</v>
      </c>
      <c r="I349" s="0" t="s">
        <v>3200</v>
      </c>
    </row>
    <row collapsed="false" customFormat="false" customHeight="false" hidden="false" ht="15" outlineLevel="0" r="350">
      <c r="A350" s="0" t="s">
        <v>3705</v>
      </c>
      <c r="B350" s="0" t="s">
        <v>473</v>
      </c>
      <c r="C350" s="0" t="s">
        <v>2893</v>
      </c>
      <c r="D350" s="0" t="s">
        <v>3770</v>
      </c>
      <c r="E350" s="0" t="n">
        <v>168</v>
      </c>
      <c r="F350" s="0" t="s">
        <v>2452</v>
      </c>
      <c r="G350" s="0" t="s">
        <v>3771</v>
      </c>
      <c r="H350" s="0" t="s">
        <v>3182</v>
      </c>
      <c r="I350" s="0" t="s">
        <v>3183</v>
      </c>
    </row>
    <row collapsed="false" customFormat="false" customHeight="false" hidden="false" ht="15" outlineLevel="0" r="351">
      <c r="A351" s="0" t="s">
        <v>3705</v>
      </c>
      <c r="B351" s="0" t="s">
        <v>526</v>
      </c>
      <c r="C351" s="0" t="s">
        <v>2894</v>
      </c>
      <c r="D351" s="0" t="s">
        <v>3513</v>
      </c>
      <c r="E351" s="0" t="n">
        <v>642</v>
      </c>
      <c r="F351" s="0" t="s">
        <v>2452</v>
      </c>
      <c r="G351" s="0" t="s">
        <v>3772</v>
      </c>
      <c r="H351" s="0" t="s">
        <v>3182</v>
      </c>
      <c r="I351" s="0" t="s">
        <v>3183</v>
      </c>
    </row>
    <row collapsed="false" customFormat="false" customHeight="false" hidden="false" ht="15" outlineLevel="0" r="352">
      <c r="A352" s="0" t="s">
        <v>3705</v>
      </c>
      <c r="B352" s="0" t="s">
        <v>3773</v>
      </c>
      <c r="C352" s="0" t="s">
        <v>2896</v>
      </c>
      <c r="D352" s="0" t="s">
        <v>3774</v>
      </c>
      <c r="E352" s="0" t="s">
        <v>3182</v>
      </c>
      <c r="F352" s="0" t="s">
        <v>2452</v>
      </c>
      <c r="G352" s="0" t="s">
        <v>3775</v>
      </c>
      <c r="H352" s="0" t="s">
        <v>3182</v>
      </c>
      <c r="I352" s="0" t="s">
        <v>3709</v>
      </c>
    </row>
    <row collapsed="false" customFormat="false" customHeight="false" hidden="false" ht="15" outlineLevel="0" r="353">
      <c r="A353" s="0" t="s">
        <v>3705</v>
      </c>
      <c r="B353" s="0" t="s">
        <v>474</v>
      </c>
      <c r="C353" s="0" t="s">
        <v>2897</v>
      </c>
      <c r="D353" s="0" t="s">
        <v>2322</v>
      </c>
      <c r="E353" s="0" t="n">
        <v>38</v>
      </c>
      <c r="F353" s="0" t="s">
        <v>2452</v>
      </c>
      <c r="G353" s="0" t="s">
        <v>3776</v>
      </c>
      <c r="H353" s="0" t="s">
        <v>3182</v>
      </c>
      <c r="I353" s="0" t="s">
        <v>3709</v>
      </c>
    </row>
    <row collapsed="false" customFormat="false" customHeight="false" hidden="false" ht="15" outlineLevel="0" r="354">
      <c r="A354" s="0" t="s">
        <v>3705</v>
      </c>
      <c r="B354" s="0" t="s">
        <v>842</v>
      </c>
      <c r="C354" s="0" t="s">
        <v>2452</v>
      </c>
      <c r="D354" s="0" t="s">
        <v>3777</v>
      </c>
      <c r="E354" s="0" t="n">
        <v>482</v>
      </c>
      <c r="F354" s="0" t="s">
        <v>2452</v>
      </c>
      <c r="G354" s="0" t="s">
        <v>3515</v>
      </c>
      <c r="H354" s="0" t="s">
        <v>3182</v>
      </c>
      <c r="I354" s="0" t="s">
        <v>3273</v>
      </c>
    </row>
    <row collapsed="false" customFormat="false" customHeight="false" hidden="false" ht="15" outlineLevel="0" r="355">
      <c r="A355" s="0" t="s">
        <v>3705</v>
      </c>
      <c r="B355" s="0" t="s">
        <v>475</v>
      </c>
      <c r="C355" s="0" t="s">
        <v>2166</v>
      </c>
      <c r="D355" s="0" t="s">
        <v>3778</v>
      </c>
      <c r="E355" s="0" t="n">
        <v>610</v>
      </c>
      <c r="F355" s="0" t="s">
        <v>2452</v>
      </c>
      <c r="G355" s="0" t="s">
        <v>3512</v>
      </c>
      <c r="H355" s="0" t="s">
        <v>3182</v>
      </c>
      <c r="I355" s="0" t="s">
        <v>3200</v>
      </c>
    </row>
    <row collapsed="false" customFormat="false" customHeight="false" hidden="false" ht="15" outlineLevel="0" r="356">
      <c r="A356" s="0" t="s">
        <v>3705</v>
      </c>
      <c r="B356" s="0" t="s">
        <v>500</v>
      </c>
      <c r="C356" s="0" t="s">
        <v>2901</v>
      </c>
      <c r="D356" s="0" t="s">
        <v>3779</v>
      </c>
      <c r="E356" s="0" t="n">
        <v>254</v>
      </c>
      <c r="F356" s="0" t="s">
        <v>2452</v>
      </c>
      <c r="G356" s="0" t="s">
        <v>3780</v>
      </c>
      <c r="H356" s="0" t="s">
        <v>3182</v>
      </c>
      <c r="I356" s="0" t="s">
        <v>3183</v>
      </c>
    </row>
    <row collapsed="false" customFormat="false" customHeight="false" hidden="false" ht="15" outlineLevel="0" r="357">
      <c r="A357" s="0" t="s">
        <v>3705</v>
      </c>
      <c r="B357" s="0" t="s">
        <v>3781</v>
      </c>
      <c r="C357" s="0" t="s">
        <v>2886</v>
      </c>
      <c r="D357" s="0" t="s">
        <v>3782</v>
      </c>
      <c r="E357" s="0" t="s">
        <v>3182</v>
      </c>
      <c r="F357" s="0" t="s">
        <v>2466</v>
      </c>
      <c r="G357" s="0" t="s">
        <v>3783</v>
      </c>
      <c r="H357" s="0" t="s">
        <v>3182</v>
      </c>
      <c r="I357" s="0" t="s">
        <v>3183</v>
      </c>
    </row>
    <row collapsed="false" customFormat="false" customHeight="false" hidden="false" ht="15" outlineLevel="0" r="358">
      <c r="A358" s="0" t="s">
        <v>3705</v>
      </c>
      <c r="B358" s="0" t="s">
        <v>539</v>
      </c>
      <c r="C358" s="0" t="s">
        <v>2795</v>
      </c>
      <c r="D358" s="0" t="s">
        <v>3784</v>
      </c>
      <c r="E358" s="0" t="n">
        <v>298</v>
      </c>
      <c r="F358" s="0" t="s">
        <v>2452</v>
      </c>
      <c r="G358" s="0" t="s">
        <v>3785</v>
      </c>
      <c r="H358" s="0" t="s">
        <v>3182</v>
      </c>
      <c r="I358" s="0" t="s">
        <v>3183</v>
      </c>
    </row>
    <row collapsed="false" customFormat="false" customHeight="false" hidden="false" ht="15" outlineLevel="0" r="359">
      <c r="A359" s="0" t="s">
        <v>3705</v>
      </c>
      <c r="B359" s="0" t="s">
        <v>557</v>
      </c>
      <c r="C359" s="0" t="s">
        <v>2516</v>
      </c>
      <c r="D359" s="0" t="s">
        <v>3786</v>
      </c>
      <c r="E359" s="0" t="n">
        <v>55</v>
      </c>
      <c r="F359" s="0" t="s">
        <v>2466</v>
      </c>
      <c r="G359" s="0" t="s">
        <v>3787</v>
      </c>
      <c r="H359" s="0" t="s">
        <v>3182</v>
      </c>
      <c r="I359" s="0" t="s">
        <v>3183</v>
      </c>
    </row>
    <row collapsed="false" customFormat="false" customHeight="false" hidden="false" ht="15" outlineLevel="0" r="360">
      <c r="A360" s="0" t="s">
        <v>3705</v>
      </c>
      <c r="B360" s="0" t="s">
        <v>480</v>
      </c>
      <c r="C360" s="0" t="s">
        <v>2922</v>
      </c>
      <c r="D360" s="0" t="s">
        <v>3385</v>
      </c>
      <c r="E360" s="0" t="n">
        <v>583</v>
      </c>
      <c r="F360" s="0" t="s">
        <v>3788</v>
      </c>
      <c r="G360" s="0" t="s">
        <v>3789</v>
      </c>
      <c r="H360" s="0" t="s">
        <v>3182</v>
      </c>
      <c r="I360" s="0" t="s">
        <v>3183</v>
      </c>
    </row>
    <row collapsed="false" customFormat="false" customHeight="false" hidden="false" ht="15" outlineLevel="0" r="361">
      <c r="A361" s="0" t="s">
        <v>3705</v>
      </c>
      <c r="B361" s="0" t="s">
        <v>481</v>
      </c>
      <c r="C361" s="0" t="s">
        <v>2800</v>
      </c>
      <c r="D361" s="0" t="s">
        <v>3790</v>
      </c>
      <c r="E361" s="0" t="s">
        <v>3182</v>
      </c>
      <c r="F361" s="0" t="s">
        <v>3791</v>
      </c>
      <c r="G361" s="0" t="s">
        <v>3792</v>
      </c>
      <c r="H361" s="0" t="s">
        <v>3182</v>
      </c>
      <c r="I361" s="0" t="s">
        <v>3183</v>
      </c>
    </row>
    <row collapsed="false" customFormat="false" customHeight="false" hidden="false" ht="15" outlineLevel="0" r="362">
      <c r="A362" s="0" t="s">
        <v>3705</v>
      </c>
      <c r="B362" s="0" t="s">
        <v>493</v>
      </c>
      <c r="C362" s="0" t="s">
        <v>2924</v>
      </c>
      <c r="D362" s="0" t="s">
        <v>3793</v>
      </c>
      <c r="E362" s="0" t="n">
        <v>337</v>
      </c>
      <c r="F362" s="0" t="s">
        <v>2611</v>
      </c>
      <c r="G362" s="0" t="s">
        <v>3794</v>
      </c>
      <c r="H362" s="0" t="s">
        <v>3182</v>
      </c>
      <c r="I362" s="0" t="s">
        <v>3200</v>
      </c>
    </row>
    <row collapsed="false" customFormat="false" customHeight="false" hidden="false" ht="15" outlineLevel="0" r="363">
      <c r="A363" s="0" t="s">
        <v>3705</v>
      </c>
      <c r="B363" s="0" t="s">
        <v>540</v>
      </c>
      <c r="C363" s="0" t="s">
        <v>2452</v>
      </c>
      <c r="D363" s="0" t="s">
        <v>3795</v>
      </c>
      <c r="E363" s="0" t="s">
        <v>3182</v>
      </c>
      <c r="F363" s="0" t="s">
        <v>2452</v>
      </c>
      <c r="G363" s="0" t="s">
        <v>3515</v>
      </c>
      <c r="H363" s="0" t="s">
        <v>3182</v>
      </c>
      <c r="I363" s="0" t="s">
        <v>3273</v>
      </c>
    </row>
    <row collapsed="false" customFormat="false" customHeight="false" hidden="false" ht="15" outlineLevel="0" r="364">
      <c r="A364" s="0" t="s">
        <v>3796</v>
      </c>
      <c r="B364" s="0" t="s">
        <v>739</v>
      </c>
      <c r="C364" s="0" t="s">
        <v>2423</v>
      </c>
      <c r="D364" s="0" t="s">
        <v>3292</v>
      </c>
      <c r="E364" s="0" t="n">
        <v>1486</v>
      </c>
      <c r="F364" s="0" t="s">
        <v>3797</v>
      </c>
      <c r="G364" s="0" t="s">
        <v>3798</v>
      </c>
      <c r="H364" s="0" t="s">
        <v>3182</v>
      </c>
      <c r="I364" s="0" t="s">
        <v>3492</v>
      </c>
    </row>
    <row collapsed="false" customFormat="false" customHeight="false" hidden="false" ht="15" outlineLevel="0" r="365">
      <c r="A365" s="0" t="s">
        <v>3796</v>
      </c>
      <c r="B365" s="0" t="s">
        <v>780</v>
      </c>
      <c r="C365" s="0" t="s">
        <v>2462</v>
      </c>
      <c r="D365" s="0" t="s">
        <v>3799</v>
      </c>
      <c r="E365" s="0" t="n">
        <v>502</v>
      </c>
      <c r="F365" s="0" t="s">
        <v>2462</v>
      </c>
      <c r="G365" s="0" t="s">
        <v>3800</v>
      </c>
      <c r="H365" s="0" t="s">
        <v>3801</v>
      </c>
      <c r="I365" s="0" t="s">
        <v>3492</v>
      </c>
    </row>
    <row collapsed="false" customFormat="false" customHeight="false" hidden="false" ht="15" outlineLevel="0" r="366">
      <c r="A366" s="0" t="s">
        <v>3802</v>
      </c>
      <c r="B366" s="0" t="s">
        <v>783</v>
      </c>
      <c r="C366" s="0" t="s">
        <v>2185</v>
      </c>
      <c r="D366" s="0" t="s">
        <v>3803</v>
      </c>
      <c r="E366" s="0" t="s">
        <v>3182</v>
      </c>
      <c r="F366" s="0" t="s">
        <v>2185</v>
      </c>
      <c r="G366" s="0" t="s">
        <v>3804</v>
      </c>
      <c r="H366" s="0" t="s">
        <v>3182</v>
      </c>
      <c r="I366" s="0" t="s">
        <v>3492</v>
      </c>
    </row>
    <row collapsed="false" customFormat="false" customHeight="false" hidden="false" ht="15" outlineLevel="0" r="367">
      <c r="A367" s="0" t="s">
        <v>3802</v>
      </c>
      <c r="B367" s="0" t="s">
        <v>457</v>
      </c>
      <c r="C367" s="0" t="s">
        <v>2241</v>
      </c>
      <c r="D367" s="0" t="s">
        <v>3805</v>
      </c>
      <c r="E367" s="0" t="n">
        <v>501</v>
      </c>
      <c r="F367" s="0" t="s">
        <v>2185</v>
      </c>
      <c r="G367" s="0" t="s">
        <v>3806</v>
      </c>
      <c r="H367" s="0" t="s">
        <v>3182</v>
      </c>
      <c r="I367" s="0" t="s">
        <v>3244</v>
      </c>
    </row>
    <row collapsed="false" customFormat="false" customHeight="false" hidden="false" ht="15" outlineLevel="0" r="368">
      <c r="A368" s="0" t="s">
        <v>3802</v>
      </c>
      <c r="B368" s="0" t="s">
        <v>701</v>
      </c>
      <c r="C368" s="0" t="s">
        <v>2352</v>
      </c>
      <c r="D368" s="0" t="s">
        <v>3255</v>
      </c>
      <c r="E368" s="0" t="n">
        <v>1822</v>
      </c>
      <c r="F368" s="0" t="s">
        <v>2452</v>
      </c>
      <c r="G368" s="0" t="s">
        <v>3807</v>
      </c>
      <c r="H368" s="0" t="s">
        <v>3182</v>
      </c>
      <c r="I368" s="0" t="s">
        <v>3492</v>
      </c>
    </row>
    <row collapsed="false" customFormat="false" customHeight="false" hidden="false" ht="15" outlineLevel="0" r="369">
      <c r="A369" s="0" t="s">
        <v>3802</v>
      </c>
      <c r="B369" s="0" t="s">
        <v>830</v>
      </c>
      <c r="C369" s="0" t="s">
        <v>2431</v>
      </c>
      <c r="D369" s="0" t="s">
        <v>3808</v>
      </c>
      <c r="E369" s="0" t="n">
        <v>646</v>
      </c>
      <c r="F369" s="0" t="s">
        <v>3276</v>
      </c>
      <c r="G369" s="0" t="s">
        <v>3809</v>
      </c>
      <c r="H369" s="0" t="s">
        <v>3182</v>
      </c>
      <c r="I369" s="0" t="s">
        <v>3492</v>
      </c>
    </row>
    <row collapsed="false" customFormat="false" customHeight="false" hidden="false" ht="15" outlineLevel="0" r="370">
      <c r="A370" s="0" t="s">
        <v>3802</v>
      </c>
      <c r="B370" s="0" t="s">
        <v>796</v>
      </c>
      <c r="C370" s="0" t="s">
        <v>2524</v>
      </c>
      <c r="D370" s="0" t="s">
        <v>2466</v>
      </c>
      <c r="E370" s="0" t="n">
        <v>1929</v>
      </c>
      <c r="F370" s="0" t="s">
        <v>3196</v>
      </c>
      <c r="G370" s="0" t="s">
        <v>3810</v>
      </c>
      <c r="H370" s="0" t="s">
        <v>3182</v>
      </c>
      <c r="I370" s="0" t="s">
        <v>3492</v>
      </c>
    </row>
    <row collapsed="false" customFormat="false" customHeight="false" hidden="false" ht="15" outlineLevel="0" r="371">
      <c r="A371" s="0" t="s">
        <v>3802</v>
      </c>
      <c r="B371" s="0" t="s">
        <v>746</v>
      </c>
      <c r="C371" s="0" t="s">
        <v>2427</v>
      </c>
      <c r="D371" s="0" t="s">
        <v>3299</v>
      </c>
      <c r="E371" s="0" t="n">
        <v>1551</v>
      </c>
      <c r="F371" s="0" t="s">
        <v>2427</v>
      </c>
      <c r="G371" s="0" t="s">
        <v>3811</v>
      </c>
      <c r="H371" s="0" t="s">
        <v>3182</v>
      </c>
      <c r="I371" s="0" t="s">
        <v>3492</v>
      </c>
    </row>
    <row collapsed="false" customFormat="false" customHeight="false" hidden="false" ht="15" outlineLevel="0" r="372">
      <c r="A372" s="0" t="s">
        <v>3802</v>
      </c>
      <c r="B372" s="0" t="s">
        <v>826</v>
      </c>
      <c r="C372" s="0" t="s">
        <v>2101</v>
      </c>
      <c r="D372" s="0" t="s">
        <v>3812</v>
      </c>
      <c r="E372" s="0" t="n">
        <v>1152</v>
      </c>
      <c r="F372" s="0" t="s">
        <v>2185</v>
      </c>
      <c r="G372" s="0" t="s">
        <v>3230</v>
      </c>
      <c r="H372" s="0" t="s">
        <v>3182</v>
      </c>
      <c r="I372" s="0" t="s">
        <v>3492</v>
      </c>
    </row>
    <row collapsed="false" customFormat="false" customHeight="false" hidden="false" ht="15" outlineLevel="0" r="373">
      <c r="A373" s="0" t="s">
        <v>3802</v>
      </c>
      <c r="B373" s="0" t="s">
        <v>797</v>
      </c>
      <c r="C373" s="0" t="s">
        <v>2215</v>
      </c>
      <c r="D373" s="0" t="s">
        <v>2436</v>
      </c>
      <c r="E373" s="0" t="n">
        <v>880</v>
      </c>
      <c r="F373" s="0" t="s">
        <v>3180</v>
      </c>
      <c r="G373" s="0" t="s">
        <v>3190</v>
      </c>
      <c r="H373" s="0" t="s">
        <v>3182</v>
      </c>
      <c r="I373" s="0" t="s">
        <v>3492</v>
      </c>
    </row>
    <row collapsed="false" customFormat="false" customHeight="false" hidden="false" ht="15" outlineLevel="0" r="374">
      <c r="A374" s="0" t="s">
        <v>3802</v>
      </c>
      <c r="B374" s="0" t="s">
        <v>779</v>
      </c>
      <c r="C374" s="0" t="s">
        <v>2419</v>
      </c>
      <c r="D374" s="0" t="s">
        <v>3685</v>
      </c>
      <c r="E374" s="0" t="n">
        <v>880</v>
      </c>
      <c r="F374" s="0" t="s">
        <v>3180</v>
      </c>
      <c r="G374" s="0" t="s">
        <v>3813</v>
      </c>
      <c r="H374" s="0" t="s">
        <v>3182</v>
      </c>
      <c r="I374" s="0" t="s">
        <v>3492</v>
      </c>
    </row>
    <row collapsed="false" customFormat="false" customHeight="false" hidden="false" ht="15" outlineLevel="0" r="375">
      <c r="A375" s="0" t="s">
        <v>3802</v>
      </c>
      <c r="B375" s="0" t="s">
        <v>647</v>
      </c>
      <c r="C375" s="0" t="s">
        <v>2436</v>
      </c>
      <c r="D375" s="0" t="s">
        <v>3814</v>
      </c>
      <c r="E375" s="0" t="n">
        <v>1</v>
      </c>
      <c r="F375" s="0" t="s">
        <v>3180</v>
      </c>
      <c r="G375" s="0" t="s">
        <v>3815</v>
      </c>
      <c r="H375" s="0" t="s">
        <v>3182</v>
      </c>
      <c r="I375" s="0" t="s">
        <v>3492</v>
      </c>
    </row>
    <row collapsed="false" customFormat="false" customHeight="false" hidden="false" ht="15" outlineLevel="0" r="376">
      <c r="A376" s="0" t="s">
        <v>3816</v>
      </c>
      <c r="B376" s="0" t="s">
        <v>827</v>
      </c>
      <c r="C376" s="0" t="s">
        <v>1984</v>
      </c>
      <c r="D376" s="0" t="s">
        <v>1953</v>
      </c>
      <c r="E376" s="0" t="n">
        <v>2502</v>
      </c>
      <c r="F376" s="0" t="s">
        <v>3210</v>
      </c>
      <c r="G376" s="0" t="s">
        <v>3413</v>
      </c>
      <c r="H376" s="0" t="s">
        <v>3182</v>
      </c>
      <c r="I376" s="0" t="s">
        <v>3492</v>
      </c>
    </row>
    <row collapsed="false" customFormat="false" customHeight="false" hidden="false" ht="15" outlineLevel="0" r="377">
      <c r="A377" s="0" t="s">
        <v>3816</v>
      </c>
      <c r="B377" s="0" t="s">
        <v>815</v>
      </c>
      <c r="C377" s="0" t="s">
        <v>1989</v>
      </c>
      <c r="D377" s="0" t="s">
        <v>3817</v>
      </c>
      <c r="E377" s="0" t="n">
        <v>3002</v>
      </c>
      <c r="F377" s="0" t="s">
        <v>3210</v>
      </c>
      <c r="G377" s="0" t="s">
        <v>3434</v>
      </c>
      <c r="H377" s="0" t="s">
        <v>3182</v>
      </c>
      <c r="I377" s="0" t="s">
        <v>3492</v>
      </c>
    </row>
    <row collapsed="false" customFormat="false" customHeight="false" hidden="false" ht="15" outlineLevel="0" r="378">
      <c r="A378" s="0" t="s">
        <v>3816</v>
      </c>
      <c r="B378" s="0" t="s">
        <v>814</v>
      </c>
      <c r="C378" s="0" t="s">
        <v>2012</v>
      </c>
      <c r="D378" s="0" t="s">
        <v>1960</v>
      </c>
      <c r="E378" s="0" t="n">
        <v>549</v>
      </c>
      <c r="F378" s="0" t="s">
        <v>3210</v>
      </c>
      <c r="G378" s="0" t="s">
        <v>3342</v>
      </c>
      <c r="H378" s="0" t="s">
        <v>3182</v>
      </c>
      <c r="I378" s="0" t="s">
        <v>3492</v>
      </c>
    </row>
    <row collapsed="false" customFormat="false" customHeight="false" hidden="false" ht="15" outlineLevel="0" r="379">
      <c r="A379" s="0" t="s">
        <v>3816</v>
      </c>
      <c r="B379" s="0" t="s">
        <v>835</v>
      </c>
      <c r="C379" s="0" t="s">
        <v>1993</v>
      </c>
      <c r="D379" s="0" t="s">
        <v>3818</v>
      </c>
      <c r="E379" s="0" t="n">
        <v>923</v>
      </c>
      <c r="F379" s="0" t="s">
        <v>3210</v>
      </c>
      <c r="G379" s="0" t="s">
        <v>3819</v>
      </c>
      <c r="H379" s="0" t="s">
        <v>3182</v>
      </c>
      <c r="I379" s="0" t="s">
        <v>3492</v>
      </c>
    </row>
    <row collapsed="false" customFormat="false" customHeight="false" hidden="false" ht="15" outlineLevel="0" r="380">
      <c r="A380" s="0" t="s">
        <v>3816</v>
      </c>
      <c r="B380" s="0" t="s">
        <v>821</v>
      </c>
      <c r="C380" s="0" t="s">
        <v>2004</v>
      </c>
      <c r="D380" s="0" t="s">
        <v>3476</v>
      </c>
      <c r="E380" s="0" t="n">
        <v>360</v>
      </c>
      <c r="F380" s="0" t="s">
        <v>3210</v>
      </c>
      <c r="G380" s="0" t="s">
        <v>3655</v>
      </c>
      <c r="H380" s="0" t="s">
        <v>3182</v>
      </c>
      <c r="I380" s="0" t="s">
        <v>3492</v>
      </c>
    </row>
    <row collapsed="false" customFormat="false" customHeight="false" hidden="false" ht="15" outlineLevel="0" r="381">
      <c r="A381" s="0" t="s">
        <v>3816</v>
      </c>
      <c r="B381" s="0" t="s">
        <v>791</v>
      </c>
      <c r="C381" s="0" t="s">
        <v>1971</v>
      </c>
      <c r="D381" s="0" t="s">
        <v>1074</v>
      </c>
      <c r="E381" s="0" t="n">
        <v>21</v>
      </c>
      <c r="F381" s="0" t="s">
        <v>3210</v>
      </c>
      <c r="G381" s="0" t="s">
        <v>3612</v>
      </c>
      <c r="H381" s="0" t="s">
        <v>3182</v>
      </c>
      <c r="I381" s="0" t="s">
        <v>3492</v>
      </c>
    </row>
    <row collapsed="false" customFormat="false" customHeight="false" hidden="false" ht="15" outlineLevel="0" r="382">
      <c r="A382" s="0" t="s">
        <v>3816</v>
      </c>
      <c r="B382" s="0" t="s">
        <v>484</v>
      </c>
      <c r="C382" s="0" t="s">
        <v>1935</v>
      </c>
      <c r="D382" s="0" t="s">
        <v>3204</v>
      </c>
      <c r="E382" s="0" t="n">
        <v>101</v>
      </c>
      <c r="F382" s="0" t="s">
        <v>3210</v>
      </c>
      <c r="G382" s="0" t="s">
        <v>3820</v>
      </c>
      <c r="H382" s="0" t="s">
        <v>3182</v>
      </c>
      <c r="I382" s="0" t="s">
        <v>3200</v>
      </c>
    </row>
    <row collapsed="false" customFormat="false" customHeight="false" hidden="false" ht="15" outlineLevel="0" r="383">
      <c r="A383" s="0" t="s">
        <v>3816</v>
      </c>
      <c r="B383" s="0" t="s">
        <v>486</v>
      </c>
      <c r="C383" s="0" t="s">
        <v>2716</v>
      </c>
      <c r="D383" s="0" t="s">
        <v>3821</v>
      </c>
      <c r="E383" s="0" t="n">
        <v>3</v>
      </c>
      <c r="F383" s="0" t="s">
        <v>3210</v>
      </c>
      <c r="G383" s="0" t="s">
        <v>3578</v>
      </c>
      <c r="H383" s="0" t="s">
        <v>3182</v>
      </c>
      <c r="I383" s="0" t="s">
        <v>3492</v>
      </c>
    </row>
    <row collapsed="false" customFormat="false" customHeight="false" hidden="false" ht="15" outlineLevel="0" r="384">
      <c r="A384" s="0" t="s">
        <v>3822</v>
      </c>
      <c r="B384" s="0" t="s">
        <v>811</v>
      </c>
      <c r="C384" s="0" t="s">
        <v>2496</v>
      </c>
      <c r="D384" s="0" t="s">
        <v>2322</v>
      </c>
      <c r="E384" s="0" t="n">
        <v>575</v>
      </c>
      <c r="F384" s="0" t="s">
        <v>3377</v>
      </c>
      <c r="G384" s="0" t="s">
        <v>3823</v>
      </c>
      <c r="H384" s="0" t="s">
        <v>3182</v>
      </c>
      <c r="I384" s="0" t="s">
        <v>3492</v>
      </c>
    </row>
    <row collapsed="false" customFormat="false" customHeight="false" hidden="false" ht="15" outlineLevel="0" r="385">
      <c r="A385" s="0" t="s">
        <v>3822</v>
      </c>
      <c r="B385" s="0" t="s">
        <v>838</v>
      </c>
      <c r="C385" s="0" t="s">
        <v>2659</v>
      </c>
      <c r="D385" s="0" t="s">
        <v>3476</v>
      </c>
      <c r="E385" s="0" t="n">
        <v>580</v>
      </c>
      <c r="F385" s="0" t="s">
        <v>3377</v>
      </c>
      <c r="G385" s="0" t="s">
        <v>3467</v>
      </c>
      <c r="H385" s="0" t="s">
        <v>3182</v>
      </c>
      <c r="I385" s="0" t="s">
        <v>3492</v>
      </c>
    </row>
    <row collapsed="false" customFormat="false" customHeight="false" hidden="false" ht="15" outlineLevel="0" r="386">
      <c r="A386" s="0" t="s">
        <v>3822</v>
      </c>
      <c r="B386" s="0" t="s">
        <v>800</v>
      </c>
      <c r="C386" s="0" t="s">
        <v>2711</v>
      </c>
      <c r="D386" s="0" t="s">
        <v>3824</v>
      </c>
      <c r="E386" s="0" t="s">
        <v>3182</v>
      </c>
      <c r="F386" s="0" t="s">
        <v>3388</v>
      </c>
      <c r="G386" s="0" t="s">
        <v>3465</v>
      </c>
      <c r="H386" s="0" t="s">
        <v>3182</v>
      </c>
      <c r="I386" s="0" t="s">
        <v>3492</v>
      </c>
    </row>
    <row collapsed="false" customFormat="false" customHeight="false" hidden="false" ht="15" outlineLevel="0" r="387">
      <c r="A387" s="0" t="s">
        <v>3822</v>
      </c>
      <c r="B387" s="0" t="s">
        <v>829</v>
      </c>
      <c r="C387" s="0" t="s">
        <v>2868</v>
      </c>
      <c r="D387" s="0" t="s">
        <v>1690</v>
      </c>
      <c r="E387" s="0" t="n">
        <v>215</v>
      </c>
      <c r="F387" s="0" t="s">
        <v>2868</v>
      </c>
      <c r="G387" s="0" t="s">
        <v>3457</v>
      </c>
      <c r="H387" s="0" t="s">
        <v>3182</v>
      </c>
      <c r="I387" s="0" t="s">
        <v>3492</v>
      </c>
    </row>
    <row collapsed="false" customFormat="false" customHeight="false" hidden="false" ht="15" outlineLevel="0" r="388">
      <c r="A388" s="0" t="s">
        <v>3822</v>
      </c>
      <c r="B388" s="0" t="s">
        <v>836</v>
      </c>
      <c r="C388" s="0" t="s">
        <v>2385</v>
      </c>
      <c r="D388" s="0" t="s">
        <v>3417</v>
      </c>
      <c r="E388" s="0" t="n">
        <v>208</v>
      </c>
      <c r="F388" s="0" t="s">
        <v>3377</v>
      </c>
      <c r="G388" s="0" t="s">
        <v>3454</v>
      </c>
      <c r="H388" s="0" t="s">
        <v>3182</v>
      </c>
      <c r="I388" s="0" t="s">
        <v>3492</v>
      </c>
    </row>
    <row collapsed="false" customFormat="false" customHeight="false" hidden="false" ht="15" outlineLevel="0" r="389">
      <c r="A389" s="0" t="s">
        <v>3822</v>
      </c>
      <c r="B389" s="0" t="s">
        <v>816</v>
      </c>
      <c r="C389" s="0" t="s">
        <v>2582</v>
      </c>
      <c r="D389" s="0" t="s">
        <v>3825</v>
      </c>
      <c r="E389" s="0" t="n">
        <v>84</v>
      </c>
      <c r="F389" s="0" t="s">
        <v>3388</v>
      </c>
      <c r="G389" s="0" t="s">
        <v>3826</v>
      </c>
      <c r="H389" s="0" t="s">
        <v>3182</v>
      </c>
      <c r="I389" s="0" t="s">
        <v>3492</v>
      </c>
    </row>
    <row collapsed="false" customFormat="false" customHeight="false" hidden="false" ht="15" outlineLevel="0" r="390">
      <c r="A390" s="0" t="s">
        <v>3822</v>
      </c>
      <c r="B390" s="0" t="s">
        <v>809</v>
      </c>
      <c r="C390" s="0" t="s">
        <v>2661</v>
      </c>
      <c r="D390" s="0" t="s">
        <v>3292</v>
      </c>
      <c r="E390" s="0" t="n">
        <v>1075</v>
      </c>
      <c r="F390" s="0" t="s">
        <v>3377</v>
      </c>
      <c r="G390" s="0" t="s">
        <v>3406</v>
      </c>
      <c r="H390" s="0" t="s">
        <v>3182</v>
      </c>
      <c r="I390" s="0" t="s">
        <v>3492</v>
      </c>
    </row>
    <row collapsed="false" customFormat="false" customHeight="false" hidden="false" ht="15" outlineLevel="0" r="391">
      <c r="A391" s="0" t="s">
        <v>3827</v>
      </c>
      <c r="B391" s="0" t="s">
        <v>841</v>
      </c>
      <c r="C391" s="0" t="s">
        <v>2015</v>
      </c>
      <c r="D391" s="0" t="s">
        <v>3828</v>
      </c>
      <c r="E391" s="0" t="n">
        <v>220</v>
      </c>
      <c r="F391" s="0" t="s">
        <v>2015</v>
      </c>
      <c r="G391" s="0" t="s">
        <v>3829</v>
      </c>
      <c r="H391" s="0" t="s">
        <v>3182</v>
      </c>
      <c r="I391" s="0" t="s">
        <v>3492</v>
      </c>
    </row>
    <row collapsed="false" customFormat="false" customHeight="false" hidden="false" ht="15" outlineLevel="0" r="392">
      <c r="A392" s="0" t="s">
        <v>3827</v>
      </c>
      <c r="B392" s="0" t="s">
        <v>460</v>
      </c>
      <c r="C392" s="0" t="s">
        <v>2015</v>
      </c>
      <c r="D392" s="0" t="s">
        <v>2305</v>
      </c>
      <c r="E392" s="0" t="n">
        <v>1162</v>
      </c>
      <c r="F392" s="0" t="s">
        <v>2015</v>
      </c>
      <c r="G392" s="0" t="s">
        <v>3830</v>
      </c>
      <c r="H392" s="0" t="s">
        <v>3831</v>
      </c>
      <c r="I392" s="0" t="s">
        <v>3492</v>
      </c>
    </row>
    <row collapsed="false" customFormat="false" customHeight="false" hidden="false" ht="15" outlineLevel="0" r="393">
      <c r="A393" s="0" t="s">
        <v>3827</v>
      </c>
      <c r="B393" s="0" t="s">
        <v>812</v>
      </c>
      <c r="C393" s="0" t="s">
        <v>2778</v>
      </c>
      <c r="D393" s="0" t="s">
        <v>3832</v>
      </c>
      <c r="E393" s="0" t="n">
        <v>601</v>
      </c>
      <c r="F393" s="0" t="s">
        <v>3210</v>
      </c>
      <c r="G393" s="0" t="s">
        <v>3833</v>
      </c>
      <c r="H393" s="0" t="s">
        <v>3182</v>
      </c>
      <c r="I393" s="0" t="s">
        <v>3492</v>
      </c>
    </row>
    <row collapsed="false" customFormat="false" customHeight="false" hidden="false" ht="15" outlineLevel="0" r="394">
      <c r="A394" s="0" t="s">
        <v>3827</v>
      </c>
      <c r="B394" s="0" t="s">
        <v>762</v>
      </c>
      <c r="C394" s="0" t="s">
        <v>2834</v>
      </c>
      <c r="D394" s="0" t="s">
        <v>3834</v>
      </c>
      <c r="E394" s="0" t="n">
        <v>1584</v>
      </c>
      <c r="F394" s="0" t="s">
        <v>3210</v>
      </c>
      <c r="G394" s="0" t="s">
        <v>3835</v>
      </c>
      <c r="H394" s="0" t="s">
        <v>3182</v>
      </c>
      <c r="I394" s="0" t="s">
        <v>3492</v>
      </c>
    </row>
    <row collapsed="false" customFormat="false" customHeight="false" hidden="false" ht="15" outlineLevel="0" r="395">
      <c r="A395" s="0" t="s">
        <v>3827</v>
      </c>
      <c r="B395" s="0" t="s">
        <v>790</v>
      </c>
      <c r="C395" s="0" t="s">
        <v>2841</v>
      </c>
      <c r="D395" s="0" t="s">
        <v>1690</v>
      </c>
      <c r="E395" s="0" t="n">
        <v>267</v>
      </c>
      <c r="F395" s="0" t="s">
        <v>3210</v>
      </c>
      <c r="G395" s="0" t="s">
        <v>3836</v>
      </c>
      <c r="H395" s="0" t="s">
        <v>3182</v>
      </c>
      <c r="I395" s="0" t="s">
        <v>3492</v>
      </c>
    </row>
    <row collapsed="false" customFormat="false" customHeight="false" hidden="false" ht="15" outlineLevel="0" r="396">
      <c r="A396" s="0" t="s">
        <v>3827</v>
      </c>
      <c r="B396" s="0" t="s">
        <v>825</v>
      </c>
      <c r="C396" s="0" t="s">
        <v>2888</v>
      </c>
      <c r="D396" s="0" t="s">
        <v>3459</v>
      </c>
      <c r="E396" s="0" t="n">
        <v>2824</v>
      </c>
      <c r="F396" s="0" t="s">
        <v>3210</v>
      </c>
      <c r="G396" s="0" t="s">
        <v>3837</v>
      </c>
      <c r="H396" s="0" t="s">
        <v>3182</v>
      </c>
      <c r="I396" s="0" t="s">
        <v>3492</v>
      </c>
    </row>
    <row collapsed="false" customFormat="false" customHeight="false" hidden="false" ht="15" outlineLevel="0" r="397">
      <c r="A397" s="0" t="s">
        <v>3827</v>
      </c>
      <c r="B397" s="0" t="s">
        <v>680</v>
      </c>
      <c r="C397" s="0" t="s">
        <v>2015</v>
      </c>
      <c r="D397" s="0" t="s">
        <v>3828</v>
      </c>
      <c r="E397" s="0" t="n">
        <v>220</v>
      </c>
      <c r="F397" s="0" t="s">
        <v>2015</v>
      </c>
      <c r="G397" s="0" t="s">
        <v>3829</v>
      </c>
      <c r="H397" s="0" t="s">
        <v>3838</v>
      </c>
      <c r="I397" s="0" t="s">
        <v>3492</v>
      </c>
    </row>
    <row collapsed="false" customFormat="false" customHeight="false" hidden="false" ht="15" outlineLevel="0" r="398">
      <c r="A398" s="0" t="s">
        <v>3827</v>
      </c>
      <c r="B398" s="0" t="s">
        <v>627</v>
      </c>
      <c r="C398" s="0" t="s">
        <v>2015</v>
      </c>
      <c r="D398" s="0" t="s">
        <v>3839</v>
      </c>
      <c r="E398" s="0" t="n">
        <v>4000</v>
      </c>
      <c r="F398" s="0" t="s">
        <v>2015</v>
      </c>
      <c r="G398" s="0" t="s">
        <v>3840</v>
      </c>
      <c r="H398" s="0" t="s">
        <v>3182</v>
      </c>
      <c r="I398" s="0" t="s">
        <v>3492</v>
      </c>
    </row>
    <row collapsed="false" customFormat="false" customHeight="false" hidden="false" ht="15" outlineLevel="0" r="401">
      <c r="B401" s="0" t="n">
        <v>650204</v>
      </c>
      <c r="C401" s="0" t="s">
        <v>3168</v>
      </c>
    </row>
    <row collapsed="false" customFormat="false" customHeight="false" hidden="false" ht="15" outlineLevel="0" r="402">
      <c r="B402" s="0" t="n">
        <v>650207</v>
      </c>
      <c r="C402" s="0" t="s">
        <v>3155</v>
      </c>
    </row>
    <row collapsed="false" customFormat="false" customHeight="false" hidden="false" ht="15" outlineLevel="0" r="403">
      <c r="B403" s="0" t="n">
        <v>650208</v>
      </c>
      <c r="C403" s="0" t="s">
        <v>3161</v>
      </c>
    </row>
    <row collapsed="false" customFormat="false" customHeight="false" hidden="false" ht="15" outlineLevel="0" r="404">
      <c r="B404" s="0" t="n">
        <v>650209</v>
      </c>
      <c r="C404" s="0" t="s">
        <v>3157</v>
      </c>
    </row>
    <row collapsed="false" customFormat="false" customHeight="false" hidden="false" ht="15" outlineLevel="0" r="405">
      <c r="B405" s="0" t="n">
        <v>650210</v>
      </c>
      <c r="C405" s="0" t="s">
        <v>3841</v>
      </c>
    </row>
    <row collapsed="false" customFormat="false" customHeight="false" hidden="false" ht="15" outlineLevel="0" r="406">
      <c r="B406" s="0" t="n">
        <v>650267</v>
      </c>
      <c r="C406" s="0" t="s">
        <v>3158</v>
      </c>
    </row>
    <row collapsed="false" customFormat="false" customHeight="false" hidden="false" ht="15" outlineLevel="0" r="407">
      <c r="B407" s="0" t="n">
        <v>650366</v>
      </c>
      <c r="C407" s="0" t="s">
        <v>3159</v>
      </c>
    </row>
    <row collapsed="false" customFormat="false" customHeight="false" hidden="false" ht="15" outlineLevel="0" r="408">
      <c r="B408" s="0" t="n">
        <v>650521</v>
      </c>
      <c r="C408" s="0" t="s">
        <v>3842</v>
      </c>
    </row>
    <row collapsed="false" customFormat="false" customHeight="false" hidden="false" ht="15" outlineLevel="0" r="409">
      <c r="B409" s="0" t="n">
        <v>650637</v>
      </c>
      <c r="C409" s="0" t="s">
        <v>3087</v>
      </c>
    </row>
    <row collapsed="false" customFormat="false" customHeight="false" hidden="false" ht="15" outlineLevel="0" r="410">
      <c r="B410" s="0" t="n">
        <v>650739</v>
      </c>
      <c r="C410" s="0" t="s">
        <v>3156</v>
      </c>
    </row>
    <row collapsed="false" customFormat="false" customHeight="false" hidden="false" ht="15" outlineLevel="0" r="411">
      <c r="B411" s="0" t="n">
        <v>650753</v>
      </c>
      <c r="C411" s="0" t="s">
        <v>3107</v>
      </c>
    </row>
    <row collapsed="false" customFormat="false" customHeight="false" hidden="false" ht="15" outlineLevel="0" r="412">
      <c r="B412" s="0" t="n">
        <v>650857</v>
      </c>
      <c r="C412" s="0" t="s">
        <v>3843</v>
      </c>
    </row>
    <row collapsed="false" customFormat="false" customHeight="false" hidden="false" ht="15" outlineLevel="0" r="413">
      <c r="B413" s="0" t="n">
        <v>650863</v>
      </c>
      <c r="C413" s="0" t="s">
        <v>3162</v>
      </c>
    </row>
    <row collapsed="false" customFormat="false" customHeight="false" hidden="false" ht="15" outlineLevel="0" r="414">
      <c r="B414" s="0" t="n">
        <v>650864</v>
      </c>
      <c r="C414" s="0" t="s">
        <v>3090</v>
      </c>
    </row>
    <row collapsed="false" customFormat="false" customHeight="false" hidden="false" ht="15" outlineLevel="0" r="415">
      <c r="B415" s="0" t="n">
        <v>650868</v>
      </c>
      <c r="C415" s="0" t="s">
        <v>3166</v>
      </c>
    </row>
    <row collapsed="false" customFormat="false" customHeight="false" hidden="false" ht="15" outlineLevel="0" r="416">
      <c r="B416" s="0" t="n">
        <v>650872</v>
      </c>
      <c r="C416" s="0" t="s">
        <v>3164</v>
      </c>
    </row>
    <row collapsed="false" customFormat="false" customHeight="false" hidden="false" ht="15" outlineLevel="0" r="417">
      <c r="B417" s="0" t="n">
        <v>650877</v>
      </c>
      <c r="C417" s="0" t="s">
        <v>3844</v>
      </c>
    </row>
    <row collapsed="false" customFormat="false" customHeight="false" hidden="false" ht="15" outlineLevel="0" r="418">
      <c r="B418" s="0" t="n">
        <v>650894</v>
      </c>
      <c r="C418" s="0" t="s">
        <v>3845</v>
      </c>
    </row>
    <row collapsed="false" customFormat="false" customHeight="false" hidden="false" ht="15" outlineLevel="0" r="419">
      <c r="B419" s="0" t="n">
        <v>650899</v>
      </c>
      <c r="C419" s="0" t="s">
        <v>3846</v>
      </c>
    </row>
    <row collapsed="false" customFormat="false" customHeight="false" hidden="false" ht="15" outlineLevel="0" r="420">
      <c r="B420" s="0" t="n">
        <v>650085</v>
      </c>
      <c r="C420" s="0" t="s">
        <v>3847</v>
      </c>
    </row>
    <row collapsed="false" customFormat="false" customHeight="false" hidden="false" ht="15" outlineLevel="0" r="421">
      <c r="B421" s="0" t="n">
        <v>650101</v>
      </c>
      <c r="C421" s="0" t="s">
        <v>2979</v>
      </c>
    </row>
    <row collapsed="false" customFormat="false" customHeight="false" hidden="false" ht="15" outlineLevel="0" r="422">
      <c r="B422" s="0" t="n">
        <v>650113</v>
      </c>
      <c r="C422" s="0" t="s">
        <v>3848</v>
      </c>
    </row>
    <row collapsed="false" customFormat="false" customHeight="false" hidden="false" ht="15" outlineLevel="0" r="423">
      <c r="B423" s="0" t="n">
        <v>650118</v>
      </c>
      <c r="C423" s="0" t="s">
        <v>3849</v>
      </c>
    </row>
    <row collapsed="false" customFormat="false" customHeight="false" hidden="false" ht="15" outlineLevel="0" r="424">
      <c r="B424" s="0" t="n">
        <v>650124</v>
      </c>
      <c r="C424" s="0" t="s">
        <v>3850</v>
      </c>
    </row>
    <row collapsed="false" customFormat="false" customHeight="false" hidden="false" ht="15" outlineLevel="0" r="425">
      <c r="B425" s="0" t="n">
        <v>650157</v>
      </c>
      <c r="C425" s="0" t="s">
        <v>2975</v>
      </c>
    </row>
    <row collapsed="false" customFormat="false" customHeight="false" hidden="false" ht="15" outlineLevel="0" r="426">
      <c r="B426" s="0" t="n">
        <v>650160</v>
      </c>
      <c r="C426" s="0" t="s">
        <v>3851</v>
      </c>
    </row>
    <row collapsed="false" customFormat="false" customHeight="false" hidden="false" ht="15" outlineLevel="0" r="427">
      <c r="B427" s="0" t="n">
        <v>650164</v>
      </c>
      <c r="C427" s="0" t="s">
        <v>3108</v>
      </c>
    </row>
    <row collapsed="false" customFormat="false" customHeight="false" hidden="false" ht="15" outlineLevel="0" r="428">
      <c r="B428" s="0" t="n">
        <v>650191</v>
      </c>
      <c r="C428" s="0" t="s">
        <v>2976</v>
      </c>
    </row>
    <row collapsed="false" customFormat="false" customHeight="false" hidden="false" ht="15" outlineLevel="0" r="429">
      <c r="B429" s="0" t="n">
        <v>650217</v>
      </c>
      <c r="C429" s="0" t="s">
        <v>3852</v>
      </c>
    </row>
    <row collapsed="false" customFormat="false" customHeight="false" hidden="false" ht="15" outlineLevel="0" r="430">
      <c r="B430" s="0" t="n">
        <v>650218</v>
      </c>
      <c r="C430" s="0" t="s">
        <v>2977</v>
      </c>
    </row>
    <row collapsed="false" customFormat="false" customHeight="false" hidden="false" ht="15" outlineLevel="0" r="431">
      <c r="B431" s="0" t="n">
        <v>650220</v>
      </c>
      <c r="C431" s="0" t="s">
        <v>3032</v>
      </c>
    </row>
    <row collapsed="false" customFormat="false" customHeight="false" hidden="false" ht="15" outlineLevel="0" r="432">
      <c r="B432" s="0" t="n">
        <v>650221</v>
      </c>
      <c r="C432" s="0" t="s">
        <v>3020</v>
      </c>
    </row>
    <row collapsed="false" customFormat="false" customHeight="false" hidden="false" ht="15" outlineLevel="0" r="433">
      <c r="B433" s="0" t="n">
        <v>650228</v>
      </c>
      <c r="C433" s="0" t="s">
        <v>3019</v>
      </c>
    </row>
    <row collapsed="false" customFormat="false" customHeight="false" hidden="false" ht="15" outlineLevel="0" r="434">
      <c r="B434" s="0" t="n">
        <v>650232</v>
      </c>
      <c r="C434" s="0" t="s">
        <v>3853</v>
      </c>
    </row>
    <row collapsed="false" customFormat="false" customHeight="false" hidden="false" ht="15" outlineLevel="0" r="435">
      <c r="B435" s="0" t="n">
        <v>650250</v>
      </c>
      <c r="C435" s="0" t="s">
        <v>3027</v>
      </c>
    </row>
    <row collapsed="false" customFormat="false" customHeight="false" hidden="false" ht="15" outlineLevel="0" r="436">
      <c r="B436" s="0" t="n">
        <v>650252</v>
      </c>
      <c r="C436" s="0" t="s">
        <v>3854</v>
      </c>
    </row>
    <row collapsed="false" customFormat="false" customHeight="false" hidden="false" ht="15" outlineLevel="0" r="437">
      <c r="B437" s="0" t="n">
        <v>650264</v>
      </c>
      <c r="C437" s="0" t="s">
        <v>3855</v>
      </c>
    </row>
    <row collapsed="false" customFormat="false" customHeight="false" hidden="false" ht="15" outlineLevel="0" r="438">
      <c r="B438" s="0" t="n">
        <v>650268</v>
      </c>
      <c r="C438" s="0" t="s">
        <v>3031</v>
      </c>
    </row>
    <row collapsed="false" customFormat="false" customHeight="false" hidden="false" ht="15" outlineLevel="0" r="439">
      <c r="B439" s="0" t="n">
        <v>650271</v>
      </c>
      <c r="C439" s="0" t="s">
        <v>3030</v>
      </c>
    </row>
    <row collapsed="false" customFormat="false" customHeight="false" hidden="false" ht="15" outlineLevel="0" r="440">
      <c r="B440" s="0" t="n">
        <v>650273</v>
      </c>
      <c r="C440" s="0" t="s">
        <v>3111</v>
      </c>
    </row>
    <row collapsed="false" customFormat="false" customHeight="false" hidden="false" ht="15" outlineLevel="0" r="441">
      <c r="B441" s="0" t="n">
        <v>650282</v>
      </c>
      <c r="C441" s="0" t="s">
        <v>3856</v>
      </c>
    </row>
    <row collapsed="false" customFormat="false" customHeight="false" hidden="false" ht="15" outlineLevel="0" r="442">
      <c r="B442" s="0" t="n">
        <v>650301</v>
      </c>
      <c r="C442" s="0" t="s">
        <v>3857</v>
      </c>
    </row>
    <row collapsed="false" customFormat="false" customHeight="false" hidden="false" ht="15" outlineLevel="0" r="443">
      <c r="B443" s="0" t="n">
        <v>650305</v>
      </c>
      <c r="C443" s="0" t="s">
        <v>3858</v>
      </c>
    </row>
    <row collapsed="false" customFormat="false" customHeight="false" hidden="false" ht="15" outlineLevel="0" r="444">
      <c r="B444" s="0" t="n">
        <v>650324</v>
      </c>
      <c r="C444" s="0" t="s">
        <v>3021</v>
      </c>
    </row>
    <row collapsed="false" customFormat="false" customHeight="false" hidden="false" ht="15" outlineLevel="0" r="445">
      <c r="B445" s="0" t="n">
        <v>650335</v>
      </c>
      <c r="C445" s="0" t="s">
        <v>2974</v>
      </c>
    </row>
    <row collapsed="false" customFormat="false" customHeight="false" hidden="false" ht="15" outlineLevel="0" r="446">
      <c r="B446" s="0" t="n">
        <v>650343</v>
      </c>
      <c r="C446" s="0" t="s">
        <v>3859</v>
      </c>
    </row>
    <row collapsed="false" customFormat="false" customHeight="false" hidden="false" ht="15" outlineLevel="0" r="447">
      <c r="B447" s="0" t="n">
        <v>650347</v>
      </c>
      <c r="C447" s="0" t="s">
        <v>3024</v>
      </c>
    </row>
    <row collapsed="false" customFormat="false" customHeight="false" hidden="false" ht="15" outlineLevel="0" r="448">
      <c r="B448" s="0" t="n">
        <v>650468</v>
      </c>
      <c r="C448" s="0" t="s">
        <v>3860</v>
      </c>
    </row>
    <row collapsed="false" customFormat="false" customHeight="false" hidden="false" ht="15" outlineLevel="0" r="449">
      <c r="B449" s="0" t="n">
        <v>650542</v>
      </c>
      <c r="C449" s="0" t="s">
        <v>2972</v>
      </c>
    </row>
    <row collapsed="false" customFormat="false" customHeight="false" hidden="false" ht="15" outlineLevel="0" r="450">
      <c r="B450" s="0" t="n">
        <v>650562</v>
      </c>
      <c r="C450" s="0" t="s">
        <v>3130</v>
      </c>
    </row>
    <row collapsed="false" customFormat="false" customHeight="false" hidden="false" ht="15" outlineLevel="0" r="451">
      <c r="B451" s="0" t="n">
        <v>650638</v>
      </c>
      <c r="C451" s="0" t="s">
        <v>3025</v>
      </c>
    </row>
    <row collapsed="false" customFormat="false" customHeight="false" hidden="false" ht="15" outlineLevel="0" r="452">
      <c r="B452" s="0" t="n">
        <v>650706</v>
      </c>
      <c r="C452" s="0" t="s">
        <v>3146</v>
      </c>
    </row>
    <row collapsed="false" customFormat="false" customHeight="false" hidden="false" ht="15" outlineLevel="0" r="453">
      <c r="B453" s="0" t="n">
        <v>650723</v>
      </c>
      <c r="C453" s="0" t="s">
        <v>3861</v>
      </c>
    </row>
    <row collapsed="false" customFormat="false" customHeight="false" hidden="false" ht="15" outlineLevel="0" r="454">
      <c r="B454" s="0" t="n">
        <v>650727</v>
      </c>
      <c r="C454" s="0" t="s">
        <v>3109</v>
      </c>
    </row>
    <row collapsed="false" customFormat="false" customHeight="false" hidden="false" ht="15" outlineLevel="0" r="455">
      <c r="B455" s="0" t="n">
        <v>650731</v>
      </c>
      <c r="C455" s="0" t="s">
        <v>2973</v>
      </c>
    </row>
    <row collapsed="false" customFormat="false" customHeight="false" hidden="false" ht="15" outlineLevel="0" r="456">
      <c r="B456" s="0" t="n">
        <v>650733</v>
      </c>
      <c r="C456" s="0" t="s">
        <v>3110</v>
      </c>
    </row>
    <row collapsed="false" customFormat="false" customHeight="false" hidden="false" ht="15" outlineLevel="0" r="457">
      <c r="B457" s="0" t="n">
        <v>650766</v>
      </c>
      <c r="C457" s="0" t="s">
        <v>3128</v>
      </c>
    </row>
    <row collapsed="false" customFormat="false" customHeight="false" hidden="false" ht="15" outlineLevel="0" r="458">
      <c r="B458" s="0" t="n">
        <v>650780</v>
      </c>
      <c r="C458" s="0" t="s">
        <v>3122</v>
      </c>
    </row>
    <row collapsed="false" customFormat="false" customHeight="false" hidden="false" ht="15" outlineLevel="0" r="459">
      <c r="B459" s="0" t="n">
        <v>650786</v>
      </c>
      <c r="C459" s="0" t="s">
        <v>3147</v>
      </c>
    </row>
    <row collapsed="false" customFormat="false" customHeight="false" hidden="false" ht="15" outlineLevel="0" r="460">
      <c r="B460" s="0" t="n">
        <v>650795</v>
      </c>
      <c r="C460" s="0" t="s">
        <v>3151</v>
      </c>
    </row>
    <row collapsed="false" customFormat="false" customHeight="false" hidden="false" ht="15" outlineLevel="0" r="461">
      <c r="B461" s="0" t="n">
        <v>650804</v>
      </c>
      <c r="C461" s="0" t="s">
        <v>3149</v>
      </c>
    </row>
    <row collapsed="false" customFormat="false" customHeight="false" hidden="false" ht="15" outlineLevel="0" r="462">
      <c r="B462" s="0" t="n">
        <v>650813</v>
      </c>
      <c r="C462" s="0" t="s">
        <v>3153</v>
      </c>
    </row>
    <row collapsed="false" customFormat="false" customHeight="false" hidden="false" ht="15" outlineLevel="0" r="463">
      <c r="B463" s="0" t="n">
        <v>650820</v>
      </c>
      <c r="C463" s="0" t="s">
        <v>3022</v>
      </c>
    </row>
    <row collapsed="false" customFormat="false" customHeight="false" hidden="false" ht="15" outlineLevel="0" r="464">
      <c r="B464" s="0" t="n">
        <v>650853</v>
      </c>
      <c r="C464" s="0" t="s">
        <v>3028</v>
      </c>
    </row>
    <row collapsed="false" customFormat="false" customHeight="false" hidden="false" ht="15" outlineLevel="0" r="465">
      <c r="B465" s="0" t="n">
        <v>650860</v>
      </c>
      <c r="C465" s="0" t="s">
        <v>3862</v>
      </c>
    </row>
    <row collapsed="false" customFormat="false" customHeight="false" hidden="false" ht="15" outlineLevel="0" r="466">
      <c r="B466" s="0" t="n">
        <v>650869</v>
      </c>
      <c r="C466" s="0" t="s">
        <v>3863</v>
      </c>
    </row>
    <row collapsed="false" customFormat="false" customHeight="false" hidden="false" ht="15" outlineLevel="0" r="467">
      <c r="B467" s="0" t="n">
        <v>650874</v>
      </c>
      <c r="C467" s="0" t="s">
        <v>3037</v>
      </c>
    </row>
    <row collapsed="false" customFormat="false" customHeight="false" hidden="false" ht="15" outlineLevel="0" r="468">
      <c r="B468" s="0" t="n">
        <v>650875</v>
      </c>
      <c r="C468" s="0" t="s">
        <v>3864</v>
      </c>
    </row>
    <row collapsed="false" customFormat="false" customHeight="false" hidden="false" ht="15" outlineLevel="0" r="469">
      <c r="B469" s="0" t="n">
        <v>650876</v>
      </c>
      <c r="C469" s="0" t="s">
        <v>2978</v>
      </c>
    </row>
    <row collapsed="false" customFormat="false" customHeight="false" hidden="false" ht="15" outlineLevel="0" r="470">
      <c r="B470" s="0" t="n">
        <v>650883</v>
      </c>
      <c r="C470" s="0" t="s">
        <v>3152</v>
      </c>
    </row>
    <row collapsed="false" customFormat="false" customHeight="false" hidden="false" ht="15" outlineLevel="0" r="471">
      <c r="B471" s="0" t="n">
        <v>650917</v>
      </c>
      <c r="C471" s="0" t="s">
        <v>3026</v>
      </c>
    </row>
    <row collapsed="false" customFormat="false" customHeight="false" hidden="false" ht="15" outlineLevel="0" r="472">
      <c r="B472" s="0" t="n">
        <v>650010</v>
      </c>
      <c r="C472" s="0" t="s">
        <v>3865</v>
      </c>
    </row>
    <row collapsed="false" customFormat="false" customHeight="false" hidden="false" ht="15" outlineLevel="0" r="473">
      <c r="B473" s="0" t="n">
        <v>650014</v>
      </c>
      <c r="C473" s="0" t="s">
        <v>2997</v>
      </c>
    </row>
    <row collapsed="false" customFormat="false" customHeight="false" hidden="false" ht="15" outlineLevel="0" r="474">
      <c r="B474" s="0" t="n">
        <v>650015</v>
      </c>
      <c r="C474" s="0" t="s">
        <v>3001</v>
      </c>
    </row>
    <row collapsed="false" customFormat="false" customHeight="false" hidden="false" ht="15" outlineLevel="0" r="475">
      <c r="B475" s="0" t="n">
        <v>650021</v>
      </c>
      <c r="C475" s="0" t="s">
        <v>3003</v>
      </c>
    </row>
    <row collapsed="false" customFormat="false" customHeight="false" hidden="false" ht="15" outlineLevel="0" r="476">
      <c r="B476" s="0" t="n">
        <v>650023</v>
      </c>
      <c r="C476" s="0" t="s">
        <v>2999</v>
      </c>
    </row>
    <row collapsed="false" customFormat="false" customHeight="false" hidden="false" ht="15" outlineLevel="0" r="477">
      <c r="B477" s="0" t="n">
        <v>650027</v>
      </c>
      <c r="C477" s="0" t="s">
        <v>3866</v>
      </c>
    </row>
    <row collapsed="false" customFormat="false" customHeight="false" hidden="false" ht="15" outlineLevel="0" r="478">
      <c r="B478" s="0" t="n">
        <v>650037</v>
      </c>
      <c r="C478" s="0" t="s">
        <v>3867</v>
      </c>
    </row>
    <row collapsed="false" customFormat="false" customHeight="false" hidden="false" ht="15" outlineLevel="0" r="479">
      <c r="B479" s="0" t="n">
        <v>650039</v>
      </c>
      <c r="C479" s="0" t="s">
        <v>3868</v>
      </c>
    </row>
    <row collapsed="false" customFormat="false" customHeight="false" hidden="false" ht="15" outlineLevel="0" r="480">
      <c r="B480" s="0" t="n">
        <v>650045</v>
      </c>
      <c r="C480" s="0" t="s">
        <v>3869</v>
      </c>
    </row>
    <row collapsed="false" customFormat="false" customHeight="false" hidden="false" ht="15" outlineLevel="0" r="481">
      <c r="B481" s="0" t="n">
        <v>650046</v>
      </c>
      <c r="C481" s="0" t="s">
        <v>2943</v>
      </c>
    </row>
    <row collapsed="false" customFormat="false" customHeight="false" hidden="false" ht="15" outlineLevel="0" r="482">
      <c r="B482" s="0" t="n">
        <v>650054</v>
      </c>
      <c r="C482" s="0" t="s">
        <v>3002</v>
      </c>
    </row>
    <row collapsed="false" customFormat="false" customHeight="false" hidden="false" ht="15" outlineLevel="0" r="483">
      <c r="B483" s="0" t="n">
        <v>650065</v>
      </c>
      <c r="C483" s="0" t="s">
        <v>2987</v>
      </c>
    </row>
    <row collapsed="false" customFormat="false" customHeight="false" hidden="false" ht="15" outlineLevel="0" r="484">
      <c r="B484" s="0" t="n">
        <v>650067</v>
      </c>
      <c r="C484" s="0" t="s">
        <v>2995</v>
      </c>
    </row>
    <row collapsed="false" customFormat="false" customHeight="false" hidden="false" ht="15" outlineLevel="0" r="485">
      <c r="B485" s="0" t="n">
        <v>650068</v>
      </c>
      <c r="C485" s="0" t="s">
        <v>2951</v>
      </c>
    </row>
    <row collapsed="false" customFormat="false" customHeight="false" hidden="false" ht="15" outlineLevel="0" r="486">
      <c r="B486" s="0" t="n">
        <v>650193</v>
      </c>
      <c r="C486" s="0" t="s">
        <v>2992</v>
      </c>
    </row>
    <row collapsed="false" customFormat="false" customHeight="false" hidden="false" ht="15" outlineLevel="0" r="487">
      <c r="B487" s="0" t="n">
        <v>650197</v>
      </c>
      <c r="C487" s="0" t="s">
        <v>3870</v>
      </c>
    </row>
    <row collapsed="false" customFormat="false" customHeight="false" hidden="false" ht="15" outlineLevel="0" r="488">
      <c r="B488" s="0" t="n">
        <v>650199</v>
      </c>
      <c r="C488" s="0" t="s">
        <v>3871</v>
      </c>
    </row>
    <row collapsed="false" customFormat="false" customHeight="false" hidden="false" ht="15" outlineLevel="0" r="489">
      <c r="B489" s="0" t="n">
        <v>650201</v>
      </c>
      <c r="C489" s="0" t="s">
        <v>3872</v>
      </c>
    </row>
    <row collapsed="false" customFormat="false" customHeight="false" hidden="false" ht="15" outlineLevel="0" r="490">
      <c r="B490" s="0" t="n">
        <v>650202</v>
      </c>
      <c r="C490" s="0" t="s">
        <v>2985</v>
      </c>
    </row>
    <row collapsed="false" customFormat="false" customHeight="false" hidden="false" ht="15" outlineLevel="0" r="491">
      <c r="B491" s="0" t="n">
        <v>650212</v>
      </c>
      <c r="C491" s="0" t="s">
        <v>2942</v>
      </c>
    </row>
    <row collapsed="false" customFormat="false" customHeight="false" hidden="false" ht="15" outlineLevel="0" r="492">
      <c r="B492" s="0" t="n">
        <v>650237</v>
      </c>
      <c r="C492" s="0" t="s">
        <v>2989</v>
      </c>
    </row>
    <row collapsed="false" customFormat="false" customHeight="false" hidden="false" ht="15" outlineLevel="0" r="493">
      <c r="B493" s="0" t="n">
        <v>650274</v>
      </c>
      <c r="C493" s="0" t="s">
        <v>2940</v>
      </c>
    </row>
    <row collapsed="false" customFormat="false" customHeight="false" hidden="false" ht="15" outlineLevel="0" r="494">
      <c r="B494" s="0" t="n">
        <v>650303</v>
      </c>
      <c r="C494" s="0" t="s">
        <v>3873</v>
      </c>
    </row>
    <row collapsed="false" customFormat="false" customHeight="false" hidden="false" ht="15" outlineLevel="0" r="495">
      <c r="B495" s="0" t="n">
        <v>650318</v>
      </c>
      <c r="C495" s="0" t="s">
        <v>3874</v>
      </c>
    </row>
    <row collapsed="false" customFormat="false" customHeight="false" hidden="false" ht="15" outlineLevel="0" r="496">
      <c r="B496" s="0" t="n">
        <v>650341</v>
      </c>
      <c r="C496" s="0" t="s">
        <v>2993</v>
      </c>
    </row>
    <row collapsed="false" customFormat="false" customHeight="false" hidden="false" ht="15" outlineLevel="0" r="497">
      <c r="B497" s="0" t="n">
        <v>650353</v>
      </c>
      <c r="C497" s="0" t="s">
        <v>2941</v>
      </c>
    </row>
    <row collapsed="false" customFormat="false" customHeight="false" hidden="false" ht="15" outlineLevel="0" r="498">
      <c r="B498" s="0" t="n">
        <v>650357</v>
      </c>
      <c r="C498" s="0" t="s">
        <v>2991</v>
      </c>
    </row>
    <row collapsed="false" customFormat="false" customHeight="false" hidden="false" ht="15" outlineLevel="0" r="499">
      <c r="B499" s="0" t="n">
        <v>650361</v>
      </c>
      <c r="C499" s="0" t="s">
        <v>3875</v>
      </c>
    </row>
    <row collapsed="false" customFormat="false" customHeight="false" hidden="false" ht="15" outlineLevel="0" r="500">
      <c r="B500" s="0" t="n">
        <v>650362</v>
      </c>
      <c r="C500" s="0" t="s">
        <v>2947</v>
      </c>
    </row>
    <row collapsed="false" customFormat="false" customHeight="false" hidden="false" ht="15" outlineLevel="0" r="501">
      <c r="B501" s="0" t="n">
        <v>650375</v>
      </c>
      <c r="C501" s="0" t="s">
        <v>3876</v>
      </c>
    </row>
    <row collapsed="false" customFormat="false" customHeight="false" hidden="false" ht="15" outlineLevel="0" r="502">
      <c r="B502" s="0" t="n">
        <v>650394</v>
      </c>
      <c r="C502" s="0" t="s">
        <v>3877</v>
      </c>
    </row>
    <row collapsed="false" customFormat="false" customHeight="false" hidden="false" ht="15" outlineLevel="0" r="503">
      <c r="B503" s="0" t="n">
        <v>650405</v>
      </c>
      <c r="C503" s="0" t="s">
        <v>3878</v>
      </c>
    </row>
    <row collapsed="false" customFormat="false" customHeight="false" hidden="false" ht="15" outlineLevel="0" r="504">
      <c r="B504" s="0" t="n">
        <v>650434</v>
      </c>
      <c r="C504" s="0" t="s">
        <v>2996</v>
      </c>
    </row>
    <row collapsed="false" customFormat="false" customHeight="false" hidden="false" ht="15" outlineLevel="0" r="505">
      <c r="B505" s="0" t="n">
        <v>650441</v>
      </c>
      <c r="C505" s="0" t="s">
        <v>3879</v>
      </c>
    </row>
    <row collapsed="false" customFormat="false" customHeight="false" hidden="false" ht="15" outlineLevel="0" r="506">
      <c r="B506" s="0" t="n">
        <v>650443</v>
      </c>
      <c r="C506" s="0" t="s">
        <v>3083</v>
      </c>
    </row>
    <row collapsed="false" customFormat="false" customHeight="false" hidden="false" ht="15" outlineLevel="0" r="507">
      <c r="B507" s="0" t="n">
        <v>650453</v>
      </c>
      <c r="C507" s="0" t="s">
        <v>2984</v>
      </c>
    </row>
    <row collapsed="false" customFormat="false" customHeight="false" hidden="false" ht="15" outlineLevel="0" r="508">
      <c r="B508" s="0" t="n">
        <v>650486</v>
      </c>
      <c r="C508" s="0" t="s">
        <v>3880</v>
      </c>
    </row>
    <row collapsed="false" customFormat="false" customHeight="false" hidden="false" ht="15" outlineLevel="0" r="509">
      <c r="B509" s="0" t="n">
        <v>650490</v>
      </c>
      <c r="C509" s="0" t="s">
        <v>3881</v>
      </c>
    </row>
    <row collapsed="false" customFormat="false" customHeight="false" hidden="false" ht="15" outlineLevel="0" r="510">
      <c r="B510" s="0" t="n">
        <v>650517</v>
      </c>
      <c r="C510" s="0" t="s">
        <v>3034</v>
      </c>
    </row>
    <row collapsed="false" customFormat="false" customHeight="false" hidden="false" ht="15" outlineLevel="0" r="511">
      <c r="B511" s="0" t="n">
        <v>650519</v>
      </c>
      <c r="C511" s="0" t="s">
        <v>3882</v>
      </c>
    </row>
    <row collapsed="false" customFormat="false" customHeight="false" hidden="false" ht="15" outlineLevel="0" r="512">
      <c r="B512" s="0" t="n">
        <v>650555</v>
      </c>
      <c r="C512" s="0" t="s">
        <v>3883</v>
      </c>
    </row>
    <row collapsed="false" customFormat="false" customHeight="false" hidden="false" ht="15" outlineLevel="0" r="513">
      <c r="B513" s="0" t="n">
        <v>650557</v>
      </c>
      <c r="C513" s="0" t="s">
        <v>2949</v>
      </c>
    </row>
    <row collapsed="false" customFormat="false" customHeight="false" hidden="false" ht="15" outlineLevel="0" r="514">
      <c r="B514" s="0" t="n">
        <v>650561</v>
      </c>
      <c r="C514" s="0" t="s">
        <v>3139</v>
      </c>
    </row>
    <row collapsed="false" customFormat="false" customHeight="false" hidden="false" ht="15" outlineLevel="0" r="515">
      <c r="B515" s="0" t="n">
        <v>650575</v>
      </c>
      <c r="C515" s="0" t="s">
        <v>2994</v>
      </c>
    </row>
    <row collapsed="false" customFormat="false" customHeight="false" hidden="false" ht="15" outlineLevel="0" r="516">
      <c r="B516" s="0" t="n">
        <v>650577</v>
      </c>
      <c r="C516" s="0" t="s">
        <v>2946</v>
      </c>
    </row>
    <row collapsed="false" customFormat="false" customHeight="false" hidden="false" ht="15" outlineLevel="0" r="517">
      <c r="B517" s="0" t="n">
        <v>650578</v>
      </c>
      <c r="C517" s="0" t="s">
        <v>3884</v>
      </c>
    </row>
    <row collapsed="false" customFormat="false" customHeight="false" hidden="false" ht="15" outlineLevel="0" r="518">
      <c r="B518" s="0" t="n">
        <v>650586</v>
      </c>
      <c r="C518" s="0" t="s">
        <v>3885</v>
      </c>
    </row>
    <row collapsed="false" customFormat="false" customHeight="false" hidden="false" ht="15" outlineLevel="0" r="519">
      <c r="B519" s="0" t="n">
        <v>650590</v>
      </c>
      <c r="C519" s="0" t="s">
        <v>3886</v>
      </c>
    </row>
    <row collapsed="false" customFormat="false" customHeight="false" hidden="false" ht="15" outlineLevel="0" r="520">
      <c r="B520" s="0" t="n">
        <v>650592</v>
      </c>
      <c r="C520" s="0" t="s">
        <v>3887</v>
      </c>
    </row>
    <row collapsed="false" customFormat="false" customHeight="false" hidden="false" ht="15" outlineLevel="0" r="521">
      <c r="B521" s="0" t="n">
        <v>650595</v>
      </c>
      <c r="C521" s="0" t="s">
        <v>3888</v>
      </c>
    </row>
    <row collapsed="false" customFormat="false" customHeight="false" hidden="false" ht="15" outlineLevel="0" r="522">
      <c r="B522" s="0" t="n">
        <v>650610</v>
      </c>
      <c r="C522" s="0" t="s">
        <v>3889</v>
      </c>
    </row>
    <row collapsed="false" customFormat="false" customHeight="false" hidden="false" ht="15" outlineLevel="0" r="523">
      <c r="B523" s="0" t="n">
        <v>650623</v>
      </c>
      <c r="C523" s="0" t="s">
        <v>3890</v>
      </c>
    </row>
    <row collapsed="false" customFormat="false" customHeight="false" hidden="false" ht="15" outlineLevel="0" r="524">
      <c r="B524" s="0" t="n">
        <v>650626</v>
      </c>
      <c r="C524" s="0" t="s">
        <v>3891</v>
      </c>
    </row>
    <row collapsed="false" customFormat="false" customHeight="false" hidden="false" ht="15" outlineLevel="0" r="525">
      <c r="B525" s="0" t="n">
        <v>650628</v>
      </c>
      <c r="C525" s="0" t="s">
        <v>3892</v>
      </c>
    </row>
    <row collapsed="false" customFormat="false" customHeight="false" hidden="false" ht="15" outlineLevel="0" r="526">
      <c r="B526" s="0" t="n">
        <v>650631</v>
      </c>
      <c r="C526" s="0" t="s">
        <v>3893</v>
      </c>
    </row>
    <row collapsed="false" customFormat="false" customHeight="false" hidden="false" ht="15" outlineLevel="0" r="527">
      <c r="B527" s="0" t="n">
        <v>650657</v>
      </c>
      <c r="C527" s="0" t="s">
        <v>2939</v>
      </c>
    </row>
    <row collapsed="false" customFormat="false" customHeight="false" hidden="false" ht="15" outlineLevel="0" r="528">
      <c r="B528" s="0" t="n">
        <v>650677</v>
      </c>
      <c r="C528" s="0" t="s">
        <v>2948</v>
      </c>
    </row>
    <row collapsed="false" customFormat="false" customHeight="false" hidden="false" ht="15" outlineLevel="0" r="529">
      <c r="B529" s="0" t="n">
        <v>650684</v>
      </c>
      <c r="C529" s="0" t="s">
        <v>3894</v>
      </c>
    </row>
    <row collapsed="false" customFormat="false" customHeight="false" hidden="false" ht="15" outlineLevel="0" r="530">
      <c r="B530" s="0" t="n">
        <v>650690</v>
      </c>
      <c r="C530" s="0" t="s">
        <v>3004</v>
      </c>
    </row>
    <row collapsed="false" customFormat="false" customHeight="false" hidden="false" ht="15" outlineLevel="0" r="531">
      <c r="B531" s="0" t="n">
        <v>650692</v>
      </c>
      <c r="C531" s="0" t="s">
        <v>3895</v>
      </c>
    </row>
    <row collapsed="false" customFormat="false" customHeight="false" hidden="false" ht="15" outlineLevel="0" r="532">
      <c r="B532" s="0" t="n">
        <v>650694</v>
      </c>
      <c r="C532" s="0" t="s">
        <v>3896</v>
      </c>
    </row>
    <row collapsed="false" customFormat="false" customHeight="false" hidden="false" ht="15" outlineLevel="0" r="533">
      <c r="B533" s="0" t="n">
        <v>650700</v>
      </c>
      <c r="C533" s="0" t="s">
        <v>2988</v>
      </c>
    </row>
    <row collapsed="false" customFormat="false" customHeight="false" hidden="false" ht="15" outlineLevel="0" r="534">
      <c r="B534" s="0" t="n">
        <v>650708</v>
      </c>
      <c r="C534" s="0" t="s">
        <v>3897</v>
      </c>
    </row>
    <row collapsed="false" customFormat="false" customHeight="false" hidden="false" ht="15" outlineLevel="0" r="535">
      <c r="B535" s="0" t="n">
        <v>650716</v>
      </c>
      <c r="C535" s="0" t="s">
        <v>3898</v>
      </c>
    </row>
    <row collapsed="false" customFormat="false" customHeight="false" hidden="false" ht="15" outlineLevel="0" r="536">
      <c r="B536" s="0" t="n">
        <v>650719</v>
      </c>
      <c r="C536" s="0" t="s">
        <v>3134</v>
      </c>
    </row>
    <row collapsed="false" customFormat="false" customHeight="false" hidden="false" ht="15" outlineLevel="0" r="537">
      <c r="B537" s="0" t="n">
        <v>650748</v>
      </c>
      <c r="C537" s="0" t="s">
        <v>3899</v>
      </c>
    </row>
    <row collapsed="false" customFormat="false" customHeight="false" hidden="false" ht="15" outlineLevel="0" r="538">
      <c r="B538" s="0" t="n">
        <v>650758</v>
      </c>
      <c r="C538" s="0" t="s">
        <v>3900</v>
      </c>
    </row>
    <row collapsed="false" customFormat="false" customHeight="false" hidden="false" ht="15" outlineLevel="0" r="539">
      <c r="B539" s="0" t="n">
        <v>650761</v>
      </c>
      <c r="C539" s="0" t="s">
        <v>2998</v>
      </c>
    </row>
    <row collapsed="false" customFormat="false" customHeight="false" hidden="false" ht="15" outlineLevel="0" r="540">
      <c r="B540" s="0" t="n">
        <v>650762</v>
      </c>
      <c r="C540" s="0" t="s">
        <v>3901</v>
      </c>
    </row>
    <row collapsed="false" customFormat="false" customHeight="false" hidden="false" ht="15" outlineLevel="0" r="541">
      <c r="B541" s="0" t="n">
        <v>650770</v>
      </c>
      <c r="C541" s="0" t="s">
        <v>3135</v>
      </c>
    </row>
    <row collapsed="false" customFormat="false" customHeight="false" hidden="false" ht="15" outlineLevel="0" r="542">
      <c r="B542" s="0" t="n">
        <v>650774</v>
      </c>
      <c r="C542" s="0" t="s">
        <v>3902</v>
      </c>
    </row>
    <row collapsed="false" customFormat="false" customHeight="false" hidden="false" ht="15" outlineLevel="0" r="543">
      <c r="B543" s="0" t="n">
        <v>650787</v>
      </c>
      <c r="C543" s="0" t="s">
        <v>2981</v>
      </c>
    </row>
    <row collapsed="false" customFormat="false" customHeight="false" hidden="false" ht="15" outlineLevel="0" r="544">
      <c r="B544" s="0" t="n">
        <v>650790</v>
      </c>
      <c r="C544" s="0" t="s">
        <v>2990</v>
      </c>
    </row>
    <row collapsed="false" customFormat="false" customHeight="false" hidden="false" ht="15" outlineLevel="0" r="545">
      <c r="B545" s="0" t="n">
        <v>650791</v>
      </c>
      <c r="C545" s="0" t="s">
        <v>3903</v>
      </c>
    </row>
    <row collapsed="false" customFormat="false" customHeight="false" hidden="false" ht="15" outlineLevel="0" r="546">
      <c r="B546" s="0" t="n">
        <v>650797</v>
      </c>
      <c r="C546" s="0" t="s">
        <v>3000</v>
      </c>
    </row>
    <row collapsed="false" customFormat="false" customHeight="false" hidden="false" ht="15" outlineLevel="0" r="547">
      <c r="B547" s="0" t="n">
        <v>650798</v>
      </c>
      <c r="C547" s="0" t="s">
        <v>2944</v>
      </c>
    </row>
    <row collapsed="false" customFormat="false" customHeight="false" hidden="false" ht="15" outlineLevel="0" r="548">
      <c r="B548" s="0" t="n">
        <v>650799</v>
      </c>
      <c r="C548" s="0" t="s">
        <v>3904</v>
      </c>
    </row>
    <row collapsed="false" customFormat="false" customHeight="false" hidden="false" ht="15" outlineLevel="0" r="549">
      <c r="B549" s="0" t="n">
        <v>650803</v>
      </c>
      <c r="C549" s="0" t="s">
        <v>3905</v>
      </c>
    </row>
    <row collapsed="false" customFormat="false" customHeight="false" hidden="false" ht="15" outlineLevel="0" r="550">
      <c r="B550" s="0" t="n">
        <v>650812</v>
      </c>
      <c r="C550" s="0" t="s">
        <v>3906</v>
      </c>
    </row>
    <row collapsed="false" customFormat="false" customHeight="false" hidden="false" ht="15" outlineLevel="0" r="551">
      <c r="B551" s="0" t="n">
        <v>650822</v>
      </c>
      <c r="C551" s="0" t="s">
        <v>3907</v>
      </c>
    </row>
    <row collapsed="false" customFormat="false" customHeight="false" hidden="false" ht="15" outlineLevel="0" r="552">
      <c r="B552" s="0" t="n">
        <v>650823</v>
      </c>
      <c r="C552" s="0" t="s">
        <v>3115</v>
      </c>
    </row>
    <row collapsed="false" customFormat="false" customHeight="false" hidden="false" ht="15" outlineLevel="0" r="553">
      <c r="B553" s="0" t="n">
        <v>650825</v>
      </c>
      <c r="C553" s="0" t="s">
        <v>3908</v>
      </c>
    </row>
    <row collapsed="false" customFormat="false" customHeight="false" hidden="false" ht="15" outlineLevel="0" r="554">
      <c r="B554" s="0" t="n">
        <v>650831</v>
      </c>
      <c r="C554" s="0" t="s">
        <v>3909</v>
      </c>
    </row>
    <row collapsed="false" customFormat="false" customHeight="false" hidden="false" ht="15" outlineLevel="0" r="555">
      <c r="B555" s="0" t="n">
        <v>650840</v>
      </c>
      <c r="C555" s="0" t="s">
        <v>3910</v>
      </c>
    </row>
    <row collapsed="false" customFormat="false" customHeight="false" hidden="false" ht="15" outlineLevel="0" r="556">
      <c r="B556" s="0" t="n">
        <v>650849</v>
      </c>
      <c r="C556" s="0" t="s">
        <v>3142</v>
      </c>
    </row>
    <row collapsed="false" customFormat="false" customHeight="false" hidden="false" ht="15" outlineLevel="0" r="557">
      <c r="B557" s="0" t="n">
        <v>650851</v>
      </c>
      <c r="C557" s="0" t="s">
        <v>3911</v>
      </c>
    </row>
    <row collapsed="false" customFormat="false" customHeight="false" hidden="false" ht="15" outlineLevel="0" r="558">
      <c r="B558" s="0" t="n">
        <v>650861</v>
      </c>
      <c r="C558" s="0" t="s">
        <v>3912</v>
      </c>
    </row>
    <row collapsed="false" customFormat="false" customHeight="false" hidden="false" ht="15" outlineLevel="0" r="559">
      <c r="B559" s="0" t="n">
        <v>650880</v>
      </c>
      <c r="C559" s="0" t="s">
        <v>3913</v>
      </c>
    </row>
    <row collapsed="false" customFormat="false" customHeight="false" hidden="false" ht="15" outlineLevel="0" r="560">
      <c r="B560" s="0" t="n">
        <v>650884</v>
      </c>
      <c r="C560" s="0" t="s">
        <v>2982</v>
      </c>
    </row>
    <row collapsed="false" customFormat="false" customHeight="false" hidden="false" ht="15" outlineLevel="0" r="561">
      <c r="B561" s="0" t="n">
        <v>650889</v>
      </c>
      <c r="C561" s="0" t="s">
        <v>3133</v>
      </c>
    </row>
    <row collapsed="false" customFormat="false" customHeight="false" hidden="false" ht="15" outlineLevel="0" r="562">
      <c r="B562" s="0" t="n">
        <v>650892</v>
      </c>
      <c r="C562" s="0" t="s">
        <v>3914</v>
      </c>
    </row>
    <row collapsed="false" customFormat="false" customHeight="false" hidden="false" ht="15" outlineLevel="0" r="563">
      <c r="B563" s="0" t="n">
        <v>650893</v>
      </c>
      <c r="C563" s="0" t="s">
        <v>3114</v>
      </c>
    </row>
    <row collapsed="false" customFormat="false" customHeight="false" hidden="false" ht="15" outlineLevel="0" r="564">
      <c r="B564" s="0" t="n">
        <v>650895</v>
      </c>
      <c r="C564" s="0" t="s">
        <v>3915</v>
      </c>
    </row>
    <row collapsed="false" customFormat="false" customHeight="false" hidden="false" ht="15" outlineLevel="0" r="565">
      <c r="B565" s="0" t="n">
        <v>650896</v>
      </c>
      <c r="C565" s="0" t="s">
        <v>3916</v>
      </c>
    </row>
    <row collapsed="false" customFormat="false" customHeight="false" hidden="false" ht="15" outlineLevel="0" r="566">
      <c r="B566" s="0" t="n">
        <v>650898</v>
      </c>
      <c r="C566" s="0" t="s">
        <v>3917</v>
      </c>
    </row>
    <row collapsed="false" customFormat="false" customHeight="false" hidden="false" ht="15" outlineLevel="0" r="567">
      <c r="B567" s="0" t="n">
        <v>650900</v>
      </c>
      <c r="C567" s="0" t="s">
        <v>3918</v>
      </c>
    </row>
    <row collapsed="false" customFormat="false" customHeight="false" hidden="false" ht="15" outlineLevel="0" r="568">
      <c r="B568" s="0" t="n">
        <v>650907</v>
      </c>
      <c r="C568" s="0" t="s">
        <v>3919</v>
      </c>
    </row>
    <row collapsed="false" customFormat="false" customHeight="false" hidden="false" ht="15" outlineLevel="0" r="569">
      <c r="B569" s="0" t="n">
        <v>650908</v>
      </c>
      <c r="C569" s="0" t="s">
        <v>3920</v>
      </c>
    </row>
    <row collapsed="false" customFormat="false" customHeight="false" hidden="false" ht="15" outlineLevel="0" r="570">
      <c r="B570" s="0" t="n">
        <v>650909</v>
      </c>
      <c r="C570" s="0" t="s">
        <v>3921</v>
      </c>
    </row>
    <row collapsed="false" customFormat="false" customHeight="false" hidden="false" ht="15" outlineLevel="0" r="571">
      <c r="B571" s="0" t="n">
        <v>650910</v>
      </c>
      <c r="C571" s="0" t="s">
        <v>3922</v>
      </c>
    </row>
    <row collapsed="false" customFormat="false" customHeight="false" hidden="false" ht="15" outlineLevel="0" r="572">
      <c r="B572" s="0" t="n">
        <v>650914</v>
      </c>
      <c r="C572" s="0" t="s">
        <v>3923</v>
      </c>
    </row>
    <row collapsed="false" customFormat="false" customHeight="false" hidden="false" ht="15" outlineLevel="0" r="573">
      <c r="B573" s="0" t="n">
        <v>650915</v>
      </c>
      <c r="C573" s="0" t="s">
        <v>3924</v>
      </c>
    </row>
    <row collapsed="false" customFormat="false" customHeight="false" hidden="false" ht="15" outlineLevel="0" r="574">
      <c r="B574" s="0" t="n">
        <v>650918</v>
      </c>
      <c r="C574" s="0" t="s">
        <v>3925</v>
      </c>
    </row>
    <row collapsed="false" customFormat="false" customHeight="false" hidden="false" ht="15" outlineLevel="0" r="575">
      <c r="B575" s="0" t="n">
        <v>650226</v>
      </c>
      <c r="C575" s="0" t="s">
        <v>2986</v>
      </c>
    </row>
    <row collapsed="false" customFormat="false" customHeight="false" hidden="false" ht="15" outlineLevel="0" r="576">
      <c r="B576" s="0" t="n">
        <v>650321</v>
      </c>
      <c r="C576" s="0" t="s">
        <v>3005</v>
      </c>
    </row>
    <row collapsed="false" customFormat="false" customHeight="false" hidden="false" ht="15" outlineLevel="0" r="577">
      <c r="B577" s="0" t="n">
        <v>650368</v>
      </c>
      <c r="C577" s="0" t="s">
        <v>3035</v>
      </c>
    </row>
    <row collapsed="false" customFormat="false" customHeight="false" hidden="false" ht="15" outlineLevel="0" r="578">
      <c r="B578" s="0" t="n">
        <v>650830</v>
      </c>
      <c r="C578" s="0" t="s">
        <v>3143</v>
      </c>
    </row>
    <row collapsed="false" customFormat="false" customHeight="false" hidden="false" ht="15" outlineLevel="0" r="579">
      <c r="B579" s="0" t="n">
        <v>650078</v>
      </c>
      <c r="C579" s="0" t="s">
        <v>3926</v>
      </c>
    </row>
    <row collapsed="false" customFormat="false" customHeight="false" hidden="false" ht="15" outlineLevel="0" r="580">
      <c r="B580" s="0" t="n">
        <v>650098</v>
      </c>
      <c r="C580" s="0" t="s">
        <v>2953</v>
      </c>
    </row>
    <row collapsed="false" customFormat="false" customHeight="false" hidden="false" ht="15" outlineLevel="0" r="581">
      <c r="B581" s="0" t="n">
        <v>650400</v>
      </c>
      <c r="C581" s="0" t="s">
        <v>3927</v>
      </c>
    </row>
    <row collapsed="false" customFormat="false" customHeight="false" hidden="false" ht="15" outlineLevel="0" r="582">
      <c r="B582" s="0" t="n">
        <v>650497</v>
      </c>
      <c r="C582" s="0" t="s">
        <v>3080</v>
      </c>
    </row>
    <row collapsed="false" customFormat="false" customHeight="false" hidden="false" ht="15" outlineLevel="0" r="583">
      <c r="B583" s="0" t="n">
        <v>650773</v>
      </c>
      <c r="C583" s="0" t="s">
        <v>3129</v>
      </c>
    </row>
    <row collapsed="false" customFormat="false" customHeight="false" hidden="false" ht="15" outlineLevel="0" r="584">
      <c r="B584" s="0" t="n">
        <v>650846</v>
      </c>
      <c r="C584" s="0" t="s">
        <v>3154</v>
      </c>
    </row>
    <row collapsed="false" customFormat="false" customHeight="false" hidden="false" ht="15" outlineLevel="0" r="585">
      <c r="B585" s="0" t="n">
        <v>650171</v>
      </c>
      <c r="C585" s="0" t="s">
        <v>2963</v>
      </c>
    </row>
    <row collapsed="false" customFormat="false" customHeight="false" hidden="false" ht="15" outlineLevel="0" r="586">
      <c r="B586" s="0" t="n">
        <v>650175</v>
      </c>
      <c r="C586" s="0" t="s">
        <v>2971</v>
      </c>
    </row>
    <row collapsed="false" customFormat="false" customHeight="false" hidden="false" ht="15" outlineLevel="0" r="587">
      <c r="B587" s="0" t="n">
        <v>650461</v>
      </c>
      <c r="C587" s="0" t="s">
        <v>3058</v>
      </c>
    </row>
    <row collapsed="false" customFormat="false" customHeight="false" hidden="false" ht="15" outlineLevel="0" r="588">
      <c r="B588" s="0" t="n">
        <v>650001</v>
      </c>
      <c r="C588" s="0" t="s">
        <v>3009</v>
      </c>
    </row>
    <row collapsed="false" customFormat="false" customHeight="false" hidden="false" ht="15" outlineLevel="0" r="589">
      <c r="B589" s="0" t="n">
        <v>650017</v>
      </c>
      <c r="C589" s="0" t="s">
        <v>3015</v>
      </c>
    </row>
    <row collapsed="false" customFormat="false" customHeight="false" hidden="false" ht="15" outlineLevel="0" r="590">
      <c r="B590" s="0" t="n">
        <v>650029</v>
      </c>
      <c r="C590" s="0" t="s">
        <v>3928</v>
      </c>
    </row>
    <row collapsed="false" customFormat="false" customHeight="false" hidden="false" ht="15" outlineLevel="0" r="591">
      <c r="B591" s="0" t="n">
        <v>650038</v>
      </c>
      <c r="C591" s="0" t="s">
        <v>3010</v>
      </c>
    </row>
    <row collapsed="false" customFormat="false" customHeight="false" hidden="false" ht="15" outlineLevel="0" r="592">
      <c r="B592" s="0" t="n">
        <v>650051</v>
      </c>
      <c r="C592" s="0" t="s">
        <v>3011</v>
      </c>
    </row>
    <row collapsed="false" customFormat="false" customHeight="false" hidden="false" ht="15" outlineLevel="0" r="593">
      <c r="B593" s="0" t="n">
        <v>650063</v>
      </c>
      <c r="C593" s="0" t="s">
        <v>3088</v>
      </c>
    </row>
    <row collapsed="false" customFormat="false" customHeight="false" hidden="false" ht="15" outlineLevel="0" r="594">
      <c r="B594" s="0" t="n">
        <v>650073</v>
      </c>
      <c r="C594" s="0" t="s">
        <v>3047</v>
      </c>
    </row>
    <row collapsed="false" customFormat="false" customHeight="false" hidden="false" ht="15" outlineLevel="0" r="595">
      <c r="B595" s="0" t="n">
        <v>650083</v>
      </c>
      <c r="C595" s="0" t="s">
        <v>3049</v>
      </c>
    </row>
    <row collapsed="false" customFormat="false" customHeight="false" hidden="false" ht="15" outlineLevel="0" r="596">
      <c r="B596" s="0" t="n">
        <v>650086</v>
      </c>
      <c r="C596" s="0" t="s">
        <v>3929</v>
      </c>
    </row>
    <row collapsed="false" customFormat="false" customHeight="false" hidden="false" ht="15" outlineLevel="0" r="597">
      <c r="B597" s="0" t="n">
        <v>650090</v>
      </c>
      <c r="C597" s="0" t="s">
        <v>3930</v>
      </c>
    </row>
    <row collapsed="false" customFormat="false" customHeight="false" hidden="false" ht="15" outlineLevel="0" r="598">
      <c r="B598" s="0" t="n">
        <v>650092</v>
      </c>
      <c r="C598" s="0" t="s">
        <v>3119</v>
      </c>
    </row>
    <row collapsed="false" customFormat="false" customHeight="false" hidden="false" ht="15" outlineLevel="0" r="599">
      <c r="B599" s="0" t="n">
        <v>650093</v>
      </c>
      <c r="C599" s="0" t="s">
        <v>3144</v>
      </c>
    </row>
    <row collapsed="false" customFormat="false" customHeight="false" hidden="false" ht="15" outlineLevel="0" r="600">
      <c r="B600" s="0" t="n">
        <v>650096</v>
      </c>
      <c r="C600" s="0" t="s">
        <v>3131</v>
      </c>
    </row>
    <row collapsed="false" customFormat="false" customHeight="false" hidden="false" ht="15" outlineLevel="0" r="601">
      <c r="B601" s="0" t="n">
        <v>650097</v>
      </c>
      <c r="C601" s="0" t="s">
        <v>3040</v>
      </c>
    </row>
    <row collapsed="false" customFormat="false" customHeight="false" hidden="false" ht="15" outlineLevel="0" r="602">
      <c r="B602" s="0" t="n">
        <v>650102</v>
      </c>
      <c r="C602" s="0" t="s">
        <v>3931</v>
      </c>
    </row>
    <row collapsed="false" customFormat="false" customHeight="false" hidden="false" ht="15" outlineLevel="0" r="603">
      <c r="B603" s="0" t="n">
        <v>650125</v>
      </c>
      <c r="C603" s="0" t="s">
        <v>3127</v>
      </c>
    </row>
    <row collapsed="false" customFormat="false" customHeight="false" hidden="false" ht="15" outlineLevel="0" r="604">
      <c r="B604" s="0" t="n">
        <v>650132</v>
      </c>
      <c r="C604" s="0" t="s">
        <v>3148</v>
      </c>
    </row>
    <row collapsed="false" customFormat="false" customHeight="false" hidden="false" ht="15" outlineLevel="0" r="605">
      <c r="B605" s="0" t="n">
        <v>650150</v>
      </c>
      <c r="C605" s="0" t="s">
        <v>3932</v>
      </c>
    </row>
    <row collapsed="false" customFormat="false" customHeight="false" hidden="false" ht="15" outlineLevel="0" r="606">
      <c r="B606" s="0" t="n">
        <v>650185</v>
      </c>
      <c r="C606" s="0" t="s">
        <v>3126</v>
      </c>
    </row>
    <row collapsed="false" customFormat="false" customHeight="false" hidden="false" ht="15" outlineLevel="0" r="607">
      <c r="B607" s="0" t="n">
        <v>650323</v>
      </c>
      <c r="C607" s="0" t="s">
        <v>3933</v>
      </c>
    </row>
    <row collapsed="false" customFormat="false" customHeight="false" hidden="false" ht="15" outlineLevel="0" r="608">
      <c r="B608" s="0" t="n">
        <v>650325</v>
      </c>
      <c r="C608" s="0" t="s">
        <v>3098</v>
      </c>
    </row>
    <row collapsed="false" customFormat="false" customHeight="false" hidden="false" ht="15" outlineLevel="0" r="609">
      <c r="B609" s="0" t="n">
        <v>650336</v>
      </c>
      <c r="C609" s="0" t="s">
        <v>3102</v>
      </c>
    </row>
    <row collapsed="false" customFormat="false" customHeight="false" hidden="false" ht="15" outlineLevel="0" r="610">
      <c r="B610" s="0" t="n">
        <v>650340</v>
      </c>
      <c r="C610" s="0" t="s">
        <v>3934</v>
      </c>
    </row>
    <row collapsed="false" customFormat="false" customHeight="false" hidden="false" ht="15" outlineLevel="0" r="611">
      <c r="B611" s="0" t="n">
        <v>650346</v>
      </c>
      <c r="C611" s="0" t="s">
        <v>3935</v>
      </c>
    </row>
    <row collapsed="false" customFormat="false" customHeight="false" hidden="false" ht="15" outlineLevel="0" r="612">
      <c r="B612" s="0" t="n">
        <v>650363</v>
      </c>
      <c r="C612" s="0" t="s">
        <v>3044</v>
      </c>
    </row>
    <row collapsed="false" customFormat="false" customHeight="false" hidden="false" ht="15" outlineLevel="0" r="613">
      <c r="B613" s="0" t="n">
        <v>650364</v>
      </c>
      <c r="C613" s="0" t="s">
        <v>3145</v>
      </c>
    </row>
    <row collapsed="false" customFormat="false" customHeight="false" hidden="false" ht="15" outlineLevel="0" r="614">
      <c r="B614" s="0" t="n">
        <v>650370</v>
      </c>
      <c r="C614" s="0" t="s">
        <v>3117</v>
      </c>
    </row>
    <row collapsed="false" customFormat="false" customHeight="false" hidden="false" ht="15" outlineLevel="0" r="615">
      <c r="B615" s="0" t="n">
        <v>650374</v>
      </c>
      <c r="C615" s="0" t="s">
        <v>3936</v>
      </c>
    </row>
    <row collapsed="false" customFormat="false" customHeight="false" hidden="false" ht="15" outlineLevel="0" r="616">
      <c r="B616" s="0" t="n">
        <v>650399</v>
      </c>
      <c r="C616" s="0" t="s">
        <v>3937</v>
      </c>
    </row>
    <row collapsed="false" customFormat="false" customHeight="false" hidden="false" ht="15" outlineLevel="0" r="617">
      <c r="B617" s="0" t="n">
        <v>650402</v>
      </c>
      <c r="C617" s="0" t="s">
        <v>3938</v>
      </c>
    </row>
    <row collapsed="false" customFormat="false" customHeight="false" hidden="false" ht="15" outlineLevel="0" r="618">
      <c r="B618" s="0" t="n">
        <v>650426</v>
      </c>
      <c r="C618" s="0" t="s">
        <v>3046</v>
      </c>
    </row>
    <row collapsed="false" customFormat="false" customHeight="false" hidden="false" ht="15" outlineLevel="0" r="619">
      <c r="B619" s="0" t="n">
        <v>650496</v>
      </c>
      <c r="C619" s="0" t="s">
        <v>3939</v>
      </c>
    </row>
    <row collapsed="false" customFormat="false" customHeight="false" hidden="false" ht="15" outlineLevel="0" r="620">
      <c r="B620" s="0" t="n">
        <v>650551</v>
      </c>
      <c r="C620" s="0" t="s">
        <v>3006</v>
      </c>
    </row>
    <row collapsed="false" customFormat="false" customHeight="false" hidden="false" ht="15" outlineLevel="0" r="621">
      <c r="B621" s="0" t="n">
        <v>650585</v>
      </c>
      <c r="C621" s="0" t="s">
        <v>3940</v>
      </c>
    </row>
    <row collapsed="false" customFormat="false" customHeight="false" hidden="false" ht="15" outlineLevel="0" r="622">
      <c r="B622" s="0" t="n">
        <v>650596</v>
      </c>
      <c r="C622" s="0" t="s">
        <v>3941</v>
      </c>
    </row>
    <row collapsed="false" customFormat="false" customHeight="false" hidden="false" ht="15" outlineLevel="0" r="623">
      <c r="B623" s="0" t="n">
        <v>650633</v>
      </c>
      <c r="C623" s="0" t="s">
        <v>3017</v>
      </c>
    </row>
    <row collapsed="false" customFormat="false" customHeight="false" hidden="false" ht="15" outlineLevel="0" r="624">
      <c r="B624" s="0" t="n">
        <v>650634</v>
      </c>
      <c r="C624" s="0" t="s">
        <v>3008</v>
      </c>
    </row>
    <row collapsed="false" customFormat="false" customHeight="false" hidden="false" ht="15" outlineLevel="0" r="625">
      <c r="B625" s="0" t="n">
        <v>650645</v>
      </c>
      <c r="C625" s="0" t="s">
        <v>3942</v>
      </c>
    </row>
    <row collapsed="false" customFormat="false" customHeight="false" hidden="false" ht="15" outlineLevel="0" r="626">
      <c r="B626" s="0" t="n">
        <v>650666</v>
      </c>
      <c r="C626" s="0" t="s">
        <v>3943</v>
      </c>
    </row>
    <row collapsed="false" customFormat="false" customHeight="false" hidden="false" ht="15" outlineLevel="0" r="627">
      <c r="B627" s="0" t="n">
        <v>650725</v>
      </c>
      <c r="C627" s="0" t="s">
        <v>3061</v>
      </c>
    </row>
    <row collapsed="false" customFormat="false" customHeight="false" hidden="false" ht="15" outlineLevel="0" r="628">
      <c r="B628" s="0" t="n">
        <v>650737</v>
      </c>
      <c r="C628" s="0" t="s">
        <v>3944</v>
      </c>
    </row>
    <row collapsed="false" customFormat="false" customHeight="false" hidden="false" ht="15" outlineLevel="0" r="629">
      <c r="B629" s="0" t="n">
        <v>650759</v>
      </c>
      <c r="C629" s="0" t="s">
        <v>3118</v>
      </c>
    </row>
    <row collapsed="false" customFormat="false" customHeight="false" hidden="false" ht="15" outlineLevel="0" r="630">
      <c r="B630" s="0" t="n">
        <v>650781</v>
      </c>
      <c r="C630" s="0" t="s">
        <v>3132</v>
      </c>
    </row>
    <row collapsed="false" customFormat="false" customHeight="false" hidden="false" ht="15" outlineLevel="0" r="631">
      <c r="B631" s="0" t="n">
        <v>650792</v>
      </c>
      <c r="C631" s="0" t="s">
        <v>3041</v>
      </c>
    </row>
    <row collapsed="false" customFormat="false" customHeight="false" hidden="false" ht="15" outlineLevel="0" r="632">
      <c r="B632" s="0" t="n">
        <v>650794</v>
      </c>
      <c r="C632" s="0" t="s">
        <v>3121</v>
      </c>
    </row>
    <row collapsed="false" customFormat="false" customHeight="false" hidden="false" ht="15" outlineLevel="0" r="633">
      <c r="B633" s="0" t="n">
        <v>650800</v>
      </c>
      <c r="C633" s="0" t="s">
        <v>3125</v>
      </c>
    </row>
    <row collapsed="false" customFormat="false" customHeight="false" hidden="false" ht="15" outlineLevel="0" r="634">
      <c r="B634" s="0" t="n">
        <v>650801</v>
      </c>
      <c r="C634" s="0" t="s">
        <v>3043</v>
      </c>
    </row>
    <row collapsed="false" customFormat="false" customHeight="false" hidden="false" ht="15" outlineLevel="0" r="635">
      <c r="B635" s="0" t="n">
        <v>650811</v>
      </c>
      <c r="C635" s="0" t="s">
        <v>3124</v>
      </c>
    </row>
    <row collapsed="false" customFormat="false" customHeight="false" hidden="false" ht="15" outlineLevel="0" r="636">
      <c r="B636" s="0" t="n">
        <v>650815</v>
      </c>
      <c r="C636" s="0" t="s">
        <v>3103</v>
      </c>
    </row>
    <row collapsed="false" customFormat="false" customHeight="false" hidden="false" ht="15" outlineLevel="0" r="637">
      <c r="B637" s="0" t="n">
        <v>650839</v>
      </c>
      <c r="C637" s="0" t="s">
        <v>3048</v>
      </c>
    </row>
    <row collapsed="false" customFormat="false" customHeight="false" hidden="false" ht="15" outlineLevel="0" r="638">
      <c r="B638" s="0" t="n">
        <v>650856</v>
      </c>
      <c r="C638" s="0" t="s">
        <v>3945</v>
      </c>
    </row>
    <row collapsed="false" customFormat="false" customHeight="false" hidden="false" ht="15" outlineLevel="0" r="639">
      <c r="B639" s="0" t="n">
        <v>650885</v>
      </c>
      <c r="C639" s="0" t="s">
        <v>3946</v>
      </c>
    </row>
    <row collapsed="false" customFormat="false" customHeight="false" hidden="false" ht="15" outlineLevel="0" r="640">
      <c r="B640" s="0" t="n">
        <v>650888</v>
      </c>
      <c r="C640" s="0" t="s">
        <v>3039</v>
      </c>
    </row>
    <row collapsed="false" customFormat="false" customHeight="false" hidden="false" ht="15" outlineLevel="0" r="641">
      <c r="B641" s="0" t="n">
        <v>650911</v>
      </c>
      <c r="C641" s="0" t="s">
        <v>3947</v>
      </c>
    </row>
    <row collapsed="false" customFormat="false" customHeight="false" hidden="false" ht="15" outlineLevel="0" r="642">
      <c r="B642" s="0" t="n">
        <v>650912</v>
      </c>
      <c r="C642" s="0" t="s">
        <v>3948</v>
      </c>
    </row>
    <row collapsed="false" customFormat="false" customHeight="false" hidden="false" ht="15" outlineLevel="0" r="643">
      <c r="B643" s="0" t="n">
        <v>650919</v>
      </c>
      <c r="C643" s="0" t="s">
        <v>3013</v>
      </c>
    </row>
    <row collapsed="false" customFormat="false" customHeight="false" hidden="false" ht="15" outlineLevel="0" r="644">
      <c r="B644" s="0" t="n">
        <v>650002</v>
      </c>
      <c r="C644" s="0" t="s">
        <v>3014</v>
      </c>
    </row>
    <row collapsed="false" customFormat="false" customHeight="false" hidden="false" ht="15" outlineLevel="0" r="645">
      <c r="B645" s="0" t="n">
        <v>650006</v>
      </c>
      <c r="C645" s="0" t="s">
        <v>3104</v>
      </c>
    </row>
    <row collapsed="false" customFormat="false" customHeight="false" hidden="false" ht="15" outlineLevel="0" r="646">
      <c r="B646" s="0" t="n">
        <v>650013</v>
      </c>
      <c r="C646" s="0" t="s">
        <v>3018</v>
      </c>
    </row>
    <row collapsed="false" customFormat="false" customHeight="false" hidden="false" ht="15" outlineLevel="0" r="647">
      <c r="B647" s="0" t="n">
        <v>650016</v>
      </c>
      <c r="C647" s="0" t="s">
        <v>3016</v>
      </c>
    </row>
    <row collapsed="false" customFormat="false" customHeight="false" hidden="false" ht="15" outlineLevel="0" r="648">
      <c r="B648" s="0" t="n">
        <v>650036</v>
      </c>
      <c r="C648" s="0" t="s">
        <v>3949</v>
      </c>
    </row>
    <row collapsed="false" customFormat="false" customHeight="false" hidden="false" ht="15" outlineLevel="0" r="649">
      <c r="B649" s="0" t="n">
        <v>650042</v>
      </c>
      <c r="C649" s="0" t="s">
        <v>3950</v>
      </c>
    </row>
    <row collapsed="false" customFormat="false" customHeight="false" hidden="false" ht="15" outlineLevel="0" r="650">
      <c r="B650" s="0" t="n">
        <v>650077</v>
      </c>
      <c r="C650" s="0" t="s">
        <v>3071</v>
      </c>
    </row>
    <row collapsed="false" customFormat="false" customHeight="false" hidden="false" ht="15" outlineLevel="0" r="651">
      <c r="B651" s="0" t="n">
        <v>650079</v>
      </c>
      <c r="C651" s="0" t="s">
        <v>3150</v>
      </c>
    </row>
    <row collapsed="false" customFormat="false" customHeight="false" hidden="false" ht="15" outlineLevel="0" r="652">
      <c r="B652" s="0" t="n">
        <v>650080</v>
      </c>
      <c r="C652" s="0" t="s">
        <v>2966</v>
      </c>
    </row>
    <row collapsed="false" customFormat="false" customHeight="false" hidden="false" ht="15" outlineLevel="0" r="653">
      <c r="B653" s="0" t="n">
        <v>650081</v>
      </c>
      <c r="C653" s="0" t="s">
        <v>3070</v>
      </c>
    </row>
    <row collapsed="false" customFormat="false" customHeight="false" hidden="false" ht="15" outlineLevel="0" r="654">
      <c r="B654" s="0" t="n">
        <v>650084</v>
      </c>
      <c r="C654" s="0" t="s">
        <v>3123</v>
      </c>
    </row>
    <row collapsed="false" customFormat="false" customHeight="false" hidden="false" ht="15" outlineLevel="0" r="655">
      <c r="B655" s="0" t="n">
        <v>650104</v>
      </c>
      <c r="C655" s="0" t="s">
        <v>3077</v>
      </c>
    </row>
    <row collapsed="false" customFormat="false" customHeight="false" hidden="false" ht="15" outlineLevel="0" r="656">
      <c r="B656" s="0" t="n">
        <v>650109</v>
      </c>
      <c r="C656" s="0" t="s">
        <v>3064</v>
      </c>
    </row>
    <row collapsed="false" customFormat="false" customHeight="false" hidden="false" ht="15" outlineLevel="0" r="657">
      <c r="B657" s="0" t="n">
        <v>650110</v>
      </c>
      <c r="C657" s="0" t="s">
        <v>3951</v>
      </c>
    </row>
    <row collapsed="false" customFormat="false" customHeight="false" hidden="false" ht="15" outlineLevel="0" r="658">
      <c r="B658" s="0" t="n">
        <v>650133</v>
      </c>
      <c r="C658" s="0" t="s">
        <v>3952</v>
      </c>
    </row>
    <row collapsed="false" customFormat="false" customHeight="false" hidden="false" ht="15" outlineLevel="0" r="659">
      <c r="B659" s="0" t="n">
        <v>650134</v>
      </c>
      <c r="C659" s="0" t="s">
        <v>3074</v>
      </c>
    </row>
    <row collapsed="false" customFormat="false" customHeight="false" hidden="false" ht="15" outlineLevel="0" r="660">
      <c r="B660" s="0" t="n">
        <v>650135</v>
      </c>
      <c r="C660" s="0" t="s">
        <v>3076</v>
      </c>
    </row>
    <row collapsed="false" customFormat="false" customHeight="false" hidden="false" ht="15" outlineLevel="0" r="661">
      <c r="B661" s="0" t="n">
        <v>650148</v>
      </c>
      <c r="C661" s="0" t="s">
        <v>3953</v>
      </c>
    </row>
    <row collapsed="false" customFormat="false" customHeight="false" hidden="false" ht="15" outlineLevel="0" r="662">
      <c r="B662" s="0" t="n">
        <v>650189</v>
      </c>
      <c r="C662" s="0" t="s">
        <v>3954</v>
      </c>
    </row>
    <row collapsed="false" customFormat="false" customHeight="false" hidden="false" ht="15" outlineLevel="0" r="663">
      <c r="B663" s="0" t="n">
        <v>650260</v>
      </c>
      <c r="C663" s="0" t="s">
        <v>3955</v>
      </c>
    </row>
    <row collapsed="false" customFormat="false" customHeight="false" hidden="false" ht="15" outlineLevel="0" r="664">
      <c r="B664" s="0" t="n">
        <v>650261</v>
      </c>
      <c r="C664" s="0" t="s">
        <v>3068</v>
      </c>
    </row>
    <row collapsed="false" customFormat="false" customHeight="false" hidden="false" ht="15" outlineLevel="0" r="665">
      <c r="B665" s="0" t="n">
        <v>650304</v>
      </c>
      <c r="C665" s="0" t="s">
        <v>3956</v>
      </c>
    </row>
    <row collapsed="false" customFormat="false" customHeight="false" hidden="false" ht="15" outlineLevel="0" r="666">
      <c r="B666" s="0" t="n">
        <v>650327</v>
      </c>
      <c r="C666" s="0" t="s">
        <v>3957</v>
      </c>
    </row>
    <row collapsed="false" customFormat="false" customHeight="false" hidden="false" ht="15" outlineLevel="0" r="667">
      <c r="B667" s="0" t="n">
        <v>650349</v>
      </c>
      <c r="C667" s="0" t="s">
        <v>3958</v>
      </c>
    </row>
    <row collapsed="false" customFormat="false" customHeight="false" hidden="false" ht="15" outlineLevel="0" r="668">
      <c r="B668" s="0" t="n">
        <v>650356</v>
      </c>
      <c r="C668" s="0" t="s">
        <v>3959</v>
      </c>
    </row>
    <row collapsed="false" customFormat="false" customHeight="false" hidden="false" ht="15" outlineLevel="0" r="669">
      <c r="B669" s="0" t="n">
        <v>650372</v>
      </c>
      <c r="C669" s="0" t="s">
        <v>3960</v>
      </c>
    </row>
    <row collapsed="false" customFormat="false" customHeight="false" hidden="false" ht="15" outlineLevel="0" r="670">
      <c r="B670" s="0" t="n">
        <v>650377</v>
      </c>
      <c r="C670" s="0" t="s">
        <v>3961</v>
      </c>
    </row>
    <row collapsed="false" customFormat="false" customHeight="false" hidden="false" ht="15" outlineLevel="0" r="671">
      <c r="B671" s="0" t="n">
        <v>650390</v>
      </c>
      <c r="C671" s="0" t="s">
        <v>3065</v>
      </c>
    </row>
    <row collapsed="false" customFormat="false" customHeight="false" hidden="false" ht="15" outlineLevel="0" r="672">
      <c r="B672" s="0" t="n">
        <v>650398</v>
      </c>
      <c r="C672" s="0" t="s">
        <v>3038</v>
      </c>
    </row>
    <row collapsed="false" customFormat="false" customHeight="false" hidden="false" ht="15" outlineLevel="0" r="673">
      <c r="B673" s="0" t="n">
        <v>650410</v>
      </c>
      <c r="C673" s="0" t="s">
        <v>3962</v>
      </c>
    </row>
    <row collapsed="false" customFormat="false" customHeight="false" hidden="false" ht="15" outlineLevel="0" r="674">
      <c r="B674" s="0" t="n">
        <v>650440</v>
      </c>
      <c r="C674" s="0" t="s">
        <v>3963</v>
      </c>
    </row>
    <row collapsed="false" customFormat="false" customHeight="false" hidden="false" ht="15" outlineLevel="0" r="675">
      <c r="B675" s="0" t="n">
        <v>650444</v>
      </c>
      <c r="C675" s="0" t="s">
        <v>3964</v>
      </c>
    </row>
    <row collapsed="false" customFormat="false" customHeight="false" hidden="false" ht="15" outlineLevel="0" r="676">
      <c r="B676" s="0" t="n">
        <v>650446</v>
      </c>
      <c r="C676" s="0" t="s">
        <v>3965</v>
      </c>
    </row>
    <row collapsed="false" customFormat="false" customHeight="false" hidden="false" ht="15" outlineLevel="0" r="677">
      <c r="B677" s="0" t="n">
        <v>650480</v>
      </c>
      <c r="C677" s="0" t="s">
        <v>3100</v>
      </c>
    </row>
    <row collapsed="false" customFormat="false" customHeight="false" hidden="false" ht="15" outlineLevel="0" r="678">
      <c r="B678" s="0" t="n">
        <v>650483</v>
      </c>
      <c r="C678" s="0" t="s">
        <v>3966</v>
      </c>
    </row>
    <row collapsed="false" customFormat="false" customHeight="false" hidden="false" ht="15" outlineLevel="0" r="679">
      <c r="B679" s="0" t="n">
        <v>650500</v>
      </c>
      <c r="C679" s="0" t="s">
        <v>3067</v>
      </c>
    </row>
    <row collapsed="false" customFormat="false" customHeight="false" hidden="false" ht="15" outlineLevel="0" r="680">
      <c r="B680" s="0" t="n">
        <v>650501</v>
      </c>
      <c r="C680" s="0" t="s">
        <v>3106</v>
      </c>
    </row>
    <row collapsed="false" customFormat="false" customHeight="false" hidden="false" ht="15" outlineLevel="0" r="681">
      <c r="B681" s="0" t="n">
        <v>650518</v>
      </c>
      <c r="C681" s="0" t="s">
        <v>3967</v>
      </c>
    </row>
    <row collapsed="false" customFormat="false" customHeight="false" hidden="false" ht="15" outlineLevel="0" r="682">
      <c r="B682" s="0" t="n">
        <v>650552</v>
      </c>
      <c r="C682" s="0" t="s">
        <v>3968</v>
      </c>
    </row>
    <row collapsed="false" customFormat="false" customHeight="false" hidden="false" ht="15" outlineLevel="0" r="683">
      <c r="B683" s="0" t="n">
        <v>650556</v>
      </c>
      <c r="C683" s="0" t="s">
        <v>3969</v>
      </c>
    </row>
    <row collapsed="false" customFormat="false" customHeight="false" hidden="false" ht="15" outlineLevel="0" r="684">
      <c r="B684" s="0" t="n">
        <v>650701</v>
      </c>
      <c r="C684" s="0" t="s">
        <v>3970</v>
      </c>
    </row>
    <row collapsed="false" customFormat="false" customHeight="false" hidden="false" ht="15" outlineLevel="0" r="685">
      <c r="B685" s="0" t="n">
        <v>650714</v>
      </c>
      <c r="C685" s="0" t="s">
        <v>3073</v>
      </c>
    </row>
    <row collapsed="false" customFormat="false" customHeight="false" hidden="false" ht="15" outlineLevel="0" r="686">
      <c r="B686" s="0" t="n">
        <v>650721</v>
      </c>
      <c r="C686" s="0" t="s">
        <v>3069</v>
      </c>
    </row>
    <row collapsed="false" customFormat="false" customHeight="false" hidden="false" ht="15" outlineLevel="0" r="687">
      <c r="B687" s="0" t="n">
        <v>650729</v>
      </c>
      <c r="C687" s="0" t="s">
        <v>3062</v>
      </c>
    </row>
    <row collapsed="false" customFormat="false" customHeight="false" hidden="false" ht="15" outlineLevel="0" r="688">
      <c r="B688" s="0" t="n">
        <v>650738</v>
      </c>
      <c r="C688" s="0" t="s">
        <v>3066</v>
      </c>
    </row>
    <row collapsed="false" customFormat="false" customHeight="false" hidden="false" ht="15" outlineLevel="0" r="689">
      <c r="B689" s="0" t="n">
        <v>650747</v>
      </c>
      <c r="C689" s="0" t="s">
        <v>3101</v>
      </c>
    </row>
    <row collapsed="false" customFormat="false" customHeight="false" hidden="false" ht="15" outlineLevel="0" r="690">
      <c r="B690" s="0" t="n">
        <v>650768</v>
      </c>
      <c r="C690" s="0" t="s">
        <v>3971</v>
      </c>
    </row>
    <row collapsed="false" customFormat="false" customHeight="false" hidden="false" ht="15" outlineLevel="0" r="691">
      <c r="B691" s="0" t="n">
        <v>650816</v>
      </c>
      <c r="C691" s="0" t="s">
        <v>2960</v>
      </c>
    </row>
    <row collapsed="false" customFormat="false" customHeight="false" hidden="false" ht="15" outlineLevel="0" r="692">
      <c r="B692" s="0" t="n">
        <v>650826</v>
      </c>
      <c r="C692" s="0" t="s">
        <v>3075</v>
      </c>
    </row>
    <row collapsed="false" customFormat="false" customHeight="false" hidden="false" ht="15" outlineLevel="0" r="693">
      <c r="B693" s="0" t="n">
        <v>650827</v>
      </c>
      <c r="C693" s="0" t="s">
        <v>3972</v>
      </c>
    </row>
    <row collapsed="false" customFormat="false" customHeight="false" hidden="false" ht="15" outlineLevel="0" r="694">
      <c r="B694" s="0" t="n">
        <v>650828</v>
      </c>
      <c r="C694" s="0" t="s">
        <v>3078</v>
      </c>
    </row>
    <row collapsed="false" customFormat="false" customHeight="false" hidden="false" ht="15" outlineLevel="0" r="695">
      <c r="B695" s="0" t="n">
        <v>650833</v>
      </c>
      <c r="C695" s="0" t="s">
        <v>3973</v>
      </c>
    </row>
    <row collapsed="false" customFormat="false" customHeight="false" hidden="false" ht="15" outlineLevel="0" r="696">
      <c r="B696" s="0" t="n">
        <v>650835</v>
      </c>
      <c r="C696" s="0" t="s">
        <v>3072</v>
      </c>
    </row>
    <row collapsed="false" customFormat="false" customHeight="false" hidden="false" ht="15" outlineLevel="0" r="697">
      <c r="B697" s="0" t="n">
        <v>650852</v>
      </c>
      <c r="C697" s="0" t="s">
        <v>3063</v>
      </c>
    </row>
    <row collapsed="false" customFormat="false" customHeight="false" hidden="false" ht="15" outlineLevel="0" r="698">
      <c r="B698" s="0" t="n">
        <v>650858</v>
      </c>
      <c r="C698" s="0" t="s">
        <v>3007</v>
      </c>
    </row>
    <row collapsed="false" customFormat="false" customHeight="false" hidden="false" ht="15" outlineLevel="0" r="699">
      <c r="B699" s="0" t="n">
        <v>650859</v>
      </c>
      <c r="C699" s="0" t="s">
        <v>3096</v>
      </c>
    </row>
    <row collapsed="false" customFormat="false" customHeight="false" hidden="false" ht="15" outlineLevel="0" r="700">
      <c r="B700" s="0" t="n">
        <v>650862</v>
      </c>
      <c r="C700" s="0" t="s">
        <v>3974</v>
      </c>
    </row>
    <row collapsed="false" customFormat="false" customHeight="false" hidden="false" ht="15" outlineLevel="0" r="701">
      <c r="B701" s="0" t="n">
        <v>650865</v>
      </c>
      <c r="C701" s="0" t="s">
        <v>2980</v>
      </c>
    </row>
    <row collapsed="false" customFormat="false" customHeight="false" hidden="false" ht="15" outlineLevel="0" r="702">
      <c r="B702" s="0" t="n">
        <v>650866</v>
      </c>
      <c r="C702" s="0" t="s">
        <v>3975</v>
      </c>
    </row>
    <row collapsed="false" customFormat="false" customHeight="false" hidden="false" ht="15" outlineLevel="0" r="703">
      <c r="B703" s="0" t="n">
        <v>650867</v>
      </c>
      <c r="C703" s="0" t="s">
        <v>2983</v>
      </c>
    </row>
    <row collapsed="false" customFormat="false" customHeight="false" hidden="false" ht="15" outlineLevel="0" r="704">
      <c r="B704" s="0" t="n">
        <v>650878</v>
      </c>
      <c r="C704" s="0" t="s">
        <v>3976</v>
      </c>
    </row>
    <row collapsed="false" customFormat="false" customHeight="false" hidden="false" ht="15" outlineLevel="0" r="705">
      <c r="B705" s="0" t="n">
        <v>650897</v>
      </c>
      <c r="C705" s="0" t="s">
        <v>3977</v>
      </c>
    </row>
    <row collapsed="false" customFormat="false" customHeight="false" hidden="false" ht="15" outlineLevel="0" r="706">
      <c r="B706" s="0" t="n">
        <v>650393</v>
      </c>
      <c r="C706" s="0" t="s">
        <v>3036</v>
      </c>
    </row>
    <row collapsed="false" customFormat="false" customHeight="false" hidden="false" ht="15" outlineLevel="0" r="707">
      <c r="B707" s="0" t="n">
        <v>650713</v>
      </c>
      <c r="C707" s="0" t="s">
        <v>3092</v>
      </c>
    </row>
    <row collapsed="false" customFormat="false" customHeight="false" hidden="false" ht="15" outlineLevel="0" r="708">
      <c r="B708" s="0" t="n">
        <v>650072</v>
      </c>
      <c r="C708" s="0" t="s">
        <v>3050</v>
      </c>
    </row>
    <row collapsed="false" customFormat="false" customHeight="false" hidden="false" ht="15" outlineLevel="0" r="709">
      <c r="B709" s="0" t="n">
        <v>650091</v>
      </c>
      <c r="C709" s="0" t="s">
        <v>2958</v>
      </c>
    </row>
    <row collapsed="false" customFormat="false" customHeight="false" hidden="false" ht="15" outlineLevel="0" r="710">
      <c r="B710" s="0" t="n">
        <v>650099</v>
      </c>
      <c r="C710" s="0" t="s">
        <v>3052</v>
      </c>
    </row>
    <row collapsed="false" customFormat="false" customHeight="false" hidden="false" ht="15" outlineLevel="0" r="711">
      <c r="B711" s="0" t="n">
        <v>650105</v>
      </c>
      <c r="C711" s="0" t="s">
        <v>3978</v>
      </c>
    </row>
    <row collapsed="false" customFormat="false" customHeight="false" hidden="false" ht="15" outlineLevel="0" r="712">
      <c r="B712" s="0" t="n">
        <v>650108</v>
      </c>
      <c r="C712" s="0" t="s">
        <v>2959</v>
      </c>
    </row>
    <row collapsed="false" customFormat="false" customHeight="false" hidden="false" ht="15" outlineLevel="0" r="713">
      <c r="B713" s="0" t="n">
        <v>650115</v>
      </c>
      <c r="C713" s="0" t="s">
        <v>2967</v>
      </c>
    </row>
    <row collapsed="false" customFormat="false" customHeight="false" hidden="false" ht="15" outlineLevel="0" r="714">
      <c r="B714" s="0" t="n">
        <v>650121</v>
      </c>
      <c r="C714" s="0" t="s">
        <v>3979</v>
      </c>
    </row>
    <row collapsed="false" customFormat="false" customHeight="false" hidden="false" ht="15" outlineLevel="0" r="715">
      <c r="B715" s="0" t="n">
        <v>650128</v>
      </c>
      <c r="C715" s="0" t="s">
        <v>2961</v>
      </c>
    </row>
    <row collapsed="false" customFormat="false" customHeight="false" hidden="false" ht="15" outlineLevel="0" r="716">
      <c r="B716" s="0" t="n">
        <v>650153</v>
      </c>
      <c r="C716" s="0" t="s">
        <v>2970</v>
      </c>
    </row>
    <row collapsed="false" customFormat="false" customHeight="false" hidden="false" ht="15" outlineLevel="0" r="717">
      <c r="B717" s="0" t="n">
        <v>650176</v>
      </c>
      <c r="C717" s="0" t="s">
        <v>2955</v>
      </c>
    </row>
    <row collapsed="false" customFormat="false" customHeight="false" hidden="false" ht="15" outlineLevel="0" r="718">
      <c r="B718" s="0" t="n">
        <v>650178</v>
      </c>
      <c r="C718" s="0" t="s">
        <v>3980</v>
      </c>
    </row>
    <row collapsed="false" customFormat="false" customHeight="false" hidden="false" ht="15" outlineLevel="0" r="719">
      <c r="B719" s="0" t="n">
        <v>650186</v>
      </c>
      <c r="C719" s="0" t="s">
        <v>3981</v>
      </c>
    </row>
    <row collapsed="false" customFormat="false" customHeight="false" hidden="false" ht="15" outlineLevel="0" r="720">
      <c r="B720" s="0" t="n">
        <v>650219</v>
      </c>
      <c r="C720" s="0" t="s">
        <v>3057</v>
      </c>
    </row>
    <row collapsed="false" customFormat="false" customHeight="false" hidden="false" ht="15" outlineLevel="0" r="721">
      <c r="B721" s="0" t="n">
        <v>650236</v>
      </c>
      <c r="C721" s="0" t="s">
        <v>2964</v>
      </c>
    </row>
    <row collapsed="false" customFormat="false" customHeight="false" hidden="false" ht="15" outlineLevel="0" r="722">
      <c r="B722" s="0" t="n">
        <v>650283</v>
      </c>
      <c r="C722" s="0" t="s">
        <v>3982</v>
      </c>
    </row>
    <row collapsed="false" customFormat="false" customHeight="false" hidden="false" ht="15" outlineLevel="0" r="723">
      <c r="B723" s="0" t="n">
        <v>650285</v>
      </c>
      <c r="C723" s="0" t="s">
        <v>3983</v>
      </c>
    </row>
    <row collapsed="false" customFormat="false" customHeight="false" hidden="false" ht="15" outlineLevel="0" r="724">
      <c r="B724" s="0" t="n">
        <v>650291</v>
      </c>
      <c r="C724" s="0" t="s">
        <v>3984</v>
      </c>
    </row>
    <row collapsed="false" customFormat="false" customHeight="false" hidden="false" ht="15" outlineLevel="0" r="725">
      <c r="B725" s="0" t="n">
        <v>650322</v>
      </c>
      <c r="C725" s="0" t="s">
        <v>2969</v>
      </c>
    </row>
    <row collapsed="false" customFormat="false" customHeight="false" hidden="false" ht="15" outlineLevel="0" r="726">
      <c r="B726" s="0" t="n">
        <v>650331</v>
      </c>
      <c r="C726" s="0" t="s">
        <v>3985</v>
      </c>
    </row>
    <row collapsed="false" customFormat="false" customHeight="false" hidden="false" ht="15" outlineLevel="0" r="727">
      <c r="B727" s="0" t="n">
        <v>650351</v>
      </c>
      <c r="C727" s="0" t="s">
        <v>3051</v>
      </c>
    </row>
    <row collapsed="false" customFormat="false" customHeight="false" hidden="false" ht="15" outlineLevel="0" r="728">
      <c r="B728" s="0" t="n">
        <v>650448</v>
      </c>
      <c r="C728" s="0" t="s">
        <v>2954</v>
      </c>
    </row>
    <row collapsed="false" customFormat="false" customHeight="false" hidden="false" ht="15" outlineLevel="0" r="729">
      <c r="B729" s="0" t="n">
        <v>650450</v>
      </c>
      <c r="C729" s="0" t="s">
        <v>3986</v>
      </c>
    </row>
    <row collapsed="false" customFormat="false" customHeight="false" hidden="false" ht="15" outlineLevel="0" r="730">
      <c r="B730" s="0" t="n">
        <v>650451</v>
      </c>
      <c r="C730" s="0" t="s">
        <v>3987</v>
      </c>
    </row>
    <row collapsed="false" customFormat="false" customHeight="false" hidden="false" ht="15" outlineLevel="0" r="731">
      <c r="B731" s="0" t="n">
        <v>650452</v>
      </c>
      <c r="C731" s="0" t="s">
        <v>3988</v>
      </c>
    </row>
    <row collapsed="false" customFormat="false" customHeight="false" hidden="false" ht="15" outlineLevel="0" r="732">
      <c r="B732" s="0" t="n">
        <v>650455</v>
      </c>
      <c r="C732" s="0" t="s">
        <v>2957</v>
      </c>
    </row>
    <row collapsed="false" customFormat="false" customHeight="false" hidden="false" ht="15" outlineLevel="0" r="733">
      <c r="B733" s="0" t="n">
        <v>650460</v>
      </c>
      <c r="C733" s="0" t="s">
        <v>3054</v>
      </c>
    </row>
    <row collapsed="false" customFormat="false" customHeight="false" hidden="false" ht="15" outlineLevel="0" r="734">
      <c r="B734" s="0" t="n">
        <v>650482</v>
      </c>
      <c r="C734" s="0" t="s">
        <v>3989</v>
      </c>
    </row>
    <row collapsed="false" customFormat="false" customHeight="false" hidden="false" ht="15" outlineLevel="0" r="735">
      <c r="B735" s="0" t="n">
        <v>650514</v>
      </c>
      <c r="C735" s="0" t="s">
        <v>3990</v>
      </c>
    </row>
    <row collapsed="false" customFormat="false" customHeight="false" hidden="false" ht="15" outlineLevel="0" r="736">
      <c r="B736" s="0" t="n">
        <v>650605</v>
      </c>
      <c r="C736" s="0" t="s">
        <v>3991</v>
      </c>
    </row>
    <row collapsed="false" customFormat="false" customHeight="false" hidden="false" ht="15" outlineLevel="0" r="737">
      <c r="B737" s="0" t="n">
        <v>650606</v>
      </c>
      <c r="C737" s="0" t="s">
        <v>3992</v>
      </c>
    </row>
    <row collapsed="false" customFormat="false" customHeight="false" hidden="false" ht="15" outlineLevel="0" r="738">
      <c r="B738" s="0" t="n">
        <v>650621</v>
      </c>
      <c r="C738" s="0" t="s">
        <v>3993</v>
      </c>
    </row>
    <row collapsed="false" customFormat="false" customHeight="false" hidden="false" ht="15" outlineLevel="0" r="739">
      <c r="B739" s="0" t="n">
        <v>650625</v>
      </c>
      <c r="C739" s="0" t="s">
        <v>3994</v>
      </c>
    </row>
    <row collapsed="false" customFormat="false" customHeight="false" hidden="false" ht="15" outlineLevel="0" r="740">
      <c r="B740" s="0" t="n">
        <v>650668</v>
      </c>
      <c r="C740" s="0" t="s">
        <v>3093</v>
      </c>
    </row>
    <row collapsed="false" customFormat="false" customHeight="false" hidden="false" ht="15" outlineLevel="0" r="741">
      <c r="B741" s="0" t="n">
        <v>650742</v>
      </c>
      <c r="C741" s="0" t="s">
        <v>2956</v>
      </c>
    </row>
    <row collapsed="false" customFormat="false" customHeight="false" hidden="false" ht="15" outlineLevel="0" r="742">
      <c r="B742" s="0" t="n">
        <v>650772</v>
      </c>
      <c r="C742" s="0" t="s">
        <v>3995</v>
      </c>
    </row>
    <row collapsed="false" customFormat="false" customHeight="false" hidden="false" ht="15" outlineLevel="0" r="743">
      <c r="B743" s="0" t="n">
        <v>650796</v>
      </c>
      <c r="C743" s="0" t="s">
        <v>3996</v>
      </c>
    </row>
    <row collapsed="false" customFormat="false" customHeight="false" hidden="false" ht="15" outlineLevel="0" r="744">
      <c r="B744" s="0" t="n">
        <v>650810</v>
      </c>
      <c r="C744" s="0" t="s">
        <v>3033</v>
      </c>
    </row>
    <row collapsed="false" customFormat="false" customHeight="false" hidden="false" ht="15" outlineLevel="0" r="745">
      <c r="B745" s="0" t="n">
        <v>650814</v>
      </c>
      <c r="C745" s="0" t="s">
        <v>2968</v>
      </c>
    </row>
    <row collapsed="false" customFormat="false" customHeight="false" hidden="false" ht="15" outlineLevel="0" r="746">
      <c r="B746" s="0" t="n">
        <v>650817</v>
      </c>
      <c r="C746" s="0" t="s">
        <v>3056</v>
      </c>
    </row>
    <row collapsed="false" customFormat="false" customHeight="false" hidden="false" ht="15" outlineLevel="0" r="747">
      <c r="B747" s="0" t="n">
        <v>650819</v>
      </c>
      <c r="C747" s="0" t="s">
        <v>2962</v>
      </c>
    </row>
    <row collapsed="false" customFormat="false" customHeight="false" hidden="false" ht="15" outlineLevel="0" r="748">
      <c r="B748" s="0" t="n">
        <v>650829</v>
      </c>
      <c r="C748" s="0" t="s">
        <v>3997</v>
      </c>
    </row>
    <row collapsed="false" customFormat="false" customHeight="false" hidden="false" ht="15" outlineLevel="0" r="749">
      <c r="B749" s="0" t="n">
        <v>650834</v>
      </c>
      <c r="C749" s="0" t="s">
        <v>3998</v>
      </c>
    </row>
    <row collapsed="false" customFormat="false" customHeight="false" hidden="false" ht="15" outlineLevel="0" r="750">
      <c r="B750" s="0" t="n">
        <v>650838</v>
      </c>
      <c r="C750" s="0" t="s">
        <v>3055</v>
      </c>
    </row>
    <row collapsed="false" customFormat="false" customHeight="false" hidden="false" ht="15" outlineLevel="0" r="751">
      <c r="B751" s="0" t="n">
        <v>650845</v>
      </c>
      <c r="C751" s="0" t="s">
        <v>3999</v>
      </c>
    </row>
    <row collapsed="false" customFormat="false" customHeight="false" hidden="false" ht="15" outlineLevel="0" r="752">
      <c r="B752" s="0" t="n">
        <v>650850</v>
      </c>
      <c r="C752" s="0" t="s">
        <v>3059</v>
      </c>
    </row>
    <row collapsed="false" customFormat="false" customHeight="false" hidden="false" ht="15" outlineLevel="0" r="753">
      <c r="B753" s="0" t="n">
        <v>650854</v>
      </c>
      <c r="C753" s="0" t="s">
        <v>4000</v>
      </c>
    </row>
    <row collapsed="false" customFormat="false" customHeight="false" hidden="false" ht="15" outlineLevel="0" r="754">
      <c r="B754" s="0" t="n">
        <v>650855</v>
      </c>
      <c r="C754" s="0" t="s">
        <v>4001</v>
      </c>
    </row>
    <row collapsed="false" customFormat="false" customHeight="false" hidden="false" ht="15" outlineLevel="0" r="755">
      <c r="B755" s="0" t="n">
        <v>650901</v>
      </c>
      <c r="C755" s="0" t="s">
        <v>4002</v>
      </c>
    </row>
    <row collapsed="false" customFormat="false" customHeight="false" hidden="false" ht="15" outlineLevel="0" r="756">
      <c r="B756" s="0" t="n">
        <v>650902</v>
      </c>
      <c r="C756" s="0" t="s">
        <v>4003</v>
      </c>
    </row>
    <row collapsed="false" customFormat="false" customHeight="false" hidden="false" ht="15" outlineLevel="0" r="757">
      <c r="B757" s="0" t="n">
        <v>650903</v>
      </c>
      <c r="C757" s="0" t="s">
        <v>4004</v>
      </c>
    </row>
    <row collapsed="false" customFormat="false" customHeight="false" hidden="false" ht="15" outlineLevel="0" r="758">
      <c r="B758" s="0" t="n">
        <v>650904</v>
      </c>
      <c r="C758" s="0" t="s">
        <v>4005</v>
      </c>
    </row>
    <row collapsed="false" customFormat="false" customHeight="false" hidden="false" ht="15" outlineLevel="0" r="759">
      <c r="B759" s="0" t="n">
        <v>650905</v>
      </c>
      <c r="C759" s="0" t="s">
        <v>4006</v>
      </c>
    </row>
    <row collapsed="false" customFormat="false" customHeight="false" hidden="false" ht="15" outlineLevel="0" r="760">
      <c r="B760" s="0" t="n">
        <v>650906</v>
      </c>
      <c r="C760" s="0" t="s">
        <v>4007</v>
      </c>
    </row>
    <row collapsed="false" customFormat="false" customHeight="false" hidden="false" ht="15" outlineLevel="0" r="761">
      <c r="C761" s="0" t="s">
        <v>4008</v>
      </c>
    </row>
    <row collapsed="false" customFormat="false" customHeight="false" hidden="false" ht="15" outlineLevel="0" r="762">
      <c r="B762" s="0" t="n">
        <v>650430</v>
      </c>
      <c r="C762" s="0" t="s">
        <v>3053</v>
      </c>
    </row>
    <row collapsed="false" customFormat="false" customHeight="false" hidden="false" ht="15" outlineLevel="0" r="763">
      <c r="B763" s="0" t="n">
        <v>650784</v>
      </c>
      <c r="C763" s="0" t="s">
        <v>3137</v>
      </c>
    </row>
    <row collapsed="false" customFormat="false" customHeight="false" hidden="false" ht="15" outlineLevel="0" r="764">
      <c r="B764" s="0" t="n">
        <v>650188</v>
      </c>
      <c r="C764" s="0" t="s">
        <v>2934</v>
      </c>
    </row>
    <row collapsed="false" customFormat="false" customHeight="false" hidden="false" ht="15" outlineLevel="0" r="765">
      <c r="B765" s="0" t="n">
        <v>650231</v>
      </c>
      <c r="C765" s="0" t="s">
        <v>4009</v>
      </c>
    </row>
    <row collapsed="false" customFormat="false" customHeight="false" hidden="false" ht="15" outlineLevel="0" r="766">
      <c r="B766" s="0" t="n">
        <v>650360</v>
      </c>
      <c r="C766" s="0" t="s">
        <v>3023</v>
      </c>
    </row>
    <row collapsed="false" customFormat="false" customHeight="false" hidden="false" ht="15" outlineLevel="0" r="767">
      <c r="B767" s="0" t="n">
        <v>650474</v>
      </c>
      <c r="C767" s="0" t="s">
        <v>3060</v>
      </c>
    </row>
    <row collapsed="false" customFormat="false" customHeight="false" hidden="false" ht="15" outlineLevel="0" r="768">
      <c r="B768" s="0" t="n">
        <v>650510</v>
      </c>
      <c r="C768" s="0" t="s">
        <v>3081</v>
      </c>
    </row>
    <row collapsed="false" customFormat="false" customHeight="false" hidden="false" ht="15" outlineLevel="0" r="769">
      <c r="B769" s="0" t="n">
        <v>650643</v>
      </c>
      <c r="C769" s="0" t="s">
        <v>3086</v>
      </c>
    </row>
    <row collapsed="false" customFormat="false" customHeight="false" hidden="false" ht="15" outlineLevel="0" r="770">
      <c r="B770" s="0" t="n">
        <v>650757</v>
      </c>
      <c r="C770" s="0" t="s">
        <v>3112</v>
      </c>
    </row>
    <row collapsed="false" customFormat="false" customHeight="false" hidden="false" ht="15" outlineLevel="0" r="771">
      <c r="B771" s="0" t="n">
        <v>650848</v>
      </c>
      <c r="C771" s="0" t="s">
        <v>3160</v>
      </c>
    </row>
    <row collapsed="false" customFormat="false" customHeight="false" hidden="false" ht="15" outlineLevel="0" r="772">
      <c r="B772" s="0" t="n">
        <v>650886</v>
      </c>
      <c r="C772" s="0" t="s">
        <v>3165</v>
      </c>
    </row>
    <row collapsed="false" customFormat="false" customHeight="false" hidden="false" ht="15" outlineLevel="0" r="773">
      <c r="B773" s="0" t="n">
        <v>650887</v>
      </c>
      <c r="C773" s="0" t="s">
        <v>3167</v>
      </c>
    </row>
    <row collapsed="false" customFormat="false" customHeight="false" hidden="false" ht="15" outlineLevel="0" r="774">
      <c r="B774" s="0" t="n">
        <v>650044</v>
      </c>
      <c r="C774" s="0" t="s">
        <v>2654</v>
      </c>
    </row>
    <row collapsed="false" customFormat="false" customHeight="false" hidden="false" ht="15" outlineLevel="0" r="775">
      <c r="B775" s="0" t="n">
        <v>650048</v>
      </c>
      <c r="C775" s="0" t="s">
        <v>2945</v>
      </c>
    </row>
    <row collapsed="false" customFormat="false" customHeight="false" hidden="false" ht="15" outlineLevel="0" r="776">
      <c r="B776" s="0" t="n">
        <v>650070</v>
      </c>
      <c r="C776" s="0" t="s">
        <v>2950</v>
      </c>
    </row>
    <row collapsed="false" customFormat="false" customHeight="false" hidden="false" ht="15" outlineLevel="0" r="777">
      <c r="B777" s="0" t="n">
        <v>650330</v>
      </c>
      <c r="C777" s="0" t="s">
        <v>2935</v>
      </c>
    </row>
    <row collapsed="false" customFormat="false" customHeight="false" hidden="false" ht="15" outlineLevel="0" r="778">
      <c r="B778" s="0" t="n">
        <v>650743</v>
      </c>
      <c r="C778" s="0" t="s">
        <v>3099</v>
      </c>
    </row>
    <row collapsed="false" customFormat="false" customHeight="false" hidden="false" ht="15" outlineLevel="0" r="779">
      <c r="B779" s="0" t="n">
        <v>650744</v>
      </c>
      <c r="C779" s="0" t="s">
        <v>3105</v>
      </c>
    </row>
    <row collapsed="false" customFormat="false" customHeight="false" hidden="false" ht="15" outlineLevel="0" r="780">
      <c r="B780" s="0" t="n">
        <v>650913</v>
      </c>
      <c r="C780" s="0" t="s">
        <v>3012</v>
      </c>
    </row>
    <row collapsed="false" customFormat="false" customHeight="false" hidden="false" ht="15" outlineLevel="0" r="781">
      <c r="B781" s="0" t="n">
        <v>650916</v>
      </c>
      <c r="C781" s="0" t="s">
        <v>3169</v>
      </c>
    </row>
    <row collapsed="false" customFormat="false" customHeight="false" hidden="false" ht="15" outlineLevel="0" r="782">
      <c r="B782" s="0" t="n">
        <v>650615</v>
      </c>
      <c r="C782" s="0" t="s">
        <v>3082</v>
      </c>
    </row>
    <row collapsed="false" customFormat="false" customHeight="false" hidden="false" ht="15" outlineLevel="0" r="783">
      <c r="B783" s="0" t="n">
        <v>650616</v>
      </c>
      <c r="C783" s="0" t="s">
        <v>3085</v>
      </c>
    </row>
    <row collapsed="false" customFormat="false" customHeight="false" hidden="false" ht="15" outlineLevel="0" r="784">
      <c r="B784" s="0" t="n">
        <v>650712</v>
      </c>
      <c r="C784" s="0" t="s">
        <v>3091</v>
      </c>
    </row>
    <row collapsed="false" customFormat="false" customHeight="false" hidden="false" ht="15" outlineLevel="0" r="785">
      <c r="B785" s="0" t="n">
        <v>650771</v>
      </c>
      <c r="C785" s="0" t="s">
        <v>3116</v>
      </c>
    </row>
    <row collapsed="false" customFormat="false" customHeight="false" hidden="false" ht="15" outlineLevel="0" r="786">
      <c r="B786" s="0" t="n">
        <v>650783</v>
      </c>
      <c r="C786" s="0" t="s">
        <v>3136</v>
      </c>
    </row>
    <row collapsed="false" customFormat="false" customHeight="false" hidden="false" ht="15" outlineLevel="0" r="787">
      <c r="B787" s="0" t="n">
        <v>650809</v>
      </c>
      <c r="C787" s="0" t="s">
        <v>3140</v>
      </c>
    </row>
    <row collapsed="false" customFormat="false" customHeight="false" hidden="false" ht="15" outlineLevel="0" r="788">
      <c r="B788" s="0" t="n">
        <v>650821</v>
      </c>
      <c r="C788" s="0" t="s">
        <v>3141</v>
      </c>
    </row>
    <row collapsed="false" customFormat="false" customHeight="false" hidden="false" ht="15" outlineLevel="0" r="789">
      <c r="B789" s="0" t="n">
        <v>650071</v>
      </c>
      <c r="C789" s="0" t="s">
        <v>2952</v>
      </c>
    </row>
    <row collapsed="false" customFormat="false" customHeight="false" hidden="false" ht="15" outlineLevel="0" r="790">
      <c r="B790" s="0" t="n">
        <v>650300</v>
      </c>
      <c r="C790" s="0" t="s">
        <v>4010</v>
      </c>
    </row>
    <row collapsed="false" customFormat="false" customHeight="false" hidden="false" ht="15" outlineLevel="0" r="791">
      <c r="B791" s="0" t="n">
        <v>650676</v>
      </c>
      <c r="C791" s="0" t="s">
        <v>3089</v>
      </c>
    </row>
    <row collapsed="false" customFormat="false" customHeight="false" hidden="false" ht="15" outlineLevel="0" r="792">
      <c r="B792" s="0" t="n">
        <v>650720</v>
      </c>
      <c r="C792" s="0" t="s">
        <v>3094</v>
      </c>
    </row>
    <row collapsed="false" customFormat="false" customHeight="false" hidden="false" ht="15" outlineLevel="0" r="793">
      <c r="B793" s="0" t="n">
        <v>650730</v>
      </c>
      <c r="C793" s="0" t="s">
        <v>3095</v>
      </c>
    </row>
    <row collapsed="false" customFormat="false" customHeight="false" hidden="false" ht="15" outlineLevel="0" r="794">
      <c r="B794" s="0" t="n">
        <v>650806</v>
      </c>
      <c r="C794" s="0" t="s">
        <v>3138</v>
      </c>
    </row>
    <row collapsed="false" customFormat="false" customHeight="false" hidden="false" ht="15" outlineLevel="0" r="795">
      <c r="B795" s="0" t="n">
        <v>650832</v>
      </c>
      <c r="C795" s="0" t="s">
        <v>4011</v>
      </c>
    </row>
    <row collapsed="false" customFormat="false" customHeight="false" hidden="false" ht="15" outlineLevel="0" r="796">
      <c r="B796" s="0" t="n">
        <v>650873</v>
      </c>
      <c r="C796" s="0" t="s">
        <v>3163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3"/>
  <sheetViews>
    <sheetView colorId="64" defaultGridColor="true" rightToLeft="false" showFormulas="false" showGridLines="false" showOutlineSymbols="true" showRowColHeaders="true" showZeros="true" tabSelected="false" topLeftCell="A22" view="normal" windowProtection="false" workbookViewId="0" zoomScale="100" zoomScaleNormal="100" zoomScalePageLayoutView="100">
      <selection activeCell="E373" activeCellId="0" pane="topLeft" sqref="E373"/>
    </sheetView>
  </sheetViews>
  <sheetFormatPr defaultRowHeight="15"/>
  <cols>
    <col collapsed="false" hidden="false" max="3" min="1" style="0" width="10.7295918367347"/>
    <col collapsed="false" hidden="false" max="4" min="4" style="0" width="54.2857142857143"/>
    <col collapsed="false" hidden="false" max="1025" min="5" style="0" width="10.7295918367347"/>
  </cols>
  <sheetData>
    <row collapsed="false" customFormat="false" customHeight="false" hidden="false" ht="15" outlineLevel="0" r="1">
      <c r="D1" s="229" t="s">
        <v>453</v>
      </c>
      <c r="E1" s="230" t="s">
        <v>4012</v>
      </c>
    </row>
    <row collapsed="false" customFormat="false" customHeight="false" hidden="false" ht="15" outlineLevel="0" r="2">
      <c r="A2" s="201" t="n">
        <v>650001</v>
      </c>
      <c r="B2" s="201"/>
      <c r="C2" s="201"/>
      <c r="D2" s="201" t="s">
        <v>702</v>
      </c>
      <c r="E2" s="201" t="n">
        <v>140</v>
      </c>
      <c r="F2" s="34" t="n">
        <f aca="false">+VLOOKUP(A2,FilialesAgenciasAcaSaludRegione!$B$1:$B$1048575,1,0)</f>
        <v>650001</v>
      </c>
    </row>
    <row collapsed="false" customFormat="false" customHeight="false" hidden="false" ht="15" outlineLevel="0" r="3">
      <c r="A3" s="201" t="n">
        <v>650002</v>
      </c>
      <c r="B3" s="201"/>
      <c r="C3" s="201"/>
      <c r="D3" s="201" t="s">
        <v>769</v>
      </c>
      <c r="E3" s="201" t="n">
        <v>363</v>
      </c>
      <c r="F3" s="34" t="n">
        <f aca="false">+VLOOKUP(A3,FilialesAgenciasAcaSaludRegione!$B$1:$B$1048575,1,0)</f>
        <v>650002</v>
      </c>
      <c r="H3" s="201" t="s">
        <v>688</v>
      </c>
    </row>
    <row collapsed="false" customFormat="false" customHeight="false" hidden="false" ht="15" outlineLevel="0" r="4">
      <c r="A4" s="201" t="n">
        <v>650006</v>
      </c>
      <c r="B4" s="201"/>
      <c r="C4" s="201"/>
      <c r="D4" s="201" t="s">
        <v>3604</v>
      </c>
      <c r="E4" s="201" t="n">
        <v>466</v>
      </c>
      <c r="F4" s="34" t="n">
        <f aca="false">+VLOOKUP(A4,FilialesAgenciasAcaSaludRegione!$B$1:$B$1048575,1,0)</f>
        <v>650006</v>
      </c>
      <c r="H4" s="201" t="s">
        <v>638</v>
      </c>
    </row>
    <row collapsed="false" customFormat="false" customHeight="false" hidden="false" ht="15" outlineLevel="0" r="5">
      <c r="A5" s="201" t="n">
        <v>650010</v>
      </c>
      <c r="B5" s="201"/>
      <c r="C5" s="201"/>
      <c r="D5" s="201" t="s">
        <v>666</v>
      </c>
      <c r="E5" s="201" t="n">
        <v>90</v>
      </c>
      <c r="F5" s="34" t="n">
        <f aca="false">+VLOOKUP(A5,FilialesAgenciasAcaSaludRegione!$B$1:$B$1048575,1,0)</f>
        <v>650010</v>
      </c>
      <c r="H5" s="201" t="s">
        <v>657</v>
      </c>
    </row>
    <row collapsed="false" customFormat="false" customHeight="false" hidden="false" ht="15" outlineLevel="0" r="6">
      <c r="A6" s="201" t="n">
        <v>650013</v>
      </c>
      <c r="B6" s="201"/>
      <c r="C6" s="201"/>
      <c r="D6" s="201" t="s">
        <v>807</v>
      </c>
      <c r="E6" s="201" t="n">
        <v>688</v>
      </c>
      <c r="F6" s="34" t="n">
        <f aca="false">+VLOOKUP(A6,FilialesAgenciasAcaSaludRegione!$B$1:$B$1048575,1,0)</f>
        <v>650013</v>
      </c>
      <c r="H6" s="201" t="s">
        <v>591</v>
      </c>
    </row>
    <row collapsed="false" customFormat="false" customHeight="false" hidden="false" ht="15" outlineLevel="0" r="7">
      <c r="A7" s="201" t="n">
        <v>650014</v>
      </c>
      <c r="B7" s="201"/>
      <c r="C7" s="201"/>
      <c r="D7" s="201" t="s">
        <v>732</v>
      </c>
      <c r="E7" s="201" t="n">
        <v>175</v>
      </c>
      <c r="F7" s="34" t="n">
        <f aca="false">+VLOOKUP(A7,FilialesAgenciasAcaSaludRegione!$B$1:$B$1048575,1,0)</f>
        <v>650014</v>
      </c>
    </row>
    <row collapsed="false" customFormat="false" customHeight="false" hidden="false" ht="15" outlineLevel="0" r="8">
      <c r="A8" s="201" t="n">
        <v>650015</v>
      </c>
      <c r="B8" s="201"/>
      <c r="C8" s="201"/>
      <c r="D8" s="201" t="s">
        <v>763</v>
      </c>
      <c r="E8" s="201" t="n">
        <v>352</v>
      </c>
      <c r="F8" s="34" t="n">
        <f aca="false">+VLOOKUP(A8,FilialesAgenciasAcaSaludRegione!$B$1:$B$1048575,1,0)</f>
        <v>650015</v>
      </c>
    </row>
    <row collapsed="false" customFormat="false" customHeight="false" hidden="false" ht="15" outlineLevel="0" r="9">
      <c r="A9" s="201" t="n">
        <v>650016</v>
      </c>
      <c r="B9" s="201"/>
      <c r="C9" s="201"/>
      <c r="D9" s="201" t="s">
        <v>789</v>
      </c>
      <c r="E9" s="201" t="n">
        <v>495</v>
      </c>
      <c r="F9" s="34" t="n">
        <f aca="false">+VLOOKUP(A9,FilialesAgenciasAcaSaludRegione!$B$1:$B$1048575,1,0)</f>
        <v>650016</v>
      </c>
    </row>
    <row collapsed="false" customFormat="false" customHeight="false" hidden="false" ht="15" outlineLevel="0" r="10">
      <c r="A10" s="201" t="n">
        <v>650017</v>
      </c>
      <c r="B10" s="201"/>
      <c r="C10" s="201"/>
      <c r="D10" s="201" t="s">
        <v>782</v>
      </c>
      <c r="E10" s="201" t="n">
        <v>433</v>
      </c>
      <c r="F10" s="34" t="n">
        <f aca="false">+VLOOKUP(A10,FilialesAgenciasAcaSaludRegione!$B$1:$B$1048575,1,0)</f>
        <v>650017</v>
      </c>
    </row>
    <row collapsed="false" customFormat="false" customHeight="false" hidden="false" ht="15" outlineLevel="0" r="11">
      <c r="A11" s="201" t="n">
        <v>650021</v>
      </c>
      <c r="B11" s="201"/>
      <c r="C11" s="201"/>
      <c r="D11" s="201" t="s">
        <v>3318</v>
      </c>
      <c r="E11" s="201" t="n">
        <v>465</v>
      </c>
      <c r="F11" s="34" t="n">
        <f aca="false">+VLOOKUP(A11,FilialesAgenciasAcaSaludRegione!$B$1:$B$1048575,1,0)</f>
        <v>650021</v>
      </c>
    </row>
    <row collapsed="false" customFormat="false" customHeight="false" hidden="false" ht="15" outlineLevel="0" r="12">
      <c r="A12" s="201" t="n">
        <v>650023</v>
      </c>
      <c r="B12" s="201"/>
      <c r="C12" s="201"/>
      <c r="D12" s="201" t="s">
        <v>738</v>
      </c>
      <c r="E12" s="201" t="n">
        <v>202</v>
      </c>
      <c r="F12" s="34" t="n">
        <f aca="false">+VLOOKUP(A12,FilialesAgenciasAcaSaludRegione!$B$1:$B$1048575,1,0)</f>
        <v>650023</v>
      </c>
    </row>
    <row collapsed="false" customFormat="false" customHeight="false" hidden="false" ht="15" outlineLevel="0" r="13">
      <c r="A13" s="201" t="n">
        <v>650027</v>
      </c>
      <c r="B13" s="201"/>
      <c r="C13" s="201"/>
      <c r="D13" s="201" t="s">
        <v>643</v>
      </c>
      <c r="E13" s="201" t="n">
        <v>72</v>
      </c>
      <c r="F13" s="34" t="n">
        <f aca="false">+VLOOKUP(A13,FilialesAgenciasAcaSaludRegione!$B$1:$B$1048575,1,0)</f>
        <v>650027</v>
      </c>
    </row>
    <row collapsed="false" customFormat="false" customHeight="false" hidden="false" ht="15" outlineLevel="0" r="14">
      <c r="A14" s="201" t="n">
        <v>650029</v>
      </c>
      <c r="B14" s="201"/>
      <c r="C14" s="201"/>
      <c r="D14" s="201" t="s">
        <v>522</v>
      </c>
      <c r="E14" s="201" t="n">
        <v>6</v>
      </c>
      <c r="F14" s="34" t="n">
        <f aca="false">+VLOOKUP(A14,FilialesAgenciasAcaSaludRegione!$B$1:$B$1048575,1,0)</f>
        <v>650029</v>
      </c>
    </row>
    <row collapsed="false" customFormat="false" customHeight="false" hidden="false" ht="15" outlineLevel="0" r="15">
      <c r="A15" s="201" t="n">
        <v>650036</v>
      </c>
      <c r="B15" s="201"/>
      <c r="C15" s="201"/>
      <c r="D15" s="201" t="s">
        <v>3611</v>
      </c>
      <c r="E15" s="201" t="n">
        <v>427</v>
      </c>
      <c r="F15" s="34" t="n">
        <f aca="false">+VLOOKUP(A15,FilialesAgenciasAcaSaludRegione!$B$1:$B$1048575,1,0)</f>
        <v>650036</v>
      </c>
    </row>
    <row collapsed="false" customFormat="false" customHeight="false" hidden="false" ht="15" outlineLevel="0" r="16">
      <c r="A16" s="201" t="n">
        <v>650037</v>
      </c>
      <c r="B16" s="201"/>
      <c r="C16" s="201"/>
      <c r="D16" s="201" t="s">
        <v>716</v>
      </c>
      <c r="E16" s="201" t="n">
        <v>161</v>
      </c>
      <c r="F16" s="34" t="n">
        <f aca="false">+VLOOKUP(A16,FilialesAgenciasAcaSaludRegione!$B$1:$B$1048575,1,0)</f>
        <v>650037</v>
      </c>
    </row>
    <row collapsed="false" customFormat="false" customHeight="false" hidden="false" ht="15" outlineLevel="0" r="17">
      <c r="A17" s="201" t="n">
        <v>650038</v>
      </c>
      <c r="B17" s="201"/>
      <c r="C17" s="201"/>
      <c r="D17" s="201" t="s">
        <v>735</v>
      </c>
      <c r="E17" s="201" t="n">
        <v>187</v>
      </c>
      <c r="F17" s="34" t="n">
        <f aca="false">+VLOOKUP(A17,FilialesAgenciasAcaSaludRegione!$B$1:$B$1048575,1,0)</f>
        <v>650038</v>
      </c>
    </row>
    <row collapsed="false" customFormat="false" customHeight="false" hidden="false" ht="15" outlineLevel="0" r="18">
      <c r="A18" s="201" t="n">
        <v>650039</v>
      </c>
      <c r="B18" s="201"/>
      <c r="C18" s="201"/>
      <c r="D18" s="201" t="s">
        <v>564</v>
      </c>
      <c r="E18" s="201" t="n">
        <v>25</v>
      </c>
      <c r="F18" s="34" t="n">
        <f aca="false">+VLOOKUP(A18,FilialesAgenciasAcaSaludRegione!$B$1:$B$1048575,1,0)</f>
        <v>650039</v>
      </c>
    </row>
    <row collapsed="false" customFormat="false" customHeight="false" hidden="false" ht="15" outlineLevel="0" r="19">
      <c r="A19" s="201" t="n">
        <v>650042</v>
      </c>
      <c r="B19" s="201"/>
      <c r="C19" s="201"/>
      <c r="D19" s="201" t="s">
        <v>617</v>
      </c>
      <c r="E19" s="201" t="n">
        <v>53</v>
      </c>
      <c r="F19" s="34" t="n">
        <f aca="false">+VLOOKUP(A19,FilialesAgenciasAcaSaludRegione!$B$1:$B$1048575,1,0)</f>
        <v>650042</v>
      </c>
    </row>
    <row collapsed="false" customFormat="false" customHeight="false" hidden="false" ht="15" outlineLevel="0" r="20">
      <c r="A20" s="201" t="n">
        <v>650044</v>
      </c>
      <c r="B20" s="201"/>
      <c r="C20" s="201"/>
      <c r="D20" s="201" t="s">
        <v>827</v>
      </c>
      <c r="E20" s="201" t="n">
        <v>1392</v>
      </c>
      <c r="F20" s="34" t="n">
        <f aca="false">+VLOOKUP(A20,FilialesAgenciasAcaSaludRegione!$B$1:$B$1048575,1,0)</f>
        <v>650044</v>
      </c>
    </row>
    <row collapsed="false" customFormat="false" customHeight="false" hidden="false" ht="15" outlineLevel="0" r="21">
      <c r="A21" s="201" t="n">
        <v>650045</v>
      </c>
      <c r="B21" s="201"/>
      <c r="C21" s="201"/>
      <c r="D21" s="201" t="s">
        <v>758</v>
      </c>
      <c r="E21" s="201" t="n">
        <v>249</v>
      </c>
      <c r="F21" s="34" t="n">
        <f aca="false">+VLOOKUP(A21,FilialesAgenciasAcaSaludRegione!$B$1:$B$1048575,1,0)</f>
        <v>650045</v>
      </c>
    </row>
    <row collapsed="false" customFormat="false" customHeight="false" hidden="false" ht="15" outlineLevel="0" r="22">
      <c r="A22" s="201" t="n">
        <v>650046</v>
      </c>
      <c r="B22" s="201"/>
      <c r="C22" s="201"/>
      <c r="D22" s="201" t="s">
        <v>820</v>
      </c>
      <c r="E22" s="201" t="n">
        <v>1049</v>
      </c>
      <c r="F22" s="34" t="n">
        <f aca="false">+VLOOKUP(A22,FilialesAgenciasAcaSaludRegione!$B$1:$B$1048575,1,0)</f>
        <v>650046</v>
      </c>
    </row>
    <row collapsed="false" customFormat="false" customHeight="false" hidden="false" ht="15" outlineLevel="0" r="23">
      <c r="A23" s="201" t="n">
        <v>650048</v>
      </c>
      <c r="B23" s="201"/>
      <c r="C23" s="201"/>
      <c r="D23" s="201" t="s">
        <v>815</v>
      </c>
      <c r="E23" s="201" t="n">
        <v>879</v>
      </c>
      <c r="F23" s="34" t="n">
        <f aca="false">+VLOOKUP(A23,FilialesAgenciasAcaSaludRegione!$B$1:$B$1048575,1,0)</f>
        <v>650048</v>
      </c>
    </row>
    <row collapsed="false" customFormat="false" customHeight="false" hidden="false" ht="15" outlineLevel="0" r="24">
      <c r="A24" s="201" t="n">
        <v>650054</v>
      </c>
      <c r="B24" s="201"/>
      <c r="C24" s="201"/>
      <c r="D24" s="201" t="s">
        <v>3335</v>
      </c>
      <c r="E24" s="201" t="n">
        <v>368</v>
      </c>
      <c r="F24" s="34" t="n">
        <f aca="false">+VLOOKUP(A24,FilialesAgenciasAcaSaludRegione!$B$1:$B$1048575,1,0)</f>
        <v>650054</v>
      </c>
    </row>
    <row collapsed="false" customFormat="false" customHeight="false" hidden="false" ht="15" outlineLevel="0" r="25">
      <c r="A25" s="201" t="n">
        <v>650060</v>
      </c>
      <c r="B25" s="201"/>
      <c r="C25" s="201"/>
      <c r="D25" s="201" t="s">
        <v>1863</v>
      </c>
      <c r="E25" s="201" t="n">
        <v>1</v>
      </c>
      <c r="F25" s="34" t="n">
        <f aca="false">+VLOOKUP(A25,FilialesAgenciasAcaSaludRegione!$B$1:$B$1048575,1,0)</f>
        <v>650060</v>
      </c>
    </row>
    <row collapsed="false" customFormat="false" customHeight="false" hidden="false" ht="15" outlineLevel="0" r="26">
      <c r="A26" s="62" t="n">
        <v>650063</v>
      </c>
      <c r="B26" s="62"/>
      <c r="C26" s="62"/>
      <c r="D26" s="62" t="s">
        <v>806</v>
      </c>
      <c r="E26" s="62" t="n">
        <v>641</v>
      </c>
      <c r="F26" s="34" t="n">
        <f aca="false">+VLOOKUP(A26,FilialesAgenciasAcaSaludRegione!$B$1:$B$1048575,1,0)</f>
        <v>650063</v>
      </c>
    </row>
    <row collapsed="false" customFormat="false" customHeight="false" hidden="false" ht="15" outlineLevel="0" r="27">
      <c r="A27" s="62" t="n">
        <v>650065</v>
      </c>
      <c r="B27" s="62"/>
      <c r="C27" s="62"/>
      <c r="D27" s="62" t="s">
        <v>455</v>
      </c>
      <c r="E27" s="62" t="n">
        <v>1</v>
      </c>
      <c r="F27" s="34" t="n">
        <f aca="false">+VLOOKUP(A27,FilialesAgenciasAcaSaludRegione!$B$1:$B$1048575,1,0)</f>
        <v>650065</v>
      </c>
    </row>
    <row collapsed="false" customFormat="false" customHeight="false" hidden="false" ht="15" outlineLevel="0" r="28">
      <c r="A28" s="62" t="n">
        <v>650067</v>
      </c>
      <c r="B28" s="62"/>
      <c r="C28" s="62"/>
      <c r="D28" s="62" t="s">
        <v>597</v>
      </c>
      <c r="E28" s="62" t="n">
        <v>47</v>
      </c>
      <c r="F28" s="34" t="n">
        <f aca="false">+VLOOKUP(A28,FilialesAgenciasAcaSaludRegione!$B$1:$B$1048575,1,0)</f>
        <v>650067</v>
      </c>
    </row>
    <row collapsed="false" customFormat="false" customHeight="false" hidden="false" ht="15" outlineLevel="0" r="29">
      <c r="A29" s="62" t="n">
        <v>650068</v>
      </c>
      <c r="B29" s="62"/>
      <c r="C29" s="62"/>
      <c r="D29" s="62" t="s">
        <v>778</v>
      </c>
      <c r="E29" s="62" t="n">
        <v>428</v>
      </c>
      <c r="F29" s="34" t="n">
        <f aca="false">+VLOOKUP(A29,FilialesAgenciasAcaSaludRegione!$B$1:$B$1048575,1,0)</f>
        <v>650068</v>
      </c>
    </row>
    <row collapsed="false" customFormat="false" customHeight="false" hidden="false" ht="15" outlineLevel="0" r="30">
      <c r="A30" s="62" t="n">
        <v>650070</v>
      </c>
      <c r="B30" s="62"/>
      <c r="C30" s="62"/>
      <c r="D30" s="62" t="s">
        <v>814</v>
      </c>
      <c r="E30" s="62" t="n">
        <v>891</v>
      </c>
      <c r="F30" s="34" t="n">
        <f aca="false">+VLOOKUP(A30,FilialesAgenciasAcaSaludRegione!$B$1:$B$1048575,1,0)</f>
        <v>650070</v>
      </c>
    </row>
    <row collapsed="false" customFormat="false" customHeight="false" hidden="false" ht="15" outlineLevel="0" r="31">
      <c r="A31" s="62" t="n">
        <v>650071</v>
      </c>
      <c r="B31" s="62"/>
      <c r="C31" s="62"/>
      <c r="D31" s="62" t="s">
        <v>841</v>
      </c>
      <c r="E31" s="62" t="n">
        <v>2668</v>
      </c>
      <c r="F31" s="34" t="n">
        <f aca="false">+VLOOKUP(A31,FilialesAgenciasAcaSaludRegione!$B$1:$B$1048575,1,0)</f>
        <v>650071</v>
      </c>
    </row>
    <row collapsed="false" customFormat="false" customHeight="false" hidden="false" ht="15" outlineLevel="0" r="32">
      <c r="A32" s="62" t="n">
        <v>650072</v>
      </c>
      <c r="B32" s="62"/>
      <c r="C32" s="62"/>
      <c r="D32" s="62" t="s">
        <v>822</v>
      </c>
      <c r="E32" s="62" t="n">
        <v>1203</v>
      </c>
      <c r="F32" s="34" t="n">
        <f aca="false">+VLOOKUP(A32,FilialesAgenciasAcaSaludRegione!$B$1:$B$1048575,1,0)</f>
        <v>650072</v>
      </c>
    </row>
    <row collapsed="false" customFormat="false" customHeight="false" hidden="false" ht="15" outlineLevel="0" r="33">
      <c r="A33" s="62" t="n">
        <v>650073</v>
      </c>
      <c r="B33" s="62"/>
      <c r="C33" s="62"/>
      <c r="D33" s="62" t="s">
        <v>3530</v>
      </c>
      <c r="E33" s="62" t="n">
        <v>221</v>
      </c>
      <c r="F33" s="34" t="n">
        <f aca="false">+VLOOKUP(A33,FilialesAgenciasAcaSaludRegione!$B$1:$B$1048575,1,0)</f>
        <v>650073</v>
      </c>
    </row>
    <row collapsed="false" customFormat="false" customHeight="false" hidden="false" ht="15" outlineLevel="0" r="34">
      <c r="A34" s="62" t="n">
        <v>650077</v>
      </c>
      <c r="B34" s="62"/>
      <c r="C34" s="62"/>
      <c r="D34" s="62" t="s">
        <v>761</v>
      </c>
      <c r="E34" s="62" t="n">
        <v>323</v>
      </c>
      <c r="F34" s="34" t="n">
        <f aca="false">+VLOOKUP(A34,FilialesAgenciasAcaSaludRegione!$B$1:$B$1048575,1,0)</f>
        <v>650077</v>
      </c>
    </row>
    <row collapsed="false" customFormat="false" customHeight="false" hidden="false" ht="15" outlineLevel="0" r="35">
      <c r="A35" s="62" t="n">
        <v>650079</v>
      </c>
      <c r="B35" s="62"/>
      <c r="C35" s="62"/>
      <c r="D35" s="62" t="s">
        <v>705</v>
      </c>
      <c r="E35" s="62" t="n">
        <v>144</v>
      </c>
      <c r="F35" s="34" t="n">
        <f aca="false">+VLOOKUP(A35,FilialesAgenciasAcaSaludRegione!$B$1:$B$1048575,1,0)</f>
        <v>650079</v>
      </c>
      <c r="H35" s="34" t="n">
        <f aca="false">130/2</f>
        <v>65</v>
      </c>
    </row>
    <row collapsed="false" customFormat="false" customHeight="false" hidden="false" ht="15" outlineLevel="0" r="36">
      <c r="A36" s="62" t="n">
        <v>650080</v>
      </c>
      <c r="B36" s="62"/>
      <c r="C36" s="62"/>
      <c r="D36" s="62" t="s">
        <v>799</v>
      </c>
      <c r="E36" s="62" t="n">
        <v>546</v>
      </c>
      <c r="F36" s="34" t="n">
        <f aca="false">+VLOOKUP(A36,FilialesAgenciasAcaSaludRegione!$B$1:$B$1048575,1,0)</f>
        <v>650080</v>
      </c>
    </row>
    <row collapsed="false" customFormat="false" customHeight="false" hidden="false" ht="15" outlineLevel="0" r="37">
      <c r="A37" s="62" t="n">
        <v>650081</v>
      </c>
      <c r="B37" s="62"/>
      <c r="C37" s="62"/>
      <c r="D37" s="62" t="s">
        <v>741</v>
      </c>
      <c r="E37" s="62" t="n">
        <v>200</v>
      </c>
      <c r="F37" s="34" t="n">
        <f aca="false">+VLOOKUP(A37,FilialesAgenciasAcaSaludRegione!$B$1:$B$1048575,1,0)</f>
        <v>650081</v>
      </c>
    </row>
    <row collapsed="false" customFormat="false" customHeight="false" hidden="false" ht="15" outlineLevel="0" r="38">
      <c r="A38" s="62" t="n">
        <v>650083</v>
      </c>
      <c r="B38" s="62"/>
      <c r="C38" s="62"/>
      <c r="D38" s="62" t="s">
        <v>721</v>
      </c>
      <c r="E38" s="62" t="n">
        <v>168</v>
      </c>
      <c r="F38" s="34" t="n">
        <f aca="false">+VLOOKUP(A38,FilialesAgenciasAcaSaludRegione!$B$1:$B$1048575,1,0)</f>
        <v>650083</v>
      </c>
    </row>
    <row collapsed="false" customFormat="false" customHeight="false" hidden="false" ht="15" outlineLevel="0" r="39">
      <c r="A39" s="62" t="n">
        <v>650084</v>
      </c>
      <c r="B39" s="62"/>
      <c r="C39" s="62"/>
      <c r="D39" s="62" t="s">
        <v>707</v>
      </c>
      <c r="E39" s="62" t="n">
        <v>143</v>
      </c>
      <c r="F39" s="34" t="n">
        <f aca="false">+VLOOKUP(A39,FilialesAgenciasAcaSaludRegione!$B$1:$B$1048575,1,0)</f>
        <v>650084</v>
      </c>
    </row>
    <row collapsed="false" customFormat="false" customHeight="false" hidden="false" ht="15" outlineLevel="0" r="40">
      <c r="A40" s="62" t="n">
        <v>650085</v>
      </c>
      <c r="B40" s="62"/>
      <c r="C40" s="62"/>
      <c r="D40" s="62" t="s">
        <v>528</v>
      </c>
      <c r="E40" s="62" t="n">
        <v>3</v>
      </c>
      <c r="F40" s="34" t="n">
        <f aca="false">+VLOOKUP(A40,FilialesAgenciasAcaSaludRegione!$B$1:$B$1048575,1,0)</f>
        <v>650085</v>
      </c>
    </row>
    <row collapsed="false" customFormat="false" customHeight="false" hidden="false" ht="15" outlineLevel="0" r="41">
      <c r="A41" s="62" t="n">
        <v>650086</v>
      </c>
      <c r="B41" s="62"/>
      <c r="C41" s="62"/>
      <c r="D41" s="62" t="s">
        <v>655</v>
      </c>
      <c r="E41" s="62" t="n">
        <v>80</v>
      </c>
      <c r="F41" s="34" t="n">
        <f aca="false">+VLOOKUP(A41,FilialesAgenciasAcaSaludRegione!$B$1:$B$1048575,1,0)</f>
        <v>650086</v>
      </c>
    </row>
    <row collapsed="false" customFormat="false" customHeight="false" hidden="false" ht="15" outlineLevel="0" r="42">
      <c r="A42" s="62" t="n">
        <v>650090</v>
      </c>
      <c r="B42" s="62"/>
      <c r="C42" s="62"/>
      <c r="D42" s="62" t="s">
        <v>3535</v>
      </c>
      <c r="E42" s="62" t="n">
        <v>18</v>
      </c>
      <c r="F42" s="34" t="n">
        <f aca="false">+VLOOKUP(A42,FilialesAgenciasAcaSaludRegione!$B$1:$B$1048575,1,0)</f>
        <v>650090</v>
      </c>
    </row>
    <row collapsed="false" customFormat="false" customHeight="false" hidden="false" ht="15" outlineLevel="0" r="43">
      <c r="A43" s="62" t="n">
        <v>650091</v>
      </c>
      <c r="B43" s="62"/>
      <c r="C43" s="62"/>
      <c r="D43" s="62" t="s">
        <v>710</v>
      </c>
      <c r="E43" s="62" t="n">
        <v>148</v>
      </c>
      <c r="F43" s="34" t="n">
        <f aca="false">+VLOOKUP(A43,FilialesAgenciasAcaSaludRegione!$B$1:$B$1048575,1,0)</f>
        <v>650091</v>
      </c>
    </row>
    <row collapsed="false" customFormat="false" customHeight="false" hidden="false" ht="15" outlineLevel="0" r="44">
      <c r="A44" s="62" t="n">
        <v>650092</v>
      </c>
      <c r="B44" s="62"/>
      <c r="C44" s="62"/>
      <c r="D44" s="62" t="s">
        <v>662</v>
      </c>
      <c r="E44" s="62" t="n">
        <v>85</v>
      </c>
      <c r="F44" s="34" t="n">
        <f aca="false">+VLOOKUP(A44,FilialesAgenciasAcaSaludRegione!$B$1:$B$1048575,1,0)</f>
        <v>650092</v>
      </c>
    </row>
    <row collapsed="false" customFormat="false" customHeight="false" hidden="false" ht="15" outlineLevel="0" r="45">
      <c r="A45" s="62" t="n">
        <v>650093</v>
      </c>
      <c r="B45" s="62"/>
      <c r="C45" s="62"/>
      <c r="D45" s="62" t="s">
        <v>665</v>
      </c>
      <c r="E45" s="62" t="n">
        <v>90</v>
      </c>
      <c r="F45" s="34" t="n">
        <f aca="false">+VLOOKUP(A45,FilialesAgenciasAcaSaludRegione!$B$1:$B$1048575,1,0)</f>
        <v>650093</v>
      </c>
    </row>
    <row collapsed="false" customFormat="false" customHeight="false" hidden="false" ht="15" outlineLevel="0" r="46">
      <c r="A46" s="62" t="n">
        <v>650096</v>
      </c>
      <c r="B46" s="62"/>
      <c r="C46" s="62"/>
      <c r="D46" s="62" t="s">
        <v>793</v>
      </c>
      <c r="E46" s="62" t="n">
        <v>507</v>
      </c>
      <c r="F46" s="34" t="n">
        <f aca="false">+VLOOKUP(A46,FilialesAgenciasAcaSaludRegione!$B$1:$B$1048575,1,0)</f>
        <v>650096</v>
      </c>
    </row>
    <row collapsed="false" customFormat="false" customHeight="false" hidden="false" ht="15" outlineLevel="0" r="47">
      <c r="A47" s="62" t="n">
        <v>650097</v>
      </c>
      <c r="B47" s="62"/>
      <c r="C47" s="62"/>
      <c r="D47" s="62" t="s">
        <v>635</v>
      </c>
      <c r="E47" s="62" t="n">
        <v>68</v>
      </c>
      <c r="F47" s="34" t="n">
        <f aca="false">+VLOOKUP(A47,FilialesAgenciasAcaSaludRegione!$B$1:$B$1048575,1,0)</f>
        <v>650097</v>
      </c>
    </row>
    <row collapsed="false" customFormat="false" customHeight="false" hidden="false" ht="15" outlineLevel="0" r="48">
      <c r="A48" s="62" t="n">
        <v>650098</v>
      </c>
      <c r="B48" s="62"/>
      <c r="C48" s="62"/>
      <c r="D48" s="62" t="s">
        <v>845</v>
      </c>
      <c r="E48" s="62" t="n">
        <v>18805</v>
      </c>
      <c r="F48" s="34" t="n">
        <f aca="false">+VLOOKUP(A48,FilialesAgenciasAcaSaludRegione!$B$1:$B$1048575,1,0)</f>
        <v>650098</v>
      </c>
    </row>
    <row collapsed="false" customFormat="false" customHeight="false" hidden="false" ht="15" outlineLevel="0" r="49">
      <c r="A49" s="62" t="n">
        <v>650099</v>
      </c>
      <c r="B49" s="62"/>
      <c r="C49" s="62"/>
      <c r="D49" s="62" t="s">
        <v>834</v>
      </c>
      <c r="E49" s="62" t="n">
        <v>1748</v>
      </c>
      <c r="F49" s="34" t="n">
        <f aca="false">+VLOOKUP(A49,FilialesAgenciasAcaSaludRegione!$B$1:$B$1048575,1,0)</f>
        <v>650099</v>
      </c>
    </row>
    <row collapsed="false" customFormat="false" customHeight="false" hidden="false" ht="15" outlineLevel="0" r="50">
      <c r="A50" s="62" t="n">
        <v>650101</v>
      </c>
      <c r="B50" s="62"/>
      <c r="C50" s="62"/>
      <c r="D50" s="62" t="s">
        <v>755</v>
      </c>
      <c r="E50" s="62" t="n">
        <v>241</v>
      </c>
      <c r="F50" s="34" t="n">
        <f aca="false">+VLOOKUP(A50,FilialesAgenciasAcaSaludRegione!$B$1:$B$1048575,1,0)</f>
        <v>650101</v>
      </c>
    </row>
    <row collapsed="false" customFormat="false" customHeight="false" hidden="false" ht="15" outlineLevel="0" r="51">
      <c r="A51" s="62" t="n">
        <v>650102</v>
      </c>
      <c r="B51" s="62"/>
      <c r="C51" s="62"/>
      <c r="D51" s="62" t="s">
        <v>1861</v>
      </c>
      <c r="E51" s="62" t="n">
        <v>65</v>
      </c>
      <c r="F51" s="34" t="n">
        <f aca="false">+VLOOKUP(A51,FilialesAgenciasAcaSaludRegione!$B$1:$B$1048575,1,0)</f>
        <v>650102</v>
      </c>
    </row>
    <row collapsed="false" customFormat="false" customHeight="false" hidden="false" ht="15" outlineLevel="0" r="52">
      <c r="A52" s="62" t="n">
        <v>650104</v>
      </c>
      <c r="B52" s="62"/>
      <c r="C52" s="62"/>
      <c r="D52" s="62" t="s">
        <v>3623</v>
      </c>
      <c r="E52" s="62" t="n">
        <v>484</v>
      </c>
      <c r="F52" s="34" t="n">
        <f aca="false">+VLOOKUP(A52,FilialesAgenciasAcaSaludRegione!$B$1:$B$1048575,1,0)</f>
        <v>650104</v>
      </c>
    </row>
    <row collapsed="false" customFormat="false" customHeight="false" hidden="false" ht="15" outlineLevel="0" r="53">
      <c r="A53" s="62" t="n">
        <v>650105</v>
      </c>
      <c r="B53" s="62"/>
      <c r="C53" s="62"/>
      <c r="D53" s="62" t="s">
        <v>781</v>
      </c>
      <c r="E53" s="62" t="n">
        <v>482</v>
      </c>
      <c r="F53" s="34" t="n">
        <f aca="false">+VLOOKUP(A53,FilialesAgenciasAcaSaludRegione!$B$1:$B$1048575,1,0)</f>
        <v>650105</v>
      </c>
    </row>
    <row collapsed="false" customFormat="false" customHeight="false" hidden="false" ht="15" outlineLevel="0" r="54">
      <c r="A54" s="62" t="n">
        <v>650108</v>
      </c>
      <c r="B54" s="62"/>
      <c r="C54" s="62"/>
      <c r="D54" s="62" t="s">
        <v>731</v>
      </c>
      <c r="E54" s="62" t="n">
        <v>178</v>
      </c>
      <c r="F54" s="34" t="n">
        <f aca="false">+VLOOKUP(A54,FilialesAgenciasAcaSaludRegione!$B$1:$B$1048575,1,0)</f>
        <v>650108</v>
      </c>
    </row>
    <row collapsed="false" customFormat="false" customHeight="false" hidden="false" ht="15" outlineLevel="0" r="55">
      <c r="A55" s="62" t="n">
        <v>650109</v>
      </c>
      <c r="B55" s="62"/>
      <c r="C55" s="62"/>
      <c r="D55" s="62" t="s">
        <v>653</v>
      </c>
      <c r="E55" s="62" t="n">
        <v>78</v>
      </c>
      <c r="F55" s="34" t="n">
        <f aca="false">+VLOOKUP(A55,FilialesAgenciasAcaSaludRegione!$B$1:$B$1048575,1,0)</f>
        <v>650109</v>
      </c>
    </row>
    <row collapsed="false" customFormat="false" customHeight="false" hidden="false" ht="15" outlineLevel="0" r="56">
      <c r="A56" s="62" t="n">
        <v>650110</v>
      </c>
      <c r="B56" s="62"/>
      <c r="C56" s="62"/>
      <c r="D56" s="62" t="s">
        <v>628</v>
      </c>
      <c r="E56" s="62" t="n">
        <v>59</v>
      </c>
      <c r="F56" s="34" t="n">
        <f aca="false">+VLOOKUP(A56,FilialesAgenciasAcaSaludRegione!$B$1:$B$1048575,1,0)</f>
        <v>650110</v>
      </c>
    </row>
    <row collapsed="false" customFormat="false" customHeight="false" hidden="false" ht="15" outlineLevel="0" r="57">
      <c r="A57" s="62" t="n">
        <v>650113</v>
      </c>
      <c r="B57" s="62"/>
      <c r="C57" s="62"/>
      <c r="D57" s="62" t="s">
        <v>494</v>
      </c>
      <c r="E57" s="62" t="n">
        <v>2</v>
      </c>
      <c r="F57" s="34" t="n">
        <f aca="false">+VLOOKUP(A57,FilialesAgenciasAcaSaludRegione!$B$1:$B$1048575,1,0)</f>
        <v>650113</v>
      </c>
    </row>
    <row collapsed="false" customFormat="false" customHeight="false" hidden="false" ht="15" outlineLevel="0" r="58">
      <c r="A58" s="62" t="n">
        <v>650115</v>
      </c>
      <c r="B58" s="62"/>
      <c r="C58" s="62"/>
      <c r="D58" s="62" t="s">
        <v>828</v>
      </c>
      <c r="E58" s="62" t="n">
        <v>1377</v>
      </c>
      <c r="F58" s="34" t="n">
        <f aca="false">+VLOOKUP(A58,FilialesAgenciasAcaSaludRegione!$B$1:$B$1048575,1,0)</f>
        <v>650115</v>
      </c>
    </row>
    <row collapsed="false" customFormat="false" customHeight="false" hidden="false" ht="15" outlineLevel="0" r="59">
      <c r="A59" s="62" t="n">
        <v>650118</v>
      </c>
      <c r="B59" s="62"/>
      <c r="C59" s="62"/>
      <c r="D59" s="62" t="s">
        <v>621</v>
      </c>
      <c r="E59" s="62" t="n">
        <v>64</v>
      </c>
      <c r="F59" s="34" t="n">
        <f aca="false">+VLOOKUP(A59,FilialesAgenciasAcaSaludRegione!$B$1:$B$1048575,1,0)</f>
        <v>650118</v>
      </c>
    </row>
    <row collapsed="false" customFormat="false" customHeight="false" hidden="false" ht="15" outlineLevel="0" r="60">
      <c r="A60" s="62" t="n">
        <v>650121</v>
      </c>
      <c r="B60" s="62"/>
      <c r="C60" s="62"/>
      <c r="D60" s="62" t="s">
        <v>566</v>
      </c>
      <c r="E60" s="62" t="n">
        <v>23</v>
      </c>
      <c r="F60" s="34" t="n">
        <f aca="false">+VLOOKUP(A60,FilialesAgenciasAcaSaludRegione!$B$1:$B$1048575,1,0)</f>
        <v>650121</v>
      </c>
      <c r="G60" s="34" t="n">
        <f aca="false">179*0.9</f>
        <v>161.1</v>
      </c>
    </row>
    <row collapsed="false" customFormat="false" customHeight="false" hidden="false" ht="15" outlineLevel="0" r="61">
      <c r="A61" s="62" t="n">
        <v>650124</v>
      </c>
      <c r="B61" s="62"/>
      <c r="C61" s="62"/>
      <c r="D61" s="62" t="s">
        <v>667</v>
      </c>
      <c r="E61" s="62" t="n">
        <v>92</v>
      </c>
      <c r="F61" s="34" t="n">
        <f aca="false">+VLOOKUP(A61,FilialesAgenciasAcaSaludRegione!$B$1:$B$1048575,1,0)</f>
        <v>650124</v>
      </c>
      <c r="G61" s="34" t="n">
        <f aca="false">+G60/2</f>
        <v>80.55</v>
      </c>
    </row>
    <row collapsed="false" customFormat="false" customHeight="false" hidden="false" ht="15" outlineLevel="0" r="62">
      <c r="A62" s="62" t="n">
        <v>650125</v>
      </c>
      <c r="B62" s="62"/>
      <c r="C62" s="62"/>
      <c r="D62" s="62" t="s">
        <v>3547</v>
      </c>
      <c r="E62" s="62" t="n">
        <v>240</v>
      </c>
      <c r="F62" s="34" t="n">
        <f aca="false">+VLOOKUP(A62,FilialesAgenciasAcaSaludRegione!$B$1:$B$1048575,1,0)</f>
        <v>650125</v>
      </c>
    </row>
    <row collapsed="false" customFormat="false" customHeight="false" hidden="false" ht="15" outlineLevel="0" r="63">
      <c r="A63" s="62" t="n">
        <v>650128</v>
      </c>
      <c r="B63" s="62"/>
      <c r="C63" s="62"/>
      <c r="D63" s="62" t="s">
        <v>751</v>
      </c>
      <c r="E63" s="62" t="n">
        <v>243</v>
      </c>
      <c r="F63" s="34" t="n">
        <f aca="false">+VLOOKUP(A63,FilialesAgenciasAcaSaludRegione!$B$1:$B$1048575,1,0)</f>
        <v>650128</v>
      </c>
    </row>
    <row collapsed="false" customFormat="false" customHeight="false" hidden="false" ht="15" outlineLevel="0" r="64">
      <c r="A64" s="62" t="n">
        <v>650132</v>
      </c>
      <c r="B64" s="62"/>
      <c r="C64" s="62"/>
      <c r="D64" s="62" t="s">
        <v>698</v>
      </c>
      <c r="E64" s="62" t="n">
        <v>121</v>
      </c>
      <c r="F64" s="34" t="n">
        <f aca="false">+VLOOKUP(A64,FilialesAgenciasAcaSaludRegione!$B$1:$B$1048575,1,0)</f>
        <v>650132</v>
      </c>
    </row>
    <row collapsed="false" customFormat="false" customHeight="false" hidden="false" ht="15" outlineLevel="0" r="65">
      <c r="A65" s="62" t="n">
        <v>650133</v>
      </c>
      <c r="B65" s="62"/>
      <c r="C65" s="62"/>
      <c r="D65" s="62" t="s">
        <v>817</v>
      </c>
      <c r="E65" s="62" t="n">
        <v>912</v>
      </c>
      <c r="F65" s="34" t="n">
        <f aca="false">+VLOOKUP(A65,FilialesAgenciasAcaSaludRegione!$B$1:$B$1048575,1,0)</f>
        <v>650133</v>
      </c>
    </row>
    <row collapsed="false" customFormat="false" customHeight="false" hidden="false" ht="15" outlineLevel="0" r="66">
      <c r="A66" s="62" t="n">
        <v>650134</v>
      </c>
      <c r="B66" s="62"/>
      <c r="C66" s="62"/>
      <c r="D66" s="62" t="s">
        <v>776</v>
      </c>
      <c r="E66" s="62" t="n">
        <v>385</v>
      </c>
      <c r="F66" s="34" t="n">
        <f aca="false">+VLOOKUP(A66,FilialesAgenciasAcaSaludRegione!$B$1:$B$1048575,1,0)</f>
        <v>650134</v>
      </c>
    </row>
    <row collapsed="false" customFormat="false" customHeight="false" hidden="false" ht="15" outlineLevel="0" r="67">
      <c r="A67" s="62" t="n">
        <v>650135</v>
      </c>
      <c r="B67" s="62"/>
      <c r="C67" s="62"/>
      <c r="D67" s="62" t="s">
        <v>785</v>
      </c>
      <c r="E67" s="62" t="n">
        <v>454</v>
      </c>
      <c r="F67" s="34" t="n">
        <f aca="false">+VLOOKUP(A67,FilialesAgenciasAcaSaludRegione!$B$1:$B$1048575,1,0)</f>
        <v>650135</v>
      </c>
    </row>
    <row collapsed="false" customFormat="false" customHeight="false" hidden="false" ht="15" outlineLevel="0" r="68">
      <c r="A68" s="62" t="n">
        <v>650148</v>
      </c>
      <c r="B68" s="62"/>
      <c r="C68" s="62"/>
      <c r="D68" s="62" t="s">
        <v>599</v>
      </c>
      <c r="E68" s="62" t="n">
        <v>42</v>
      </c>
      <c r="F68" s="34" t="n">
        <f aca="false">+VLOOKUP(A68,FilialesAgenciasAcaSaludRegione!$B$1:$B$1048575,1,0)</f>
        <v>650148</v>
      </c>
    </row>
    <row collapsed="false" customFormat="false" customHeight="false" hidden="false" ht="15" outlineLevel="0" r="69">
      <c r="A69" s="62" t="n">
        <v>650150</v>
      </c>
      <c r="B69" s="62"/>
      <c r="C69" s="62"/>
      <c r="D69" s="62" t="s">
        <v>773</v>
      </c>
      <c r="E69" s="62" t="n">
        <v>371</v>
      </c>
      <c r="F69" s="34" t="n">
        <f aca="false">+VLOOKUP(A69,FilialesAgenciasAcaSaludRegione!$B$1:$B$1048575,1,0)</f>
        <v>650150</v>
      </c>
    </row>
    <row collapsed="false" customFormat="false" customHeight="false" hidden="false" ht="15" outlineLevel="0" r="70">
      <c r="A70" s="62" t="n">
        <v>650153</v>
      </c>
      <c r="B70" s="62"/>
      <c r="C70" s="62"/>
      <c r="D70" s="62" t="s">
        <v>697</v>
      </c>
      <c r="E70" s="62" t="n">
        <v>120</v>
      </c>
      <c r="F70" s="34" t="n">
        <f aca="false">+VLOOKUP(A70,FilialesAgenciasAcaSaludRegione!$B$1:$B$1048575,1,0)</f>
        <v>650153</v>
      </c>
    </row>
    <row collapsed="false" customFormat="false" customHeight="false" hidden="false" ht="15" outlineLevel="0" r="71">
      <c r="A71" s="62" t="n">
        <v>650157</v>
      </c>
      <c r="B71" s="62"/>
      <c r="C71" s="62"/>
      <c r="D71" s="62" t="s">
        <v>3235</v>
      </c>
      <c r="E71" s="62" t="n">
        <v>96</v>
      </c>
      <c r="F71" s="34" t="n">
        <f aca="false">+VLOOKUP(A71,FilialesAgenciasAcaSaludRegione!$B$1:$B$1048575,1,0)</f>
        <v>650157</v>
      </c>
    </row>
    <row collapsed="false" customFormat="false" customHeight="false" hidden="false" ht="15" outlineLevel="0" r="72">
      <c r="A72" s="62" t="n">
        <v>650160</v>
      </c>
      <c r="B72" s="62"/>
      <c r="C72" s="62"/>
      <c r="D72" s="62" t="s">
        <v>748</v>
      </c>
      <c r="E72" s="62" t="n">
        <v>232</v>
      </c>
      <c r="F72" s="34" t="n">
        <f aca="false">+VLOOKUP(A72,FilialesAgenciasAcaSaludRegione!$B$1:$B$1048575,1,0)</f>
        <v>650160</v>
      </c>
    </row>
    <row collapsed="false" customFormat="false" customHeight="false" hidden="false" ht="15" outlineLevel="0" r="73">
      <c r="A73" s="62" t="n">
        <v>650164</v>
      </c>
      <c r="B73" s="62"/>
      <c r="C73" s="62"/>
      <c r="D73" s="62" t="s">
        <v>673</v>
      </c>
      <c r="E73" s="62" t="n">
        <v>102</v>
      </c>
      <c r="F73" s="34" t="n">
        <f aca="false">+VLOOKUP(A73,FilialesAgenciasAcaSaludRegione!$B$1:$B$1048575,1,0)</f>
        <v>650164</v>
      </c>
    </row>
    <row collapsed="false" customFormat="false" customHeight="false" hidden="false" ht="15" outlineLevel="0" r="74">
      <c r="A74" s="62" t="n">
        <v>650171</v>
      </c>
      <c r="B74" s="62"/>
      <c r="C74" s="62"/>
      <c r="D74" s="62" t="s">
        <v>3511</v>
      </c>
      <c r="E74" s="62" t="n">
        <v>361</v>
      </c>
      <c r="F74" s="34" t="n">
        <f aca="false">+VLOOKUP(A74,FilialesAgenciasAcaSaludRegione!$B$1:$B$1048575,1,0)</f>
        <v>650171</v>
      </c>
    </row>
    <row collapsed="false" customFormat="false" customHeight="false" hidden="false" ht="15" outlineLevel="0" r="75">
      <c r="A75" s="62" t="n">
        <v>650175</v>
      </c>
      <c r="B75" s="62"/>
      <c r="C75" s="62"/>
      <c r="D75" s="62" t="s">
        <v>719</v>
      </c>
      <c r="E75" s="62" t="n">
        <v>151</v>
      </c>
      <c r="F75" s="34" t="n">
        <f aca="false">+VLOOKUP(A75,FilialesAgenciasAcaSaludRegione!$B$1:$B$1048575,1,0)</f>
        <v>650175</v>
      </c>
    </row>
    <row collapsed="false" customFormat="false" customHeight="false" hidden="false" ht="15" outlineLevel="0" r="76">
      <c r="A76" s="62" t="n">
        <v>650176</v>
      </c>
      <c r="B76" s="62"/>
      <c r="C76" s="62"/>
      <c r="D76" s="62" t="s">
        <v>614</v>
      </c>
      <c r="E76" s="62" t="n">
        <v>49</v>
      </c>
      <c r="F76" s="34" t="n">
        <f aca="false">+VLOOKUP(A76,FilialesAgenciasAcaSaludRegione!$B$1:$B$1048575,1,0)</f>
        <v>650176</v>
      </c>
    </row>
    <row collapsed="false" customFormat="false" customHeight="false" hidden="false" ht="15" outlineLevel="0" r="77">
      <c r="A77" s="62" t="n">
        <v>650178</v>
      </c>
      <c r="B77" s="62"/>
      <c r="C77" s="62"/>
      <c r="D77" s="62" t="s">
        <v>548</v>
      </c>
      <c r="E77" s="62" t="n">
        <v>16</v>
      </c>
      <c r="F77" s="34" t="n">
        <f aca="false">+VLOOKUP(A77,FilialesAgenciasAcaSaludRegione!$B$1:$B$1048575,1,0)</f>
        <v>650178</v>
      </c>
    </row>
    <row collapsed="false" customFormat="false" customHeight="false" hidden="false" ht="15" outlineLevel="0" r="78">
      <c r="A78" s="62" t="n">
        <v>650185</v>
      </c>
      <c r="B78" s="62"/>
      <c r="C78" s="62"/>
      <c r="D78" s="62" t="s">
        <v>745</v>
      </c>
      <c r="E78" s="62" t="n">
        <v>209</v>
      </c>
      <c r="F78" s="34" t="n">
        <f aca="false">+VLOOKUP(A78,FilialesAgenciasAcaSaludRegione!$B$1:$B$1048575,1,0)</f>
        <v>650185</v>
      </c>
    </row>
    <row collapsed="false" customFormat="false" customHeight="false" hidden="false" ht="15" outlineLevel="0" r="79">
      <c r="A79" s="62" t="n">
        <v>650186</v>
      </c>
      <c r="B79" s="62"/>
      <c r="C79" s="62"/>
      <c r="D79" s="62" t="s">
        <v>487</v>
      </c>
      <c r="E79" s="62" t="n">
        <v>1</v>
      </c>
      <c r="F79" s="34" t="n">
        <f aca="false">+VLOOKUP(A79,FilialesAgenciasAcaSaludRegione!$B$1:$B$1048575,1,0)</f>
        <v>650186</v>
      </c>
    </row>
    <row collapsed="false" customFormat="false" customHeight="false" hidden="false" ht="15" outlineLevel="0" r="80">
      <c r="A80" s="62" t="n">
        <v>650188</v>
      </c>
      <c r="B80" s="62"/>
      <c r="C80" s="62"/>
      <c r="D80" s="62" t="s">
        <v>783</v>
      </c>
      <c r="E80" s="62" t="n">
        <v>449</v>
      </c>
      <c r="F80" s="34" t="n">
        <f aca="false">+VLOOKUP(A80,FilialesAgenciasAcaSaludRegione!$B$1:$B$1048575,1,0)</f>
        <v>650188</v>
      </c>
    </row>
    <row collapsed="false" customFormat="false" customHeight="false" hidden="false" ht="15" outlineLevel="0" r="81">
      <c r="A81" s="62" t="n">
        <v>650191</v>
      </c>
      <c r="B81" s="62"/>
      <c r="C81" s="62"/>
      <c r="D81" s="62" t="s">
        <v>625</v>
      </c>
      <c r="E81" s="62" t="n">
        <v>53</v>
      </c>
      <c r="F81" s="34" t="n">
        <f aca="false">+VLOOKUP(A81,FilialesAgenciasAcaSaludRegione!$B$1:$B$1048575,1,0)</f>
        <v>650191</v>
      </c>
    </row>
    <row collapsed="false" customFormat="false" customHeight="false" hidden="false" ht="15" outlineLevel="0" r="82">
      <c r="A82" s="62" t="n">
        <v>650193</v>
      </c>
      <c r="B82" s="62"/>
      <c r="C82" s="62"/>
      <c r="D82" s="62" t="s">
        <v>584</v>
      </c>
      <c r="E82" s="62" t="n">
        <v>34</v>
      </c>
      <c r="F82" s="34" t="n">
        <f aca="false">+VLOOKUP(A82,FilialesAgenciasAcaSaludRegione!$B$1:$B$1048575,1,0)</f>
        <v>650193</v>
      </c>
    </row>
    <row collapsed="false" customFormat="false" customHeight="false" hidden="false" ht="15" outlineLevel="0" r="83">
      <c r="A83" s="62" t="n">
        <v>650197</v>
      </c>
      <c r="B83" s="62"/>
      <c r="C83" s="62"/>
      <c r="D83" s="62" t="s">
        <v>567</v>
      </c>
      <c r="E83" s="62" t="n">
        <v>29</v>
      </c>
      <c r="F83" s="34" t="n">
        <f aca="false">+VLOOKUP(A83,FilialesAgenciasAcaSaludRegione!$B$1:$B$1048575,1,0)</f>
        <v>650197</v>
      </c>
    </row>
    <row collapsed="false" customFormat="false" customHeight="false" hidden="false" ht="15" outlineLevel="0" r="84">
      <c r="A84" s="62" t="n">
        <v>650199</v>
      </c>
      <c r="B84" s="62"/>
      <c r="C84" s="62"/>
      <c r="D84" s="62" t="s">
        <v>3348</v>
      </c>
      <c r="E84" s="62" t="n">
        <v>27</v>
      </c>
      <c r="F84" s="34" t="n">
        <f aca="false">+VLOOKUP(A84,FilialesAgenciasAcaSaludRegione!$B$1:$B$1048575,1,0)</f>
        <v>650199</v>
      </c>
    </row>
    <row collapsed="false" customFormat="false" customHeight="false" hidden="false" ht="15" outlineLevel="0" r="85">
      <c r="A85" s="62" t="n">
        <v>650201</v>
      </c>
      <c r="B85" s="62"/>
      <c r="C85" s="62"/>
      <c r="D85" s="62" t="s">
        <v>544</v>
      </c>
      <c r="E85" s="62" t="n">
        <v>15</v>
      </c>
      <c r="F85" s="34" t="n">
        <f aca="false">+VLOOKUP(A85,FilialesAgenciasAcaSaludRegione!$B$1:$B$1048575,1,0)</f>
        <v>650201</v>
      </c>
    </row>
    <row collapsed="false" customFormat="false" customHeight="false" hidden="false" ht="15" outlineLevel="0" r="86">
      <c r="A86" s="62" t="n">
        <v>650202</v>
      </c>
      <c r="B86" s="62"/>
      <c r="C86" s="62"/>
      <c r="D86" s="62" t="s">
        <v>774</v>
      </c>
      <c r="E86" s="62" t="n">
        <v>391</v>
      </c>
      <c r="F86" s="34" t="n">
        <f aca="false">+VLOOKUP(A86,FilialesAgenciasAcaSaludRegione!$B$1:$B$1048575,1,0)</f>
        <v>650202</v>
      </c>
    </row>
    <row collapsed="false" customFormat="false" customHeight="false" hidden="false" ht="15" outlineLevel="0" r="87">
      <c r="A87" s="62" t="n">
        <v>650204</v>
      </c>
      <c r="B87" s="62"/>
      <c r="C87" s="62"/>
      <c r="D87" s="62" t="s">
        <v>770</v>
      </c>
      <c r="E87" s="62" t="n">
        <v>376</v>
      </c>
      <c r="F87" s="34" t="n">
        <f aca="false">+VLOOKUP(A87,FilialesAgenciasAcaSaludRegione!$B$1:$B$1048575,1,0)</f>
        <v>650204</v>
      </c>
    </row>
    <row collapsed="false" customFormat="false" customHeight="false" hidden="false" ht="15" outlineLevel="0" r="88">
      <c r="A88" s="62" t="n">
        <v>650207</v>
      </c>
      <c r="B88" s="62"/>
      <c r="C88" s="62"/>
      <c r="D88" s="62" t="s">
        <v>637</v>
      </c>
      <c r="E88" s="62" t="n">
        <v>65</v>
      </c>
      <c r="F88" s="34" t="n">
        <f aca="false">+VLOOKUP(A88,FilialesAgenciasAcaSaludRegione!$B$1:$B$1048575,1,0)</f>
        <v>650207</v>
      </c>
    </row>
    <row collapsed="false" customFormat="false" customHeight="false" hidden="false" ht="15" outlineLevel="0" r="89">
      <c r="A89" s="62" t="n">
        <v>650208</v>
      </c>
      <c r="B89" s="62"/>
      <c r="C89" s="62"/>
      <c r="D89" s="62" t="s">
        <v>840</v>
      </c>
      <c r="E89" s="62" t="n">
        <v>2633</v>
      </c>
      <c r="F89" s="34" t="n">
        <f aca="false">+VLOOKUP(A89,FilialesAgenciasAcaSaludRegione!$B$1:$B$1048575,1,0)</f>
        <v>650208</v>
      </c>
    </row>
    <row collapsed="false" customFormat="false" customHeight="false" hidden="false" ht="15" outlineLevel="0" r="90">
      <c r="A90" s="62" t="n">
        <v>650209</v>
      </c>
      <c r="B90" s="62"/>
      <c r="C90" s="62"/>
      <c r="D90" s="62" t="s">
        <v>568</v>
      </c>
      <c r="E90" s="62" t="n">
        <v>129</v>
      </c>
      <c r="F90" s="34" t="n">
        <f aca="false">+VLOOKUP(A90,FilialesAgenciasAcaSaludRegione!$B$1:$B$1048575,1,0)</f>
        <v>650209</v>
      </c>
    </row>
    <row collapsed="false" customFormat="false" customHeight="false" hidden="false" ht="15" outlineLevel="0" r="91">
      <c r="A91" s="62" t="n">
        <v>650210</v>
      </c>
      <c r="B91" s="62"/>
      <c r="C91" s="62"/>
      <c r="D91" s="62" t="s">
        <v>581</v>
      </c>
      <c r="E91" s="62" t="n">
        <v>32</v>
      </c>
      <c r="F91" s="34" t="n">
        <f aca="false">+VLOOKUP(A91,FilialesAgenciasAcaSaludRegione!$B$1:$B$1048575,1,0)</f>
        <v>650210</v>
      </c>
    </row>
    <row collapsed="false" customFormat="false" customHeight="false" hidden="false" ht="15" outlineLevel="0" r="92">
      <c r="A92" s="62" t="n">
        <v>650211</v>
      </c>
      <c r="B92" s="62"/>
      <c r="C92" s="62"/>
      <c r="D92" s="62" t="s">
        <v>2217</v>
      </c>
      <c r="E92" s="62" t="n">
        <v>37</v>
      </c>
      <c r="F92" s="34" t="n">
        <f aca="false">+VLOOKUP(A92,FilialesAgenciasAcaSaludRegione!$B$1:$B$1048575,1,0)</f>
        <v>650211</v>
      </c>
    </row>
    <row collapsed="false" customFormat="false" customHeight="false" hidden="false" ht="15" outlineLevel="0" r="93">
      <c r="A93" s="62" t="n">
        <v>650212</v>
      </c>
      <c r="B93" s="62"/>
      <c r="C93" s="62"/>
      <c r="D93" s="62" t="s">
        <v>810</v>
      </c>
      <c r="E93" s="62" t="n">
        <v>822</v>
      </c>
      <c r="F93" s="34" t="n">
        <f aca="false">+VLOOKUP(A93,FilialesAgenciasAcaSaludRegione!$B$1:$B$1048575,1,0)</f>
        <v>650212</v>
      </c>
    </row>
    <row collapsed="false" customFormat="false" customHeight="false" hidden="false" ht="15" outlineLevel="0" r="94">
      <c r="A94" s="62" t="n">
        <v>650217</v>
      </c>
      <c r="B94" s="62"/>
      <c r="C94" s="62"/>
      <c r="D94" s="62" t="s">
        <v>832</v>
      </c>
      <c r="E94" s="62" t="n">
        <v>1637</v>
      </c>
      <c r="F94" s="34" t="n">
        <f aca="false">+VLOOKUP(A94,FilialesAgenciasAcaSaludRegione!$B$1:$B$1048575,1,0)</f>
        <v>650217</v>
      </c>
    </row>
    <row collapsed="false" customFormat="false" customHeight="false" hidden="false" ht="15" outlineLevel="0" r="95">
      <c r="A95" s="62" t="n">
        <v>650218</v>
      </c>
      <c r="B95" s="62"/>
      <c r="C95" s="62"/>
      <c r="D95" s="62" t="s">
        <v>577</v>
      </c>
      <c r="E95" s="62" t="n">
        <v>29</v>
      </c>
      <c r="F95" s="34" t="n">
        <f aca="false">+VLOOKUP(A95,FilialesAgenciasAcaSaludRegione!$B$1:$B$1048575,1,0)</f>
        <v>650218</v>
      </c>
    </row>
    <row collapsed="false" customFormat="false" customHeight="false" hidden="false" ht="15" outlineLevel="0" r="96">
      <c r="A96" s="62" t="n">
        <v>650219</v>
      </c>
      <c r="B96" s="62"/>
      <c r="C96" s="62"/>
      <c r="D96" s="62" t="s">
        <v>671</v>
      </c>
      <c r="E96" s="62" t="n">
        <v>100</v>
      </c>
      <c r="F96" s="34" t="n">
        <f aca="false">+VLOOKUP(A96,FilialesAgenciasAcaSaludRegione!$B$1:$B$1048575,1,0)</f>
        <v>650219</v>
      </c>
    </row>
    <row collapsed="false" customFormat="false" customHeight="false" hidden="false" ht="15" outlineLevel="0" r="97">
      <c r="A97" s="62" t="n">
        <v>650220</v>
      </c>
      <c r="B97" s="62"/>
      <c r="C97" s="62"/>
      <c r="D97" s="62" t="s">
        <v>808</v>
      </c>
      <c r="E97" s="62" t="n">
        <v>738</v>
      </c>
      <c r="F97" s="34" t="n">
        <f aca="false">+VLOOKUP(A97,FilialesAgenciasAcaSaludRegione!$B$1:$B$1048575,1,0)</f>
        <v>650220</v>
      </c>
    </row>
    <row collapsed="false" customFormat="false" customHeight="false" hidden="false" ht="15" outlineLevel="0" r="98">
      <c r="A98" s="62" t="n">
        <v>650221</v>
      </c>
      <c r="B98" s="62"/>
      <c r="C98" s="62"/>
      <c r="D98" s="62" t="s">
        <v>649</v>
      </c>
      <c r="E98" s="62" t="n">
        <v>75</v>
      </c>
      <c r="F98" s="34" t="n">
        <f aca="false">+VLOOKUP(A98,FilialesAgenciasAcaSaludRegione!$B$1:$B$1048575,1,0)</f>
        <v>650221</v>
      </c>
    </row>
    <row collapsed="false" customFormat="false" customHeight="false" hidden="false" ht="15" outlineLevel="0" r="99">
      <c r="A99" s="62" t="n">
        <v>650226</v>
      </c>
      <c r="B99" s="62"/>
      <c r="C99" s="62"/>
      <c r="D99" s="62" t="s">
        <v>813</v>
      </c>
      <c r="E99" s="62" t="n">
        <v>901</v>
      </c>
      <c r="F99" s="34" t="n">
        <f aca="false">+VLOOKUP(A99,FilialesAgenciasAcaSaludRegione!$B$1:$B$1048575,1,0)</f>
        <v>650226</v>
      </c>
    </row>
    <row collapsed="false" customFormat="false" customHeight="false" hidden="false" ht="15" outlineLevel="0" r="100">
      <c r="A100" s="62" t="n">
        <v>650228</v>
      </c>
      <c r="B100" s="62"/>
      <c r="C100" s="62"/>
      <c r="D100" s="62" t="s">
        <v>541</v>
      </c>
      <c r="E100" s="62" t="n">
        <v>10</v>
      </c>
      <c r="F100" s="34" t="n">
        <f aca="false">+VLOOKUP(A100,FilialesAgenciasAcaSaludRegione!$B$1:$B$1048575,1,0)</f>
        <v>650228</v>
      </c>
    </row>
    <row collapsed="false" customFormat="false" customHeight="false" hidden="false" ht="15" outlineLevel="0" r="101">
      <c r="A101" s="62" t="n">
        <v>650232</v>
      </c>
      <c r="B101" s="62"/>
      <c r="C101" s="62"/>
      <c r="D101" s="62" t="s">
        <v>650</v>
      </c>
      <c r="E101" s="62" t="n">
        <v>76</v>
      </c>
      <c r="F101" s="34" t="n">
        <f aca="false">+VLOOKUP(A101,FilialesAgenciasAcaSaludRegione!$B$1:$B$1048575,1,0)</f>
        <v>650232</v>
      </c>
    </row>
    <row collapsed="false" customFormat="false" customHeight="false" hidden="false" ht="15" outlineLevel="0" r="102">
      <c r="A102" s="62" t="n">
        <v>650236</v>
      </c>
      <c r="B102" s="62"/>
      <c r="C102" s="62"/>
      <c r="D102" s="62" t="s">
        <v>772</v>
      </c>
      <c r="E102" s="62" t="n">
        <v>384</v>
      </c>
      <c r="F102" s="34" t="n">
        <f aca="false">+VLOOKUP(A102,FilialesAgenciasAcaSaludRegione!$B$1:$B$1048575,1,0)</f>
        <v>650236</v>
      </c>
    </row>
    <row collapsed="false" customFormat="false" customHeight="false" hidden="false" ht="15" outlineLevel="0" r="103">
      <c r="A103" s="62" t="n">
        <v>650237</v>
      </c>
      <c r="B103" s="62"/>
      <c r="C103" s="62"/>
      <c r="D103" s="62" t="s">
        <v>3356</v>
      </c>
      <c r="E103" s="62" t="n">
        <v>69</v>
      </c>
      <c r="F103" s="34" t="n">
        <f aca="false">+VLOOKUP(A103,FilialesAgenciasAcaSaludRegione!$B$1:$B$1048575,1,0)</f>
        <v>650237</v>
      </c>
    </row>
    <row collapsed="false" customFormat="false" customHeight="false" hidden="false" ht="15" outlineLevel="0" r="104">
      <c r="A104" s="62" t="n">
        <v>650250</v>
      </c>
      <c r="B104" s="62"/>
      <c r="C104" s="62"/>
      <c r="D104" s="62" t="s">
        <v>752</v>
      </c>
      <c r="E104" s="62" t="n">
        <v>231</v>
      </c>
      <c r="F104" s="34" t="n">
        <f aca="false">+VLOOKUP(A104,FilialesAgenciasAcaSaludRegione!$B$1:$B$1048575,1,0)</f>
        <v>650250</v>
      </c>
    </row>
    <row collapsed="false" customFormat="false" customHeight="false" hidden="false" ht="15" outlineLevel="0" r="105">
      <c r="A105" s="62" t="n">
        <v>650260</v>
      </c>
      <c r="B105" s="62"/>
      <c r="C105" s="62"/>
      <c r="D105" s="62" t="s">
        <v>573</v>
      </c>
      <c r="E105" s="62" t="n">
        <v>28</v>
      </c>
      <c r="F105" s="34" t="n">
        <f aca="false">+VLOOKUP(A105,FilialesAgenciasAcaSaludRegione!$B$1:$B$1048575,1,0)</f>
        <v>650260</v>
      </c>
    </row>
    <row collapsed="false" customFormat="false" customHeight="false" hidden="false" ht="15" outlineLevel="0" r="106">
      <c r="A106" s="62" t="n">
        <v>650261</v>
      </c>
      <c r="B106" s="62"/>
      <c r="C106" s="62"/>
      <c r="D106" s="62" t="s">
        <v>711</v>
      </c>
      <c r="E106" s="62" t="n">
        <v>150</v>
      </c>
      <c r="F106" s="34" t="n">
        <f aca="false">+VLOOKUP(A106,FilialesAgenciasAcaSaludRegione!$B$1:$B$1048575,1,0)</f>
        <v>650261</v>
      </c>
    </row>
    <row collapsed="false" customFormat="false" customHeight="false" hidden="false" ht="15" outlineLevel="0" r="107">
      <c r="A107" s="62" t="n">
        <v>650264</v>
      </c>
      <c r="B107" s="62"/>
      <c r="C107" s="62"/>
      <c r="D107" s="62" t="s">
        <v>561</v>
      </c>
      <c r="E107" s="62" t="n">
        <v>23</v>
      </c>
      <c r="F107" s="34" t="n">
        <f aca="false">+VLOOKUP(A107,FilialesAgenciasAcaSaludRegione!$B$1:$B$1048575,1,0)</f>
        <v>650264</v>
      </c>
    </row>
    <row collapsed="false" customFormat="false" customHeight="false" hidden="false" ht="15" outlineLevel="0" r="108">
      <c r="A108" s="62" t="n">
        <v>650267</v>
      </c>
      <c r="B108" s="62"/>
      <c r="C108" s="62"/>
      <c r="D108" s="62" t="s">
        <v>756</v>
      </c>
      <c r="E108" s="62" t="n">
        <v>236</v>
      </c>
      <c r="F108" s="34" t="n">
        <f aca="false">+VLOOKUP(A108,FilialesAgenciasAcaSaludRegione!$B$1:$B$1048575,1,0)</f>
        <v>650267</v>
      </c>
    </row>
    <row collapsed="false" customFormat="false" customHeight="false" hidden="false" ht="15" outlineLevel="0" r="109">
      <c r="A109" s="62" t="n">
        <v>650268</v>
      </c>
      <c r="B109" s="62"/>
      <c r="C109" s="62"/>
      <c r="D109" s="62" t="s">
        <v>1867</v>
      </c>
      <c r="E109" s="62" t="n">
        <v>438</v>
      </c>
      <c r="F109" s="34" t="n">
        <f aca="false">+VLOOKUP(A109,FilialesAgenciasAcaSaludRegione!$B$1:$B$1048575,1,0)</f>
        <v>650268</v>
      </c>
    </row>
    <row collapsed="false" customFormat="false" customHeight="false" hidden="false" ht="15" outlineLevel="0" r="110">
      <c r="A110" s="62" t="n">
        <v>650271</v>
      </c>
      <c r="B110" s="62"/>
      <c r="C110" s="62"/>
      <c r="D110" s="62" t="s">
        <v>640</v>
      </c>
      <c r="E110" s="62" t="n">
        <v>68</v>
      </c>
      <c r="F110" s="34" t="n">
        <f aca="false">+VLOOKUP(A110,FilialesAgenciasAcaSaludRegione!$B$1:$B$1048575,1,0)</f>
        <v>650271</v>
      </c>
    </row>
    <row collapsed="false" customFormat="false" customHeight="false" hidden="false" ht="15" outlineLevel="0" r="111">
      <c r="A111" s="62" t="n">
        <v>650273</v>
      </c>
      <c r="B111" s="62"/>
      <c r="C111" s="62"/>
      <c r="D111" s="62" t="s">
        <v>795</v>
      </c>
      <c r="E111" s="62" t="n">
        <v>512</v>
      </c>
      <c r="F111" s="34" t="n">
        <f aca="false">+VLOOKUP(A111,FilialesAgenciasAcaSaludRegione!$B$1:$B$1048575,1,0)</f>
        <v>650273</v>
      </c>
    </row>
    <row collapsed="false" customFormat="false" customHeight="false" hidden="false" ht="15" outlineLevel="0" r="112">
      <c r="A112" s="62" t="n">
        <v>650274</v>
      </c>
      <c r="B112" s="62"/>
      <c r="C112" s="62"/>
      <c r="D112" s="62" t="s">
        <v>694</v>
      </c>
      <c r="E112" s="62" t="n">
        <v>114</v>
      </c>
      <c r="F112" s="34" t="n">
        <f aca="false">+VLOOKUP(A112,FilialesAgenciasAcaSaludRegione!$B$1:$B$1048575,1,0)</f>
        <v>650274</v>
      </c>
    </row>
    <row collapsed="false" customFormat="false" customHeight="false" hidden="false" ht="15" outlineLevel="0" r="113">
      <c r="A113" s="62" t="n">
        <v>650282</v>
      </c>
      <c r="B113" s="62"/>
      <c r="C113" s="62"/>
      <c r="D113" s="62" t="s">
        <v>532</v>
      </c>
      <c r="E113" s="62" t="n">
        <v>11</v>
      </c>
      <c r="F113" s="34" t="n">
        <f aca="false">+VLOOKUP(A113,FilialesAgenciasAcaSaludRegione!$B$1:$B$1048575,1,0)</f>
        <v>650282</v>
      </c>
    </row>
    <row collapsed="false" customFormat="false" customHeight="false" hidden="false" ht="15" outlineLevel="0" r="114">
      <c r="A114" s="62" t="n">
        <v>650283</v>
      </c>
      <c r="B114" s="62"/>
      <c r="C114" s="62"/>
      <c r="D114" s="62" t="s">
        <v>592</v>
      </c>
      <c r="E114" s="62" t="n">
        <v>35</v>
      </c>
      <c r="F114" s="34" t="n">
        <f aca="false">+VLOOKUP(A114,FilialesAgenciasAcaSaludRegione!$B$1:$B$1048575,1,0)</f>
        <v>650283</v>
      </c>
    </row>
    <row collapsed="false" customFormat="false" customHeight="false" hidden="false" ht="15" outlineLevel="0" r="115">
      <c r="A115" s="62" t="n">
        <v>650291</v>
      </c>
      <c r="B115" s="62"/>
      <c r="C115" s="62"/>
      <c r="D115" s="62" t="s">
        <v>608</v>
      </c>
      <c r="E115" s="62" t="n">
        <v>46</v>
      </c>
      <c r="F115" s="34" t="n">
        <f aca="false">+VLOOKUP(A115,FilialesAgenciasAcaSaludRegione!$B$1:$B$1048575,1,0)</f>
        <v>650291</v>
      </c>
    </row>
    <row collapsed="false" customFormat="false" customHeight="false" hidden="false" ht="15" outlineLevel="0" r="116">
      <c r="A116" s="62" t="n">
        <v>650301</v>
      </c>
      <c r="B116" s="62"/>
      <c r="C116" s="62"/>
      <c r="D116" s="62" t="s">
        <v>618</v>
      </c>
      <c r="E116" s="62" t="n">
        <v>51</v>
      </c>
      <c r="F116" s="34" t="n">
        <f aca="false">+VLOOKUP(A116,FilialesAgenciasAcaSaludRegione!$B$1:$B$1048575,1,0)</f>
        <v>650301</v>
      </c>
    </row>
    <row collapsed="false" customFormat="false" customHeight="false" hidden="false" ht="15" outlineLevel="0" r="117">
      <c r="A117" s="62" t="n">
        <v>650303</v>
      </c>
      <c r="B117" s="62"/>
      <c r="C117" s="62"/>
      <c r="D117" s="62" t="s">
        <v>585</v>
      </c>
      <c r="E117" s="62" t="n">
        <v>33</v>
      </c>
      <c r="F117" s="34" t="n">
        <f aca="false">+VLOOKUP(A117,FilialesAgenciasAcaSaludRegione!$B$1:$B$1048575,1,0)</f>
        <v>650303</v>
      </c>
    </row>
    <row collapsed="false" customFormat="false" customHeight="false" hidden="false" ht="15" outlineLevel="0" r="118">
      <c r="A118" s="62" t="n">
        <v>650304</v>
      </c>
      <c r="B118" s="62"/>
      <c r="C118" s="62"/>
      <c r="D118" s="62" t="s">
        <v>589</v>
      </c>
      <c r="E118" s="62" t="n">
        <v>37</v>
      </c>
      <c r="F118" s="34" t="n">
        <f aca="false">+VLOOKUP(A118,FilialesAgenciasAcaSaludRegione!$B$1:$B$1048575,1,0)</f>
        <v>650304</v>
      </c>
    </row>
    <row collapsed="false" customFormat="false" customHeight="false" hidden="false" ht="15" outlineLevel="0" r="119">
      <c r="A119" s="62" t="n">
        <v>650305</v>
      </c>
      <c r="B119" s="62"/>
      <c r="C119" s="62"/>
      <c r="D119" s="62" t="s">
        <v>3266</v>
      </c>
      <c r="E119" s="62" t="n">
        <v>21</v>
      </c>
      <c r="F119" s="34" t="n">
        <f aca="false">+VLOOKUP(A119,FilialesAgenciasAcaSaludRegione!$B$1:$B$1048575,1,0)</f>
        <v>650305</v>
      </c>
    </row>
    <row collapsed="false" customFormat="false" customHeight="false" hidden="false" ht="15" outlineLevel="0" r="120">
      <c r="A120" s="62" t="n">
        <v>650318</v>
      </c>
      <c r="B120" s="62"/>
      <c r="C120" s="62"/>
      <c r="D120" s="62" t="s">
        <v>706</v>
      </c>
      <c r="E120" s="62" t="n">
        <v>143</v>
      </c>
      <c r="F120" s="34" t="n">
        <f aca="false">+VLOOKUP(A120,FilialesAgenciasAcaSaludRegione!$B$1:$B$1048575,1,0)</f>
        <v>650318</v>
      </c>
    </row>
    <row collapsed="false" customFormat="false" customHeight="false" hidden="false" ht="15" outlineLevel="0" r="121">
      <c r="A121" s="62" t="n">
        <v>650321</v>
      </c>
      <c r="B121" s="62"/>
      <c r="C121" s="62"/>
      <c r="D121" s="62" t="s">
        <v>837</v>
      </c>
      <c r="E121" s="62" t="n">
        <v>2193</v>
      </c>
      <c r="F121" s="34" t="n">
        <f aca="false">+VLOOKUP(A121,FilialesAgenciasAcaSaludRegione!$B$1:$B$1048575,1,0)</f>
        <v>650321</v>
      </c>
    </row>
    <row collapsed="false" customFormat="false" customHeight="false" hidden="false" ht="15" outlineLevel="0" r="122">
      <c r="A122" s="62" t="n">
        <v>650322</v>
      </c>
      <c r="B122" s="62"/>
      <c r="C122" s="62"/>
      <c r="D122" s="62" t="s">
        <v>663</v>
      </c>
      <c r="E122" s="62" t="n">
        <v>89</v>
      </c>
      <c r="F122" s="34" t="n">
        <f aca="false">+VLOOKUP(A122,FilialesAgenciasAcaSaludRegione!$B$1:$B$1048575,1,0)</f>
        <v>650322</v>
      </c>
    </row>
    <row collapsed="false" customFormat="false" customHeight="false" hidden="false" ht="15" outlineLevel="0" r="123">
      <c r="A123" s="62" t="n">
        <v>650323</v>
      </c>
      <c r="B123" s="62"/>
      <c r="C123" s="62"/>
      <c r="D123" s="62" t="s">
        <v>507</v>
      </c>
      <c r="E123" s="62" t="n">
        <v>4</v>
      </c>
      <c r="F123" s="34" t="n">
        <f aca="false">+VLOOKUP(A123,FilialesAgenciasAcaSaludRegione!$B$1:$B$1048575,1,0)</f>
        <v>650323</v>
      </c>
    </row>
    <row collapsed="false" customFormat="false" customHeight="false" hidden="false" ht="15" outlineLevel="0" r="124">
      <c r="A124" s="62" t="n">
        <v>650324</v>
      </c>
      <c r="B124" s="62"/>
      <c r="C124" s="62"/>
      <c r="D124" s="62" t="s">
        <v>674</v>
      </c>
      <c r="E124" s="62" t="n">
        <v>105</v>
      </c>
      <c r="F124" s="34" t="n">
        <f aca="false">+VLOOKUP(A124,FilialesAgenciasAcaSaludRegione!$B$1:$B$1048575,1,0)</f>
        <v>650324</v>
      </c>
    </row>
    <row collapsed="false" customFormat="false" customHeight="false" hidden="false" ht="15" outlineLevel="0" r="125">
      <c r="A125" s="62" t="n">
        <v>650325</v>
      </c>
      <c r="B125" s="62"/>
      <c r="C125" s="62"/>
      <c r="D125" s="62" t="s">
        <v>818</v>
      </c>
      <c r="E125" s="62" t="n">
        <v>999</v>
      </c>
      <c r="F125" s="34" t="n">
        <f aca="false">+VLOOKUP(A125,FilialesAgenciasAcaSaludRegione!$B$1:$B$1048575,1,0)</f>
        <v>650325</v>
      </c>
    </row>
    <row collapsed="false" customFormat="false" customHeight="false" hidden="false" ht="15" outlineLevel="0" r="126">
      <c r="A126" s="62" t="n">
        <v>650330</v>
      </c>
      <c r="B126" s="62"/>
      <c r="C126" s="62"/>
      <c r="D126" s="62" t="s">
        <v>835</v>
      </c>
      <c r="E126" s="62" t="n">
        <v>1821</v>
      </c>
      <c r="F126" s="34" t="n">
        <f aca="false">+VLOOKUP(A126,FilialesAgenciasAcaSaludRegione!$B$1:$B$1048575,1,0)</f>
        <v>650330</v>
      </c>
    </row>
    <row collapsed="false" customFormat="false" customHeight="false" hidden="false" ht="15" outlineLevel="0" r="127">
      <c r="A127" s="62" t="n">
        <v>650331</v>
      </c>
      <c r="B127" s="62"/>
      <c r="C127" s="62"/>
      <c r="D127" s="62" t="s">
        <v>495</v>
      </c>
      <c r="E127" s="62" t="n">
        <v>2</v>
      </c>
      <c r="F127" s="34" t="n">
        <f aca="false">+VLOOKUP(A127,FilialesAgenciasAcaSaludRegione!$B$1:$B$1048575,1,0)</f>
        <v>650331</v>
      </c>
    </row>
    <row collapsed="false" customFormat="false" customHeight="false" hidden="false" ht="15" outlineLevel="0" r="128">
      <c r="A128" s="62" t="n">
        <v>650335</v>
      </c>
      <c r="B128" s="62"/>
      <c r="C128" s="62"/>
      <c r="D128" s="62" t="s">
        <v>588</v>
      </c>
      <c r="E128" s="62" t="n">
        <v>37</v>
      </c>
      <c r="F128" s="34" t="n">
        <f aca="false">+VLOOKUP(A128,FilialesAgenciasAcaSaludRegione!$B$1:$B$1048575,1,0)</f>
        <v>650335</v>
      </c>
    </row>
    <row collapsed="false" customFormat="false" customHeight="false" hidden="false" ht="15" outlineLevel="0" r="129">
      <c r="A129" s="62" t="n">
        <v>650336</v>
      </c>
      <c r="B129" s="62"/>
      <c r="C129" s="62"/>
      <c r="D129" s="62" t="s">
        <v>658</v>
      </c>
      <c r="E129" s="62" t="n">
        <v>81</v>
      </c>
      <c r="F129" s="34" t="n">
        <f aca="false">+VLOOKUP(A129,FilialesAgenciasAcaSaludRegione!$B$1:$B$1048575,1,0)</f>
        <v>650336</v>
      </c>
    </row>
    <row collapsed="false" customFormat="false" customHeight="false" hidden="false" ht="15" outlineLevel="0" r="130">
      <c r="A130" s="62" t="n">
        <v>650340</v>
      </c>
      <c r="B130" s="62"/>
      <c r="C130" s="62"/>
      <c r="D130" s="62" t="s">
        <v>496</v>
      </c>
      <c r="E130" s="62" t="n">
        <v>2</v>
      </c>
      <c r="F130" s="34" t="n">
        <f aca="false">+VLOOKUP(A130,FilialesAgenciasAcaSaludRegione!$B$1:$B$1048575,1,0)</f>
        <v>650340</v>
      </c>
    </row>
    <row collapsed="false" customFormat="false" customHeight="false" hidden="false" ht="15" outlineLevel="0" r="131">
      <c r="A131" s="62" t="n">
        <v>650341</v>
      </c>
      <c r="B131" s="62"/>
      <c r="C131" s="62"/>
      <c r="D131" s="62" t="s">
        <v>712</v>
      </c>
      <c r="E131" s="62" t="n">
        <v>148</v>
      </c>
      <c r="F131" s="34" t="n">
        <f aca="false">+VLOOKUP(A131,FilialesAgenciasAcaSaludRegione!$B$1:$B$1048575,1,0)</f>
        <v>650341</v>
      </c>
    </row>
    <row collapsed="false" customFormat="false" customHeight="false" hidden="false" ht="15" outlineLevel="0" r="132">
      <c r="A132" s="62" t="n">
        <v>650343</v>
      </c>
      <c r="B132" s="62"/>
      <c r="C132" s="62"/>
      <c r="D132" s="62" t="s">
        <v>523</v>
      </c>
      <c r="E132" s="62" t="n">
        <v>8</v>
      </c>
      <c r="F132" s="34" t="n">
        <f aca="false">+VLOOKUP(A132,FilialesAgenciasAcaSaludRegione!$B$1:$B$1048575,1,0)</f>
        <v>650343</v>
      </c>
    </row>
    <row collapsed="false" customFormat="false" customHeight="false" hidden="false" ht="15" outlineLevel="0" r="133">
      <c r="A133" s="62" t="n">
        <v>650346</v>
      </c>
      <c r="B133" s="62"/>
      <c r="C133" s="62"/>
      <c r="D133" s="62" t="s">
        <v>593</v>
      </c>
      <c r="E133" s="62" t="n">
        <v>39</v>
      </c>
      <c r="F133" s="34" t="n">
        <f aca="false">+VLOOKUP(A133,FilialesAgenciasAcaSaludRegione!$B$1:$B$1048575,1,0)</f>
        <v>650346</v>
      </c>
    </row>
    <row collapsed="false" customFormat="false" customHeight="false" hidden="false" ht="15" outlineLevel="0" r="134">
      <c r="A134" s="62" t="n">
        <v>650347</v>
      </c>
      <c r="B134" s="62"/>
      <c r="C134" s="62"/>
      <c r="D134" s="62" t="s">
        <v>717</v>
      </c>
      <c r="E134" s="62" t="n">
        <v>162</v>
      </c>
      <c r="F134" s="34" t="n">
        <f aca="false">+VLOOKUP(A134,FilialesAgenciasAcaSaludRegione!$B$1:$B$1048575,1,0)</f>
        <v>650347</v>
      </c>
    </row>
    <row collapsed="false" customFormat="false" customHeight="false" hidden="false" ht="15" outlineLevel="0" r="135">
      <c r="A135" s="62" t="n">
        <v>650349</v>
      </c>
      <c r="B135" s="62"/>
      <c r="C135" s="62"/>
      <c r="D135" s="62" t="s">
        <v>595</v>
      </c>
      <c r="E135" s="62" t="n">
        <v>43</v>
      </c>
      <c r="F135" s="34" t="n">
        <f aca="false">+VLOOKUP(A135,FilialesAgenciasAcaSaludRegione!$B$1:$B$1048575,1,0)</f>
        <v>650349</v>
      </c>
    </row>
    <row collapsed="false" customFormat="false" customHeight="false" hidden="false" ht="15" outlineLevel="0" r="136">
      <c r="A136" s="62" t="n">
        <v>650351</v>
      </c>
      <c r="B136" s="62"/>
      <c r="C136" s="62"/>
      <c r="D136" s="62" t="s">
        <v>831</v>
      </c>
      <c r="E136" s="62" t="n">
        <v>1476</v>
      </c>
      <c r="F136" s="34" t="n">
        <f aca="false">+VLOOKUP(A136,FilialesAgenciasAcaSaludRegione!$B$1:$B$1048575,1,0)</f>
        <v>650351</v>
      </c>
    </row>
    <row collapsed="false" customFormat="false" customHeight="false" hidden="false" ht="15" outlineLevel="0" r="137">
      <c r="A137" s="62" t="n">
        <v>650353</v>
      </c>
      <c r="B137" s="62"/>
      <c r="C137" s="62"/>
      <c r="D137" s="62" t="s">
        <v>3362</v>
      </c>
      <c r="E137" s="62" t="n">
        <v>184</v>
      </c>
      <c r="F137" s="34" t="n">
        <f aca="false">+VLOOKUP(A137,FilialesAgenciasAcaSaludRegione!$B$1:$B$1048575,1,0)</f>
        <v>650353</v>
      </c>
    </row>
    <row collapsed="false" customFormat="false" customHeight="false" hidden="false" ht="15" outlineLevel="0" r="138">
      <c r="A138" s="62" t="n">
        <v>650356</v>
      </c>
      <c r="B138" s="62"/>
      <c r="C138" s="62"/>
      <c r="D138" s="62" t="s">
        <v>502</v>
      </c>
      <c r="E138" s="62" t="n">
        <v>3</v>
      </c>
      <c r="F138" s="34" t="n">
        <f aca="false">+VLOOKUP(A138,FilialesAgenciasAcaSaludRegione!$B$1:$B$1048575,1,0)</f>
        <v>650356</v>
      </c>
    </row>
    <row collapsed="false" customFormat="false" customHeight="false" hidden="false" ht="15" outlineLevel="0" r="139">
      <c r="A139" s="62" t="n">
        <v>650357</v>
      </c>
      <c r="B139" s="62"/>
      <c r="C139" s="62"/>
      <c r="D139" s="62" t="s">
        <v>681</v>
      </c>
      <c r="E139" s="62" t="n">
        <v>104</v>
      </c>
      <c r="F139" s="34" t="n">
        <f aca="false">+VLOOKUP(A139,FilialesAgenciasAcaSaludRegione!$B$1:$B$1048575,1,0)</f>
        <v>650357</v>
      </c>
    </row>
    <row collapsed="false" customFormat="false" customHeight="false" hidden="false" ht="15" outlineLevel="0" r="140">
      <c r="A140" s="62" t="n">
        <v>650360</v>
      </c>
      <c r="B140" s="62"/>
      <c r="C140" s="62"/>
      <c r="D140" s="62" t="s">
        <v>701</v>
      </c>
      <c r="E140" s="62" t="n">
        <v>125</v>
      </c>
      <c r="F140" s="34" t="n">
        <f aca="false">+VLOOKUP(A140,FilialesAgenciasAcaSaludRegione!$B$1:$B$1048575,1,0)</f>
        <v>650360</v>
      </c>
    </row>
    <row collapsed="false" customFormat="false" customHeight="false" hidden="false" ht="15" outlineLevel="0" r="141">
      <c r="A141" s="62" t="n">
        <v>650361</v>
      </c>
      <c r="B141" s="62"/>
      <c r="C141" s="62"/>
      <c r="D141" s="62" t="s">
        <v>512</v>
      </c>
      <c r="E141" s="62" t="n">
        <v>5</v>
      </c>
      <c r="F141" s="34" t="n">
        <f aca="false">+VLOOKUP(A141,FilialesAgenciasAcaSaludRegione!$B$1:$B$1048575,1,0)</f>
        <v>650361</v>
      </c>
    </row>
    <row collapsed="false" customFormat="false" customHeight="false" hidden="false" ht="15" outlineLevel="0" r="142">
      <c r="A142" s="62" t="n">
        <v>650362</v>
      </c>
      <c r="B142" s="62"/>
      <c r="C142" s="62"/>
      <c r="D142" s="62" t="s">
        <v>699</v>
      </c>
      <c r="E142" s="62" t="n">
        <v>125</v>
      </c>
      <c r="F142" s="34" t="n">
        <f aca="false">+VLOOKUP(A142,FilialesAgenciasAcaSaludRegione!$B$1:$B$1048575,1,0)</f>
        <v>650362</v>
      </c>
    </row>
    <row collapsed="false" customFormat="false" customHeight="false" hidden="false" ht="15" outlineLevel="0" r="143">
      <c r="A143" s="62" t="n">
        <v>650363</v>
      </c>
      <c r="B143" s="62"/>
      <c r="C143" s="62"/>
      <c r="D143" s="62" t="s">
        <v>695</v>
      </c>
      <c r="E143" s="62" t="n">
        <v>115</v>
      </c>
      <c r="F143" s="34" t="n">
        <f aca="false">+VLOOKUP(A143,FilialesAgenciasAcaSaludRegione!$B$1:$B$1048575,1,0)</f>
        <v>650363</v>
      </c>
    </row>
    <row collapsed="false" customFormat="false" customHeight="false" hidden="false" ht="15" outlineLevel="0" r="144">
      <c r="A144" s="62" t="n">
        <v>650364</v>
      </c>
      <c r="B144" s="62"/>
      <c r="C144" s="62"/>
      <c r="D144" s="62" t="s">
        <v>692</v>
      </c>
      <c r="E144" s="62" t="n">
        <v>108</v>
      </c>
      <c r="F144" s="34" t="n">
        <f aca="false">+VLOOKUP(A144,FilialesAgenciasAcaSaludRegione!$B$1:$B$1048575,1,0)</f>
        <v>650364</v>
      </c>
    </row>
    <row collapsed="false" customFormat="false" customHeight="false" hidden="false" ht="15" outlineLevel="0" r="145">
      <c r="A145" s="62" t="n">
        <v>650366</v>
      </c>
      <c r="B145" s="62"/>
      <c r="C145" s="62"/>
      <c r="D145" s="62" t="s">
        <v>765</v>
      </c>
      <c r="E145" s="62" t="n">
        <v>344</v>
      </c>
      <c r="F145" s="34" t="n">
        <f aca="false">+VLOOKUP(A145,FilialesAgenciasAcaSaludRegione!$B$1:$B$1048575,1,0)</f>
        <v>650366</v>
      </c>
    </row>
    <row collapsed="false" customFormat="false" customHeight="false" hidden="false" ht="15" outlineLevel="0" r="146">
      <c r="A146" s="62" t="n">
        <v>650368</v>
      </c>
      <c r="B146" s="62"/>
      <c r="C146" s="62"/>
      <c r="D146" s="62" t="s">
        <v>803</v>
      </c>
      <c r="E146" s="62" t="n">
        <v>616</v>
      </c>
      <c r="F146" s="34" t="n">
        <f aca="false">+VLOOKUP(A146,FilialesAgenciasAcaSaludRegione!$B$1:$B$1048575,1,0)</f>
        <v>650368</v>
      </c>
    </row>
    <row collapsed="false" customFormat="false" customHeight="false" hidden="false" ht="15" outlineLevel="0" r="147">
      <c r="A147" s="62" t="n">
        <v>650370</v>
      </c>
      <c r="B147" s="62"/>
      <c r="C147" s="62"/>
      <c r="D147" s="62" t="s">
        <v>609</v>
      </c>
      <c r="E147" s="62" t="n">
        <v>45</v>
      </c>
      <c r="F147" s="34" t="n">
        <f aca="false">+VLOOKUP(A147,FilialesAgenciasAcaSaludRegione!$B$1:$B$1048575,1,0)</f>
        <v>650370</v>
      </c>
    </row>
    <row collapsed="false" customFormat="false" customHeight="false" hidden="false" ht="15" outlineLevel="0" r="148">
      <c r="A148" s="62" t="n">
        <v>650372</v>
      </c>
      <c r="B148" s="62"/>
      <c r="C148" s="62"/>
      <c r="D148" s="62" t="s">
        <v>722</v>
      </c>
      <c r="E148" s="62" t="n">
        <v>165</v>
      </c>
      <c r="F148" s="34" t="n">
        <f aca="false">+VLOOKUP(A148,FilialesAgenciasAcaSaludRegione!$B$1:$B$1048575,1,0)</f>
        <v>650372</v>
      </c>
    </row>
    <row collapsed="false" customFormat="false" customHeight="false" hidden="false" ht="15" outlineLevel="0" r="149">
      <c r="A149" s="62" t="n">
        <v>650374</v>
      </c>
      <c r="B149" s="62"/>
      <c r="C149" s="62"/>
      <c r="D149" s="62" t="s">
        <v>690</v>
      </c>
      <c r="E149" s="62" t="n">
        <v>113</v>
      </c>
      <c r="F149" s="34" t="n">
        <f aca="false">+VLOOKUP(A149,FilialesAgenciasAcaSaludRegione!$B$1:$B$1048575,1,0)</f>
        <v>650374</v>
      </c>
    </row>
    <row collapsed="false" customFormat="false" customHeight="false" hidden="false" ht="15" outlineLevel="0" r="150">
      <c r="A150" s="62" t="n">
        <v>650375</v>
      </c>
      <c r="B150" s="62"/>
      <c r="C150" s="62"/>
      <c r="D150" s="62" t="s">
        <v>682</v>
      </c>
      <c r="E150" s="62" t="n">
        <v>107</v>
      </c>
      <c r="F150" s="34" t="n">
        <f aca="false">+VLOOKUP(A150,FilialesAgenciasAcaSaludRegione!$B$1:$B$1048575,1,0)</f>
        <v>650375</v>
      </c>
    </row>
    <row collapsed="false" customFormat="false" customHeight="false" hidden="false" ht="15" outlineLevel="0" r="151">
      <c r="A151" s="62" t="n">
        <v>650390</v>
      </c>
      <c r="B151" s="62"/>
      <c r="C151" s="62"/>
      <c r="D151" s="62" t="s">
        <v>685</v>
      </c>
      <c r="E151" s="62" t="n">
        <v>112</v>
      </c>
      <c r="F151" s="34" t="n">
        <f aca="false">+VLOOKUP(A151,FilialesAgenciasAcaSaludRegione!$B$1:$B$1048575,1,0)</f>
        <v>650390</v>
      </c>
    </row>
    <row collapsed="false" customFormat="false" customHeight="false" hidden="false" ht="15" outlineLevel="0" r="152">
      <c r="A152" s="62" t="n">
        <v>650393</v>
      </c>
      <c r="B152" s="62"/>
      <c r="C152" s="62"/>
      <c r="D152" s="62" t="s">
        <v>723</v>
      </c>
      <c r="E152" s="62" t="n">
        <v>165</v>
      </c>
      <c r="F152" s="34" t="n">
        <f aca="false">+VLOOKUP(A152,FilialesAgenciasAcaSaludRegione!$B$1:$B$1048575,1,0)</f>
        <v>650393</v>
      </c>
    </row>
    <row collapsed="false" customFormat="false" customHeight="false" hidden="false" ht="15" outlineLevel="0" r="153">
      <c r="A153" s="62" t="n">
        <v>650394</v>
      </c>
      <c r="B153" s="62"/>
      <c r="C153" s="62"/>
      <c r="D153" s="62" t="s">
        <v>545</v>
      </c>
      <c r="E153" s="62" t="n">
        <v>15</v>
      </c>
      <c r="F153" s="34" t="n">
        <f aca="false">+VLOOKUP(A153,FilialesAgenciasAcaSaludRegione!$B$1:$B$1048575,1,0)</f>
        <v>650394</v>
      </c>
    </row>
    <row collapsed="false" customFormat="false" customHeight="false" hidden="false" ht="15" outlineLevel="0" r="154">
      <c r="A154" s="62" t="n">
        <v>650398</v>
      </c>
      <c r="B154" s="62"/>
      <c r="C154" s="62"/>
      <c r="D154" s="62" t="s">
        <v>648</v>
      </c>
      <c r="E154" s="62" t="n">
        <v>73</v>
      </c>
      <c r="F154" s="34" t="n">
        <f aca="false">+VLOOKUP(A154,FilialesAgenciasAcaSaludRegione!$B$1:$B$1048575,1,0)</f>
        <v>650398</v>
      </c>
    </row>
    <row collapsed="false" customFormat="false" customHeight="false" hidden="false" ht="15" outlineLevel="0" r="155">
      <c r="A155" s="62" t="n">
        <v>650399</v>
      </c>
      <c r="B155" s="62"/>
      <c r="C155" s="62"/>
      <c r="D155" s="62" t="s">
        <v>575</v>
      </c>
      <c r="E155" s="62" t="n">
        <v>29</v>
      </c>
      <c r="F155" s="34" t="n">
        <f aca="false">+VLOOKUP(A155,FilialesAgenciasAcaSaludRegione!$B$1:$B$1048575,1,0)</f>
        <v>650399</v>
      </c>
    </row>
    <row collapsed="false" customFormat="false" customHeight="false" hidden="false" ht="15" outlineLevel="0" r="156">
      <c r="A156" s="62" t="n">
        <v>650402</v>
      </c>
      <c r="B156" s="62"/>
      <c r="C156" s="62"/>
      <c r="D156" s="62" t="s">
        <v>683</v>
      </c>
      <c r="E156" s="62" t="n">
        <v>104</v>
      </c>
      <c r="F156" s="34" t="n">
        <f aca="false">+VLOOKUP(A156,FilialesAgenciasAcaSaludRegione!$B$1:$B$1048575,1,0)</f>
        <v>650402</v>
      </c>
    </row>
    <row collapsed="false" customFormat="false" customHeight="false" hidden="false" ht="15" outlineLevel="0" r="157">
      <c r="A157" s="62" t="n">
        <v>650403</v>
      </c>
      <c r="B157" s="62"/>
      <c r="C157" s="62"/>
      <c r="D157" s="62" t="s">
        <v>2399</v>
      </c>
      <c r="E157" s="62" t="n">
        <v>1</v>
      </c>
      <c r="F157" s="34" t="n">
        <f aca="false">+VLOOKUP(A157,FilialesAgenciasAcaSaludRegione!$B$1:$B$1048575,1,0)</f>
        <v>650403</v>
      </c>
    </row>
    <row collapsed="false" customFormat="false" customHeight="false" hidden="false" ht="15" outlineLevel="0" r="158">
      <c r="A158" s="62" t="n">
        <v>650405</v>
      </c>
      <c r="B158" s="62"/>
      <c r="C158" s="62"/>
      <c r="D158" s="62" t="s">
        <v>603</v>
      </c>
      <c r="E158" s="62" t="n">
        <v>45</v>
      </c>
      <c r="F158" s="34" t="n">
        <f aca="false">+VLOOKUP(A158,FilialesAgenciasAcaSaludRegione!$B$1:$B$1048575,1,0)</f>
        <v>650405</v>
      </c>
    </row>
    <row collapsed="false" customFormat="false" customHeight="false" hidden="false" ht="15" outlineLevel="0" r="159">
      <c r="A159" s="62" t="n">
        <v>650410</v>
      </c>
      <c r="B159" s="62"/>
      <c r="C159" s="62"/>
      <c r="D159" s="62" t="s">
        <v>626</v>
      </c>
      <c r="E159" s="62" t="n">
        <v>59</v>
      </c>
      <c r="F159" s="34" t="n">
        <f aca="false">+VLOOKUP(A159,FilialesAgenciasAcaSaludRegione!$B$1:$B$1048575,1,0)</f>
        <v>650410</v>
      </c>
    </row>
    <row collapsed="false" customFormat="false" customHeight="false" hidden="false" ht="15" outlineLevel="0" r="160">
      <c r="A160" s="62" t="n">
        <v>650426</v>
      </c>
      <c r="B160" s="62"/>
      <c r="C160" s="62"/>
      <c r="D160" s="62" t="s">
        <v>718</v>
      </c>
      <c r="E160" s="62" t="n">
        <v>152</v>
      </c>
      <c r="F160" s="34" t="n">
        <f aca="false">+VLOOKUP(A160,FilialesAgenciasAcaSaludRegione!$B$1:$B$1048575,1,0)</f>
        <v>650426</v>
      </c>
    </row>
    <row collapsed="false" customFormat="false" customHeight="false" hidden="false" ht="15" outlineLevel="0" r="161">
      <c r="A161" s="62" t="n">
        <v>650430</v>
      </c>
      <c r="B161" s="62"/>
      <c r="C161" s="62"/>
      <c r="D161" s="62" t="s">
        <v>739</v>
      </c>
      <c r="E161" s="62" t="n">
        <v>179</v>
      </c>
      <c r="F161" s="34" t="n">
        <f aca="false">+VLOOKUP(A161,FilialesAgenciasAcaSaludRegione!$B$1:$B$1048575,1,0)</f>
        <v>650430</v>
      </c>
    </row>
    <row collapsed="false" customFormat="false" customHeight="false" hidden="false" ht="15" outlineLevel="0" r="162">
      <c r="A162" s="62" t="n">
        <v>650434</v>
      </c>
      <c r="B162" s="62"/>
      <c r="C162" s="62"/>
      <c r="D162" s="62" t="s">
        <v>729</v>
      </c>
      <c r="E162" s="62" t="n">
        <v>173</v>
      </c>
      <c r="F162" s="34" t="n">
        <f aca="false">+VLOOKUP(A162,FilialesAgenciasAcaSaludRegione!$B$1:$B$1048575,1,0)</f>
        <v>650434</v>
      </c>
    </row>
    <row collapsed="false" customFormat="false" customHeight="false" hidden="false" ht="15" outlineLevel="0" r="163">
      <c r="A163" s="62" t="n">
        <v>650440</v>
      </c>
      <c r="B163" s="62"/>
      <c r="C163" s="62"/>
      <c r="D163" s="62" t="s">
        <v>660</v>
      </c>
      <c r="E163" s="62" t="n">
        <v>83</v>
      </c>
      <c r="F163" s="34" t="n">
        <f aca="false">+VLOOKUP(A163,FilialesAgenciasAcaSaludRegione!$B$1:$B$1048575,1,0)</f>
        <v>650440</v>
      </c>
    </row>
    <row collapsed="false" customFormat="false" customHeight="false" hidden="false" ht="15" outlineLevel="0" r="164">
      <c r="A164" s="62" t="n">
        <v>650441</v>
      </c>
      <c r="B164" s="62"/>
      <c r="C164" s="62"/>
      <c r="D164" s="62" t="s">
        <v>611</v>
      </c>
      <c r="E164" s="62" t="n">
        <v>44</v>
      </c>
      <c r="F164" s="34" t="n">
        <f aca="false">+VLOOKUP(A164,FilialesAgenciasAcaSaludRegione!$B$1:$B$1048575,1,0)</f>
        <v>650441</v>
      </c>
    </row>
    <row collapsed="false" customFormat="false" customHeight="false" hidden="false" ht="15" outlineLevel="0" r="165">
      <c r="A165" s="62" t="n">
        <v>650443</v>
      </c>
      <c r="B165" s="62"/>
      <c r="C165" s="62"/>
      <c r="D165" s="62" t="s">
        <v>704</v>
      </c>
      <c r="E165" s="62" t="n">
        <v>148</v>
      </c>
      <c r="F165" s="34" t="n">
        <f aca="false">+VLOOKUP(A165,FilialesAgenciasAcaSaludRegione!$B$1:$B$1048575,1,0)</f>
        <v>650443</v>
      </c>
    </row>
    <row collapsed="false" customFormat="false" customHeight="false" hidden="false" ht="15" outlineLevel="0" r="166">
      <c r="A166" s="62" t="n">
        <v>650444</v>
      </c>
      <c r="B166" s="62"/>
      <c r="C166" s="62"/>
      <c r="D166" s="62" t="s">
        <v>549</v>
      </c>
      <c r="E166" s="62" t="n">
        <v>16</v>
      </c>
      <c r="F166" s="34" t="n">
        <f aca="false">+VLOOKUP(A166,FilialesAgenciasAcaSaludRegione!$B$1:$B$1048575,1,0)</f>
        <v>650444</v>
      </c>
    </row>
    <row collapsed="false" customFormat="false" customHeight="false" hidden="false" ht="15" outlineLevel="0" r="167">
      <c r="A167" s="62" t="n">
        <v>650446</v>
      </c>
      <c r="B167" s="62"/>
      <c r="C167" s="62"/>
      <c r="D167" s="62" t="s">
        <v>524</v>
      </c>
      <c r="E167" s="62" t="n">
        <v>8</v>
      </c>
      <c r="F167" s="34" t="n">
        <f aca="false">+VLOOKUP(A167,FilialesAgenciasAcaSaludRegione!$B$1:$B$1048575,1,0)</f>
        <v>650446</v>
      </c>
    </row>
    <row collapsed="false" customFormat="false" customHeight="false" hidden="false" ht="15" outlineLevel="0" r="168">
      <c r="A168" s="62" t="n">
        <v>650447</v>
      </c>
      <c r="B168" s="62"/>
      <c r="C168" s="62"/>
      <c r="D168" s="62" t="s">
        <v>4013</v>
      </c>
      <c r="E168" s="62" t="n">
        <v>2</v>
      </c>
      <c r="F168" s="34" t="n">
        <f aca="false">+VLOOKUP(A168,FilialesAgenciasAcaSaludRegione!$B$1:$B$1048575,1,0)</f>
        <v>650447</v>
      </c>
    </row>
    <row collapsed="false" customFormat="false" customHeight="false" hidden="false" ht="15" outlineLevel="0" r="169">
      <c r="A169" s="62" t="n">
        <v>650448</v>
      </c>
      <c r="B169" s="62"/>
      <c r="C169" s="62"/>
      <c r="D169" s="62" t="s">
        <v>576</v>
      </c>
      <c r="E169" s="62" t="n">
        <v>32</v>
      </c>
      <c r="F169" s="34" t="n">
        <f aca="false">+VLOOKUP(A169,FilialesAgenciasAcaSaludRegione!$B$1:$B$1048575,1,0)</f>
        <v>650448</v>
      </c>
    </row>
    <row collapsed="false" customFormat="false" customHeight="false" hidden="false" ht="15" outlineLevel="0" r="170">
      <c r="A170" s="62" t="n">
        <v>650450</v>
      </c>
      <c r="B170" s="62"/>
      <c r="C170" s="62"/>
      <c r="D170" s="62" t="s">
        <v>3743</v>
      </c>
      <c r="E170" s="62" t="n">
        <v>42</v>
      </c>
      <c r="F170" s="34" t="n">
        <f aca="false">+VLOOKUP(A170,FilialesAgenciasAcaSaludRegione!$B$1:$B$1048575,1,0)</f>
        <v>650450</v>
      </c>
    </row>
    <row collapsed="false" customFormat="false" customHeight="false" hidden="false" ht="15" outlineLevel="0" r="171">
      <c r="A171" s="62" t="n">
        <v>650451</v>
      </c>
      <c r="B171" s="62"/>
      <c r="C171" s="62"/>
      <c r="D171" s="62" t="s">
        <v>498</v>
      </c>
      <c r="E171" s="62" t="n">
        <v>6</v>
      </c>
      <c r="F171" s="34" t="n">
        <f aca="false">+VLOOKUP(A171,FilialesAgenciasAcaSaludRegione!$B$1:$B$1048575,1,0)</f>
        <v>650451</v>
      </c>
    </row>
    <row collapsed="false" customFormat="false" customHeight="false" hidden="false" ht="15" outlineLevel="0" r="172">
      <c r="A172" s="62" t="n">
        <v>650452</v>
      </c>
      <c r="B172" s="62"/>
      <c r="C172" s="62"/>
      <c r="D172" s="62" t="s">
        <v>3745</v>
      </c>
      <c r="E172" s="62" t="n">
        <v>2</v>
      </c>
      <c r="F172" s="34" t="n">
        <f aca="false">+VLOOKUP(A172,FilialesAgenciasAcaSaludRegione!$B$1:$B$1048575,1,0)</f>
        <v>650452</v>
      </c>
    </row>
    <row collapsed="false" customFormat="false" customHeight="false" hidden="false" ht="15" outlineLevel="0" r="173">
      <c r="A173" s="62" t="n">
        <v>650453</v>
      </c>
      <c r="B173" s="62"/>
      <c r="C173" s="62"/>
      <c r="D173" s="62" t="s">
        <v>742</v>
      </c>
      <c r="E173" s="62" t="n">
        <v>208</v>
      </c>
      <c r="F173" s="34" t="n">
        <f aca="false">+VLOOKUP(A173,FilialesAgenciasAcaSaludRegione!$B$1:$B$1048575,1,0)</f>
        <v>650453</v>
      </c>
    </row>
    <row collapsed="false" customFormat="false" customHeight="false" hidden="false" ht="15" outlineLevel="0" r="174">
      <c r="A174" s="62" t="n">
        <v>650455</v>
      </c>
      <c r="B174" s="62"/>
      <c r="C174" s="62"/>
      <c r="D174" s="62" t="s">
        <v>664</v>
      </c>
      <c r="E174" s="62" t="n">
        <v>81</v>
      </c>
      <c r="F174" s="34" t="n">
        <f aca="false">+VLOOKUP(A174,FilialesAgenciasAcaSaludRegione!$B$1:$B$1048575,1,0)</f>
        <v>650455</v>
      </c>
    </row>
    <row collapsed="false" customFormat="false" customHeight="false" hidden="false" ht="15" outlineLevel="0" r="175">
      <c r="A175" s="62" t="n">
        <v>650460</v>
      </c>
      <c r="B175" s="62"/>
      <c r="C175" s="62"/>
      <c r="D175" s="62" t="s">
        <v>504</v>
      </c>
      <c r="E175" s="62" t="n">
        <v>5</v>
      </c>
      <c r="F175" s="34" t="n">
        <f aca="false">+VLOOKUP(A175,FilialesAgenciasAcaSaludRegione!$B$1:$B$1048575,1,0)</f>
        <v>650460</v>
      </c>
    </row>
    <row collapsed="false" customFormat="false" customHeight="false" hidden="false" ht="15" outlineLevel="0" r="176">
      <c r="A176" s="62" t="n">
        <v>650461</v>
      </c>
      <c r="B176" s="62"/>
      <c r="C176" s="62"/>
      <c r="D176" s="62" t="s">
        <v>819</v>
      </c>
      <c r="E176" s="62" t="n">
        <v>1095</v>
      </c>
      <c r="F176" s="34" t="n">
        <f aca="false">+VLOOKUP(A176,FilialesAgenciasAcaSaludRegione!$B$1:$B$1048575,1,0)</f>
        <v>650461</v>
      </c>
    </row>
    <row collapsed="false" customFormat="false" customHeight="false" hidden="false" ht="15" outlineLevel="0" r="177">
      <c r="A177" s="62" t="n">
        <v>650468</v>
      </c>
      <c r="B177" s="62"/>
      <c r="C177" s="62"/>
      <c r="D177" s="62" t="s">
        <v>563</v>
      </c>
      <c r="E177" s="62" t="n">
        <v>26</v>
      </c>
      <c r="F177" s="34" t="n">
        <f aca="false">+VLOOKUP(A177,FilialesAgenciasAcaSaludRegione!$B$1:$B$1048575,1,0)</f>
        <v>650468</v>
      </c>
    </row>
    <row collapsed="false" customFormat="false" customHeight="false" hidden="false" ht="15" outlineLevel="0" r="178">
      <c r="A178" s="62" t="n">
        <v>650474</v>
      </c>
      <c r="B178" s="62"/>
      <c r="C178" s="62"/>
      <c r="D178" s="62" t="s">
        <v>830</v>
      </c>
      <c r="E178" s="62" t="n">
        <v>1400</v>
      </c>
      <c r="F178" s="34" t="n">
        <f aca="false">+VLOOKUP(A178,FilialesAgenciasAcaSaludRegione!$B$1:$B$1048575,1,0)</f>
        <v>650474</v>
      </c>
    </row>
    <row collapsed="false" customFormat="false" customHeight="false" hidden="false" ht="15" outlineLevel="0" r="179">
      <c r="A179" s="62" t="n">
        <v>650480</v>
      </c>
      <c r="B179" s="62"/>
      <c r="C179" s="62"/>
      <c r="D179" s="62" t="s">
        <v>823</v>
      </c>
      <c r="E179" s="62" t="n">
        <v>1189</v>
      </c>
      <c r="F179" s="34" t="n">
        <f aca="false">+VLOOKUP(A179,FilialesAgenciasAcaSaludRegione!$B$1:$B$1048575,1,0)</f>
        <v>650480</v>
      </c>
    </row>
    <row collapsed="false" customFormat="false" customHeight="false" hidden="false" ht="15" outlineLevel="0" r="180">
      <c r="A180" s="62" t="n">
        <v>650482</v>
      </c>
      <c r="B180" s="62"/>
      <c r="C180" s="62"/>
      <c r="D180" s="62" t="s">
        <v>582</v>
      </c>
      <c r="E180" s="62" t="n">
        <v>29</v>
      </c>
      <c r="F180" s="34" t="n">
        <f aca="false">+VLOOKUP(A180,FilialesAgenciasAcaSaludRegione!$B$1:$B$1048575,1,0)</f>
        <v>650482</v>
      </c>
    </row>
    <row collapsed="false" customFormat="false" customHeight="false" hidden="false" ht="15" outlineLevel="0" r="181">
      <c r="A181" s="62" t="n">
        <v>650483</v>
      </c>
      <c r="B181" s="62"/>
      <c r="C181" s="62"/>
      <c r="D181" s="62" t="s">
        <v>535</v>
      </c>
      <c r="E181" s="62" t="n">
        <v>12</v>
      </c>
      <c r="F181" s="34" t="n">
        <f aca="false">+VLOOKUP(A181,FilialesAgenciasAcaSaludRegione!$B$1:$B$1048575,1,0)</f>
        <v>650483</v>
      </c>
    </row>
    <row collapsed="false" customFormat="false" customHeight="false" hidden="false" ht="15" outlineLevel="0" r="182">
      <c r="A182" s="62" t="n">
        <v>650486</v>
      </c>
      <c r="B182" s="62"/>
      <c r="C182" s="62"/>
      <c r="D182" s="62" t="s">
        <v>642</v>
      </c>
      <c r="E182" s="62" t="n">
        <v>69</v>
      </c>
      <c r="F182" s="34" t="n">
        <f aca="false">+VLOOKUP(A182,FilialesAgenciasAcaSaludRegione!$B$1:$B$1048575,1,0)</f>
        <v>650486</v>
      </c>
    </row>
    <row collapsed="false" customFormat="false" customHeight="false" hidden="false" ht="15" outlineLevel="0" r="183">
      <c r="A183" s="62" t="n">
        <v>650490</v>
      </c>
      <c r="B183" s="62"/>
      <c r="C183" s="62"/>
      <c r="D183" s="62" t="s">
        <v>569</v>
      </c>
      <c r="E183" s="62" t="n">
        <v>27</v>
      </c>
      <c r="F183" s="34" t="n">
        <f aca="false">+VLOOKUP(A183,FilialesAgenciasAcaSaludRegione!$B$1:$B$1048575,1,0)</f>
        <v>650490</v>
      </c>
    </row>
    <row collapsed="false" customFormat="false" customHeight="false" hidden="false" ht="15" outlineLevel="0" r="184">
      <c r="A184" s="62" t="n">
        <v>650496</v>
      </c>
      <c r="B184" s="62"/>
      <c r="C184" s="62"/>
      <c r="D184" s="62" t="s">
        <v>488</v>
      </c>
      <c r="E184" s="62" t="n">
        <v>1</v>
      </c>
      <c r="F184" s="34" t="n">
        <f aca="false">+VLOOKUP(A184,FilialesAgenciasAcaSaludRegione!$B$1:$B$1048575,1,0)</f>
        <v>650496</v>
      </c>
    </row>
    <row collapsed="false" customFormat="false" customHeight="false" hidden="false" ht="15" outlineLevel="0" r="185">
      <c r="A185" s="62" t="n">
        <v>650497</v>
      </c>
      <c r="B185" s="62"/>
      <c r="C185" s="62"/>
      <c r="D185" s="62" t="s">
        <v>824</v>
      </c>
      <c r="E185" s="62" t="n">
        <v>1199</v>
      </c>
      <c r="F185" s="34" t="n">
        <f aca="false">+VLOOKUP(A185,FilialesAgenciasAcaSaludRegione!$B$1:$B$1048575,1,0)</f>
        <v>650497</v>
      </c>
    </row>
    <row collapsed="false" customFormat="false" customHeight="false" hidden="false" ht="15" outlineLevel="0" r="186">
      <c r="A186" s="62" t="n">
        <v>650500</v>
      </c>
      <c r="B186" s="62"/>
      <c r="C186" s="62"/>
      <c r="D186" s="62" t="s">
        <v>607</v>
      </c>
      <c r="E186" s="62" t="n">
        <v>46</v>
      </c>
      <c r="F186" s="34" t="n">
        <f aca="false">+VLOOKUP(A186,FilialesAgenciasAcaSaludRegione!$B$1:$B$1048575,1,0)</f>
        <v>650500</v>
      </c>
    </row>
    <row collapsed="false" customFormat="false" customHeight="false" hidden="false" ht="15" outlineLevel="0" r="187">
      <c r="A187" s="62" t="n">
        <v>650501</v>
      </c>
      <c r="B187" s="62"/>
      <c r="C187" s="62"/>
      <c r="D187" s="62" t="s">
        <v>802</v>
      </c>
      <c r="E187" s="62" t="n">
        <v>601</v>
      </c>
      <c r="F187" s="34" t="n">
        <f aca="false">+VLOOKUP(A187,FilialesAgenciasAcaSaludRegione!$B$1:$B$1048575,1,0)</f>
        <v>650501</v>
      </c>
    </row>
    <row collapsed="false" customFormat="false" customHeight="false" hidden="false" ht="15" outlineLevel="0" r="188">
      <c r="A188" s="62" t="n">
        <v>650510</v>
      </c>
      <c r="B188" s="62"/>
      <c r="C188" s="62"/>
      <c r="D188" s="62" t="s">
        <v>796</v>
      </c>
      <c r="E188" s="62" t="n">
        <v>477</v>
      </c>
      <c r="F188" s="34" t="n">
        <f aca="false">+VLOOKUP(A188,FilialesAgenciasAcaSaludRegione!$B$1:$B$1048575,1,0)</f>
        <v>650510</v>
      </c>
    </row>
    <row collapsed="false" customFormat="false" customHeight="false" hidden="false" ht="15" outlineLevel="0" r="189">
      <c r="A189" s="62" t="n">
        <v>650517</v>
      </c>
      <c r="B189" s="62"/>
      <c r="C189" s="62"/>
      <c r="D189" s="62" t="s">
        <v>552</v>
      </c>
      <c r="E189" s="62" t="n">
        <v>18</v>
      </c>
      <c r="F189" s="34" t="n">
        <f aca="false">+VLOOKUP(A189,FilialesAgenciasAcaSaludRegione!$B$1:$B$1048575,1,0)</f>
        <v>650517</v>
      </c>
    </row>
    <row collapsed="false" customFormat="false" customHeight="false" hidden="false" ht="15" outlineLevel="0" r="190">
      <c r="A190" s="62" t="n">
        <v>650518</v>
      </c>
      <c r="B190" s="62"/>
      <c r="C190" s="62"/>
      <c r="D190" s="62" t="s">
        <v>536</v>
      </c>
      <c r="E190" s="62" t="n">
        <v>16</v>
      </c>
      <c r="F190" s="34" t="n">
        <f aca="false">+VLOOKUP(A190,FilialesAgenciasAcaSaludRegione!$B$1:$B$1048575,1,0)</f>
        <v>650518</v>
      </c>
    </row>
    <row collapsed="false" customFormat="false" customHeight="false" hidden="false" ht="15" outlineLevel="0" r="191">
      <c r="A191" s="62" t="n">
        <v>650519</v>
      </c>
      <c r="B191" s="62"/>
      <c r="C191" s="62"/>
      <c r="D191" s="62" t="s">
        <v>630</v>
      </c>
      <c r="E191" s="62" t="n">
        <v>66</v>
      </c>
      <c r="F191" s="34" t="n">
        <f aca="false">+VLOOKUP(A191,FilialesAgenciasAcaSaludRegione!$B$1:$B$1048575,1,0)</f>
        <v>650519</v>
      </c>
    </row>
    <row collapsed="false" customFormat="false" customHeight="false" hidden="false" ht="15" outlineLevel="0" r="192">
      <c r="A192" s="62" t="n">
        <v>650521</v>
      </c>
      <c r="B192" s="62"/>
      <c r="C192" s="62"/>
      <c r="D192" s="62" t="s">
        <v>615</v>
      </c>
      <c r="E192" s="62" t="n">
        <v>52</v>
      </c>
      <c r="F192" s="34" t="n">
        <f aca="false">+VLOOKUP(A192,FilialesAgenciasAcaSaludRegione!$B$1:$B$1048575,1,0)</f>
        <v>650521</v>
      </c>
    </row>
    <row collapsed="false" customFormat="false" customHeight="false" hidden="false" ht="15" outlineLevel="0" r="193">
      <c r="A193" s="62" t="n">
        <v>650542</v>
      </c>
      <c r="B193" s="62"/>
      <c r="C193" s="62"/>
      <c r="D193" s="62" t="s">
        <v>543</v>
      </c>
      <c r="E193" s="62" t="n">
        <v>14</v>
      </c>
      <c r="F193" s="34" t="n">
        <f aca="false">+VLOOKUP(A193,FilialesAgenciasAcaSaludRegione!$B$1:$B$1048575,1,0)</f>
        <v>650542</v>
      </c>
    </row>
    <row collapsed="false" customFormat="false" customHeight="false" hidden="false" ht="15" outlineLevel="0" r="194">
      <c r="A194" s="62" t="n">
        <v>650551</v>
      </c>
      <c r="B194" s="62"/>
      <c r="C194" s="62"/>
      <c r="D194" s="62" t="s">
        <v>546</v>
      </c>
      <c r="E194" s="62" t="n">
        <v>15</v>
      </c>
      <c r="F194" s="34" t="n">
        <f aca="false">+VLOOKUP(A194,FilialesAgenciasAcaSaludRegione!$B$1:$B$1048575,1,0)</f>
        <v>650551</v>
      </c>
    </row>
    <row collapsed="false" customFormat="false" customHeight="false" hidden="false" ht="15" outlineLevel="0" r="195">
      <c r="A195" s="62" t="n">
        <v>650552</v>
      </c>
      <c r="B195" s="62"/>
      <c r="C195" s="62"/>
      <c r="D195" s="62" t="s">
        <v>708</v>
      </c>
      <c r="E195" s="62" t="n">
        <v>158</v>
      </c>
      <c r="F195" s="34" t="n">
        <f aca="false">+VLOOKUP(A195,FilialesAgenciasAcaSaludRegione!$B$1:$B$1048575,1,0)</f>
        <v>650552</v>
      </c>
    </row>
    <row collapsed="false" customFormat="false" customHeight="false" hidden="false" ht="15" outlineLevel="0" r="196">
      <c r="A196" s="62" t="n">
        <v>650555</v>
      </c>
      <c r="B196" s="62"/>
      <c r="C196" s="62"/>
      <c r="D196" s="62" t="s">
        <v>531</v>
      </c>
      <c r="E196" s="62" t="n">
        <v>10</v>
      </c>
      <c r="F196" s="34" t="n">
        <f aca="false">+VLOOKUP(A196,FilialesAgenciasAcaSaludRegione!$B$1:$B$1048575,1,0)</f>
        <v>650555</v>
      </c>
    </row>
    <row collapsed="false" customFormat="false" customHeight="false" hidden="false" ht="15" outlineLevel="0" r="197">
      <c r="A197" s="62" t="n">
        <v>650556</v>
      </c>
      <c r="B197" s="62"/>
      <c r="C197" s="62"/>
      <c r="D197" s="62" t="s">
        <v>633</v>
      </c>
      <c r="E197" s="62" t="n">
        <v>64</v>
      </c>
      <c r="F197" s="34" t="n">
        <f aca="false">+VLOOKUP(A197,FilialesAgenciasAcaSaludRegione!$B$1:$B$1048575,1,0)</f>
        <v>650556</v>
      </c>
    </row>
    <row collapsed="false" customFormat="false" customHeight="false" hidden="false" ht="15" outlineLevel="0" r="198">
      <c r="A198" s="62" t="n">
        <v>650557</v>
      </c>
      <c r="B198" s="62"/>
      <c r="C198" s="62"/>
      <c r="D198" s="62" t="s">
        <v>726</v>
      </c>
      <c r="E198" s="62" t="n">
        <v>170</v>
      </c>
      <c r="F198" s="34" t="n">
        <f aca="false">+VLOOKUP(A198,FilialesAgenciasAcaSaludRegione!$B$1:$B$1048575,1,0)</f>
        <v>650557</v>
      </c>
    </row>
    <row collapsed="false" customFormat="false" customHeight="false" hidden="false" ht="15" outlineLevel="0" r="199">
      <c r="A199" s="62" t="n">
        <v>650561</v>
      </c>
      <c r="B199" s="62"/>
      <c r="C199" s="62"/>
      <c r="D199" s="62" t="s">
        <v>619</v>
      </c>
      <c r="E199" s="62" t="n">
        <v>44</v>
      </c>
      <c r="F199" s="34" t="n">
        <f aca="false">+VLOOKUP(A199,FilialesAgenciasAcaSaludRegione!$B$1:$B$1048575,1,0)</f>
        <v>650561</v>
      </c>
    </row>
    <row collapsed="false" customFormat="false" customHeight="false" hidden="false" ht="15" outlineLevel="0" r="200">
      <c r="A200" s="62" t="n">
        <v>650562</v>
      </c>
      <c r="B200" s="62"/>
      <c r="C200" s="62"/>
      <c r="D200" s="62" t="s">
        <v>659</v>
      </c>
      <c r="E200" s="62" t="n">
        <v>78</v>
      </c>
      <c r="F200" s="34" t="n">
        <f aca="false">+VLOOKUP(A200,FilialesAgenciasAcaSaludRegione!$B$1:$B$1048575,1,0)</f>
        <v>650562</v>
      </c>
    </row>
    <row collapsed="false" customFormat="false" customHeight="false" hidden="false" ht="15" outlineLevel="0" r="201">
      <c r="A201" s="62" t="n">
        <v>650575</v>
      </c>
      <c r="B201" s="62"/>
      <c r="C201" s="62"/>
      <c r="D201" s="62" t="s">
        <v>715</v>
      </c>
      <c r="E201" s="62" t="n">
        <v>160</v>
      </c>
      <c r="F201" s="34" t="n">
        <f aca="false">+VLOOKUP(A201,FilialesAgenciasAcaSaludRegione!$B$1:$B$1048575,1,0)</f>
        <v>650575</v>
      </c>
    </row>
    <row collapsed="false" customFormat="false" customHeight="false" hidden="false" ht="15" outlineLevel="0" r="202">
      <c r="A202" s="62" t="n">
        <v>650577</v>
      </c>
      <c r="B202" s="62"/>
      <c r="C202" s="62"/>
      <c r="D202" s="62" t="s">
        <v>3396</v>
      </c>
      <c r="E202" s="62" t="n">
        <v>40</v>
      </c>
      <c r="F202" s="34" t="n">
        <f aca="false">+VLOOKUP(A202,FilialesAgenciasAcaSaludRegione!$B$1:$B$1048575,1,0)</f>
        <v>650577</v>
      </c>
    </row>
    <row collapsed="false" customFormat="false" customHeight="false" hidden="false" ht="15" outlineLevel="0" r="203">
      <c r="A203" s="62" t="n">
        <v>650578</v>
      </c>
      <c r="B203" s="62"/>
      <c r="C203" s="62"/>
      <c r="D203" s="62" t="s">
        <v>612</v>
      </c>
      <c r="E203" s="62" t="n">
        <v>54</v>
      </c>
      <c r="F203" s="34" t="n">
        <f aca="false">+VLOOKUP(A203,FilialesAgenciasAcaSaludRegione!$B$1:$B$1048575,1,0)</f>
        <v>650578</v>
      </c>
    </row>
    <row collapsed="false" customFormat="false" customHeight="false" hidden="false" ht="15" outlineLevel="0" r="204">
      <c r="A204" s="62" t="n">
        <v>650585</v>
      </c>
      <c r="B204" s="62"/>
      <c r="C204" s="62"/>
      <c r="D204" s="62" t="s">
        <v>616</v>
      </c>
      <c r="E204" s="62" t="n">
        <v>42</v>
      </c>
      <c r="F204" s="34" t="n">
        <f aca="false">+VLOOKUP(A204,FilialesAgenciasAcaSaludRegione!$B$1:$B$1048575,1,0)</f>
        <v>650585</v>
      </c>
    </row>
    <row collapsed="false" customFormat="false" customHeight="false" hidden="false" ht="15" outlineLevel="0" r="205">
      <c r="A205" s="62" t="n">
        <v>650586</v>
      </c>
      <c r="B205" s="62"/>
      <c r="C205" s="62"/>
      <c r="D205" s="62" t="s">
        <v>489</v>
      </c>
      <c r="E205" s="62" t="n">
        <v>1</v>
      </c>
      <c r="F205" s="34" t="n">
        <f aca="false">+VLOOKUP(A205,FilialesAgenciasAcaSaludRegione!$B$1:$B$1048575,1,0)</f>
        <v>650586</v>
      </c>
    </row>
    <row collapsed="false" customFormat="false" customHeight="false" hidden="false" ht="15" outlineLevel="0" r="206">
      <c r="A206" s="62" t="n">
        <v>650590</v>
      </c>
      <c r="B206" s="62"/>
      <c r="C206" s="62"/>
      <c r="D206" s="62" t="s">
        <v>490</v>
      </c>
      <c r="E206" s="62" t="n">
        <v>1</v>
      </c>
      <c r="F206" s="34" t="n">
        <f aca="false">+VLOOKUP(A206,FilialesAgenciasAcaSaludRegione!$B$1:$B$1048575,1,0)</f>
        <v>650590</v>
      </c>
    </row>
    <row collapsed="false" customFormat="false" customHeight="false" hidden="false" ht="15" outlineLevel="0" r="207">
      <c r="A207" s="62" t="n">
        <v>650595</v>
      </c>
      <c r="B207" s="62"/>
      <c r="C207" s="62"/>
      <c r="D207" s="62" t="s">
        <v>529</v>
      </c>
      <c r="E207" s="62" t="n">
        <v>9</v>
      </c>
      <c r="F207" s="34" t="n">
        <f aca="false">+VLOOKUP(A207,FilialesAgenciasAcaSaludRegione!$B$1:$B$1048575,1,0)</f>
        <v>650595</v>
      </c>
    </row>
    <row collapsed="false" customFormat="false" customHeight="false" hidden="false" ht="15" outlineLevel="0" r="208">
      <c r="A208" s="62" t="n">
        <v>650596</v>
      </c>
      <c r="B208" s="62"/>
      <c r="C208" s="62"/>
      <c r="D208" s="62" t="s">
        <v>518</v>
      </c>
      <c r="E208" s="62" t="n">
        <v>7</v>
      </c>
      <c r="F208" s="34" t="n">
        <f aca="false">+VLOOKUP(A208,FilialesAgenciasAcaSaludRegione!$B$1:$B$1048575,1,0)</f>
        <v>650596</v>
      </c>
    </row>
    <row collapsed="false" customFormat="false" customHeight="false" hidden="false" ht="15" outlineLevel="0" r="209">
      <c r="A209" s="62" t="n">
        <v>650605</v>
      </c>
      <c r="B209" s="62"/>
      <c r="C209" s="62"/>
      <c r="D209" s="62" t="s">
        <v>508</v>
      </c>
      <c r="E209" s="62" t="n">
        <v>4</v>
      </c>
      <c r="F209" s="34" t="n">
        <f aca="false">+VLOOKUP(A209,FilialesAgenciasAcaSaludRegione!$B$1:$B$1048575,1,0)</f>
        <v>650605</v>
      </c>
    </row>
    <row collapsed="false" customFormat="false" customHeight="false" hidden="false" ht="15" outlineLevel="0" r="210">
      <c r="A210" s="62" t="n">
        <v>650606</v>
      </c>
      <c r="B210" s="62"/>
      <c r="C210" s="62"/>
      <c r="D210" s="62" t="s">
        <v>537</v>
      </c>
      <c r="E210" s="62" t="n">
        <v>12</v>
      </c>
      <c r="F210" s="34" t="n">
        <f aca="false">+VLOOKUP(A210,FilialesAgenciasAcaSaludRegione!$B$1:$B$1048575,1,0)</f>
        <v>650606</v>
      </c>
    </row>
    <row collapsed="false" customFormat="false" customHeight="false" hidden="false" ht="15" outlineLevel="0" r="211">
      <c r="A211" s="62" t="n">
        <v>650610</v>
      </c>
      <c r="B211" s="62"/>
      <c r="C211" s="62"/>
      <c r="D211" s="62" t="s">
        <v>565</v>
      </c>
      <c r="E211" s="62" t="n">
        <v>25</v>
      </c>
      <c r="F211" s="34" t="n">
        <f aca="false">+VLOOKUP(A211,FilialesAgenciasAcaSaludRegione!$B$1:$B$1048575,1,0)</f>
        <v>650610</v>
      </c>
    </row>
    <row collapsed="false" customFormat="false" customHeight="false" hidden="false" ht="15" outlineLevel="0" r="212">
      <c r="A212" s="62" t="n">
        <v>650615</v>
      </c>
      <c r="B212" s="62"/>
      <c r="C212" s="62"/>
      <c r="D212" s="62" t="s">
        <v>811</v>
      </c>
      <c r="E212" s="62" t="n">
        <v>850</v>
      </c>
      <c r="F212" s="34" t="n">
        <f aca="false">+VLOOKUP(A212,FilialesAgenciasAcaSaludRegione!$B$1:$B$1048575,1,0)</f>
        <v>650615</v>
      </c>
    </row>
    <row collapsed="false" customFormat="false" customHeight="false" hidden="false" ht="15" outlineLevel="0" r="213">
      <c r="A213" s="62" t="n">
        <v>650616</v>
      </c>
      <c r="B213" s="62"/>
      <c r="C213" s="62"/>
      <c r="D213" s="62" t="s">
        <v>838</v>
      </c>
      <c r="E213" s="62" t="n">
        <v>2182</v>
      </c>
      <c r="F213" s="34" t="n">
        <f aca="false">+VLOOKUP(A213,FilialesAgenciasAcaSaludRegione!$B$1:$B$1048575,1,0)</f>
        <v>650616</v>
      </c>
    </row>
    <row collapsed="false" customFormat="false" customHeight="false" hidden="false" ht="15" outlineLevel="0" r="214">
      <c r="A214" s="62" t="n">
        <v>650621</v>
      </c>
      <c r="B214" s="62"/>
      <c r="C214" s="62"/>
      <c r="D214" s="62" t="s">
        <v>601</v>
      </c>
      <c r="E214" s="62" t="n">
        <v>37</v>
      </c>
      <c r="F214" s="34" t="n">
        <f aca="false">+VLOOKUP(A214,FilialesAgenciasAcaSaludRegione!$B$1:$B$1048575,1,0)</f>
        <v>650621</v>
      </c>
    </row>
    <row collapsed="false" customFormat="false" customHeight="false" hidden="false" ht="15" outlineLevel="0" r="215">
      <c r="A215" s="62" t="n">
        <v>650623</v>
      </c>
      <c r="B215" s="62"/>
      <c r="C215" s="62"/>
      <c r="D215" s="62" t="s">
        <v>469</v>
      </c>
      <c r="E215" s="62" t="n">
        <v>2</v>
      </c>
      <c r="F215" s="34" t="n">
        <f aca="false">+VLOOKUP(A215,FilialesAgenciasAcaSaludRegione!$B$1:$B$1048575,1,0)</f>
        <v>650623</v>
      </c>
    </row>
    <row collapsed="false" customFormat="false" customHeight="false" hidden="false" ht="15" outlineLevel="0" r="216">
      <c r="A216" s="62" t="n">
        <v>650625</v>
      </c>
      <c r="B216" s="62"/>
      <c r="C216" s="62"/>
      <c r="D216" s="62" t="s">
        <v>505</v>
      </c>
      <c r="E216" s="62" t="n">
        <v>2</v>
      </c>
      <c r="F216" s="34" t="n">
        <f aca="false">+VLOOKUP(A216,FilialesAgenciasAcaSaludRegione!$B$1:$B$1048575,1,0)</f>
        <v>650625</v>
      </c>
    </row>
    <row collapsed="false" customFormat="false" customHeight="false" hidden="false" ht="15" outlineLevel="0" r="217">
      <c r="A217" s="62" t="n">
        <v>650626</v>
      </c>
      <c r="B217" s="62"/>
      <c r="C217" s="62"/>
      <c r="D217" s="62" t="s">
        <v>594</v>
      </c>
      <c r="E217" s="62" t="n">
        <v>36</v>
      </c>
      <c r="F217" s="34" t="n">
        <f aca="false">+VLOOKUP(A217,FilialesAgenciasAcaSaludRegione!$B$1:$B$1048575,1,0)</f>
        <v>650626</v>
      </c>
    </row>
    <row collapsed="false" customFormat="false" customHeight="false" hidden="false" ht="15" outlineLevel="0" r="218">
      <c r="A218" s="62" t="n">
        <v>650631</v>
      </c>
      <c r="B218" s="62"/>
      <c r="C218" s="62"/>
      <c r="D218" s="62" t="s">
        <v>513</v>
      </c>
      <c r="E218" s="62" t="n">
        <v>5</v>
      </c>
      <c r="F218" s="34" t="n">
        <f aca="false">+VLOOKUP(A218,FilialesAgenciasAcaSaludRegione!$B$1:$B$1048575,1,0)</f>
        <v>650631</v>
      </c>
    </row>
    <row collapsed="false" customFormat="false" customHeight="false" hidden="false" ht="15" outlineLevel="0" r="219">
      <c r="A219" s="62" t="n">
        <v>650633</v>
      </c>
      <c r="B219" s="62"/>
      <c r="C219" s="62"/>
      <c r="D219" s="62" t="s">
        <v>798</v>
      </c>
      <c r="E219" s="62" t="n">
        <v>498</v>
      </c>
      <c r="F219" s="34" t="n">
        <f aca="false">+VLOOKUP(A219,FilialesAgenciasAcaSaludRegione!$B$1:$B$1048575,1,0)</f>
        <v>650633</v>
      </c>
    </row>
    <row collapsed="false" customFormat="false" customHeight="false" hidden="false" ht="15" outlineLevel="0" r="220">
      <c r="A220" s="62" t="n">
        <v>650634</v>
      </c>
      <c r="B220" s="62"/>
      <c r="C220" s="62"/>
      <c r="D220" s="62" t="s">
        <v>578</v>
      </c>
      <c r="E220" s="62" t="n">
        <v>32</v>
      </c>
      <c r="F220" s="34" t="n">
        <f aca="false">+VLOOKUP(A220,FilialesAgenciasAcaSaludRegione!$B$1:$B$1048575,1,0)</f>
        <v>650634</v>
      </c>
    </row>
    <row collapsed="false" customFormat="false" customHeight="false" hidden="false" ht="15" outlineLevel="0" r="221">
      <c r="A221" s="62" t="n">
        <v>650637</v>
      </c>
      <c r="B221" s="62"/>
      <c r="C221" s="62"/>
      <c r="D221" s="62" t="s">
        <v>749</v>
      </c>
      <c r="E221" s="62" t="n">
        <v>220</v>
      </c>
      <c r="F221" s="34" t="n">
        <f aca="false">+VLOOKUP(A221,FilialesAgenciasAcaSaludRegione!$B$1:$B$1048575,1,0)</f>
        <v>650637</v>
      </c>
    </row>
    <row collapsed="false" customFormat="false" customHeight="false" hidden="false" ht="15" outlineLevel="0" r="222">
      <c r="A222" s="62" t="n">
        <v>650638</v>
      </c>
      <c r="B222" s="62"/>
      <c r="C222" s="62"/>
      <c r="D222" s="62" t="s">
        <v>724</v>
      </c>
      <c r="E222" s="62" t="n">
        <v>168</v>
      </c>
      <c r="F222" s="34" t="n">
        <f aca="false">+VLOOKUP(A222,FilialesAgenciasAcaSaludRegione!$B$1:$B$1048575,1,0)</f>
        <v>650638</v>
      </c>
    </row>
    <row collapsed="false" customFormat="false" customHeight="false" hidden="false" ht="15" outlineLevel="0" r="223">
      <c r="A223" s="62" t="n">
        <v>650643</v>
      </c>
      <c r="B223" s="62"/>
      <c r="C223" s="62"/>
      <c r="D223" s="62" t="s">
        <v>746</v>
      </c>
      <c r="E223" s="62" t="n">
        <v>219</v>
      </c>
      <c r="F223" s="34" t="n">
        <f aca="false">+VLOOKUP(A223,FilialesAgenciasAcaSaludRegione!$B$1:$B$1048575,1,0)</f>
        <v>650643</v>
      </c>
    </row>
    <row collapsed="false" customFormat="false" customHeight="false" hidden="false" ht="15" outlineLevel="0" r="224">
      <c r="A224" s="62" t="n">
        <v>650645</v>
      </c>
      <c r="B224" s="62"/>
      <c r="C224" s="62"/>
      <c r="D224" s="62" t="s">
        <v>525</v>
      </c>
      <c r="E224" s="62" t="n">
        <v>10</v>
      </c>
      <c r="F224" s="34" t="n">
        <f aca="false">+VLOOKUP(A224,FilialesAgenciasAcaSaludRegione!$B$1:$B$1048575,1,0)</f>
        <v>650645</v>
      </c>
    </row>
    <row collapsed="false" customFormat="false" customHeight="false" hidden="false" ht="15" outlineLevel="0" r="225">
      <c r="A225" s="62" t="n">
        <v>650653</v>
      </c>
      <c r="B225" s="62"/>
      <c r="C225" s="62"/>
      <c r="D225" s="62" t="s">
        <v>2746</v>
      </c>
      <c r="E225" s="62" t="n">
        <v>1</v>
      </c>
      <c r="F225" s="34" t="n">
        <f aca="false">+VLOOKUP(A225,FilialesAgenciasAcaSaludRegione!$B$1:$B$1048575,1,0)</f>
        <v>650653</v>
      </c>
    </row>
    <row collapsed="false" customFormat="false" customHeight="false" hidden="false" ht="15" outlineLevel="0" r="226">
      <c r="A226" s="62" t="n">
        <v>650657</v>
      </c>
      <c r="B226" s="62"/>
      <c r="C226" s="62"/>
      <c r="D226" s="62" t="s">
        <v>499</v>
      </c>
      <c r="E226" s="62" t="n">
        <v>2</v>
      </c>
      <c r="F226" s="34" t="n">
        <f aca="false">+VLOOKUP(A226,FilialesAgenciasAcaSaludRegione!$B$1:$B$1048575,1,0)</f>
        <v>650657</v>
      </c>
    </row>
    <row collapsed="false" customFormat="false" customHeight="false" hidden="false" ht="15" outlineLevel="0" r="227">
      <c r="A227" s="62" t="n">
        <v>650666</v>
      </c>
      <c r="B227" s="62"/>
      <c r="C227" s="62"/>
      <c r="D227" s="62" t="s">
        <v>675</v>
      </c>
      <c r="E227" s="62" t="n">
        <v>104</v>
      </c>
      <c r="F227" s="34" t="n">
        <f aca="false">+VLOOKUP(A227,FilialesAgenciasAcaSaludRegione!$B$1:$B$1048575,1,0)</f>
        <v>650666</v>
      </c>
    </row>
    <row collapsed="false" customFormat="false" customHeight="false" hidden="false" ht="15" outlineLevel="0" r="228">
      <c r="A228" s="62" t="n">
        <v>650668</v>
      </c>
      <c r="B228" s="62"/>
      <c r="C228" s="62"/>
      <c r="D228" s="62" t="s">
        <v>843</v>
      </c>
      <c r="E228" s="62" t="n">
        <v>4540</v>
      </c>
      <c r="F228" s="34" t="n">
        <f aca="false">+VLOOKUP(A228,FilialesAgenciasAcaSaludRegione!$B$1:$B$1048575,1,0)</f>
        <v>650668</v>
      </c>
    </row>
    <row collapsed="false" customFormat="false" customHeight="false" hidden="false" ht="15" outlineLevel="0" r="229">
      <c r="A229" s="62" t="n">
        <v>650676</v>
      </c>
      <c r="B229" s="62"/>
      <c r="C229" s="62"/>
      <c r="D229" s="62" t="s">
        <v>812</v>
      </c>
      <c r="E229" s="62" t="n">
        <v>878</v>
      </c>
      <c r="F229" s="34" t="n">
        <f aca="false">+VLOOKUP(A229,FilialesAgenciasAcaSaludRegione!$B$1:$B$1048575,1,0)</f>
        <v>650676</v>
      </c>
    </row>
    <row collapsed="false" customFormat="false" customHeight="false" hidden="false" ht="15" outlineLevel="0" r="230">
      <c r="A230" s="62" t="n">
        <v>650677</v>
      </c>
      <c r="B230" s="62"/>
      <c r="C230" s="62"/>
      <c r="D230" s="62" t="s">
        <v>714</v>
      </c>
      <c r="E230" s="62" t="n">
        <v>149</v>
      </c>
      <c r="F230" s="34" t="n">
        <f aca="false">+VLOOKUP(A230,FilialesAgenciasAcaSaludRegione!$B$1:$B$1048575,1,0)</f>
        <v>650677</v>
      </c>
    </row>
    <row collapsed="false" customFormat="false" customHeight="false" hidden="false" ht="15" outlineLevel="0" r="231">
      <c r="A231" s="62" t="n">
        <v>650690</v>
      </c>
      <c r="B231" s="62"/>
      <c r="C231" s="62"/>
      <c r="D231" s="62" t="s">
        <v>805</v>
      </c>
      <c r="E231" s="62" t="n">
        <v>680</v>
      </c>
      <c r="F231" s="34" t="n">
        <f aca="false">+VLOOKUP(A231,FilialesAgenciasAcaSaludRegione!$B$1:$B$1048575,1,0)</f>
        <v>650690</v>
      </c>
    </row>
    <row collapsed="false" customFormat="false" customHeight="false" hidden="false" ht="15" outlineLevel="0" r="232">
      <c r="A232" s="62" t="n">
        <v>650694</v>
      </c>
      <c r="B232" s="62"/>
      <c r="C232" s="62"/>
      <c r="D232" s="62" t="s">
        <v>509</v>
      </c>
      <c r="E232" s="62" t="n">
        <v>4</v>
      </c>
      <c r="F232" s="34" t="n">
        <f aca="false">+VLOOKUP(A232,FilialesAgenciasAcaSaludRegione!$B$1:$B$1048575,1,0)</f>
        <v>650694</v>
      </c>
    </row>
    <row collapsed="false" customFormat="false" customHeight="false" hidden="false" ht="15" outlineLevel="0" r="233">
      <c r="A233" s="62" t="n">
        <v>650700</v>
      </c>
      <c r="B233" s="62"/>
      <c r="C233" s="62"/>
      <c r="D233" s="62" t="s">
        <v>519</v>
      </c>
      <c r="E233" s="62" t="n">
        <v>7</v>
      </c>
      <c r="F233" s="34" t="n">
        <f aca="false">+VLOOKUP(A233,FilialesAgenciasAcaSaludRegione!$B$1:$B$1048575,1,0)</f>
        <v>650700</v>
      </c>
    </row>
    <row collapsed="false" customFormat="false" customHeight="false" hidden="false" ht="15" outlineLevel="0" r="234">
      <c r="A234" s="62" t="n">
        <v>650701</v>
      </c>
      <c r="B234" s="62"/>
      <c r="C234" s="62"/>
      <c r="D234" s="62" t="s">
        <v>547</v>
      </c>
      <c r="E234" s="62" t="n">
        <v>16</v>
      </c>
      <c r="F234" s="34" t="n">
        <f aca="false">+VLOOKUP(A234,FilialesAgenciasAcaSaludRegione!$B$1:$B$1048575,1,0)</f>
        <v>650701</v>
      </c>
    </row>
    <row collapsed="false" customFormat="false" customHeight="false" hidden="false" ht="15" outlineLevel="0" r="235">
      <c r="A235" s="62" t="n">
        <v>650706</v>
      </c>
      <c r="B235" s="62"/>
      <c r="C235" s="62"/>
      <c r="D235" s="62" t="s">
        <v>687</v>
      </c>
      <c r="E235" s="62" t="n">
        <v>114</v>
      </c>
      <c r="F235" s="34" t="n">
        <f aca="false">+VLOOKUP(A235,FilialesAgenciasAcaSaludRegione!$B$1:$B$1048575,1,0)</f>
        <v>650706</v>
      </c>
    </row>
    <row collapsed="false" customFormat="false" customHeight="false" hidden="false" ht="15" outlineLevel="0" r="236">
      <c r="A236" s="62" t="n">
        <v>650708</v>
      </c>
      <c r="B236" s="62"/>
      <c r="C236" s="62"/>
      <c r="D236" s="62" t="s">
        <v>514</v>
      </c>
      <c r="E236" s="62" t="n">
        <v>5</v>
      </c>
      <c r="F236" s="34" t="n">
        <f aca="false">+VLOOKUP(A236,FilialesAgenciasAcaSaludRegione!$B$1:$B$1048575,1,0)</f>
        <v>650708</v>
      </c>
    </row>
    <row collapsed="false" customFormat="false" customHeight="false" hidden="false" ht="15" outlineLevel="0" r="237">
      <c r="A237" s="62" t="n">
        <v>650712</v>
      </c>
      <c r="B237" s="62"/>
      <c r="C237" s="62"/>
      <c r="D237" s="62" t="s">
        <v>800</v>
      </c>
      <c r="E237" s="62" t="n">
        <v>534</v>
      </c>
      <c r="F237" s="34" t="n">
        <f aca="false">+VLOOKUP(A237,FilialesAgenciasAcaSaludRegione!$B$1:$B$1048575,1,0)</f>
        <v>650712</v>
      </c>
    </row>
    <row collapsed="false" customFormat="false" customHeight="false" hidden="false" ht="15" outlineLevel="0" r="238">
      <c r="A238" s="62" t="n">
        <v>650713</v>
      </c>
      <c r="B238" s="62"/>
      <c r="C238" s="62"/>
      <c r="D238" s="62" t="s">
        <v>833</v>
      </c>
      <c r="E238" s="62" t="n">
        <v>1803</v>
      </c>
      <c r="F238" s="34" t="n">
        <f aca="false">+VLOOKUP(A238,FilialesAgenciasAcaSaludRegione!$B$1:$B$1048575,1,0)</f>
        <v>650713</v>
      </c>
    </row>
    <row collapsed="false" customFormat="false" customHeight="false" hidden="false" ht="15" outlineLevel="0" r="239">
      <c r="A239" s="62" t="n">
        <v>650714</v>
      </c>
      <c r="B239" s="62"/>
      <c r="C239" s="62"/>
      <c r="D239" s="62" t="s">
        <v>775</v>
      </c>
      <c r="E239" s="62" t="n">
        <v>382</v>
      </c>
      <c r="F239" s="34" t="n">
        <f aca="false">+VLOOKUP(A239,FilialesAgenciasAcaSaludRegione!$B$1:$B$1048575,1,0)</f>
        <v>650714</v>
      </c>
    </row>
    <row collapsed="false" customFormat="false" customHeight="false" hidden="false" ht="15" outlineLevel="0" r="240">
      <c r="A240" s="62" t="n">
        <v>650716</v>
      </c>
      <c r="B240" s="62"/>
      <c r="C240" s="62"/>
      <c r="D240" s="62" t="s">
        <v>622</v>
      </c>
      <c r="E240" s="62" t="n">
        <v>55</v>
      </c>
      <c r="F240" s="34" t="n">
        <f aca="false">+VLOOKUP(A240,FilialesAgenciasAcaSaludRegione!$B$1:$B$1048575,1,0)</f>
        <v>650716</v>
      </c>
    </row>
    <row collapsed="false" customFormat="false" customHeight="false" hidden="false" ht="15" outlineLevel="0" r="241">
      <c r="A241" s="62" t="n">
        <v>650719</v>
      </c>
      <c r="B241" s="62"/>
      <c r="C241" s="62"/>
      <c r="D241" s="62" t="s">
        <v>684</v>
      </c>
      <c r="E241" s="62" t="n">
        <v>108</v>
      </c>
      <c r="F241" s="34" t="n">
        <f aca="false">+VLOOKUP(A241,FilialesAgenciasAcaSaludRegione!$B$1:$B$1048575,1,0)</f>
        <v>650719</v>
      </c>
    </row>
    <row collapsed="false" customFormat="false" customHeight="false" hidden="false" ht="15" outlineLevel="0" r="242">
      <c r="A242" s="62" t="n">
        <v>650720</v>
      </c>
      <c r="B242" s="62"/>
      <c r="C242" s="62"/>
      <c r="D242" s="62" t="s">
        <v>762</v>
      </c>
      <c r="E242" s="62" t="n">
        <v>309</v>
      </c>
      <c r="F242" s="34" t="n">
        <f aca="false">+VLOOKUP(A242,FilialesAgenciasAcaSaludRegione!$B$1:$B$1048575,1,0)</f>
        <v>650720</v>
      </c>
    </row>
    <row collapsed="false" customFormat="false" customHeight="false" hidden="false" ht="15" outlineLevel="0" r="243">
      <c r="A243" s="62" t="n">
        <v>650721</v>
      </c>
      <c r="B243" s="62"/>
      <c r="C243" s="62"/>
      <c r="D243" s="62" t="s">
        <v>3668</v>
      </c>
      <c r="E243" s="62" t="n">
        <v>100</v>
      </c>
      <c r="F243" s="34" t="n">
        <f aca="false">+VLOOKUP(A243,FilialesAgenciasAcaSaludRegione!$B$1:$B$1048575,1,0)</f>
        <v>650721</v>
      </c>
    </row>
    <row collapsed="false" customFormat="false" customHeight="false" hidden="false" ht="15" outlineLevel="0" r="244">
      <c r="A244" s="62" t="n">
        <v>650723</v>
      </c>
      <c r="B244" s="62"/>
      <c r="C244" s="62"/>
      <c r="D244" s="62" t="s">
        <v>3283</v>
      </c>
      <c r="E244" s="62" t="n">
        <v>8</v>
      </c>
      <c r="F244" s="34" t="n">
        <f aca="false">+VLOOKUP(A244,FilialesAgenciasAcaSaludRegione!$B$1:$B$1048575,1,0)</f>
        <v>650723</v>
      </c>
    </row>
    <row collapsed="false" customFormat="false" customHeight="false" hidden="false" ht="15" outlineLevel="0" r="245">
      <c r="A245" s="62" t="n">
        <v>650725</v>
      </c>
      <c r="B245" s="62"/>
      <c r="C245" s="62"/>
      <c r="D245" s="62" t="s">
        <v>604</v>
      </c>
      <c r="E245" s="62" t="n">
        <v>40</v>
      </c>
      <c r="F245" s="34" t="n">
        <f aca="false">+VLOOKUP(A245,FilialesAgenciasAcaSaludRegione!$B$1:$B$1048575,1,0)</f>
        <v>650725</v>
      </c>
    </row>
    <row collapsed="false" customFormat="false" customHeight="false" hidden="false" ht="15" outlineLevel="0" r="246">
      <c r="A246" s="62" t="n">
        <v>650727</v>
      </c>
      <c r="B246" s="62"/>
      <c r="C246" s="62"/>
      <c r="D246" s="62" t="s">
        <v>700</v>
      </c>
      <c r="E246" s="62" t="n">
        <v>126</v>
      </c>
      <c r="F246" s="34" t="n">
        <f aca="false">+VLOOKUP(A246,FilialesAgenciasAcaSaludRegione!$B$1:$B$1048575,1,0)</f>
        <v>650727</v>
      </c>
    </row>
    <row collapsed="false" customFormat="false" customHeight="false" hidden="false" ht="15" outlineLevel="0" r="247">
      <c r="A247" s="62" t="n">
        <v>650729</v>
      </c>
      <c r="B247" s="62"/>
      <c r="C247" s="62"/>
      <c r="D247" s="62" t="s">
        <v>533</v>
      </c>
      <c r="E247" s="62" t="n">
        <v>11</v>
      </c>
      <c r="F247" s="34" t="n">
        <f aca="false">+VLOOKUP(A247,FilialesAgenciasAcaSaludRegione!$B$1:$B$1048575,1,0)</f>
        <v>650729</v>
      </c>
    </row>
    <row collapsed="false" customFormat="false" customHeight="false" hidden="false" ht="15" outlineLevel="0" r="248">
      <c r="A248" s="62" t="n">
        <v>650730</v>
      </c>
      <c r="B248" s="62"/>
      <c r="C248" s="62"/>
      <c r="D248" s="62" t="s">
        <v>790</v>
      </c>
      <c r="E248" s="62" t="n">
        <v>503</v>
      </c>
      <c r="F248" s="34" t="n">
        <f aca="false">+VLOOKUP(A248,FilialesAgenciasAcaSaludRegione!$B$1:$B$1048575,1,0)</f>
        <v>650730</v>
      </c>
    </row>
    <row collapsed="false" customFormat="false" customHeight="false" hidden="false" ht="15" outlineLevel="0" r="249">
      <c r="A249" s="62" t="n">
        <v>650731</v>
      </c>
      <c r="B249" s="62"/>
      <c r="C249" s="62"/>
      <c r="D249" s="62" t="s">
        <v>562</v>
      </c>
      <c r="E249" s="62" t="n">
        <v>24</v>
      </c>
      <c r="F249" s="34" t="n">
        <f aca="false">+VLOOKUP(A249,FilialesAgenciasAcaSaludRegione!$B$1:$B$1048575,1,0)</f>
        <v>650731</v>
      </c>
    </row>
    <row collapsed="false" customFormat="false" customHeight="false" hidden="false" ht="15" outlineLevel="0" r="250">
      <c r="A250" s="62" t="n">
        <v>650733</v>
      </c>
      <c r="B250" s="62"/>
      <c r="C250" s="62"/>
      <c r="D250" s="62" t="s">
        <v>743</v>
      </c>
      <c r="E250" s="62" t="n">
        <v>212</v>
      </c>
      <c r="F250" s="34" t="n">
        <f aca="false">+VLOOKUP(A250,FilialesAgenciasAcaSaludRegione!$B$1:$B$1048575,1,0)</f>
        <v>650733</v>
      </c>
    </row>
    <row collapsed="false" customFormat="false" customHeight="false" hidden="false" ht="15" outlineLevel="0" r="251">
      <c r="A251" s="62" t="n">
        <v>650737</v>
      </c>
      <c r="B251" s="62"/>
      <c r="C251" s="62"/>
      <c r="D251" s="62" t="s">
        <v>586</v>
      </c>
      <c r="E251" s="62" t="n">
        <v>31</v>
      </c>
      <c r="F251" s="34" t="n">
        <f aca="false">+VLOOKUP(A251,FilialesAgenciasAcaSaludRegione!$B$1:$B$1048575,1,0)</f>
        <v>650737</v>
      </c>
    </row>
    <row collapsed="false" customFormat="false" customHeight="false" hidden="false" ht="15" outlineLevel="0" r="252">
      <c r="A252" s="62" t="n">
        <v>650738</v>
      </c>
      <c r="B252" s="62"/>
      <c r="C252" s="62"/>
      <c r="D252" s="62" t="s">
        <v>605</v>
      </c>
      <c r="E252" s="62" t="n">
        <v>45</v>
      </c>
      <c r="F252" s="34" t="n">
        <f aca="false">+VLOOKUP(A252,FilialesAgenciasAcaSaludRegione!$B$1:$B$1048575,1,0)</f>
        <v>650738</v>
      </c>
    </row>
    <row collapsed="false" customFormat="false" customHeight="false" hidden="false" ht="15" outlineLevel="0" r="253">
      <c r="A253" s="62" t="n">
        <v>650739</v>
      </c>
      <c r="B253" s="62"/>
      <c r="C253" s="62"/>
      <c r="D253" s="62" t="s">
        <v>645</v>
      </c>
      <c r="E253" s="62" t="n">
        <v>92</v>
      </c>
      <c r="F253" s="34" t="n">
        <f aca="false">+VLOOKUP(A253,FilialesAgenciasAcaSaludRegione!$B$1:$B$1048575,1,0)</f>
        <v>650739</v>
      </c>
    </row>
    <row collapsed="false" customFormat="false" customHeight="false" hidden="false" ht="15" outlineLevel="0" r="254">
      <c r="A254" s="62" t="n">
        <v>650742</v>
      </c>
      <c r="B254" s="62"/>
      <c r="C254" s="62"/>
      <c r="D254" s="62" t="s">
        <v>651</v>
      </c>
      <c r="E254" s="62" t="n">
        <v>68</v>
      </c>
      <c r="F254" s="34" t="n">
        <f aca="false">+VLOOKUP(A254,FilialesAgenciasAcaSaludRegione!$B$1:$B$1048575,1,0)</f>
        <v>650742</v>
      </c>
    </row>
    <row collapsed="false" customFormat="false" customHeight="false" hidden="false" ht="15" outlineLevel="0" r="255">
      <c r="A255" s="62" t="n">
        <v>650743</v>
      </c>
      <c r="B255" s="62"/>
      <c r="C255" s="62"/>
      <c r="D255" s="62" t="s">
        <v>821</v>
      </c>
      <c r="E255" s="62" t="n">
        <v>1118</v>
      </c>
      <c r="F255" s="34" t="n">
        <f aca="false">+VLOOKUP(A255,FilialesAgenciasAcaSaludRegione!$B$1:$B$1048575,1,0)</f>
        <v>650743</v>
      </c>
    </row>
    <row collapsed="false" customFormat="false" customHeight="false" hidden="false" ht="15" outlineLevel="0" r="256">
      <c r="A256" s="62" t="n">
        <v>650744</v>
      </c>
      <c r="B256" s="62"/>
      <c r="C256" s="62"/>
      <c r="D256" s="62" t="s">
        <v>791</v>
      </c>
      <c r="E256" s="62" t="n">
        <v>522</v>
      </c>
      <c r="F256" s="34" t="n">
        <f aca="false">+VLOOKUP(A256,FilialesAgenciasAcaSaludRegione!$B$1:$B$1048575,1,0)</f>
        <v>650744</v>
      </c>
    </row>
    <row collapsed="false" customFormat="false" customHeight="false" hidden="false" ht="15" outlineLevel="0" r="257">
      <c r="A257" s="62" t="n">
        <v>650747</v>
      </c>
      <c r="B257" s="62"/>
      <c r="C257" s="62"/>
      <c r="D257" s="62" t="s">
        <v>590</v>
      </c>
      <c r="E257" s="62" t="n">
        <v>39</v>
      </c>
      <c r="F257" s="34" t="n">
        <f aca="false">+VLOOKUP(A257,FilialesAgenciasAcaSaludRegione!$B$1:$B$1048575,1,0)</f>
        <v>650747</v>
      </c>
    </row>
    <row collapsed="false" customFormat="false" customHeight="false" hidden="false" ht="15" outlineLevel="0" r="258">
      <c r="A258" s="62" t="n">
        <v>650748</v>
      </c>
      <c r="B258" s="62"/>
      <c r="C258" s="62"/>
      <c r="D258" s="62" t="s">
        <v>491</v>
      </c>
      <c r="E258" s="62" t="n">
        <v>1</v>
      </c>
      <c r="F258" s="34" t="n">
        <f aca="false">+VLOOKUP(A258,FilialesAgenciasAcaSaludRegione!$B$1:$B$1048575,1,0)</f>
        <v>650748</v>
      </c>
    </row>
    <row collapsed="false" customFormat="false" customHeight="false" hidden="false" ht="15" outlineLevel="0" r="259">
      <c r="A259" s="62" t="n">
        <v>650753</v>
      </c>
      <c r="B259" s="62"/>
      <c r="C259" s="62"/>
      <c r="D259" s="62" t="s">
        <v>720</v>
      </c>
      <c r="E259" s="62" t="n">
        <v>158</v>
      </c>
      <c r="F259" s="34" t="n">
        <f aca="false">+VLOOKUP(A259,FilialesAgenciasAcaSaludRegione!$B$1:$B$1048575,1,0)</f>
        <v>650753</v>
      </c>
    </row>
    <row collapsed="false" customFormat="false" customHeight="false" hidden="false" ht="15" outlineLevel="0" r="260">
      <c r="A260" s="62" t="n">
        <v>650757</v>
      </c>
      <c r="B260" s="62"/>
      <c r="C260" s="62"/>
      <c r="D260" s="62" t="s">
        <v>826</v>
      </c>
      <c r="E260" s="62" t="n">
        <v>1386</v>
      </c>
      <c r="F260" s="34" t="n">
        <f aca="false">+VLOOKUP(A260,FilialesAgenciasAcaSaludRegione!$B$1:$B$1048575,1,0)</f>
        <v>650757</v>
      </c>
    </row>
    <row collapsed="false" customFormat="false" customHeight="false" hidden="false" ht="15" outlineLevel="0" r="261">
      <c r="A261" s="62" t="n">
        <v>650758</v>
      </c>
      <c r="B261" s="62"/>
      <c r="C261" s="62"/>
      <c r="D261" s="62" t="s">
        <v>689</v>
      </c>
      <c r="E261" s="62" t="n">
        <v>104</v>
      </c>
      <c r="F261" s="34" t="n">
        <f aca="false">+VLOOKUP(A261,FilialesAgenciasAcaSaludRegione!$B$1:$B$1048575,1,0)</f>
        <v>650758</v>
      </c>
    </row>
    <row collapsed="false" customFormat="false" customHeight="false" hidden="false" ht="15" outlineLevel="0" r="262">
      <c r="A262" s="62" t="n">
        <v>650759</v>
      </c>
      <c r="B262" s="62"/>
      <c r="C262" s="62"/>
      <c r="D262" s="62" t="s">
        <v>656</v>
      </c>
      <c r="E262" s="62" t="n">
        <v>81</v>
      </c>
      <c r="F262" s="34" t="n">
        <f aca="false">+VLOOKUP(A262,FilialesAgenciasAcaSaludRegione!$B$1:$B$1048575,1,0)</f>
        <v>650759</v>
      </c>
    </row>
    <row collapsed="false" customFormat="false" customHeight="false" hidden="false" ht="15" outlineLevel="0" r="263">
      <c r="A263" s="62" t="n">
        <v>650761</v>
      </c>
      <c r="B263" s="62"/>
      <c r="C263" s="62"/>
      <c r="D263" s="62" t="s">
        <v>740</v>
      </c>
      <c r="E263" s="62" t="n">
        <v>194</v>
      </c>
      <c r="F263" s="34" t="n">
        <f aca="false">+VLOOKUP(A263,FilialesAgenciasAcaSaludRegione!$B$1:$B$1048575,1,0)</f>
        <v>650761</v>
      </c>
    </row>
    <row collapsed="false" customFormat="false" customHeight="false" hidden="false" ht="15" outlineLevel="0" r="264">
      <c r="A264" s="62" t="n">
        <v>650762</v>
      </c>
      <c r="B264" s="62"/>
      <c r="C264" s="62"/>
      <c r="D264" s="62" t="s">
        <v>636</v>
      </c>
      <c r="E264" s="62" t="n">
        <v>70</v>
      </c>
      <c r="F264" s="34" t="n">
        <f aca="false">+VLOOKUP(A264,FilialesAgenciasAcaSaludRegione!$B$1:$B$1048575,1,0)</f>
        <v>650762</v>
      </c>
    </row>
    <row collapsed="false" customFormat="false" customHeight="false" hidden="false" ht="15" outlineLevel="0" r="265">
      <c r="A265" s="62" t="n">
        <v>650766</v>
      </c>
      <c r="B265" s="62"/>
      <c r="C265" s="62"/>
      <c r="D265" s="62" t="s">
        <v>757</v>
      </c>
      <c r="E265" s="62" t="n">
        <v>251</v>
      </c>
      <c r="F265" s="34" t="n">
        <f aca="false">+VLOOKUP(A265,FilialesAgenciasAcaSaludRegione!$B$1:$B$1048575,1,0)</f>
        <v>650766</v>
      </c>
    </row>
    <row collapsed="false" customFormat="false" customHeight="false" hidden="false" ht="15" outlineLevel="0" r="266">
      <c r="A266" s="62" t="n">
        <v>650768</v>
      </c>
      <c r="B266" s="62"/>
      <c r="C266" s="62"/>
      <c r="D266" s="62" t="s">
        <v>669</v>
      </c>
      <c r="E266" s="62" t="n">
        <v>92</v>
      </c>
      <c r="F266" s="34" t="n">
        <f aca="false">+VLOOKUP(A266,FilialesAgenciasAcaSaludRegione!$B$1:$B$1048575,1,0)</f>
        <v>650768</v>
      </c>
    </row>
    <row collapsed="false" customFormat="false" customHeight="false" hidden="false" ht="15" outlineLevel="0" r="267">
      <c r="A267" s="62" t="n">
        <v>650770</v>
      </c>
      <c r="B267" s="62"/>
      <c r="C267" s="62"/>
      <c r="D267" s="62" t="s">
        <v>733</v>
      </c>
      <c r="E267" s="62" t="n">
        <v>172</v>
      </c>
      <c r="F267" s="34" t="n">
        <f aca="false">+VLOOKUP(A267,FilialesAgenciasAcaSaludRegione!$B$1:$B$1048575,1,0)</f>
        <v>650770</v>
      </c>
    </row>
    <row collapsed="false" customFormat="false" customHeight="false" hidden="false" ht="15" outlineLevel="0" r="268">
      <c r="A268" s="62" t="n">
        <v>650771</v>
      </c>
      <c r="B268" s="62"/>
      <c r="C268" s="62"/>
      <c r="D268" s="62" t="s">
        <v>829</v>
      </c>
      <c r="E268" s="62" t="n">
        <v>1373</v>
      </c>
      <c r="F268" s="34" t="n">
        <f aca="false">+VLOOKUP(A268,FilialesAgenciasAcaSaludRegione!$B$1:$B$1048575,1,0)</f>
        <v>650771</v>
      </c>
    </row>
    <row collapsed="false" customFormat="false" customHeight="false" hidden="false" ht="15" outlineLevel="0" r="269">
      <c r="A269" s="62" t="n">
        <v>650772</v>
      </c>
      <c r="B269" s="62"/>
      <c r="C269" s="62"/>
      <c r="D269" s="62" t="s">
        <v>559</v>
      </c>
      <c r="E269" s="62" t="n">
        <v>21</v>
      </c>
      <c r="F269" s="34" t="n">
        <f aca="false">+VLOOKUP(A269,FilialesAgenciasAcaSaludRegione!$B$1:$B$1048575,1,0)</f>
        <v>650772</v>
      </c>
    </row>
    <row collapsed="false" customFormat="false" customHeight="false" hidden="false" ht="15" outlineLevel="0" r="270">
      <c r="A270" s="62" t="n">
        <v>650773</v>
      </c>
      <c r="B270" s="62"/>
      <c r="C270" s="62"/>
      <c r="D270" s="62" t="s">
        <v>3507</v>
      </c>
      <c r="E270" s="62" t="n">
        <v>281</v>
      </c>
      <c r="F270" s="34" t="n">
        <f aca="false">+VLOOKUP(A270,FilialesAgenciasAcaSaludRegione!$B$1:$B$1048575,1,0)</f>
        <v>650773</v>
      </c>
    </row>
    <row collapsed="false" customFormat="false" customHeight="false" hidden="false" ht="15" outlineLevel="0" r="271">
      <c r="A271" s="62" t="n">
        <v>650774</v>
      </c>
      <c r="B271" s="62"/>
      <c r="C271" s="62"/>
      <c r="D271" s="62" t="s">
        <v>510</v>
      </c>
      <c r="E271" s="62" t="n">
        <v>4</v>
      </c>
      <c r="F271" s="34" t="n">
        <f aca="false">+VLOOKUP(A271,FilialesAgenciasAcaSaludRegione!$B$1:$B$1048575,1,0)</f>
        <v>650774</v>
      </c>
    </row>
    <row collapsed="false" customFormat="false" customHeight="false" hidden="false" ht="15" outlineLevel="0" r="272">
      <c r="A272" s="62" t="n">
        <v>650780</v>
      </c>
      <c r="B272" s="62"/>
      <c r="C272" s="62"/>
      <c r="D272" s="62" t="s">
        <v>696</v>
      </c>
      <c r="E272" s="62" t="n">
        <v>117</v>
      </c>
      <c r="F272" s="34" t="n">
        <f aca="false">+VLOOKUP(A272,FilialesAgenciasAcaSaludRegione!$B$1:$B$1048575,1,0)</f>
        <v>650780</v>
      </c>
    </row>
    <row collapsed="false" customFormat="false" customHeight="false" hidden="false" ht="15" outlineLevel="0" r="273">
      <c r="A273" s="62" t="n">
        <v>650781</v>
      </c>
      <c r="B273" s="62"/>
      <c r="C273" s="62"/>
      <c r="D273" s="62" t="s">
        <v>801</v>
      </c>
      <c r="E273" s="62" t="n">
        <v>556</v>
      </c>
      <c r="F273" s="34" t="n">
        <f aca="false">+VLOOKUP(A273,FilialesAgenciasAcaSaludRegione!$B$1:$B$1048575,1,0)</f>
        <v>650781</v>
      </c>
    </row>
    <row collapsed="false" customFormat="false" customHeight="false" hidden="false" ht="15" outlineLevel="0" r="274">
      <c r="A274" s="62" t="n">
        <v>650783</v>
      </c>
      <c r="B274" s="62"/>
      <c r="C274" s="62"/>
      <c r="D274" s="62" t="s">
        <v>836</v>
      </c>
      <c r="E274" s="62" t="n">
        <v>1886</v>
      </c>
      <c r="F274" s="34" t="n">
        <f aca="false">+VLOOKUP(A274,FilialesAgenciasAcaSaludRegione!$B$1:$B$1048575,1,0)</f>
        <v>650783</v>
      </c>
    </row>
    <row collapsed="false" customFormat="false" customHeight="false" hidden="false" ht="15" outlineLevel="0" r="275">
      <c r="A275" s="62" t="n">
        <v>650784</v>
      </c>
      <c r="B275" s="62"/>
      <c r="C275" s="62"/>
      <c r="D275" s="62" t="s">
        <v>780</v>
      </c>
      <c r="E275" s="62" t="n">
        <v>419</v>
      </c>
      <c r="F275" s="34" t="n">
        <f aca="false">+VLOOKUP(A275,FilialesAgenciasAcaSaludRegione!$B$1:$B$1048575,1,0)</f>
        <v>650784</v>
      </c>
    </row>
    <row collapsed="false" customFormat="false" customHeight="false" hidden="false" ht="15" outlineLevel="0" r="276">
      <c r="A276" s="62" t="n">
        <v>650786</v>
      </c>
      <c r="B276" s="62"/>
      <c r="C276" s="62"/>
      <c r="D276" s="62" t="s">
        <v>661</v>
      </c>
      <c r="E276" s="62" t="n">
        <v>86</v>
      </c>
      <c r="F276" s="34" t="n">
        <f aca="false">+VLOOKUP(A276,FilialesAgenciasAcaSaludRegione!$B$1:$B$1048575,1,0)</f>
        <v>650786</v>
      </c>
    </row>
    <row collapsed="false" customFormat="false" customHeight="false" hidden="false" ht="15" outlineLevel="0" r="277">
      <c r="A277" s="62" t="n">
        <v>650787</v>
      </c>
      <c r="B277" s="62"/>
      <c r="C277" s="62"/>
      <c r="D277" s="62" t="s">
        <v>654</v>
      </c>
      <c r="E277" s="62" t="n">
        <v>75</v>
      </c>
      <c r="F277" s="34" t="n">
        <f aca="false">+VLOOKUP(A277,FilialesAgenciasAcaSaludRegione!$B$1:$B$1048575,1,0)</f>
        <v>650787</v>
      </c>
    </row>
    <row collapsed="false" customFormat="false" customHeight="false" hidden="false" ht="15" outlineLevel="0" r="278">
      <c r="A278" s="62" t="n">
        <v>650790</v>
      </c>
      <c r="B278" s="62"/>
      <c r="C278" s="62"/>
      <c r="D278" s="62" t="s">
        <v>676</v>
      </c>
      <c r="E278" s="62" t="n">
        <v>94</v>
      </c>
      <c r="F278" s="34" t="n">
        <f aca="false">+VLOOKUP(A278,FilialesAgenciasAcaSaludRegione!$B$1:$B$1048575,1,0)</f>
        <v>650790</v>
      </c>
    </row>
    <row collapsed="false" customFormat="false" customHeight="false" hidden="false" ht="15" outlineLevel="0" r="279">
      <c r="A279" s="62" t="n">
        <v>650791</v>
      </c>
      <c r="B279" s="62"/>
      <c r="C279" s="62"/>
      <c r="D279" s="62" t="s">
        <v>713</v>
      </c>
      <c r="E279" s="62" t="n">
        <v>155</v>
      </c>
      <c r="F279" s="34" t="n">
        <f aca="false">+VLOOKUP(A279,FilialesAgenciasAcaSaludRegione!$B$1:$B$1048575,1,0)</f>
        <v>650791</v>
      </c>
    </row>
    <row collapsed="false" customFormat="false" customHeight="false" hidden="false" ht="15" outlineLevel="0" r="280">
      <c r="A280" s="62" t="n">
        <v>650792</v>
      </c>
      <c r="B280" s="62"/>
      <c r="C280" s="62"/>
      <c r="D280" s="62" t="s">
        <v>672</v>
      </c>
      <c r="E280" s="62" t="n">
        <v>96</v>
      </c>
      <c r="F280" s="34" t="n">
        <f aca="false">+VLOOKUP(A280,FilialesAgenciasAcaSaludRegione!$B$1:$B$1048575,1,0)</f>
        <v>650792</v>
      </c>
    </row>
    <row collapsed="false" customFormat="false" customHeight="false" hidden="false" ht="15" outlineLevel="0" r="281">
      <c r="A281" s="62" t="n">
        <v>650794</v>
      </c>
      <c r="B281" s="62"/>
      <c r="C281" s="62"/>
      <c r="D281" s="62" t="s">
        <v>3587</v>
      </c>
      <c r="E281" s="62" t="n">
        <v>123</v>
      </c>
      <c r="F281" s="34" t="n">
        <f aca="false">+VLOOKUP(A281,FilialesAgenciasAcaSaludRegione!$B$1:$B$1048575,1,0)</f>
        <v>650794</v>
      </c>
    </row>
    <row collapsed="false" customFormat="false" customHeight="false" hidden="false" ht="15" outlineLevel="0" r="282">
      <c r="A282" s="62" t="n">
        <v>650795</v>
      </c>
      <c r="B282" s="62"/>
      <c r="C282" s="62"/>
      <c r="D282" s="62" t="s">
        <v>727</v>
      </c>
      <c r="E282" s="62" t="n">
        <v>173</v>
      </c>
      <c r="F282" s="34" t="n">
        <f aca="false">+VLOOKUP(A282,FilialesAgenciasAcaSaludRegione!$B$1:$B$1048575,1,0)</f>
        <v>650795</v>
      </c>
    </row>
    <row collapsed="false" customFormat="false" customHeight="false" hidden="false" ht="15" outlineLevel="0" r="283">
      <c r="A283" s="62" t="n">
        <v>650796</v>
      </c>
      <c r="B283" s="62"/>
      <c r="C283" s="62"/>
      <c r="D283" s="62" t="s">
        <v>515</v>
      </c>
      <c r="E283" s="62" t="n">
        <v>2</v>
      </c>
      <c r="F283" s="34" t="n">
        <f aca="false">+VLOOKUP(A283,FilialesAgenciasAcaSaludRegione!$B$1:$B$1048575,1,0)</f>
        <v>650796</v>
      </c>
    </row>
    <row collapsed="false" customFormat="false" customHeight="false" hidden="false" ht="15" outlineLevel="0" r="284">
      <c r="A284" s="62" t="n">
        <v>650797</v>
      </c>
      <c r="B284" s="62"/>
      <c r="C284" s="62"/>
      <c r="D284" s="62" t="s">
        <v>3443</v>
      </c>
      <c r="E284" s="62" t="n">
        <v>69</v>
      </c>
      <c r="F284" s="34" t="n">
        <f aca="false">+VLOOKUP(A284,FilialesAgenciasAcaSaludRegione!$B$1:$B$1048575,1,0)</f>
        <v>650797</v>
      </c>
    </row>
    <row collapsed="false" customFormat="false" customHeight="false" hidden="false" ht="15" outlineLevel="0" r="285">
      <c r="A285" s="62" t="n">
        <v>650798</v>
      </c>
      <c r="B285" s="62"/>
      <c r="C285" s="62"/>
      <c r="D285" s="62" t="s">
        <v>610</v>
      </c>
      <c r="E285" s="62" t="n">
        <v>46</v>
      </c>
      <c r="F285" s="34" t="n">
        <f aca="false">+VLOOKUP(A285,FilialesAgenciasAcaSaludRegione!$B$1:$B$1048575,1,0)</f>
        <v>650798</v>
      </c>
    </row>
    <row collapsed="false" customFormat="false" customHeight="false" hidden="false" ht="15" outlineLevel="0" r="286">
      <c r="A286" s="62" t="n">
        <v>650800</v>
      </c>
      <c r="B286" s="62"/>
      <c r="C286" s="62"/>
      <c r="D286" s="62" t="s">
        <v>736</v>
      </c>
      <c r="E286" s="62" t="n">
        <v>188</v>
      </c>
      <c r="F286" s="34" t="n">
        <f aca="false">+VLOOKUP(A286,FilialesAgenciasAcaSaludRegione!$B$1:$B$1048575,1,0)</f>
        <v>650800</v>
      </c>
    </row>
    <row collapsed="false" customFormat="false" customHeight="false" hidden="false" ht="15" outlineLevel="0" r="287">
      <c r="A287" s="62" t="n">
        <v>650801</v>
      </c>
      <c r="B287" s="62"/>
      <c r="C287" s="62"/>
      <c r="D287" s="62" t="s">
        <v>679</v>
      </c>
      <c r="E287" s="62" t="n">
        <v>107</v>
      </c>
      <c r="F287" s="34" t="n">
        <f aca="false">+VLOOKUP(A287,FilialesAgenciasAcaSaludRegione!$B$1:$B$1048575,1,0)</f>
        <v>650801</v>
      </c>
    </row>
    <row collapsed="false" customFormat="false" customHeight="false" hidden="false" ht="15" outlineLevel="0" r="288">
      <c r="A288" s="62" t="n">
        <v>650803</v>
      </c>
      <c r="B288" s="62"/>
      <c r="C288" s="62"/>
      <c r="D288" s="62" t="s">
        <v>555</v>
      </c>
      <c r="E288" s="62" t="n">
        <v>22</v>
      </c>
      <c r="F288" s="34" t="n">
        <f aca="false">+VLOOKUP(A288,FilialesAgenciasAcaSaludRegione!$B$1:$B$1048575,1,0)</f>
        <v>650803</v>
      </c>
    </row>
    <row collapsed="false" customFormat="false" customHeight="false" hidden="false" ht="15" outlineLevel="0" r="289">
      <c r="A289" s="62" t="n">
        <v>650804</v>
      </c>
      <c r="B289" s="62"/>
      <c r="C289" s="62"/>
      <c r="D289" s="62" t="s">
        <v>631</v>
      </c>
      <c r="E289" s="62" t="n">
        <v>67</v>
      </c>
      <c r="F289" s="34" t="n">
        <f aca="false">+VLOOKUP(A289,FilialesAgenciasAcaSaludRegione!$B$1:$B$1048575,1,0)</f>
        <v>650804</v>
      </c>
    </row>
    <row collapsed="false" customFormat="false" customHeight="false" hidden="false" ht="15" outlineLevel="0" r="290">
      <c r="A290" s="62" t="n">
        <v>650806</v>
      </c>
      <c r="B290" s="62"/>
      <c r="C290" s="62"/>
      <c r="D290" s="62" t="s">
        <v>825</v>
      </c>
      <c r="E290" s="62" t="n">
        <v>1274</v>
      </c>
      <c r="F290" s="34" t="n">
        <f aca="false">+VLOOKUP(A290,FilialesAgenciasAcaSaludRegione!$B$1:$B$1048575,1,0)</f>
        <v>650806</v>
      </c>
    </row>
    <row collapsed="false" customFormat="false" customHeight="false" hidden="false" ht="15" outlineLevel="0" r="291">
      <c r="A291" s="62" t="n">
        <v>650809</v>
      </c>
      <c r="B291" s="62"/>
      <c r="C291" s="62"/>
      <c r="D291" s="62" t="s">
        <v>816</v>
      </c>
      <c r="E291" s="62" t="n">
        <v>939</v>
      </c>
      <c r="F291" s="34" t="n">
        <f aca="false">+VLOOKUP(A291,FilialesAgenciasAcaSaludRegione!$B$1:$B$1048575,1,0)</f>
        <v>650809</v>
      </c>
    </row>
    <row collapsed="false" customFormat="false" customHeight="false" hidden="false" ht="15" outlineLevel="0" r="292">
      <c r="A292" s="62" t="n">
        <v>650810</v>
      </c>
      <c r="B292" s="62"/>
      <c r="C292" s="62"/>
      <c r="D292" s="62" t="s">
        <v>613</v>
      </c>
      <c r="E292" s="62" t="n">
        <v>46</v>
      </c>
      <c r="F292" s="34" t="n">
        <f aca="false">+VLOOKUP(A292,FilialesAgenciasAcaSaludRegione!$B$1:$B$1048575,1,0)</f>
        <v>650810</v>
      </c>
    </row>
    <row collapsed="false" customFormat="false" customHeight="false" hidden="false" ht="15" outlineLevel="0" r="293">
      <c r="A293" s="62" t="n">
        <v>650811</v>
      </c>
      <c r="B293" s="62"/>
      <c r="C293" s="62"/>
      <c r="D293" s="62" t="s">
        <v>709</v>
      </c>
      <c r="E293" s="62" t="n">
        <v>147</v>
      </c>
      <c r="F293" s="34" t="n">
        <f aca="false">+VLOOKUP(A293,FilialesAgenciasAcaSaludRegione!$B$1:$B$1048575,1,0)</f>
        <v>650811</v>
      </c>
    </row>
    <row collapsed="false" customFormat="false" customHeight="false" hidden="false" ht="15" outlineLevel="0" r="294">
      <c r="A294" s="62" t="n">
        <v>650812</v>
      </c>
      <c r="B294" s="62"/>
      <c r="C294" s="62"/>
      <c r="D294" s="62" t="s">
        <v>579</v>
      </c>
      <c r="E294" s="62" t="n">
        <v>36</v>
      </c>
      <c r="F294" s="34" t="n">
        <f aca="false">+VLOOKUP(A294,FilialesAgenciasAcaSaludRegione!$B$1:$B$1048575,1,0)</f>
        <v>650812</v>
      </c>
    </row>
    <row collapsed="false" customFormat="false" customHeight="false" hidden="false" ht="15" outlineLevel="0" r="295">
      <c r="A295" s="62" t="n">
        <v>650813</v>
      </c>
      <c r="B295" s="62"/>
      <c r="C295" s="62"/>
      <c r="D295" s="62" t="s">
        <v>644</v>
      </c>
      <c r="E295" s="62" t="n">
        <v>75</v>
      </c>
      <c r="F295" s="34" t="n">
        <f aca="false">+VLOOKUP(A295,FilialesAgenciasAcaSaludRegione!$B$1:$B$1048575,1,0)</f>
        <v>650813</v>
      </c>
    </row>
    <row collapsed="false" customFormat="false" customHeight="false" hidden="false" ht="15" outlineLevel="0" r="296">
      <c r="A296" s="62" t="n">
        <v>650814</v>
      </c>
      <c r="B296" s="62"/>
      <c r="C296" s="62"/>
      <c r="D296" s="62" t="s">
        <v>3764</v>
      </c>
      <c r="E296" s="62" t="n">
        <v>76</v>
      </c>
      <c r="F296" s="34" t="n">
        <f aca="false">+VLOOKUP(A296,FilialesAgenciasAcaSaludRegione!$B$1:$B$1048575,1,0)</f>
        <v>650814</v>
      </c>
    </row>
    <row collapsed="false" customFormat="false" customHeight="false" hidden="false" ht="15" outlineLevel="0" r="297">
      <c r="A297" s="62" t="n">
        <v>650815</v>
      </c>
      <c r="B297" s="62"/>
      <c r="C297" s="62"/>
      <c r="D297" s="62" t="s">
        <v>670</v>
      </c>
      <c r="E297" s="62" t="n">
        <v>110</v>
      </c>
      <c r="F297" s="34" t="n">
        <f aca="false">+VLOOKUP(A297,FilialesAgenciasAcaSaludRegione!$B$1:$B$1048575,1,0)</f>
        <v>650815</v>
      </c>
    </row>
    <row collapsed="false" customFormat="false" customHeight="false" hidden="false" ht="15" outlineLevel="0" r="298">
      <c r="A298" s="62" t="n">
        <v>650816</v>
      </c>
      <c r="B298" s="62"/>
      <c r="C298" s="62"/>
      <c r="D298" s="62" t="s">
        <v>744</v>
      </c>
      <c r="E298" s="62" t="n">
        <v>214</v>
      </c>
      <c r="F298" s="34" t="n">
        <f aca="false">+VLOOKUP(A298,FilialesAgenciasAcaSaludRegione!$B$1:$B$1048575,1,0)</f>
        <v>650816</v>
      </c>
    </row>
    <row collapsed="false" customFormat="false" customHeight="false" hidden="false" ht="15" outlineLevel="0" r="299">
      <c r="A299" s="62" t="n">
        <v>650817</v>
      </c>
      <c r="B299" s="62"/>
      <c r="C299" s="62"/>
      <c r="D299" s="62" t="s">
        <v>623</v>
      </c>
      <c r="E299" s="62" t="n">
        <v>51</v>
      </c>
      <c r="F299" s="34" t="n">
        <f aca="false">+VLOOKUP(A299,FilialesAgenciasAcaSaludRegione!$B$1:$B$1048575,1,0)</f>
        <v>650817</v>
      </c>
    </row>
    <row collapsed="false" customFormat="false" customHeight="false" hidden="false" ht="15" outlineLevel="0" r="300">
      <c r="A300" s="62" t="n">
        <v>650819</v>
      </c>
      <c r="B300" s="62"/>
      <c r="C300" s="62"/>
      <c r="D300" s="62" t="s">
        <v>760</v>
      </c>
      <c r="E300" s="62" t="n">
        <v>318</v>
      </c>
      <c r="F300" s="34" t="n">
        <f aca="false">+VLOOKUP(A300,FilialesAgenciasAcaSaludRegione!$B$1:$B$1048575,1,0)</f>
        <v>650819</v>
      </c>
    </row>
    <row collapsed="false" customFormat="false" customHeight="false" hidden="false" ht="15" outlineLevel="0" r="301">
      <c r="A301" s="62" t="n">
        <v>650820</v>
      </c>
      <c r="B301" s="62"/>
      <c r="C301" s="62"/>
      <c r="D301" s="62" t="s">
        <v>691</v>
      </c>
      <c r="E301" s="62" t="n">
        <v>114</v>
      </c>
      <c r="F301" s="34" t="n">
        <f aca="false">+VLOOKUP(A301,FilialesAgenciasAcaSaludRegione!$B$1:$B$1048575,1,0)</f>
        <v>650820</v>
      </c>
    </row>
    <row collapsed="false" customFormat="false" customHeight="false" hidden="false" ht="15" outlineLevel="0" r="302">
      <c r="A302" s="62" t="n">
        <v>650821</v>
      </c>
      <c r="B302" s="62"/>
      <c r="C302" s="62"/>
      <c r="D302" s="62" t="s">
        <v>809</v>
      </c>
      <c r="E302" s="62" t="n">
        <v>840</v>
      </c>
      <c r="F302" s="34" t="n">
        <f aca="false">+VLOOKUP(A302,FilialesAgenciasAcaSaludRegione!$B$1:$B$1048575,1,0)</f>
        <v>650821</v>
      </c>
    </row>
    <row collapsed="false" customFormat="false" customHeight="false" hidden="false" ht="15" outlineLevel="0" r="303">
      <c r="A303" s="62" t="n">
        <v>650822</v>
      </c>
      <c r="B303" s="62"/>
      <c r="C303" s="62"/>
      <c r="D303" s="62" t="s">
        <v>766</v>
      </c>
      <c r="E303" s="62" t="n">
        <v>336</v>
      </c>
      <c r="F303" s="34" t="n">
        <f aca="false">+VLOOKUP(A303,FilialesAgenciasAcaSaludRegione!$B$1:$B$1048575,1,0)</f>
        <v>650822</v>
      </c>
    </row>
    <row collapsed="false" customFormat="false" customHeight="false" hidden="false" ht="15" outlineLevel="0" r="304">
      <c r="A304" s="62" t="n">
        <v>650823</v>
      </c>
      <c r="B304" s="62"/>
      <c r="C304" s="62"/>
      <c r="D304" s="62" t="s">
        <v>686</v>
      </c>
      <c r="E304" s="62" t="n">
        <v>103</v>
      </c>
      <c r="F304" s="34" t="n">
        <f aca="false">+VLOOKUP(A304,FilialesAgenciasAcaSaludRegione!$B$1:$B$1048575,1,0)</f>
        <v>650823</v>
      </c>
    </row>
    <row collapsed="false" customFormat="false" customHeight="false" hidden="false" ht="15" outlineLevel="0" r="305">
      <c r="A305" s="62" t="n">
        <v>650825</v>
      </c>
      <c r="B305" s="62"/>
      <c r="C305" s="62"/>
      <c r="D305" s="62" t="s">
        <v>730</v>
      </c>
      <c r="E305" s="62" t="n">
        <v>161</v>
      </c>
      <c r="F305" s="34" t="n">
        <f aca="false">+VLOOKUP(A305,FilialesAgenciasAcaSaludRegione!$B$1:$B$1048575,1,0)</f>
        <v>650825</v>
      </c>
    </row>
    <row collapsed="false" customFormat="false" customHeight="false" hidden="false" ht="15" outlineLevel="0" r="306">
      <c r="A306" s="62" t="n">
        <v>650826</v>
      </c>
      <c r="B306" s="62"/>
      <c r="C306" s="62"/>
      <c r="D306" s="62" t="s">
        <v>678</v>
      </c>
      <c r="E306" s="62" t="n">
        <v>107</v>
      </c>
      <c r="F306" s="34" t="n">
        <f aca="false">+VLOOKUP(A306,FilialesAgenciasAcaSaludRegione!$B$1:$B$1048575,1,0)</f>
        <v>650826</v>
      </c>
    </row>
    <row collapsed="false" customFormat="false" customHeight="false" hidden="false" ht="15" outlineLevel="0" r="307">
      <c r="A307" s="62" t="n">
        <v>650827</v>
      </c>
      <c r="B307" s="62"/>
      <c r="C307" s="62"/>
      <c r="D307" s="62" t="s">
        <v>737</v>
      </c>
      <c r="E307" s="62" t="n">
        <v>198</v>
      </c>
      <c r="F307" s="34" t="n">
        <f aca="false">+VLOOKUP(A307,FilialesAgenciasAcaSaludRegione!$B$1:$B$1048575,1,0)</f>
        <v>650827</v>
      </c>
    </row>
    <row collapsed="false" customFormat="false" customHeight="false" hidden="false" ht="15" outlineLevel="0" r="308">
      <c r="A308" s="62" t="n">
        <v>650828</v>
      </c>
      <c r="B308" s="62"/>
      <c r="C308" s="62"/>
      <c r="D308" s="62" t="s">
        <v>728</v>
      </c>
      <c r="E308" s="62" t="n">
        <v>171</v>
      </c>
      <c r="F308" s="34" t="n">
        <f aca="false">+VLOOKUP(A308,FilialesAgenciasAcaSaludRegione!$B$1:$B$1048575,1,0)</f>
        <v>650828</v>
      </c>
    </row>
    <row collapsed="false" customFormat="false" customHeight="false" hidden="false" ht="15" outlineLevel="0" r="309">
      <c r="A309" s="62" t="n">
        <v>650830</v>
      </c>
      <c r="B309" s="62"/>
      <c r="C309" s="62"/>
      <c r="D309" s="62" t="s">
        <v>753</v>
      </c>
      <c r="E309" s="62" t="n">
        <v>243</v>
      </c>
      <c r="F309" s="34" t="n">
        <f aca="false">+VLOOKUP(A309,FilialesAgenciasAcaSaludRegione!$B$1:$B$1048575,1,0)</f>
        <v>650830</v>
      </c>
    </row>
    <row collapsed="false" customFormat="false" customHeight="false" hidden="false" ht="15" outlineLevel="0" r="310">
      <c r="A310" s="62" t="n">
        <v>650831</v>
      </c>
      <c r="B310" s="62"/>
      <c r="C310" s="62"/>
      <c r="D310" s="62" t="s">
        <v>606</v>
      </c>
      <c r="E310" s="62" t="n">
        <v>47</v>
      </c>
      <c r="F310" s="34" t="n">
        <f aca="false">+VLOOKUP(A310,FilialesAgenciasAcaSaludRegione!$B$1:$B$1048575,1,0)</f>
        <v>650831</v>
      </c>
    </row>
    <row collapsed="false" customFormat="false" customHeight="false" hidden="false" ht="15" outlineLevel="0" r="311">
      <c r="A311" s="62" t="n">
        <v>650832</v>
      </c>
      <c r="B311" s="62"/>
      <c r="C311" s="62"/>
      <c r="D311" s="62" t="s">
        <v>680</v>
      </c>
      <c r="E311" s="62" t="n">
        <v>104</v>
      </c>
      <c r="F311" s="34" t="n">
        <f aca="false">+VLOOKUP(A311,FilialesAgenciasAcaSaludRegione!$B$1:$B$1048575,1,0)</f>
        <v>650832</v>
      </c>
    </row>
    <row collapsed="false" customFormat="false" customHeight="false" hidden="false" ht="15" outlineLevel="0" r="312">
      <c r="A312" s="62" t="n">
        <v>650833</v>
      </c>
      <c r="B312" s="62"/>
      <c r="C312" s="62"/>
      <c r="D312" s="62" t="s">
        <v>580</v>
      </c>
      <c r="E312" s="62" t="n">
        <v>35</v>
      </c>
      <c r="F312" s="34" t="n">
        <f aca="false">+VLOOKUP(A312,FilialesAgenciasAcaSaludRegione!$B$1:$B$1048575,1,0)</f>
        <v>650833</v>
      </c>
    </row>
    <row collapsed="false" customFormat="false" customHeight="false" hidden="false" ht="15" outlineLevel="0" r="313">
      <c r="A313" s="62" t="n">
        <v>650834</v>
      </c>
      <c r="B313" s="62"/>
      <c r="C313" s="62"/>
      <c r="D313" s="62" t="s">
        <v>526</v>
      </c>
      <c r="E313" s="62" t="n">
        <v>8</v>
      </c>
      <c r="F313" s="34" t="n">
        <f aca="false">+VLOOKUP(A313,FilialesAgenciasAcaSaludRegione!$B$1:$B$1048575,1,0)</f>
        <v>650834</v>
      </c>
    </row>
    <row collapsed="false" customFormat="false" customHeight="false" hidden="false" ht="15" outlineLevel="0" r="314">
      <c r="A314" s="62" t="n">
        <v>650835</v>
      </c>
      <c r="B314" s="62"/>
      <c r="C314" s="62"/>
      <c r="D314" s="62" t="s">
        <v>764</v>
      </c>
      <c r="E314" s="62" t="n">
        <v>349</v>
      </c>
      <c r="F314" s="34" t="n">
        <f aca="false">+VLOOKUP(A314,FilialesAgenciasAcaSaludRegione!$B$1:$B$1048575,1,0)</f>
        <v>650835</v>
      </c>
    </row>
    <row collapsed="false" customFormat="false" customHeight="false" hidden="false" ht="15" outlineLevel="0" r="315">
      <c r="A315" s="62" t="n">
        <v>650838</v>
      </c>
      <c r="B315" s="62"/>
      <c r="C315" s="62"/>
      <c r="D315" s="62" t="s">
        <v>3773</v>
      </c>
      <c r="E315" s="62" t="n">
        <v>44</v>
      </c>
      <c r="F315" s="34" t="n">
        <f aca="false">+VLOOKUP(A315,FilialesAgenciasAcaSaludRegione!$B$1:$B$1048575,1,0)</f>
        <v>650838</v>
      </c>
    </row>
    <row collapsed="false" customFormat="false" customHeight="false" hidden="false" ht="15" outlineLevel="0" r="316">
      <c r="A316" s="62" t="n">
        <v>650839</v>
      </c>
      <c r="B316" s="62"/>
      <c r="C316" s="62"/>
      <c r="D316" s="62" t="s">
        <v>693</v>
      </c>
      <c r="E316" s="62" t="n">
        <v>111</v>
      </c>
      <c r="F316" s="34" t="n">
        <f aca="false">+VLOOKUP(A316,FilialesAgenciasAcaSaludRegione!$B$1:$B$1048575,1,0)</f>
        <v>650839</v>
      </c>
    </row>
    <row collapsed="false" customFormat="false" customHeight="false" hidden="false" ht="15" outlineLevel="0" r="317">
      <c r="A317" s="62" t="n">
        <v>650840</v>
      </c>
      <c r="B317" s="62"/>
      <c r="C317" s="62"/>
      <c r="D317" s="62" t="s">
        <v>542</v>
      </c>
      <c r="E317" s="62" t="n">
        <v>15</v>
      </c>
      <c r="F317" s="34" t="n">
        <f aca="false">+VLOOKUP(A317,FilialesAgenciasAcaSaludRegione!$B$1:$B$1048575,1,0)</f>
        <v>650840</v>
      </c>
    </row>
    <row collapsed="false" customFormat="false" customHeight="false" hidden="false" ht="15" outlineLevel="0" r="318">
      <c r="A318" s="62" t="n">
        <v>650846</v>
      </c>
      <c r="B318" s="62"/>
      <c r="C318" s="62"/>
      <c r="D318" s="62" t="s">
        <v>792</v>
      </c>
      <c r="E318" s="62" t="n">
        <v>548</v>
      </c>
      <c r="F318" s="34" t="n">
        <f aca="false">+VLOOKUP(A318,FilialesAgenciasAcaSaludRegione!$B$1:$B$1048575,1,0)</f>
        <v>650846</v>
      </c>
    </row>
    <row collapsed="false" customFormat="false" customHeight="false" hidden="false" ht="15" outlineLevel="0" r="319">
      <c r="A319" s="62" t="n">
        <v>650848</v>
      </c>
      <c r="B319" s="62"/>
      <c r="C319" s="62"/>
      <c r="D319" s="62" t="s">
        <v>797</v>
      </c>
      <c r="E319" s="62" t="n">
        <v>499</v>
      </c>
      <c r="F319" s="34" t="n">
        <f aca="false">+VLOOKUP(A319,FilialesAgenciasAcaSaludRegione!$B$1:$B$1048575,1,0)</f>
        <v>650848</v>
      </c>
    </row>
    <row collapsed="false" customFormat="false" customHeight="false" hidden="false" ht="15" outlineLevel="0" r="320">
      <c r="A320" s="62" t="n">
        <v>650849</v>
      </c>
      <c r="B320" s="62"/>
      <c r="C320" s="62"/>
      <c r="D320" s="62" t="s">
        <v>646</v>
      </c>
      <c r="E320" s="62" t="n">
        <v>64</v>
      </c>
      <c r="F320" s="34" t="n">
        <f aca="false">+VLOOKUP(A320,FilialesAgenciasAcaSaludRegione!$B$1:$B$1048575,1,0)</f>
        <v>650849</v>
      </c>
    </row>
    <row collapsed="false" customFormat="false" customHeight="false" hidden="false" ht="15" outlineLevel="0" r="321">
      <c r="A321" s="62" t="n">
        <v>650850</v>
      </c>
      <c r="B321" s="62"/>
      <c r="C321" s="62"/>
      <c r="D321" s="62" t="s">
        <v>842</v>
      </c>
      <c r="E321" s="62" t="n">
        <v>3415</v>
      </c>
      <c r="F321" s="34" t="n">
        <f aca="false">+VLOOKUP(A321,FilialesAgenciasAcaSaludRegione!$B$1:$B$1048575,1,0)</f>
        <v>650850</v>
      </c>
    </row>
    <row collapsed="false" customFormat="false" customHeight="false" hidden="false" ht="15" outlineLevel="0" r="322">
      <c r="A322" s="62" t="n">
        <v>650851</v>
      </c>
      <c r="B322" s="62"/>
      <c r="C322" s="62"/>
      <c r="D322" s="62" t="s">
        <v>520</v>
      </c>
      <c r="E322" s="62" t="n">
        <v>8</v>
      </c>
      <c r="F322" s="34" t="n">
        <f aca="false">+VLOOKUP(A322,FilialesAgenciasAcaSaludRegione!$B$1:$B$1048575,1,0)</f>
        <v>650851</v>
      </c>
    </row>
    <row collapsed="false" customFormat="false" customHeight="false" hidden="false" ht="15" outlineLevel="0" r="323">
      <c r="A323" s="62" t="n">
        <v>650852</v>
      </c>
      <c r="B323" s="62"/>
      <c r="C323" s="62"/>
      <c r="D323" s="62" t="s">
        <v>624</v>
      </c>
      <c r="E323" s="62" t="n">
        <v>55</v>
      </c>
      <c r="F323" s="34" t="n">
        <f aca="false">+VLOOKUP(A323,FilialesAgenciasAcaSaludRegione!$B$1:$B$1048575,1,0)</f>
        <v>650852</v>
      </c>
    </row>
    <row collapsed="false" customFormat="false" customHeight="false" hidden="false" ht="15" outlineLevel="0" r="324">
      <c r="A324" s="62" t="n">
        <v>650853</v>
      </c>
      <c r="B324" s="62"/>
      <c r="C324" s="62"/>
      <c r="D324" s="62" t="s">
        <v>754</v>
      </c>
      <c r="E324" s="62" t="n">
        <v>246</v>
      </c>
      <c r="F324" s="34" t="n">
        <f aca="false">+VLOOKUP(A324,FilialesAgenciasAcaSaludRegione!$B$1:$B$1048575,1,0)</f>
        <v>650853</v>
      </c>
    </row>
    <row collapsed="false" customFormat="false" customHeight="false" hidden="false" ht="15" outlineLevel="0" r="325">
      <c r="A325" s="62" t="n">
        <v>650855</v>
      </c>
      <c r="B325" s="62"/>
      <c r="C325" s="62"/>
      <c r="D325" s="62" t="s">
        <v>500</v>
      </c>
      <c r="E325" s="62" t="n">
        <v>3</v>
      </c>
      <c r="F325" s="34" t="n">
        <f aca="false">+VLOOKUP(A325,FilialesAgenciasAcaSaludRegione!$B$1:$B$1048575,1,0)</f>
        <v>650855</v>
      </c>
    </row>
    <row collapsed="false" customFormat="false" customHeight="false" hidden="false" ht="15" outlineLevel="0" r="326">
      <c r="A326" s="62" t="n">
        <v>650856</v>
      </c>
      <c r="B326" s="62"/>
      <c r="C326" s="62"/>
      <c r="D326" s="62" t="s">
        <v>538</v>
      </c>
      <c r="E326" s="62" t="n">
        <v>21</v>
      </c>
      <c r="F326" s="34" t="n">
        <f aca="false">+VLOOKUP(A326,FilialesAgenciasAcaSaludRegione!$B$1:$B$1048575,1,0)</f>
        <v>650856</v>
      </c>
    </row>
    <row collapsed="false" customFormat="false" customHeight="false" hidden="false" ht="15" outlineLevel="0" r="327">
      <c r="A327" s="62" t="n">
        <v>650857</v>
      </c>
      <c r="B327" s="62"/>
      <c r="C327" s="62"/>
      <c r="D327" s="62" t="s">
        <v>550</v>
      </c>
      <c r="E327" s="62" t="n">
        <v>16</v>
      </c>
      <c r="F327" s="34" t="n">
        <f aca="false">+VLOOKUP(A327,FilialesAgenciasAcaSaludRegione!$B$1:$B$1048575,1,0)</f>
        <v>650857</v>
      </c>
    </row>
    <row collapsed="false" customFormat="false" customHeight="false" hidden="false" ht="15" outlineLevel="0" r="328">
      <c r="A328" s="62" t="n">
        <v>650858</v>
      </c>
      <c r="B328" s="62"/>
      <c r="C328" s="62"/>
      <c r="D328" s="62" t="s">
        <v>560</v>
      </c>
      <c r="E328" s="62" t="n">
        <v>26</v>
      </c>
      <c r="F328" s="34" t="n">
        <f aca="false">+VLOOKUP(A328,FilialesAgenciasAcaSaludRegione!$B$1:$B$1048575,1,0)</f>
        <v>650858</v>
      </c>
    </row>
    <row collapsed="false" customFormat="false" customHeight="false" hidden="false" ht="15" outlineLevel="0" r="329">
      <c r="A329" s="62" t="n">
        <v>650859</v>
      </c>
      <c r="B329" s="62"/>
      <c r="C329" s="62"/>
      <c r="D329" s="62" t="s">
        <v>570</v>
      </c>
      <c r="E329" s="62" t="n">
        <v>24</v>
      </c>
      <c r="F329" s="34" t="n">
        <f aca="false">+VLOOKUP(A329,FilialesAgenciasAcaSaludRegione!$B$1:$B$1048575,1,0)</f>
        <v>650859</v>
      </c>
    </row>
    <row collapsed="false" customFormat="false" customHeight="false" hidden="false" ht="15" outlineLevel="0" r="330">
      <c r="A330" s="62" t="n">
        <v>650861</v>
      </c>
      <c r="B330" s="62"/>
      <c r="C330" s="62"/>
      <c r="D330" s="62" t="s">
        <v>516</v>
      </c>
      <c r="E330" s="62" t="n">
        <v>5</v>
      </c>
      <c r="F330" s="34" t="n">
        <f aca="false">+VLOOKUP(A330,FilialesAgenciasAcaSaludRegione!$B$1:$B$1048575,1,0)</f>
        <v>650861</v>
      </c>
    </row>
    <row collapsed="false" customFormat="false" customHeight="false" hidden="false" ht="15" outlineLevel="0" r="331">
      <c r="A331" s="62" t="n">
        <v>650862</v>
      </c>
      <c r="B331" s="62"/>
      <c r="C331" s="62"/>
      <c r="D331" s="62" t="s">
        <v>551</v>
      </c>
      <c r="E331" s="62" t="n">
        <v>16</v>
      </c>
      <c r="F331" s="34" t="n">
        <f aca="false">+VLOOKUP(A331,FilialesAgenciasAcaSaludRegione!$B$1:$B$1048575,1,0)</f>
        <v>650862</v>
      </c>
    </row>
    <row collapsed="false" customFormat="false" customHeight="false" hidden="false" ht="15" outlineLevel="0" r="332">
      <c r="A332" s="62" t="n">
        <v>650863</v>
      </c>
      <c r="B332" s="62"/>
      <c r="C332" s="62"/>
      <c r="D332" s="62" t="s">
        <v>839</v>
      </c>
      <c r="E332" s="62" t="n">
        <v>2414</v>
      </c>
      <c r="F332" s="34" t="n">
        <f aca="false">+VLOOKUP(A332,FilialesAgenciasAcaSaludRegione!$B$1:$B$1048575,1,0)</f>
        <v>650863</v>
      </c>
    </row>
    <row collapsed="false" customFormat="false" customHeight="false" hidden="false" ht="15" outlineLevel="0" r="333">
      <c r="A333" s="62" t="n">
        <v>650864</v>
      </c>
      <c r="B333" s="62"/>
      <c r="C333" s="62"/>
      <c r="D333" s="62" t="s">
        <v>844</v>
      </c>
      <c r="E333" s="62" t="n">
        <v>6358</v>
      </c>
      <c r="F333" s="34" t="n">
        <f aca="false">+VLOOKUP(A333,FilialesAgenciasAcaSaludRegione!$B$1:$B$1048575,1,0)</f>
        <v>650864</v>
      </c>
    </row>
    <row collapsed="false" customFormat="false" customHeight="false" hidden="false" ht="15" outlineLevel="0" r="334">
      <c r="A334" s="62" t="n">
        <v>650865</v>
      </c>
      <c r="B334" s="62"/>
      <c r="C334" s="62"/>
      <c r="D334" s="62" t="s">
        <v>600</v>
      </c>
      <c r="E334" s="62" t="n">
        <v>40</v>
      </c>
      <c r="F334" s="34" t="n">
        <f aca="false">+VLOOKUP(A334,FilialesAgenciasAcaSaludRegione!$B$1:$B$1048575,1,0)</f>
        <v>650865</v>
      </c>
    </row>
    <row collapsed="false" customFormat="false" customHeight="false" hidden="false" ht="15" outlineLevel="0" r="335">
      <c r="A335" s="62" t="n">
        <v>650866</v>
      </c>
      <c r="B335" s="62"/>
      <c r="C335" s="62"/>
      <c r="D335" s="62" t="s">
        <v>521</v>
      </c>
      <c r="E335" s="62" t="n">
        <v>11</v>
      </c>
      <c r="F335" s="34" t="n">
        <f aca="false">+VLOOKUP(A335,FilialesAgenciasAcaSaludRegione!$B$1:$B$1048575,1,0)</f>
        <v>650866</v>
      </c>
    </row>
    <row collapsed="false" customFormat="false" customHeight="false" hidden="false" ht="15" outlineLevel="0" r="336">
      <c r="A336" s="62" t="n">
        <v>650867</v>
      </c>
      <c r="B336" s="62"/>
      <c r="C336" s="62"/>
      <c r="D336" s="62" t="s">
        <v>602</v>
      </c>
      <c r="E336" s="62" t="n">
        <v>42</v>
      </c>
      <c r="F336" s="34" t="n">
        <f aca="false">+VLOOKUP(A336,FilialesAgenciasAcaSaludRegione!$B$1:$B$1048575,1,0)</f>
        <v>650867</v>
      </c>
    </row>
    <row collapsed="false" customFormat="false" customHeight="false" hidden="false" ht="15" outlineLevel="0" r="337">
      <c r="A337" s="62" t="n">
        <v>650868</v>
      </c>
      <c r="B337" s="62"/>
      <c r="C337" s="62"/>
      <c r="D337" s="62" t="s">
        <v>794</v>
      </c>
      <c r="E337" s="62" t="n">
        <v>500</v>
      </c>
      <c r="F337" s="34" t="n">
        <f aca="false">+VLOOKUP(A337,FilialesAgenciasAcaSaludRegione!$B$1:$B$1048575,1,0)</f>
        <v>650868</v>
      </c>
    </row>
    <row collapsed="false" customFormat="false" customHeight="false" hidden="false" ht="15" outlineLevel="0" r="338">
      <c r="A338" s="62" t="n">
        <v>650869</v>
      </c>
      <c r="B338" s="62"/>
      <c r="C338" s="62"/>
      <c r="D338" s="62" t="s">
        <v>501</v>
      </c>
      <c r="E338" s="62" t="n">
        <v>2</v>
      </c>
      <c r="F338" s="34" t="n">
        <f aca="false">+VLOOKUP(A338,FilialesAgenciasAcaSaludRegione!$B$1:$B$1048575,1,0)</f>
        <v>650869</v>
      </c>
    </row>
    <row collapsed="false" customFormat="false" customHeight="false" hidden="false" ht="15" outlineLevel="0" r="339">
      <c r="A339" s="62" t="n">
        <v>650872</v>
      </c>
      <c r="B339" s="62"/>
      <c r="C339" s="62"/>
      <c r="D339" s="62" t="s">
        <v>703</v>
      </c>
      <c r="E339" s="62" t="n">
        <v>132</v>
      </c>
      <c r="F339" s="34" t="n">
        <f aca="false">+VLOOKUP(A339,FilialesAgenciasAcaSaludRegione!$B$1:$B$1048575,1,0)</f>
        <v>650872</v>
      </c>
    </row>
    <row collapsed="false" customFormat="false" customHeight="false" hidden="false" ht="15" outlineLevel="0" r="340">
      <c r="A340" s="62" t="n">
        <v>650873</v>
      </c>
      <c r="B340" s="62"/>
      <c r="C340" s="62"/>
      <c r="D340" s="62" t="s">
        <v>627</v>
      </c>
      <c r="E340" s="62" t="n">
        <v>70</v>
      </c>
      <c r="F340" s="34" t="n">
        <f aca="false">+VLOOKUP(A340,FilialesAgenciasAcaSaludRegione!$B$1:$B$1048575,1,0)</f>
        <v>650873</v>
      </c>
    </row>
    <row collapsed="false" customFormat="false" customHeight="false" hidden="false" ht="15" outlineLevel="0" r="341">
      <c r="A341" s="62" t="n">
        <v>650874</v>
      </c>
      <c r="B341" s="62"/>
      <c r="C341" s="62"/>
      <c r="D341" s="62" t="s">
        <v>639</v>
      </c>
      <c r="E341" s="62" t="n">
        <v>67</v>
      </c>
      <c r="F341" s="34" t="n">
        <f aca="false">+VLOOKUP(A341,FilialesAgenciasAcaSaludRegione!$B$1:$B$1048575,1,0)</f>
        <v>650874</v>
      </c>
    </row>
    <row collapsed="false" customFormat="false" customHeight="false" hidden="false" ht="15" outlineLevel="0" r="342">
      <c r="A342" s="62" t="n">
        <v>650875</v>
      </c>
      <c r="B342" s="62"/>
      <c r="C342" s="62"/>
      <c r="D342" s="62" t="s">
        <v>583</v>
      </c>
      <c r="E342" s="62" t="n">
        <v>34</v>
      </c>
      <c r="F342" s="34" t="n">
        <f aca="false">+VLOOKUP(A342,FilialesAgenciasAcaSaludRegione!$B$1:$B$1048575,1,0)</f>
        <v>650875</v>
      </c>
    </row>
    <row collapsed="false" customFormat="false" customHeight="false" hidden="false" ht="15" outlineLevel="0" r="343">
      <c r="A343" s="62" t="n">
        <v>650876</v>
      </c>
      <c r="B343" s="62"/>
      <c r="C343" s="62"/>
      <c r="D343" s="62" t="s">
        <v>632</v>
      </c>
      <c r="E343" s="62" t="n">
        <v>64</v>
      </c>
      <c r="F343" s="34" t="n">
        <f aca="false">+VLOOKUP(A343,FilialesAgenciasAcaSaludRegione!$B$1:$B$1048575,1,0)</f>
        <v>650876</v>
      </c>
    </row>
    <row collapsed="false" customFormat="false" customHeight="false" hidden="false" ht="15" outlineLevel="0" r="344">
      <c r="A344" s="62" t="n">
        <v>650877</v>
      </c>
      <c r="B344" s="62"/>
      <c r="C344" s="62"/>
      <c r="D344" s="62" t="s">
        <v>620</v>
      </c>
      <c r="E344" s="62" t="n">
        <v>53</v>
      </c>
      <c r="F344" s="34" t="n">
        <f aca="false">+VLOOKUP(A344,FilialesAgenciasAcaSaludRegione!$B$1:$B$1048575,1,0)</f>
        <v>650877</v>
      </c>
    </row>
    <row collapsed="false" customFormat="false" customHeight="false" hidden="false" ht="15" outlineLevel="0" r="345">
      <c r="A345" s="62" t="n">
        <v>650878</v>
      </c>
      <c r="B345" s="62"/>
      <c r="C345" s="62"/>
      <c r="D345" s="62" t="s">
        <v>527</v>
      </c>
      <c r="E345" s="62" t="n">
        <v>8</v>
      </c>
      <c r="F345" s="34" t="n">
        <f aca="false">+VLOOKUP(A345,FilialesAgenciasAcaSaludRegione!$B$1:$B$1048575,1,0)</f>
        <v>650878</v>
      </c>
    </row>
    <row collapsed="false" customFormat="false" customHeight="false" hidden="false" ht="15" outlineLevel="0" r="346">
      <c r="A346" s="62" t="n">
        <v>650880</v>
      </c>
      <c r="B346" s="62"/>
      <c r="C346" s="62"/>
      <c r="D346" s="62" t="s">
        <v>553</v>
      </c>
      <c r="E346" s="62" t="n">
        <v>17</v>
      </c>
      <c r="F346" s="34" t="n">
        <f aca="false">+VLOOKUP(A346,FilialesAgenciasAcaSaludRegione!$B$1:$B$1048575,1,0)</f>
        <v>650880</v>
      </c>
    </row>
    <row collapsed="false" customFormat="false" customHeight="false" hidden="false" ht="15" outlineLevel="0" r="347">
      <c r="A347" s="62" t="n">
        <v>650883</v>
      </c>
      <c r="B347" s="62"/>
      <c r="C347" s="62"/>
      <c r="D347" s="62" t="s">
        <v>511</v>
      </c>
      <c r="E347" s="62" t="n">
        <v>92</v>
      </c>
      <c r="F347" s="34" t="n">
        <f aca="false">+VLOOKUP(A347,FilialesAgenciasAcaSaludRegione!$B$1:$B$1048575,1,0)</f>
        <v>650883</v>
      </c>
    </row>
    <row collapsed="false" customFormat="false" customHeight="false" hidden="false" ht="15" outlineLevel="0" r="348">
      <c r="A348" s="62" t="n">
        <v>650884</v>
      </c>
      <c r="B348" s="62"/>
      <c r="C348" s="62"/>
      <c r="D348" s="62" t="s">
        <v>725</v>
      </c>
      <c r="E348" s="62" t="n">
        <v>164</v>
      </c>
      <c r="F348" s="34" t="n">
        <f aca="false">+VLOOKUP(A348,FilialesAgenciasAcaSaludRegione!$B$1:$B$1048575,1,0)</f>
        <v>650884</v>
      </c>
    </row>
    <row collapsed="false" customFormat="false" customHeight="false" hidden="false" ht="15" outlineLevel="0" r="349">
      <c r="A349" s="62" t="n">
        <v>650885</v>
      </c>
      <c r="B349" s="62"/>
      <c r="C349" s="62"/>
      <c r="D349" s="62" t="s">
        <v>587</v>
      </c>
      <c r="E349" s="62" t="n">
        <v>32</v>
      </c>
      <c r="F349" s="34" t="n">
        <f aca="false">+VLOOKUP(A349,FilialesAgenciasAcaSaludRegione!$B$1:$B$1048575,1,0)</f>
        <v>650885</v>
      </c>
    </row>
    <row collapsed="false" customFormat="false" customHeight="false" hidden="false" ht="15" outlineLevel="0" r="350">
      <c r="A350" s="62" t="n">
        <v>650886</v>
      </c>
      <c r="B350" s="62"/>
      <c r="C350" s="62"/>
      <c r="D350" s="62" t="s">
        <v>779</v>
      </c>
      <c r="E350" s="62" t="n">
        <v>417</v>
      </c>
      <c r="F350" s="34" t="n">
        <f aca="false">+VLOOKUP(A350,FilialesAgenciasAcaSaludRegione!$B$1:$B$1048575,1,0)</f>
        <v>650886</v>
      </c>
    </row>
    <row collapsed="false" customFormat="false" customHeight="false" hidden="false" ht="15" outlineLevel="0" r="351">
      <c r="A351" s="62" t="n">
        <v>650887</v>
      </c>
      <c r="B351" s="62"/>
      <c r="C351" s="62"/>
      <c r="D351" s="62" t="s">
        <v>647</v>
      </c>
      <c r="E351" s="62" t="n">
        <v>79</v>
      </c>
      <c r="F351" s="34" t="n">
        <f aca="false">+VLOOKUP(A351,FilialesAgenciasAcaSaludRegione!$B$1:$B$1048575,1,0)</f>
        <v>650887</v>
      </c>
    </row>
    <row collapsed="false" customFormat="false" customHeight="false" hidden="false" ht="15" outlineLevel="0" r="352">
      <c r="A352" s="62" t="n">
        <v>650888</v>
      </c>
      <c r="B352" s="62"/>
      <c r="C352" s="62"/>
      <c r="D352" s="62" t="s">
        <v>574</v>
      </c>
      <c r="E352" s="62" t="n">
        <v>45</v>
      </c>
      <c r="F352" s="34" t="n">
        <f aca="false">+VLOOKUP(A352,FilialesAgenciasAcaSaludRegione!$B$1:$B$1048575,1,0)</f>
        <v>650888</v>
      </c>
    </row>
    <row collapsed="false" customFormat="false" customHeight="false" hidden="false" ht="15" outlineLevel="0" r="353">
      <c r="A353" s="62" t="n">
        <v>650889</v>
      </c>
      <c r="B353" s="62"/>
      <c r="C353" s="62"/>
      <c r="D353" s="62" t="s">
        <v>556</v>
      </c>
      <c r="E353" s="62" t="n">
        <v>24</v>
      </c>
      <c r="F353" s="34" t="n">
        <f aca="false">+VLOOKUP(A353,FilialesAgenciasAcaSaludRegione!$B$1:$B$1048575,1,0)</f>
        <v>650889</v>
      </c>
    </row>
    <row collapsed="false" customFormat="false" customHeight="false" hidden="false" ht="15" outlineLevel="0" r="354">
      <c r="A354" s="62" t="n">
        <v>650892</v>
      </c>
      <c r="B354" s="62"/>
      <c r="C354" s="62"/>
      <c r="D354" s="62" t="s">
        <v>517</v>
      </c>
      <c r="E354" s="62" t="n">
        <v>5</v>
      </c>
      <c r="F354" s="34" t="n">
        <f aca="false">+VLOOKUP(A354,FilialesAgenciasAcaSaludRegione!$B$1:$B$1048575,1,0)</f>
        <v>650892</v>
      </c>
    </row>
    <row collapsed="false" customFormat="false" customHeight="false" hidden="false" ht="15" outlineLevel="0" r="355">
      <c r="A355" s="62" t="n">
        <v>650893</v>
      </c>
      <c r="B355" s="62"/>
      <c r="C355" s="62"/>
      <c r="D355" s="62" t="s">
        <v>652</v>
      </c>
      <c r="E355" s="62" t="n">
        <v>75</v>
      </c>
      <c r="F355" s="34" t="n">
        <f aca="false">+VLOOKUP(A355,FilialesAgenciasAcaSaludRegione!$B$1:$B$1048575,1,0)</f>
        <v>650893</v>
      </c>
    </row>
    <row collapsed="false" customFormat="false" customHeight="false" hidden="false" ht="15" outlineLevel="0" r="356">
      <c r="A356" s="62" t="n">
        <v>650894</v>
      </c>
      <c r="B356" s="62"/>
      <c r="C356" s="62"/>
      <c r="D356" s="62" t="s">
        <v>492</v>
      </c>
      <c r="E356" s="62" t="n">
        <v>1</v>
      </c>
      <c r="F356" s="34" t="n">
        <f aca="false">+VLOOKUP(A356,FilialesAgenciasAcaSaludRegione!$B$1:$B$1048575,1,0)</f>
        <v>650894</v>
      </c>
    </row>
    <row collapsed="false" customFormat="false" customHeight="false" hidden="false" ht="15" outlineLevel="0" r="357">
      <c r="A357" s="62" t="n">
        <v>650895</v>
      </c>
      <c r="B357" s="62"/>
      <c r="C357" s="62"/>
      <c r="D357" s="62" t="s">
        <v>534</v>
      </c>
      <c r="E357" s="62" t="n">
        <v>8</v>
      </c>
      <c r="F357" s="34" t="n">
        <f aca="false">+VLOOKUP(A357,FilialesAgenciasAcaSaludRegione!$B$1:$B$1048575,1,0)</f>
        <v>650895</v>
      </c>
    </row>
    <row collapsed="false" customFormat="false" customHeight="false" hidden="false" ht="15" outlineLevel="0" r="358">
      <c r="A358" s="62" t="n">
        <v>650896</v>
      </c>
      <c r="B358" s="62"/>
      <c r="C358" s="62"/>
      <c r="D358" s="62" t="s">
        <v>1874</v>
      </c>
      <c r="E358" s="62" t="n">
        <v>3</v>
      </c>
      <c r="F358" s="34" t="n">
        <f aca="false">+VLOOKUP(A358,FilialesAgenciasAcaSaludRegione!$B$1:$B$1048575,1,0)</f>
        <v>650896</v>
      </c>
    </row>
    <row collapsed="false" customFormat="false" customHeight="false" hidden="false" ht="15" outlineLevel="0" r="359">
      <c r="A359" s="62" t="n">
        <v>650897</v>
      </c>
      <c r="B359" s="62"/>
      <c r="C359" s="62"/>
      <c r="D359" s="62" t="s">
        <v>571</v>
      </c>
      <c r="E359" s="62" t="n">
        <v>24</v>
      </c>
      <c r="F359" s="34" t="n">
        <f aca="false">+VLOOKUP(A359,FilialesAgenciasAcaSaludRegione!$B$1:$B$1048575,1,0)</f>
        <v>650897</v>
      </c>
    </row>
    <row collapsed="false" customFormat="false" customHeight="false" hidden="false" ht="15" outlineLevel="0" r="360">
      <c r="A360" s="62" t="n">
        <v>650898</v>
      </c>
      <c r="B360" s="62"/>
      <c r="C360" s="62"/>
      <c r="D360" s="62" t="s">
        <v>478</v>
      </c>
      <c r="E360" s="62" t="n">
        <v>1</v>
      </c>
      <c r="F360" s="34" t="n">
        <f aca="false">+VLOOKUP(A360,FilialesAgenciasAcaSaludRegione!$B$1:$B$1048575,1,0)</f>
        <v>650898</v>
      </c>
    </row>
    <row collapsed="false" customFormat="false" customHeight="false" hidden="false" ht="15" outlineLevel="0" r="361">
      <c r="A361" s="62" t="n">
        <v>650900</v>
      </c>
      <c r="B361" s="62"/>
      <c r="C361" s="62"/>
      <c r="D361" s="62" t="s">
        <v>506</v>
      </c>
      <c r="E361" s="62" t="n">
        <v>4</v>
      </c>
      <c r="F361" s="34" t="n">
        <f aca="false">+VLOOKUP(A361,FilialesAgenciasAcaSaludRegione!$B$1:$B$1048575,1,0)</f>
        <v>650900</v>
      </c>
    </row>
    <row collapsed="false" customFormat="false" customHeight="false" hidden="false" ht="15" outlineLevel="0" r="362">
      <c r="A362" s="62" t="n">
        <v>650902</v>
      </c>
      <c r="B362" s="62"/>
      <c r="C362" s="62"/>
      <c r="D362" s="62" t="s">
        <v>539</v>
      </c>
      <c r="E362" s="62" t="n">
        <v>15</v>
      </c>
      <c r="F362" s="34" t="n">
        <f aca="false">+VLOOKUP(A362,FilialesAgenciasAcaSaludRegione!$B$1:$B$1048575,1,0)</f>
        <v>650902</v>
      </c>
    </row>
    <row collapsed="false" customFormat="false" customHeight="false" hidden="false" ht="15" outlineLevel="0" r="363">
      <c r="A363" s="62" t="n">
        <v>650903</v>
      </c>
      <c r="B363" s="62"/>
      <c r="C363" s="62"/>
      <c r="D363" s="62" t="s">
        <v>557</v>
      </c>
      <c r="E363" s="62" t="n">
        <v>32</v>
      </c>
      <c r="F363" s="34" t="n">
        <f aca="false">+VLOOKUP(A363,FilialesAgenciasAcaSaludRegione!$B$1:$B$1048575,1,0)</f>
        <v>650903</v>
      </c>
    </row>
    <row collapsed="false" customFormat="false" customHeight="false" hidden="false" ht="15" outlineLevel="0" r="364">
      <c r="A364" s="62" t="n">
        <v>650906</v>
      </c>
      <c r="B364" s="62"/>
      <c r="C364" s="62"/>
      <c r="D364" s="62" t="s">
        <v>493</v>
      </c>
      <c r="E364" s="62" t="n">
        <v>17</v>
      </c>
      <c r="F364" s="34" t="n">
        <f aca="false">+VLOOKUP(A364,FilialesAgenciasAcaSaludRegione!$B$1:$B$1048575,1,0)</f>
        <v>650906</v>
      </c>
    </row>
    <row collapsed="false" customFormat="false" customHeight="false" hidden="false" ht="15" outlineLevel="0" r="365">
      <c r="A365" s="62" t="n">
        <v>650911</v>
      </c>
      <c r="B365" s="62"/>
      <c r="C365" s="62"/>
      <c r="D365" s="62" t="s">
        <v>482</v>
      </c>
      <c r="E365" s="62" t="n">
        <v>8</v>
      </c>
      <c r="F365" s="34" t="n">
        <f aca="false">+VLOOKUP(A365,FilialesAgenciasAcaSaludRegione!$B$1:$B$1048575,1,0)</f>
        <v>650911</v>
      </c>
    </row>
    <row collapsed="false" customFormat="false" customHeight="false" hidden="false" ht="15" outlineLevel="0" r="366">
      <c r="A366" s="62" t="n">
        <v>650912</v>
      </c>
      <c r="B366" s="62"/>
      <c r="C366" s="62"/>
      <c r="D366" s="62" t="s">
        <v>483</v>
      </c>
      <c r="E366" s="62" t="n">
        <v>26</v>
      </c>
      <c r="F366" s="34" t="n">
        <f aca="false">+VLOOKUP(A366,FilialesAgenciasAcaSaludRegione!$B$1:$B$1048575,1,0)</f>
        <v>650912</v>
      </c>
    </row>
    <row collapsed="false" customFormat="false" customHeight="false" hidden="false" ht="15" outlineLevel="0" r="367">
      <c r="A367" s="62" t="n">
        <v>650913</v>
      </c>
      <c r="B367" s="62"/>
      <c r="C367" s="62"/>
      <c r="D367" s="62" t="s">
        <v>484</v>
      </c>
      <c r="E367" s="62" t="n">
        <v>348</v>
      </c>
      <c r="F367" s="34" t="n">
        <f aca="false">+VLOOKUP(A367,FilialesAgenciasAcaSaludRegione!$B$1:$B$1048575,1,0)</f>
        <v>650913</v>
      </c>
    </row>
    <row collapsed="false" customFormat="false" customHeight="false" hidden="false" ht="15" outlineLevel="0" r="368">
      <c r="A368" s="62" t="n">
        <v>650914</v>
      </c>
      <c r="B368" s="62"/>
      <c r="C368" s="62"/>
      <c r="D368" s="62" t="s">
        <v>485</v>
      </c>
      <c r="E368" s="62" t="n">
        <v>61</v>
      </c>
      <c r="F368" s="34" t="n">
        <f aca="false">+VLOOKUP(A368,FilialesAgenciasAcaSaludRegione!$B$1:$B$1048575,1,0)</f>
        <v>650914</v>
      </c>
    </row>
    <row collapsed="false" customFormat="false" customHeight="false" hidden="false" ht="15" outlineLevel="0" r="369">
      <c r="A369" s="62" t="n">
        <v>650916</v>
      </c>
      <c r="B369" s="62"/>
      <c r="C369" s="62"/>
      <c r="D369" s="62" t="s">
        <v>486</v>
      </c>
      <c r="E369" s="62" t="n">
        <v>8</v>
      </c>
      <c r="F369" s="34" t="n">
        <f aca="false">+VLOOKUP(A369,FilialesAgenciasAcaSaludRegione!$B$1:$B$1048575,1,0)</f>
        <v>650916</v>
      </c>
    </row>
    <row collapsed="false" customFormat="false" customHeight="false" hidden="false" ht="15" outlineLevel="0" r="370">
      <c r="A370" s="62" t="n">
        <v>650917</v>
      </c>
      <c r="B370" s="62"/>
      <c r="C370" s="62"/>
      <c r="D370" s="62" t="s">
        <v>2933</v>
      </c>
      <c r="E370" s="62" t="n">
        <v>358</v>
      </c>
      <c r="F370" s="34" t="n">
        <f aca="false">+VLOOKUP(A370,FilialesAgenciasAcaSaludRegione!$B$1:$B$1048575,1,0)</f>
        <v>650917</v>
      </c>
    </row>
    <row collapsed="false" customFormat="false" customHeight="false" hidden="false" ht="15" outlineLevel="0" r="371">
      <c r="A371" s="62" t="n">
        <v>650919</v>
      </c>
      <c r="B371" s="62"/>
      <c r="C371" s="62"/>
      <c r="D371" s="62" t="s">
        <v>1864</v>
      </c>
      <c r="E371" s="62" t="n">
        <v>269</v>
      </c>
      <c r="F371" s="34" t="n">
        <f aca="false">+VLOOKUP(A371,FilialesAgenciasAcaSaludRegione!$B$1:$B$1048575,1,0)</f>
        <v>650919</v>
      </c>
    </row>
    <row collapsed="false" customFormat="false" customHeight="false" hidden="false" ht="15" outlineLevel="0" r="372">
      <c r="A372" s="62"/>
      <c r="B372" s="62"/>
      <c r="C372" s="62"/>
      <c r="D372" s="62" t="s">
        <v>540</v>
      </c>
      <c r="E372" s="62" t="n">
        <v>12</v>
      </c>
      <c r="F372" s="34" t="e">
        <f aca="false">+VLOOKUP(A372,FilialesAgenciasAcaSaludRegione!$B$1:$B$1048575,1,0)</f>
        <v>#N/A</v>
      </c>
    </row>
    <row collapsed="false" customFormat="false" customHeight="false" hidden="false" ht="15" outlineLevel="0" r="373">
      <c r="E373" s="20" t="n">
        <f aca="false">+SUM(E2:E372)</f>
        <v>123353</v>
      </c>
    </row>
  </sheetData>
  <autoFilter ref="D1:E375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63.5714285714286"/>
    <col collapsed="false" hidden="false" max="1025" min="2" style="0" width="10.7295918367347"/>
  </cols>
  <sheetData>
    <row collapsed="false" customFormat="false" customHeight="false" hidden="false" ht="15" outlineLevel="0" r="1">
      <c r="A1" s="201" t="s">
        <v>3611</v>
      </c>
      <c r="B1" s="201" t="n">
        <v>427</v>
      </c>
    </row>
    <row collapsed="false" customFormat="false" customHeight="false" hidden="false" ht="15" outlineLevel="0" r="2">
      <c r="A2" s="201" t="s">
        <v>3335</v>
      </c>
      <c r="B2" s="201" t="n">
        <v>368</v>
      </c>
    </row>
    <row collapsed="false" customFormat="false" customHeight="false" hidden="false" ht="15" outlineLevel="0" r="3">
      <c r="A3" s="62" t="s">
        <v>3530</v>
      </c>
      <c r="B3" s="62" t="n">
        <v>221</v>
      </c>
    </row>
    <row collapsed="false" customFormat="false" customHeight="false" hidden="false" ht="15" outlineLevel="0" r="4">
      <c r="A4" s="62" t="s">
        <v>3535</v>
      </c>
      <c r="B4" s="62" t="n">
        <v>18</v>
      </c>
    </row>
    <row collapsed="false" customFormat="false" customHeight="false" hidden="false" ht="15" outlineLevel="0" r="5">
      <c r="A5" s="62" t="s">
        <v>1861</v>
      </c>
      <c r="B5" s="62" t="n">
        <v>65</v>
      </c>
    </row>
    <row collapsed="false" customFormat="false" customHeight="false" hidden="false" ht="15" outlineLevel="0" r="6">
      <c r="A6" s="62" t="s">
        <v>3623</v>
      </c>
      <c r="B6" s="62" t="n">
        <v>484</v>
      </c>
    </row>
    <row collapsed="false" customFormat="false" customHeight="false" hidden="false" ht="15" outlineLevel="0" r="7">
      <c r="A7" s="62" t="s">
        <v>3547</v>
      </c>
      <c r="B7" s="62" t="n">
        <v>240</v>
      </c>
    </row>
    <row collapsed="false" customFormat="false" customHeight="false" hidden="false" ht="15" outlineLevel="0" r="8">
      <c r="A8" s="62" t="s">
        <v>3235</v>
      </c>
      <c r="B8" s="62" t="n">
        <v>96</v>
      </c>
    </row>
    <row collapsed="false" customFormat="false" customHeight="false" hidden="false" ht="15" outlineLevel="0" r="9">
      <c r="A9" s="62" t="s">
        <v>3511</v>
      </c>
      <c r="B9" s="62" t="n">
        <v>361</v>
      </c>
    </row>
    <row collapsed="false" customFormat="false" customHeight="false" hidden="false" ht="15" outlineLevel="0" r="10">
      <c r="A10" s="62" t="s">
        <v>3348</v>
      </c>
      <c r="B10" s="62" t="n">
        <v>27</v>
      </c>
    </row>
    <row collapsed="false" customFormat="false" customHeight="false" hidden="false" ht="15" outlineLevel="0" r="11">
      <c r="A11" s="62" t="s">
        <v>3356</v>
      </c>
      <c r="B11" s="62" t="n">
        <v>69</v>
      </c>
    </row>
    <row collapsed="false" customFormat="false" customHeight="false" hidden="false" ht="15" outlineLevel="0" r="12">
      <c r="A12" s="62" t="s">
        <v>1867</v>
      </c>
      <c r="B12" s="62" t="n">
        <v>438</v>
      </c>
    </row>
    <row collapsed="false" customFormat="false" customHeight="false" hidden="false" ht="15" outlineLevel="0" r="13">
      <c r="A13" s="62" t="s">
        <v>3266</v>
      </c>
      <c r="B13" s="62" t="n">
        <v>21</v>
      </c>
    </row>
    <row collapsed="false" customFormat="false" customHeight="false" hidden="false" ht="15" outlineLevel="0" r="14">
      <c r="A14" s="62" t="s">
        <v>3362</v>
      </c>
      <c r="B14" s="62" t="n">
        <v>184</v>
      </c>
    </row>
    <row collapsed="false" customFormat="false" customHeight="false" hidden="false" ht="15" outlineLevel="0" r="15">
      <c r="A15" s="62" t="s">
        <v>4013</v>
      </c>
      <c r="B15" s="62" t="n">
        <v>2</v>
      </c>
    </row>
    <row collapsed="false" customFormat="false" customHeight="false" hidden="false" ht="15" outlineLevel="0" r="16">
      <c r="A16" s="62" t="s">
        <v>3743</v>
      </c>
      <c r="B16" s="62" t="n">
        <v>42</v>
      </c>
    </row>
    <row collapsed="false" customFormat="false" customHeight="false" hidden="false" ht="15" outlineLevel="0" r="17">
      <c r="A17" s="62" t="s">
        <v>3745</v>
      </c>
      <c r="B17" s="62" t="n">
        <v>2</v>
      </c>
    </row>
    <row collapsed="false" customFormat="false" customHeight="false" hidden="false" ht="15" outlineLevel="0" r="18">
      <c r="A18" s="62" t="s">
        <v>3396</v>
      </c>
      <c r="B18" s="62" t="n">
        <v>40</v>
      </c>
    </row>
    <row collapsed="false" customFormat="false" customHeight="false" hidden="false" ht="15" outlineLevel="0" r="19">
      <c r="A19" s="62" t="s">
        <v>3668</v>
      </c>
      <c r="B19" s="62" t="n">
        <v>100</v>
      </c>
    </row>
    <row collapsed="false" customFormat="false" customHeight="false" hidden="false" ht="15" outlineLevel="0" r="20">
      <c r="A20" s="62" t="s">
        <v>3283</v>
      </c>
      <c r="B20" s="62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13" activeCellId="0" pane="topLeft" sqref="A13"/>
    </sheetView>
  </sheetViews>
  <sheetFormatPr defaultRowHeight="15"/>
  <cols>
    <col collapsed="false" hidden="false" max="1" min="1" style="0" width="64.8571428571429"/>
    <col collapsed="false" hidden="false" max="1025" min="2" style="0" width="10.7295918367347"/>
  </cols>
  <sheetData>
    <row collapsed="false" customFormat="false" customHeight="false" hidden="false" ht="15" outlineLevel="0" r="1">
      <c r="A1" s="0" t="s">
        <v>4014</v>
      </c>
    </row>
    <row collapsed="false" customFormat="false" customHeight="false" hidden="false" ht="15" outlineLevel="0" r="3">
      <c r="A3" s="201" t="s">
        <v>671</v>
      </c>
    </row>
    <row collapsed="false" customFormat="false" customHeight="false" hidden="false" ht="15" outlineLevel="0" r="4">
      <c r="A4" s="201" t="s">
        <v>495</v>
      </c>
    </row>
    <row collapsed="false" customFormat="false" customHeight="false" hidden="false" ht="15" outlineLevel="0" r="5">
      <c r="A5" s="201" t="s">
        <v>502</v>
      </c>
    </row>
    <row collapsed="false" customFormat="false" customHeight="false" hidden="false" ht="15" outlineLevel="0" r="6">
      <c r="A6" s="201" t="s">
        <v>582</v>
      </c>
    </row>
    <row collapsed="false" customFormat="false" customHeight="false" hidden="false" ht="15" outlineLevel="0" r="7">
      <c r="A7" s="201" t="s">
        <v>737</v>
      </c>
    </row>
    <row collapsed="false" customFormat="false" customHeight="false" hidden="false" ht="15" outlineLevel="0" r="8">
      <c r="A8" s="201" t="s">
        <v>580</v>
      </c>
    </row>
    <row collapsed="false" customFormat="false" customHeight="false" hidden="false" ht="15" outlineLevel="0" r="9">
      <c r="A9" s="201" t="s">
        <v>591</v>
      </c>
    </row>
    <row collapsed="false" customFormat="false" customHeight="false" hidden="false" ht="15" outlineLevel="0" r="10">
      <c r="A10" s="201" t="s">
        <v>475</v>
      </c>
    </row>
    <row collapsed="false" customFormat="false" customHeight="false" hidden="false" ht="15" outlineLevel="0" r="12">
      <c r="A12" s="231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collapsed="false" hidden="false" max="1" min="1" style="0" width="26.5765306122449"/>
    <col collapsed="false" hidden="false" max="2" min="2" style="0" width="16.1428571428571"/>
    <col collapsed="false" hidden="false" max="1025" min="3" style="0" width="10.7295918367347"/>
  </cols>
  <sheetData>
    <row collapsed="false" customFormat="false" customHeight="false" hidden="false" ht="15" outlineLevel="0" r="3">
      <c r="A3" s="111" t="s">
        <v>857</v>
      </c>
      <c r="B3" s="71"/>
    </row>
    <row collapsed="false" customFormat="false" customHeight="false" hidden="false" ht="15" outlineLevel="0" r="4">
      <c r="A4" s="112" t="s">
        <v>13</v>
      </c>
      <c r="B4" s="162" t="n">
        <v>14865885</v>
      </c>
    </row>
    <row collapsed="false" customFormat="false" customHeight="false" hidden="false" ht="15" outlineLevel="0" r="5">
      <c r="A5" s="113" t="s">
        <v>440</v>
      </c>
      <c r="B5" s="163" t="n">
        <v>1758316</v>
      </c>
    </row>
    <row collapsed="false" customFormat="false" customHeight="false" hidden="false" ht="15" outlineLevel="0" r="6">
      <c r="A6" s="113" t="s">
        <v>454</v>
      </c>
      <c r="B6" s="163" t="n">
        <v>971922</v>
      </c>
    </row>
    <row collapsed="false" customFormat="false" customHeight="false" hidden="false" ht="15" outlineLevel="0" r="7">
      <c r="A7" s="113" t="s">
        <v>1941</v>
      </c>
      <c r="B7" s="163" t="n">
        <v>677171</v>
      </c>
    </row>
    <row collapsed="false" customFormat="false" customHeight="false" hidden="false" ht="15" outlineLevel="0" r="8">
      <c r="A8" s="113" t="s">
        <v>445</v>
      </c>
      <c r="B8" s="163" t="n">
        <v>2167981</v>
      </c>
    </row>
    <row collapsed="false" customFormat="false" customHeight="false" hidden="false" ht="15" outlineLevel="0" r="9">
      <c r="A9" s="113" t="s">
        <v>444</v>
      </c>
      <c r="B9" s="163" t="n">
        <v>862661</v>
      </c>
    </row>
    <row collapsed="false" customFormat="false" customHeight="false" hidden="false" ht="15" outlineLevel="0" r="10">
      <c r="A10" s="113" t="s">
        <v>448</v>
      </c>
      <c r="B10" s="163" t="n">
        <v>2852294</v>
      </c>
    </row>
    <row collapsed="false" customFormat="false" customHeight="false" hidden="false" ht="15" outlineLevel="0" r="11">
      <c r="A11" s="113" t="s">
        <v>446</v>
      </c>
      <c r="B11" s="163" t="n">
        <v>2416004</v>
      </c>
    </row>
    <row collapsed="false" customFormat="false" customHeight="false" hidden="false" ht="15" outlineLevel="0" r="12">
      <c r="A12" s="113" t="s">
        <v>64</v>
      </c>
      <c r="B12" s="163" t="n">
        <v>4078086</v>
      </c>
    </row>
    <row collapsed="false" customFormat="false" customHeight="false" hidden="false" ht="15" outlineLevel="0" r="13">
      <c r="A13" s="113" t="s">
        <v>45</v>
      </c>
      <c r="B13" s="163" t="n">
        <v>4911412</v>
      </c>
    </row>
    <row collapsed="false" customFormat="false" customHeight="false" hidden="false" ht="15" outlineLevel="0" r="14">
      <c r="A14" s="113" t="s">
        <v>443</v>
      </c>
      <c r="B14" s="163" t="n">
        <v>399250</v>
      </c>
    </row>
    <row collapsed="false" customFormat="false" customHeight="false" hidden="false" ht="15" outlineLevel="0" r="15">
      <c r="A15" s="113" t="s">
        <v>439</v>
      </c>
      <c r="B15" s="163" t="n">
        <v>453877</v>
      </c>
    </row>
    <row collapsed="false" customFormat="false" customHeight="false" hidden="false" ht="15" outlineLevel="0" r="16">
      <c r="A16" s="113" t="s">
        <v>0</v>
      </c>
      <c r="B16" s="163" t="n">
        <v>1174912</v>
      </c>
    </row>
    <row collapsed="false" customFormat="false" customHeight="false" hidden="false" ht="15" outlineLevel="0" r="17">
      <c r="A17" s="113" t="s">
        <v>442</v>
      </c>
      <c r="B17" s="163" t="n">
        <v>895785</v>
      </c>
    </row>
    <row collapsed="false" customFormat="false" customHeight="false" hidden="false" ht="15" outlineLevel="0" r="18">
      <c r="A18" s="113" t="s">
        <v>73</v>
      </c>
      <c r="B18" s="164" t="n">
        <v>1631333</v>
      </c>
    </row>
    <row collapsed="false" customFormat="false" customHeight="false" hidden="false" ht="15" outlineLevel="0" r="19">
      <c r="A19" s="114" t="s">
        <v>408</v>
      </c>
      <c r="B19" s="165" t="n">
        <v>40116889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L1" activeCellId="0" pane="topLeft" sqref="L1"/>
    </sheetView>
  </sheetViews>
  <sheetFormatPr defaultRowHeight="15"/>
  <cols>
    <col collapsed="false" hidden="false" max="1" min="1" style="0" width="13.5714285714286"/>
    <col collapsed="false" hidden="false" max="3" min="2" style="0" width="10.7295918367347"/>
    <col collapsed="false" hidden="false" max="5" min="4" style="0" width="13.5714285714286"/>
    <col collapsed="false" hidden="false" max="6" min="6" style="0" width="14.5714285714286"/>
    <col collapsed="false" hidden="false" max="9" min="7" style="0" width="13.5714285714286"/>
    <col collapsed="false" hidden="false" max="11" min="10" style="0" width="10.7295918367347"/>
    <col collapsed="false" hidden="false" max="12" min="12" style="0" width="26.5765306122449"/>
    <col collapsed="false" hidden="false" max="1025" min="13" style="0" width="10.7295918367347"/>
  </cols>
  <sheetData>
    <row collapsed="false" customFormat="false" customHeight="false" hidden="false" ht="15" outlineLevel="0" r="1">
      <c r="A1" s="161" t="s">
        <v>846</v>
      </c>
      <c r="B1" s="20" t="s">
        <v>847</v>
      </c>
      <c r="C1" s="20" t="s">
        <v>848</v>
      </c>
      <c r="D1" s="161" t="s">
        <v>849</v>
      </c>
      <c r="E1" s="161" t="s">
        <v>850</v>
      </c>
      <c r="F1" s="161" t="s">
        <v>851</v>
      </c>
      <c r="G1" s="161" t="s">
        <v>852</v>
      </c>
      <c r="H1" s="161" t="s">
        <v>853</v>
      </c>
      <c r="I1" s="161" t="s">
        <v>854</v>
      </c>
      <c r="J1" s="20" t="s">
        <v>855</v>
      </c>
      <c r="K1" s="20" t="s">
        <v>856</v>
      </c>
      <c r="L1" s="20" t="s">
        <v>857</v>
      </c>
    </row>
    <row collapsed="false" customFormat="false" customHeight="false" hidden="false" ht="15" outlineLevel="0" r="2">
      <c r="A2" s="161" t="n">
        <v>104995</v>
      </c>
      <c r="B2" s="20" t="s">
        <v>858</v>
      </c>
      <c r="C2" s="20" t="s">
        <v>859</v>
      </c>
      <c r="D2" s="161" t="n">
        <v>98097</v>
      </c>
      <c r="E2" s="161" t="n">
        <v>107789</v>
      </c>
      <c r="F2" s="161" t="n">
        <v>205886</v>
      </c>
      <c r="G2" s="161" t="n">
        <v>84468</v>
      </c>
      <c r="H2" s="161" t="n">
        <v>130771</v>
      </c>
      <c r="I2" s="161" t="n">
        <v>156720</v>
      </c>
      <c r="J2" s="20"/>
      <c r="K2" s="20" t="s">
        <v>13</v>
      </c>
      <c r="L2" s="20" t="s">
        <v>13</v>
      </c>
    </row>
    <row collapsed="false" customFormat="false" customHeight="false" hidden="false" ht="15" outlineLevel="0" r="3">
      <c r="A3" s="161" t="n">
        <v>69679</v>
      </c>
      <c r="B3" s="20" t="s">
        <v>860</v>
      </c>
      <c r="C3" s="20" t="s">
        <v>861</v>
      </c>
      <c r="D3" s="161" t="n">
        <v>68042</v>
      </c>
      <c r="E3" s="161" t="n">
        <v>89890</v>
      </c>
      <c r="F3" s="161" t="n">
        <v>157932</v>
      </c>
      <c r="G3" s="161" t="n">
        <v>73156</v>
      </c>
      <c r="H3" s="161" t="n">
        <v>107967</v>
      </c>
      <c r="I3" s="161" t="n">
        <v>141738</v>
      </c>
      <c r="J3" s="20"/>
      <c r="K3" s="20" t="s">
        <v>13</v>
      </c>
      <c r="L3" s="20" t="s">
        <v>13</v>
      </c>
    </row>
    <row collapsed="false" customFormat="false" customHeight="false" hidden="false" ht="15" outlineLevel="0" r="4">
      <c r="A4" s="161" t="n">
        <v>104979</v>
      </c>
      <c r="B4" s="20" t="s">
        <v>862</v>
      </c>
      <c r="C4" s="20" t="s">
        <v>863</v>
      </c>
      <c r="D4" s="161" t="n">
        <v>85601</v>
      </c>
      <c r="E4" s="161" t="n">
        <v>101936</v>
      </c>
      <c r="F4" s="161" t="n">
        <v>187537</v>
      </c>
      <c r="G4" s="161" t="n">
        <v>80489</v>
      </c>
      <c r="H4" s="161" t="n">
        <v>101161</v>
      </c>
      <c r="I4" s="161" t="n">
        <v>151210</v>
      </c>
      <c r="J4" s="20"/>
      <c r="K4" s="20" t="s">
        <v>13</v>
      </c>
      <c r="L4" s="20" t="s">
        <v>13</v>
      </c>
    </row>
    <row collapsed="false" customFormat="false" customHeight="false" hidden="false" ht="15" outlineLevel="0" r="5">
      <c r="A5" s="161" t="n">
        <v>74728</v>
      </c>
      <c r="B5" s="20" t="s">
        <v>864</v>
      </c>
      <c r="C5" s="20" t="s">
        <v>865</v>
      </c>
      <c r="D5" s="161" t="n">
        <v>103166</v>
      </c>
      <c r="E5" s="161" t="n">
        <v>115079</v>
      </c>
      <c r="F5" s="161" t="n">
        <v>218245</v>
      </c>
      <c r="G5" s="161" t="n">
        <v>76455</v>
      </c>
      <c r="H5" s="161" t="n">
        <v>82926</v>
      </c>
      <c r="I5" s="161" t="n">
        <v>139360</v>
      </c>
      <c r="J5" s="20"/>
      <c r="K5" s="20" t="s">
        <v>13</v>
      </c>
      <c r="L5" s="20" t="s">
        <v>13</v>
      </c>
    </row>
    <row collapsed="false" customFormat="false" customHeight="false" hidden="false" ht="15" outlineLevel="0" r="6">
      <c r="A6" s="161" t="n">
        <v>69677</v>
      </c>
      <c r="B6" s="20" t="s">
        <v>866</v>
      </c>
      <c r="C6" s="20" t="s">
        <v>867</v>
      </c>
      <c r="D6" s="161" t="n">
        <v>80806</v>
      </c>
      <c r="E6" s="161" t="n">
        <v>98199</v>
      </c>
      <c r="F6" s="161" t="n">
        <v>179005</v>
      </c>
      <c r="G6" s="161" t="n">
        <v>76846</v>
      </c>
      <c r="H6" s="161" t="n">
        <v>92750</v>
      </c>
      <c r="I6" s="161" t="n">
        <v>146452</v>
      </c>
      <c r="J6" s="20"/>
      <c r="K6" s="20" t="s">
        <v>13</v>
      </c>
      <c r="L6" s="20" t="s">
        <v>13</v>
      </c>
    </row>
    <row collapsed="false" customFormat="false" customHeight="false" hidden="false" ht="15" outlineLevel="0" r="7">
      <c r="A7" s="161" t="n">
        <v>106597</v>
      </c>
      <c r="B7" s="20" t="s">
        <v>868</v>
      </c>
      <c r="C7" s="20" t="s">
        <v>869</v>
      </c>
      <c r="D7" s="161" t="n">
        <v>78870</v>
      </c>
      <c r="E7" s="161" t="n">
        <v>97206</v>
      </c>
      <c r="F7" s="161" t="n">
        <v>176076</v>
      </c>
      <c r="G7" s="161" t="n">
        <v>75189</v>
      </c>
      <c r="H7" s="161" t="n">
        <v>93368</v>
      </c>
      <c r="I7" s="161" t="n">
        <v>145884</v>
      </c>
      <c r="J7" s="20"/>
      <c r="K7" s="20" t="s">
        <v>13</v>
      </c>
      <c r="L7" s="20" t="s">
        <v>13</v>
      </c>
    </row>
    <row collapsed="false" customFormat="false" customHeight="false" hidden="false" ht="15" outlineLevel="0" r="8">
      <c r="A8" s="161" t="n">
        <v>69678</v>
      </c>
      <c r="B8" s="20" t="s">
        <v>870</v>
      </c>
      <c r="C8" s="20" t="s">
        <v>871</v>
      </c>
      <c r="D8" s="161" t="n">
        <v>102481</v>
      </c>
      <c r="E8" s="161" t="n">
        <v>118110</v>
      </c>
      <c r="F8" s="161" t="n">
        <v>220591</v>
      </c>
      <c r="G8" s="161" t="n">
        <v>81483</v>
      </c>
      <c r="H8" s="161" t="n">
        <v>89520</v>
      </c>
      <c r="I8" s="161" t="n">
        <v>146068</v>
      </c>
      <c r="J8" s="20"/>
      <c r="K8" s="20" t="s">
        <v>13</v>
      </c>
      <c r="L8" s="20" t="s">
        <v>13</v>
      </c>
    </row>
    <row collapsed="false" customFormat="false" customHeight="false" hidden="false" ht="15" outlineLevel="0" r="9">
      <c r="A9" s="161" t="n">
        <v>18755</v>
      </c>
      <c r="B9" s="20" t="s">
        <v>872</v>
      </c>
      <c r="C9" s="20" t="s">
        <v>873</v>
      </c>
      <c r="D9" s="161" t="n">
        <v>89545</v>
      </c>
      <c r="E9" s="161" t="n">
        <v>97692</v>
      </c>
      <c r="F9" s="161" t="n">
        <v>187237</v>
      </c>
      <c r="G9" s="161" t="n">
        <v>58204</v>
      </c>
      <c r="H9" s="161" t="n">
        <v>55377</v>
      </c>
      <c r="I9" s="161" t="n">
        <v>97262</v>
      </c>
      <c r="J9" s="20"/>
      <c r="K9" s="20" t="s">
        <v>13</v>
      </c>
      <c r="L9" s="20" t="s">
        <v>13</v>
      </c>
    </row>
    <row collapsed="false" customFormat="false" customHeight="false" hidden="false" ht="15" outlineLevel="0" r="10">
      <c r="A10" s="161" t="n">
        <v>105001</v>
      </c>
      <c r="B10" s="20" t="s">
        <v>874</v>
      </c>
      <c r="C10" s="20" t="s">
        <v>875</v>
      </c>
      <c r="D10" s="161" t="n">
        <v>76207</v>
      </c>
      <c r="E10" s="161" t="n">
        <v>85590</v>
      </c>
      <c r="F10" s="161" t="n">
        <v>161797</v>
      </c>
      <c r="G10" s="161" t="n">
        <v>56495</v>
      </c>
      <c r="H10" s="161" t="n">
        <v>63322</v>
      </c>
      <c r="I10" s="161" t="n">
        <v>104710</v>
      </c>
      <c r="J10" s="20"/>
      <c r="K10" s="20" t="s">
        <v>13</v>
      </c>
      <c r="L10" s="20" t="s">
        <v>13</v>
      </c>
    </row>
    <row collapsed="false" customFormat="false" customHeight="false" hidden="false" ht="15" outlineLevel="0" r="11">
      <c r="A11" s="161" t="n">
        <v>105002</v>
      </c>
      <c r="B11" s="20" t="s">
        <v>876</v>
      </c>
      <c r="C11" s="20" t="s">
        <v>877</v>
      </c>
      <c r="D11" s="161" t="n">
        <v>76972</v>
      </c>
      <c r="E11" s="161" t="n">
        <v>89050</v>
      </c>
      <c r="F11" s="161" t="n">
        <v>166022</v>
      </c>
      <c r="G11" s="161" t="n">
        <v>61453</v>
      </c>
      <c r="H11" s="161" t="n">
        <v>71572</v>
      </c>
      <c r="I11" s="161" t="n">
        <v>116664</v>
      </c>
      <c r="J11" s="20"/>
      <c r="K11" s="20" t="s">
        <v>13</v>
      </c>
      <c r="L11" s="20" t="s">
        <v>13</v>
      </c>
    </row>
    <row collapsed="false" customFormat="false" customHeight="false" hidden="false" ht="15" outlineLevel="0" r="12">
      <c r="A12" s="161" t="n">
        <v>104942</v>
      </c>
      <c r="B12" s="20" t="s">
        <v>878</v>
      </c>
      <c r="C12" s="20" t="s">
        <v>879</v>
      </c>
      <c r="D12" s="161" t="n">
        <v>88469</v>
      </c>
      <c r="E12" s="161" t="n">
        <v>101363</v>
      </c>
      <c r="F12" s="161" t="n">
        <v>189832</v>
      </c>
      <c r="G12" s="161" t="n">
        <v>71460</v>
      </c>
      <c r="H12" s="161" t="n">
        <v>84649</v>
      </c>
      <c r="I12" s="161" t="n">
        <v>137304</v>
      </c>
      <c r="J12" s="20"/>
      <c r="K12" s="20" t="s">
        <v>13</v>
      </c>
      <c r="L12" s="20" t="s">
        <v>13</v>
      </c>
    </row>
    <row collapsed="false" customFormat="false" customHeight="false" hidden="false" ht="15" outlineLevel="0" r="13">
      <c r="A13" s="161" t="n">
        <v>69676</v>
      </c>
      <c r="B13" s="20" t="s">
        <v>880</v>
      </c>
      <c r="C13" s="20" t="s">
        <v>881</v>
      </c>
      <c r="D13" s="161" t="n">
        <v>92527</v>
      </c>
      <c r="E13" s="161" t="n">
        <v>107589</v>
      </c>
      <c r="F13" s="161" t="n">
        <v>200116</v>
      </c>
      <c r="G13" s="161" t="n">
        <v>78547</v>
      </c>
      <c r="H13" s="161" t="n">
        <v>93409</v>
      </c>
      <c r="I13" s="161" t="n">
        <v>149990</v>
      </c>
      <c r="J13" s="20"/>
      <c r="K13" s="20" t="s">
        <v>13</v>
      </c>
      <c r="L13" s="20" t="s">
        <v>13</v>
      </c>
    </row>
    <row collapsed="false" customFormat="false" customHeight="false" hidden="false" ht="15" outlineLevel="0" r="14">
      <c r="A14" s="161" t="n">
        <v>48889</v>
      </c>
      <c r="B14" s="20" t="s">
        <v>882</v>
      </c>
      <c r="C14" s="20" t="s">
        <v>883</v>
      </c>
      <c r="D14" s="161" t="n">
        <v>103832</v>
      </c>
      <c r="E14" s="161" t="n">
        <v>127499</v>
      </c>
      <c r="F14" s="161" t="n">
        <v>231331</v>
      </c>
      <c r="G14" s="161" t="n">
        <v>100506</v>
      </c>
      <c r="H14" s="161" t="n">
        <v>129633</v>
      </c>
      <c r="I14" s="161" t="n">
        <v>195464</v>
      </c>
      <c r="J14" s="20"/>
      <c r="K14" s="20" t="s">
        <v>13</v>
      </c>
      <c r="L14" s="20" t="s">
        <v>13</v>
      </c>
    </row>
    <row collapsed="false" customFormat="false" customHeight="false" hidden="false" ht="15" outlineLevel="0" r="15">
      <c r="A15" s="161" t="n">
        <v>18739</v>
      </c>
      <c r="B15" s="20" t="s">
        <v>884</v>
      </c>
      <c r="C15" s="20" t="s">
        <v>885</v>
      </c>
      <c r="D15" s="161" t="n">
        <v>100581</v>
      </c>
      <c r="E15" s="161" t="n">
        <v>125389</v>
      </c>
      <c r="F15" s="161" t="n">
        <v>225970</v>
      </c>
      <c r="G15" s="161" t="n">
        <v>102918</v>
      </c>
      <c r="H15" s="161" t="n">
        <v>141222</v>
      </c>
      <c r="I15" s="161" t="n">
        <v>199104</v>
      </c>
      <c r="J15" s="20"/>
      <c r="K15" s="20" t="s">
        <v>13</v>
      </c>
      <c r="L15" s="20" t="s">
        <v>13</v>
      </c>
    </row>
    <row collapsed="false" customFormat="false" customHeight="false" hidden="false" ht="15" outlineLevel="0" r="16">
      <c r="A16" s="161" t="n">
        <v>18740</v>
      </c>
      <c r="B16" s="20" t="s">
        <v>886</v>
      </c>
      <c r="C16" s="20" t="s">
        <v>887</v>
      </c>
      <c r="D16" s="161" t="n">
        <v>84485</v>
      </c>
      <c r="E16" s="161" t="n">
        <v>98089</v>
      </c>
      <c r="F16" s="161" t="n">
        <v>182574</v>
      </c>
      <c r="G16" s="161" t="n">
        <v>72465</v>
      </c>
      <c r="H16" s="161" t="n">
        <v>86326</v>
      </c>
      <c r="I16" s="161" t="n">
        <v>138066</v>
      </c>
      <c r="J16" s="20"/>
      <c r="K16" s="20" t="s">
        <v>13</v>
      </c>
      <c r="L16" s="20" t="s">
        <v>13</v>
      </c>
    </row>
    <row collapsed="false" customFormat="false" customHeight="false" hidden="false" ht="15" outlineLevel="0" r="17">
      <c r="A17" s="161" t="n">
        <v>69730</v>
      </c>
      <c r="B17" s="20" t="s">
        <v>888</v>
      </c>
      <c r="C17" s="20" t="s">
        <v>889</v>
      </c>
      <c r="D17" s="161" t="n">
        <v>8405</v>
      </c>
      <c r="E17" s="161" t="n">
        <v>8667</v>
      </c>
      <c r="F17" s="161" t="n">
        <v>17072</v>
      </c>
      <c r="G17" s="161" t="n">
        <v>6237</v>
      </c>
      <c r="H17" s="161" t="n">
        <v>7932</v>
      </c>
      <c r="I17" s="161" t="n">
        <v>12194</v>
      </c>
      <c r="J17" s="20" t="s">
        <v>890</v>
      </c>
      <c r="K17" s="20" t="s">
        <v>439</v>
      </c>
      <c r="L17" s="20" t="s">
        <v>439</v>
      </c>
    </row>
    <row collapsed="false" customFormat="false" customHeight="false" hidden="false" ht="15" outlineLevel="0" r="18">
      <c r="A18" s="161" t="n">
        <v>104945</v>
      </c>
      <c r="B18" s="20" t="s">
        <v>891</v>
      </c>
      <c r="C18" s="20" t="s">
        <v>892</v>
      </c>
      <c r="D18" s="161" t="n">
        <v>5909</v>
      </c>
      <c r="E18" s="161" t="n">
        <v>6138</v>
      </c>
      <c r="F18" s="161" t="n">
        <v>12047</v>
      </c>
      <c r="G18" s="161" t="n">
        <v>4199</v>
      </c>
      <c r="H18" s="161" t="n">
        <v>5211</v>
      </c>
      <c r="I18" s="161" t="n">
        <v>8180</v>
      </c>
      <c r="J18" s="20"/>
      <c r="K18" s="20" t="s">
        <v>439</v>
      </c>
      <c r="L18" s="20" t="s">
        <v>1941</v>
      </c>
    </row>
    <row collapsed="false" customFormat="false" customHeight="false" hidden="false" ht="15" outlineLevel="0" r="19">
      <c r="A19" s="161" t="n">
        <v>104955</v>
      </c>
      <c r="B19" s="20" t="s">
        <v>893</v>
      </c>
      <c r="C19" s="20" t="s">
        <v>894</v>
      </c>
      <c r="D19" s="161" t="n">
        <v>5181</v>
      </c>
      <c r="E19" s="161" t="n">
        <v>5473</v>
      </c>
      <c r="F19" s="161" t="n">
        <v>10654</v>
      </c>
      <c r="G19" s="161" t="n">
        <v>3828</v>
      </c>
      <c r="H19" s="161" t="n">
        <v>4939</v>
      </c>
      <c r="I19" s="161" t="n">
        <v>7450</v>
      </c>
      <c r="J19" s="20"/>
      <c r="K19" s="20" t="s">
        <v>441</v>
      </c>
      <c r="L19" s="20" t="s">
        <v>454</v>
      </c>
    </row>
    <row collapsed="false" customFormat="false" customHeight="false" hidden="false" ht="15" outlineLevel="0" r="20">
      <c r="A20" s="161" t="n">
        <v>104972</v>
      </c>
      <c r="B20" s="20" t="s">
        <v>895</v>
      </c>
      <c r="C20" s="20" t="s">
        <v>896</v>
      </c>
      <c r="D20" s="161" t="n">
        <v>270247</v>
      </c>
      <c r="E20" s="161" t="n">
        <v>282655</v>
      </c>
      <c r="F20" s="161" t="n">
        <v>552902</v>
      </c>
      <c r="G20" s="161" t="n">
        <v>156918</v>
      </c>
      <c r="H20" s="161" t="n">
        <v>156204</v>
      </c>
      <c r="I20" s="161" t="n">
        <v>285228</v>
      </c>
      <c r="J20" s="20"/>
      <c r="K20" s="20" t="s">
        <v>13</v>
      </c>
      <c r="L20" s="20" t="s">
        <v>13</v>
      </c>
    </row>
    <row collapsed="false" customFormat="false" customHeight="false" hidden="false" ht="15" outlineLevel="0" r="21">
      <c r="A21" s="161" t="n">
        <v>106606</v>
      </c>
      <c r="B21" s="20" t="s">
        <v>897</v>
      </c>
      <c r="C21" s="20" t="s">
        <v>898</v>
      </c>
      <c r="D21" s="161" t="n">
        <v>162264</v>
      </c>
      <c r="E21" s="161" t="n">
        <v>180413</v>
      </c>
      <c r="F21" s="161" t="n">
        <v>342677</v>
      </c>
      <c r="G21" s="161" t="n">
        <v>113142</v>
      </c>
      <c r="H21" s="161" t="n">
        <v>121292</v>
      </c>
      <c r="I21" s="161" t="n">
        <v>207322</v>
      </c>
      <c r="J21" s="20"/>
      <c r="K21" s="20" t="s">
        <v>13</v>
      </c>
      <c r="L21" s="20" t="s">
        <v>13</v>
      </c>
    </row>
    <row collapsed="false" customFormat="false" customHeight="false" hidden="false" ht="15" outlineLevel="0" r="22">
      <c r="A22" s="161" t="n">
        <v>56244</v>
      </c>
      <c r="B22" s="20" t="s">
        <v>899</v>
      </c>
      <c r="C22" s="20" t="s">
        <v>900</v>
      </c>
      <c r="D22" s="161" t="n">
        <v>9985</v>
      </c>
      <c r="E22" s="161" t="n">
        <v>10352</v>
      </c>
      <c r="F22" s="161" t="n">
        <v>20337</v>
      </c>
      <c r="G22" s="161" t="n">
        <v>6967</v>
      </c>
      <c r="H22" s="161" t="n">
        <v>8408</v>
      </c>
      <c r="I22" s="161" t="n">
        <v>13536</v>
      </c>
      <c r="J22" s="20"/>
      <c r="K22" s="20" t="s">
        <v>901</v>
      </c>
      <c r="L22" s="20" t="s">
        <v>440</v>
      </c>
    </row>
    <row collapsed="false" customFormat="false" customHeight="false" hidden="false" ht="15" outlineLevel="0" r="23">
      <c r="A23" s="161" t="n">
        <v>18897</v>
      </c>
      <c r="B23" s="20" t="s">
        <v>902</v>
      </c>
      <c r="C23" s="20" t="s">
        <v>903</v>
      </c>
      <c r="D23" s="161" t="n">
        <v>31648</v>
      </c>
      <c r="E23" s="161" t="n">
        <v>33632</v>
      </c>
      <c r="F23" s="161" t="n">
        <v>65280</v>
      </c>
      <c r="G23" s="161" t="n">
        <v>22020</v>
      </c>
      <c r="H23" s="161" t="n">
        <v>25703</v>
      </c>
      <c r="I23" s="161" t="n">
        <v>42100</v>
      </c>
      <c r="J23" s="20"/>
      <c r="K23" s="20" t="s">
        <v>901</v>
      </c>
      <c r="L23" s="20" t="s">
        <v>440</v>
      </c>
    </row>
    <row collapsed="false" customFormat="false" customHeight="false" hidden="false" ht="15" outlineLevel="0" r="24">
      <c r="A24" s="161" t="n">
        <v>106607</v>
      </c>
      <c r="B24" s="20" t="s">
        <v>904</v>
      </c>
      <c r="C24" s="20" t="s">
        <v>905</v>
      </c>
      <c r="D24" s="161" t="n">
        <v>144648</v>
      </c>
      <c r="E24" s="161" t="n">
        <v>156924</v>
      </c>
      <c r="F24" s="161" t="n">
        <v>301572</v>
      </c>
      <c r="G24" s="161" t="n">
        <v>105342</v>
      </c>
      <c r="H24" s="161" t="n">
        <v>124721</v>
      </c>
      <c r="I24" s="161" t="n">
        <v>204074</v>
      </c>
      <c r="J24" s="20" t="s">
        <v>890</v>
      </c>
      <c r="K24" s="20" t="s">
        <v>439</v>
      </c>
      <c r="L24" s="20" t="s">
        <v>1941</v>
      </c>
    </row>
    <row collapsed="false" customFormat="false" customHeight="false" hidden="false" ht="15" outlineLevel="0" r="25">
      <c r="A25" s="161" t="n">
        <v>69708</v>
      </c>
      <c r="B25" s="20" t="s">
        <v>906</v>
      </c>
      <c r="C25" s="20" t="s">
        <v>907</v>
      </c>
      <c r="D25" s="161" t="n">
        <v>21520</v>
      </c>
      <c r="E25" s="161" t="n">
        <v>22303</v>
      </c>
      <c r="F25" s="161" t="n">
        <v>43823</v>
      </c>
      <c r="G25" s="161" t="n">
        <v>14720</v>
      </c>
      <c r="H25" s="161" t="n">
        <v>17444</v>
      </c>
      <c r="I25" s="161" t="n">
        <v>28044</v>
      </c>
      <c r="J25" s="20"/>
      <c r="K25" s="20" t="s">
        <v>901</v>
      </c>
      <c r="L25" s="20" t="s">
        <v>440</v>
      </c>
    </row>
    <row collapsed="false" customFormat="false" customHeight="false" hidden="false" ht="15" outlineLevel="0" r="26">
      <c r="A26" s="161" t="n">
        <v>106603</v>
      </c>
      <c r="B26" s="20" t="s">
        <v>908</v>
      </c>
      <c r="C26" s="20" t="s">
        <v>909</v>
      </c>
      <c r="D26" s="161" t="n">
        <v>16193</v>
      </c>
      <c r="E26" s="161" t="n">
        <v>16568</v>
      </c>
      <c r="F26" s="161" t="n">
        <v>32761</v>
      </c>
      <c r="G26" s="161" t="n">
        <v>10416</v>
      </c>
      <c r="H26" s="161" t="n">
        <v>12301</v>
      </c>
      <c r="I26" s="161" t="n">
        <v>20002</v>
      </c>
      <c r="J26" s="20"/>
      <c r="K26" s="20" t="s">
        <v>441</v>
      </c>
      <c r="L26" s="20" t="s">
        <v>454</v>
      </c>
    </row>
    <row collapsed="false" customFormat="false" customHeight="false" hidden="false" ht="15" outlineLevel="0" r="27">
      <c r="A27" s="161" t="n">
        <v>56402</v>
      </c>
      <c r="B27" s="20" t="s">
        <v>910</v>
      </c>
      <c r="C27" s="20" t="s">
        <v>911</v>
      </c>
      <c r="D27" s="161" t="n">
        <v>13979</v>
      </c>
      <c r="E27" s="161" t="n">
        <v>15065</v>
      </c>
      <c r="F27" s="161" t="n">
        <v>29044</v>
      </c>
      <c r="G27" s="161" t="n">
        <v>9546</v>
      </c>
      <c r="H27" s="161" t="n">
        <v>10870</v>
      </c>
      <c r="I27" s="161" t="n">
        <v>18424</v>
      </c>
      <c r="J27" s="20"/>
      <c r="K27" s="20" t="s">
        <v>441</v>
      </c>
      <c r="L27" s="20" t="s">
        <v>454</v>
      </c>
    </row>
    <row collapsed="false" customFormat="false" customHeight="false" hidden="false" ht="15" outlineLevel="0" r="28">
      <c r="A28" s="161" t="n">
        <v>18898</v>
      </c>
      <c r="B28" s="20" t="s">
        <v>912</v>
      </c>
      <c r="C28" s="20" t="s">
        <v>913</v>
      </c>
      <c r="D28" s="161" t="n">
        <v>10239</v>
      </c>
      <c r="E28" s="161" t="n">
        <v>10000</v>
      </c>
      <c r="F28" s="161" t="n">
        <v>20239</v>
      </c>
      <c r="G28" s="161" t="n">
        <v>6786</v>
      </c>
      <c r="H28" s="161" t="n">
        <v>8437</v>
      </c>
      <c r="I28" s="161" t="n">
        <v>13276</v>
      </c>
      <c r="J28" s="20"/>
      <c r="K28" s="20" t="s">
        <v>901</v>
      </c>
      <c r="L28" s="20" t="s">
        <v>440</v>
      </c>
    </row>
    <row collapsed="false" customFormat="false" customHeight="false" hidden="false" ht="15" outlineLevel="0" r="29">
      <c r="A29" s="161" t="n">
        <v>104985</v>
      </c>
      <c r="B29" s="20" t="s">
        <v>914</v>
      </c>
      <c r="C29" s="20" t="s">
        <v>915</v>
      </c>
      <c r="D29" s="161" t="n">
        <v>158608</v>
      </c>
      <c r="E29" s="161" t="n">
        <v>165636</v>
      </c>
      <c r="F29" s="161" t="n">
        <v>324244</v>
      </c>
      <c r="G29" s="161" t="n">
        <v>93164</v>
      </c>
      <c r="H29" s="161" t="n">
        <v>96025</v>
      </c>
      <c r="I29" s="161" t="n">
        <v>172496</v>
      </c>
      <c r="J29" s="20"/>
      <c r="K29" s="20" t="s">
        <v>13</v>
      </c>
      <c r="L29" s="20" t="s">
        <v>13</v>
      </c>
    </row>
    <row collapsed="false" customFormat="false" customHeight="false" hidden="false" ht="15" outlineLevel="0" r="30">
      <c r="A30" s="161" t="n">
        <v>69697</v>
      </c>
      <c r="B30" s="20" t="s">
        <v>916</v>
      </c>
      <c r="C30" s="20" t="s">
        <v>917</v>
      </c>
      <c r="D30" s="161" t="n">
        <v>43012</v>
      </c>
      <c r="E30" s="161" t="n">
        <v>45458</v>
      </c>
      <c r="F30" s="161" t="n">
        <v>88470</v>
      </c>
      <c r="G30" s="161" t="n">
        <v>27449</v>
      </c>
      <c r="H30" s="161" t="n">
        <v>29507</v>
      </c>
      <c r="I30" s="161" t="n">
        <v>51556</v>
      </c>
      <c r="J30" s="20"/>
      <c r="K30" s="20" t="s">
        <v>13</v>
      </c>
      <c r="L30" s="20" t="s">
        <v>13</v>
      </c>
    </row>
    <row collapsed="false" customFormat="false" customHeight="false" hidden="false" ht="15" outlineLevel="0" r="31">
      <c r="A31" s="161" t="n">
        <v>106605</v>
      </c>
      <c r="B31" s="20" t="s">
        <v>918</v>
      </c>
      <c r="C31" s="20" t="s">
        <v>919</v>
      </c>
      <c r="D31" s="161" t="n">
        <v>16828</v>
      </c>
      <c r="E31" s="161" t="n">
        <v>17362</v>
      </c>
      <c r="F31" s="161" t="n">
        <v>34190</v>
      </c>
      <c r="G31" s="161" t="n">
        <v>12002</v>
      </c>
      <c r="H31" s="161" t="n">
        <v>15141</v>
      </c>
      <c r="I31" s="161" t="n">
        <v>23416</v>
      </c>
      <c r="J31" s="20"/>
      <c r="K31" s="20" t="s">
        <v>901</v>
      </c>
      <c r="L31" s="20" t="s">
        <v>440</v>
      </c>
    </row>
    <row collapsed="false" customFormat="false" customHeight="false" hidden="false" ht="15" outlineLevel="0" r="32">
      <c r="A32" s="161" t="n">
        <v>56004</v>
      </c>
      <c r="B32" s="20" t="s">
        <v>920</v>
      </c>
      <c r="C32" s="20" t="s">
        <v>921</v>
      </c>
      <c r="D32" s="161" t="n">
        <v>20025</v>
      </c>
      <c r="E32" s="161" t="n">
        <v>21311</v>
      </c>
      <c r="F32" s="161" t="n">
        <v>41336</v>
      </c>
      <c r="G32" s="161" t="n">
        <v>14291</v>
      </c>
      <c r="H32" s="161" t="n">
        <v>16519</v>
      </c>
      <c r="I32" s="161" t="n">
        <v>26914</v>
      </c>
      <c r="J32" s="20"/>
      <c r="K32" s="20" t="s">
        <v>441</v>
      </c>
      <c r="L32" s="20" t="s">
        <v>454</v>
      </c>
    </row>
    <row collapsed="false" customFormat="false" customHeight="false" hidden="false" ht="15" outlineLevel="0" r="33">
      <c r="A33" s="161" t="n">
        <v>105005</v>
      </c>
      <c r="B33" s="20" t="s">
        <v>922</v>
      </c>
      <c r="C33" s="20" t="s">
        <v>923</v>
      </c>
      <c r="D33" s="161" t="n">
        <v>13064</v>
      </c>
      <c r="E33" s="161" t="n">
        <v>13303</v>
      </c>
      <c r="F33" s="161" t="n">
        <v>26367</v>
      </c>
      <c r="G33" s="161" t="n">
        <v>8324</v>
      </c>
      <c r="H33" s="161" t="n">
        <v>10550</v>
      </c>
      <c r="I33" s="161" t="n">
        <v>16032</v>
      </c>
      <c r="J33" s="20"/>
      <c r="K33" s="20" t="s">
        <v>901</v>
      </c>
      <c r="L33" s="20" t="s">
        <v>440</v>
      </c>
    </row>
    <row collapsed="false" customFormat="false" customHeight="false" hidden="false" ht="15" outlineLevel="0" r="34">
      <c r="A34" s="161" t="n">
        <v>48859</v>
      </c>
      <c r="B34" s="20" t="s">
        <v>924</v>
      </c>
      <c r="C34" s="20" t="s">
        <v>925</v>
      </c>
      <c r="D34" s="161" t="n">
        <v>47271</v>
      </c>
      <c r="E34" s="161" t="n">
        <v>47190</v>
      </c>
      <c r="F34" s="161" t="n">
        <v>94461</v>
      </c>
      <c r="G34" s="161" t="n">
        <v>28111</v>
      </c>
      <c r="H34" s="161" t="n">
        <v>31867</v>
      </c>
      <c r="I34" s="161" t="n">
        <v>51954</v>
      </c>
      <c r="J34" s="20"/>
      <c r="K34" s="20" t="s">
        <v>13</v>
      </c>
      <c r="L34" s="20" t="s">
        <v>13</v>
      </c>
    </row>
    <row collapsed="false" customFormat="false" customHeight="false" hidden="false" ht="15" outlineLevel="0" r="35">
      <c r="A35" s="161" t="n">
        <v>48747</v>
      </c>
      <c r="B35" s="20" t="s">
        <v>926</v>
      </c>
      <c r="C35" s="20" t="s">
        <v>927</v>
      </c>
      <c r="D35" s="161" t="n">
        <v>25920</v>
      </c>
      <c r="E35" s="161" t="n">
        <v>25972</v>
      </c>
      <c r="F35" s="161" t="n">
        <v>51892</v>
      </c>
      <c r="G35" s="161" t="n">
        <v>15312</v>
      </c>
      <c r="H35" s="161" t="n">
        <v>18269</v>
      </c>
      <c r="I35" s="161" t="n">
        <v>29300</v>
      </c>
      <c r="J35" s="20"/>
      <c r="K35" s="20" t="s">
        <v>13</v>
      </c>
      <c r="L35" s="20" t="s">
        <v>13</v>
      </c>
    </row>
    <row collapsed="false" customFormat="false" customHeight="false" hidden="false" ht="15" outlineLevel="0" r="36">
      <c r="A36" s="161" t="n">
        <v>18813</v>
      </c>
      <c r="B36" s="20" t="s">
        <v>928</v>
      </c>
      <c r="C36" s="20" t="s">
        <v>929</v>
      </c>
      <c r="D36" s="161" t="n">
        <v>7058</v>
      </c>
      <c r="E36" s="161" t="n">
        <v>7436</v>
      </c>
      <c r="F36" s="161" t="n">
        <v>14494</v>
      </c>
      <c r="G36" s="161" t="n">
        <v>4672</v>
      </c>
      <c r="H36" s="161" t="n">
        <v>5227</v>
      </c>
      <c r="I36" s="161" t="n">
        <v>8962</v>
      </c>
      <c r="J36" s="20"/>
      <c r="K36" s="20" t="s">
        <v>441</v>
      </c>
      <c r="L36" s="20" t="s">
        <v>454</v>
      </c>
    </row>
    <row collapsed="false" customFormat="false" customHeight="false" hidden="false" ht="15" outlineLevel="0" r="37">
      <c r="A37" s="161" t="n">
        <v>69727</v>
      </c>
      <c r="B37" s="20" t="s">
        <v>930</v>
      </c>
      <c r="C37" s="20" t="s">
        <v>931</v>
      </c>
      <c r="D37" s="161" t="n">
        <v>10856</v>
      </c>
      <c r="E37" s="161" t="n">
        <v>11381</v>
      </c>
      <c r="F37" s="161" t="n">
        <v>22237</v>
      </c>
      <c r="G37" s="161" t="n">
        <v>7775</v>
      </c>
      <c r="H37" s="161" t="n">
        <v>9446</v>
      </c>
      <c r="I37" s="161" t="n">
        <v>15008</v>
      </c>
      <c r="J37" s="20"/>
      <c r="K37" s="20" t="s">
        <v>439</v>
      </c>
      <c r="L37" s="20" t="s">
        <v>440</v>
      </c>
    </row>
    <row collapsed="false" customFormat="false" customHeight="false" hidden="false" ht="15" outlineLevel="0" r="38">
      <c r="A38" s="161" t="n">
        <v>69700</v>
      </c>
      <c r="B38" s="20" t="s">
        <v>932</v>
      </c>
      <c r="C38" s="20" t="s">
        <v>933</v>
      </c>
      <c r="D38" s="161" t="n">
        <v>5806</v>
      </c>
      <c r="E38" s="161" t="n">
        <v>5764</v>
      </c>
      <c r="F38" s="161" t="n">
        <v>11570</v>
      </c>
      <c r="G38" s="161" t="n">
        <v>3976</v>
      </c>
      <c r="H38" s="161" t="n">
        <v>5011</v>
      </c>
      <c r="I38" s="161" t="n">
        <v>7664</v>
      </c>
      <c r="J38" s="20"/>
      <c r="K38" s="20" t="s">
        <v>443</v>
      </c>
      <c r="L38" s="20" t="s">
        <v>443</v>
      </c>
    </row>
    <row collapsed="false" customFormat="false" customHeight="false" hidden="false" ht="15" outlineLevel="0" r="39">
      <c r="A39" s="161" t="n">
        <v>69696</v>
      </c>
      <c r="B39" s="20" t="s">
        <v>934</v>
      </c>
      <c r="C39" s="20" t="s">
        <v>935</v>
      </c>
      <c r="D39" s="161" t="n">
        <v>7328</v>
      </c>
      <c r="E39" s="161" t="n">
        <v>7364</v>
      </c>
      <c r="F39" s="161" t="n">
        <v>14692</v>
      </c>
      <c r="G39" s="161" t="n">
        <v>4631</v>
      </c>
      <c r="H39" s="161" t="n">
        <v>5571</v>
      </c>
      <c r="I39" s="161" t="n">
        <v>8996</v>
      </c>
      <c r="J39" s="20"/>
      <c r="K39" s="20" t="s">
        <v>441</v>
      </c>
      <c r="L39" s="20" t="s">
        <v>454</v>
      </c>
    </row>
    <row collapsed="false" customFormat="false" customHeight="false" hidden="false" ht="15" outlineLevel="0" r="40">
      <c r="A40" s="161" t="n">
        <v>104946</v>
      </c>
      <c r="B40" s="20" t="s">
        <v>936</v>
      </c>
      <c r="C40" s="20" t="s">
        <v>937</v>
      </c>
      <c r="D40" s="161" t="n">
        <v>3997</v>
      </c>
      <c r="E40" s="161" t="n">
        <v>4208</v>
      </c>
      <c r="F40" s="161" t="n">
        <v>8205</v>
      </c>
      <c r="G40" s="161" t="n">
        <v>2721</v>
      </c>
      <c r="H40" s="161" t="n">
        <v>3371</v>
      </c>
      <c r="I40" s="161" t="n">
        <v>5332</v>
      </c>
      <c r="J40" s="20"/>
      <c r="K40" s="20" t="s">
        <v>901</v>
      </c>
      <c r="L40" s="20" t="s">
        <v>440</v>
      </c>
    </row>
    <row collapsed="false" customFormat="false" customHeight="false" hidden="false" ht="15" outlineLevel="0" r="41">
      <c r="A41" s="161" t="n">
        <v>25613</v>
      </c>
      <c r="B41" s="20" t="s">
        <v>938</v>
      </c>
      <c r="C41" s="20" t="s">
        <v>939</v>
      </c>
      <c r="D41" s="161" t="n">
        <v>12109</v>
      </c>
      <c r="E41" s="161" t="n">
        <v>12781</v>
      </c>
      <c r="F41" s="161" t="n">
        <v>24890</v>
      </c>
      <c r="G41" s="161" t="n">
        <v>8191</v>
      </c>
      <c r="H41" s="161" t="n">
        <v>9254</v>
      </c>
      <c r="I41" s="161" t="n">
        <v>15852</v>
      </c>
      <c r="J41" s="20"/>
      <c r="K41" s="20" t="s">
        <v>443</v>
      </c>
      <c r="L41" s="20" t="s">
        <v>443</v>
      </c>
    </row>
    <row collapsed="false" customFormat="false" customHeight="false" hidden="false" ht="15" outlineLevel="0" r="42">
      <c r="A42" s="161" t="n">
        <v>106621</v>
      </c>
      <c r="B42" s="20" t="s">
        <v>940</v>
      </c>
      <c r="C42" s="20" t="s">
        <v>941</v>
      </c>
      <c r="D42" s="161" t="n">
        <v>30413</v>
      </c>
      <c r="E42" s="161" t="n">
        <v>31739</v>
      </c>
      <c r="F42" s="161" t="n">
        <v>62152</v>
      </c>
      <c r="G42" s="161" t="n">
        <v>19424</v>
      </c>
      <c r="H42" s="161" t="n">
        <v>23385</v>
      </c>
      <c r="I42" s="161" t="n">
        <v>37410</v>
      </c>
      <c r="J42" s="20" t="s">
        <v>890</v>
      </c>
      <c r="K42" s="20" t="s">
        <v>439</v>
      </c>
      <c r="L42" s="20" t="s">
        <v>1941</v>
      </c>
    </row>
    <row collapsed="false" customFormat="false" customHeight="false" hidden="false" ht="15" outlineLevel="0" r="43">
      <c r="A43" s="161" t="n">
        <v>106611</v>
      </c>
      <c r="B43" s="20" t="s">
        <v>942</v>
      </c>
      <c r="C43" s="20" t="s">
        <v>943</v>
      </c>
      <c r="D43" s="161" t="n">
        <v>7701</v>
      </c>
      <c r="E43" s="161" t="n">
        <v>8124</v>
      </c>
      <c r="F43" s="161" t="n">
        <v>15825</v>
      </c>
      <c r="G43" s="161" t="n">
        <v>5689</v>
      </c>
      <c r="H43" s="161" t="n">
        <v>7691</v>
      </c>
      <c r="I43" s="161" t="n">
        <v>11172</v>
      </c>
      <c r="J43" s="20" t="s">
        <v>890</v>
      </c>
      <c r="K43" s="20" t="s">
        <v>439</v>
      </c>
      <c r="L43" s="20" t="s">
        <v>1941</v>
      </c>
    </row>
    <row collapsed="false" customFormat="false" customHeight="false" hidden="false" ht="15" outlineLevel="0" r="44">
      <c r="A44" s="161" t="n">
        <v>106612</v>
      </c>
      <c r="B44" s="20" t="s">
        <v>944</v>
      </c>
      <c r="C44" s="20" t="s">
        <v>945</v>
      </c>
      <c r="D44" s="161" t="n">
        <v>11115</v>
      </c>
      <c r="E44" s="161" t="n">
        <v>11818</v>
      </c>
      <c r="F44" s="161" t="n">
        <v>22933</v>
      </c>
      <c r="G44" s="161" t="n">
        <v>8097</v>
      </c>
      <c r="H44" s="161" t="n">
        <v>10026</v>
      </c>
      <c r="I44" s="161" t="n">
        <v>15776</v>
      </c>
      <c r="J44" s="20" t="s">
        <v>890</v>
      </c>
      <c r="K44" s="20" t="s">
        <v>439</v>
      </c>
      <c r="L44" s="20" t="s">
        <v>1941</v>
      </c>
    </row>
    <row collapsed="false" customFormat="false" customHeight="false" hidden="false" ht="15" outlineLevel="0" r="45">
      <c r="A45" s="161" t="n">
        <v>106622</v>
      </c>
      <c r="B45" s="20" t="s">
        <v>946</v>
      </c>
      <c r="C45" s="20" t="s">
        <v>947</v>
      </c>
      <c r="D45" s="161" t="n">
        <v>18752</v>
      </c>
      <c r="E45" s="161" t="n">
        <v>19568</v>
      </c>
      <c r="F45" s="161" t="n">
        <v>38320</v>
      </c>
      <c r="G45" s="161" t="n">
        <v>13451</v>
      </c>
      <c r="H45" s="161" t="n">
        <v>16878</v>
      </c>
      <c r="I45" s="161" t="n">
        <v>26208</v>
      </c>
      <c r="J45" s="20" t="s">
        <v>890</v>
      </c>
      <c r="K45" s="20" t="s">
        <v>439</v>
      </c>
      <c r="L45" s="20" t="s">
        <v>1941</v>
      </c>
    </row>
    <row collapsed="false" customFormat="false" customHeight="false" hidden="false" ht="15" outlineLevel="0" r="46">
      <c r="A46" s="161" t="n">
        <v>104947</v>
      </c>
      <c r="B46" s="20" t="s">
        <v>948</v>
      </c>
      <c r="C46" s="20" t="s">
        <v>949</v>
      </c>
      <c r="D46" s="161" t="n">
        <v>23690</v>
      </c>
      <c r="E46" s="161" t="n">
        <v>25013</v>
      </c>
      <c r="F46" s="161" t="n">
        <v>48703</v>
      </c>
      <c r="G46" s="161" t="n">
        <v>16496</v>
      </c>
      <c r="H46" s="161" t="n">
        <v>18929</v>
      </c>
      <c r="I46" s="161" t="n">
        <v>31248</v>
      </c>
      <c r="J46" s="20"/>
      <c r="K46" s="20" t="s">
        <v>441</v>
      </c>
      <c r="L46" s="20" t="s">
        <v>454</v>
      </c>
    </row>
    <row collapsed="false" customFormat="false" customHeight="false" hidden="false" ht="15" outlineLevel="0" r="47">
      <c r="A47" s="161" t="n">
        <v>104944</v>
      </c>
      <c r="B47" s="20" t="s">
        <v>950</v>
      </c>
      <c r="C47" s="20" t="s">
        <v>951</v>
      </c>
      <c r="D47" s="161" t="n">
        <v>20707</v>
      </c>
      <c r="E47" s="161" t="n">
        <v>21570</v>
      </c>
      <c r="F47" s="161" t="n">
        <v>42277</v>
      </c>
      <c r="G47" s="161" t="n">
        <v>13903</v>
      </c>
      <c r="H47" s="161" t="n">
        <v>17593</v>
      </c>
      <c r="I47" s="161" t="n">
        <v>26850</v>
      </c>
      <c r="J47" s="20"/>
      <c r="K47" s="20" t="s">
        <v>901</v>
      </c>
      <c r="L47" s="20" t="s">
        <v>440</v>
      </c>
    </row>
    <row collapsed="false" customFormat="false" customHeight="false" hidden="false" ht="15" outlineLevel="0" r="48">
      <c r="A48" s="161" t="n">
        <v>69717</v>
      </c>
      <c r="B48" s="20" t="s">
        <v>952</v>
      </c>
      <c r="C48" s="20" t="s">
        <v>953</v>
      </c>
      <c r="D48" s="161" t="n">
        <v>30744</v>
      </c>
      <c r="E48" s="161" t="n">
        <v>33441</v>
      </c>
      <c r="F48" s="161" t="n">
        <v>64185</v>
      </c>
      <c r="G48" s="161" t="n">
        <v>22083</v>
      </c>
      <c r="H48" s="161" t="n">
        <v>27055</v>
      </c>
      <c r="I48" s="161" t="n">
        <v>42550</v>
      </c>
      <c r="J48" s="20"/>
      <c r="K48" s="20" t="s">
        <v>441</v>
      </c>
      <c r="L48" s="20" t="s">
        <v>454</v>
      </c>
    </row>
    <row collapsed="false" customFormat="false" customHeight="false" hidden="false" ht="15" outlineLevel="0" r="49">
      <c r="A49" s="161" t="n">
        <v>69731</v>
      </c>
      <c r="B49" s="20" t="s">
        <v>954</v>
      </c>
      <c r="C49" s="20" t="s">
        <v>955</v>
      </c>
      <c r="D49" s="161" t="n">
        <v>8402</v>
      </c>
      <c r="E49" s="161" t="n">
        <v>8487</v>
      </c>
      <c r="F49" s="161" t="n">
        <v>16889</v>
      </c>
      <c r="G49" s="161" t="n">
        <v>5479</v>
      </c>
      <c r="H49" s="161" t="n">
        <v>6571</v>
      </c>
      <c r="I49" s="161" t="n">
        <v>10568</v>
      </c>
      <c r="J49" s="20" t="s">
        <v>890</v>
      </c>
      <c r="K49" s="20" t="s">
        <v>439</v>
      </c>
      <c r="L49" s="20" t="s">
        <v>440</v>
      </c>
    </row>
    <row collapsed="false" customFormat="false" customHeight="false" hidden="false" ht="15" outlineLevel="0" r="50">
      <c r="A50" s="161" t="n">
        <v>69726</v>
      </c>
      <c r="B50" s="20" t="s">
        <v>956</v>
      </c>
      <c r="C50" s="20" t="s">
        <v>957</v>
      </c>
      <c r="D50" s="161" t="n">
        <v>13061</v>
      </c>
      <c r="E50" s="161" t="n">
        <v>13981</v>
      </c>
      <c r="F50" s="161" t="n">
        <v>27042</v>
      </c>
      <c r="G50" s="161" t="n">
        <v>9004</v>
      </c>
      <c r="H50" s="161" t="n">
        <v>10553</v>
      </c>
      <c r="I50" s="161" t="n">
        <v>17534</v>
      </c>
      <c r="J50" s="20"/>
      <c r="K50" s="20" t="s">
        <v>901</v>
      </c>
      <c r="L50" s="20" t="s">
        <v>440</v>
      </c>
    </row>
    <row collapsed="false" customFormat="false" customHeight="false" hidden="false" ht="15" outlineLevel="0" r="51">
      <c r="A51" s="161" t="n">
        <v>106613</v>
      </c>
      <c r="B51" s="20" t="s">
        <v>958</v>
      </c>
      <c r="C51" s="20" t="s">
        <v>959</v>
      </c>
      <c r="D51" s="161" t="n">
        <v>27790</v>
      </c>
      <c r="E51" s="161" t="n">
        <v>28939</v>
      </c>
      <c r="F51" s="161" t="n">
        <v>56729</v>
      </c>
      <c r="G51" s="161" t="n">
        <v>17443</v>
      </c>
      <c r="H51" s="161" t="n">
        <v>19343</v>
      </c>
      <c r="I51" s="161" t="n">
        <v>32972</v>
      </c>
      <c r="J51" s="20"/>
      <c r="K51" s="20" t="s">
        <v>13</v>
      </c>
      <c r="L51" s="20" t="s">
        <v>13</v>
      </c>
    </row>
    <row collapsed="false" customFormat="false" customHeight="false" hidden="false" ht="15" outlineLevel="0" r="52">
      <c r="A52" s="161" t="n">
        <v>48860</v>
      </c>
      <c r="B52" s="20" t="s">
        <v>960</v>
      </c>
      <c r="C52" s="20" t="s">
        <v>961</v>
      </c>
      <c r="D52" s="161" t="n">
        <v>106017</v>
      </c>
      <c r="E52" s="161" t="n">
        <v>107602</v>
      </c>
      <c r="F52" s="161" t="n">
        <v>213619</v>
      </c>
      <c r="G52" s="161" t="n">
        <v>59981</v>
      </c>
      <c r="H52" s="161" t="n">
        <v>65378</v>
      </c>
      <c r="I52" s="161" t="n">
        <v>109752</v>
      </c>
      <c r="J52" s="20"/>
      <c r="K52" s="20" t="s">
        <v>13</v>
      </c>
      <c r="L52" s="20" t="s">
        <v>13</v>
      </c>
    </row>
    <row collapsed="false" customFormat="false" customHeight="false" hidden="false" ht="15" outlineLevel="0" r="53">
      <c r="A53" s="161" t="n">
        <v>69720</v>
      </c>
      <c r="B53" s="20" t="s">
        <v>962</v>
      </c>
      <c r="C53" s="20" t="s">
        <v>963</v>
      </c>
      <c r="D53" s="161" t="n">
        <v>147980</v>
      </c>
      <c r="E53" s="161" t="n">
        <v>152979</v>
      </c>
      <c r="F53" s="161" t="n">
        <v>300959</v>
      </c>
      <c r="G53" s="161" t="n">
        <v>85952</v>
      </c>
      <c r="H53" s="161" t="n">
        <v>88153</v>
      </c>
      <c r="I53" s="161" t="n">
        <v>155910</v>
      </c>
      <c r="J53" s="20"/>
      <c r="K53" s="20" t="s">
        <v>13</v>
      </c>
      <c r="L53" s="20" t="s">
        <v>13</v>
      </c>
    </row>
    <row collapsed="false" customFormat="false" customHeight="false" hidden="false" ht="15" outlineLevel="0" r="54">
      <c r="A54" s="161" t="n">
        <v>18899</v>
      </c>
      <c r="B54" s="20" t="s">
        <v>964</v>
      </c>
      <c r="C54" s="20" t="s">
        <v>965</v>
      </c>
      <c r="D54" s="161" t="n">
        <v>14923</v>
      </c>
      <c r="E54" s="161" t="n">
        <v>14882</v>
      </c>
      <c r="F54" s="161" t="n">
        <v>29805</v>
      </c>
      <c r="G54" s="161" t="n">
        <v>9101</v>
      </c>
      <c r="H54" s="161" t="n">
        <v>12685</v>
      </c>
      <c r="I54" s="161" t="n">
        <v>17252</v>
      </c>
      <c r="J54" s="20"/>
      <c r="K54" s="20" t="s">
        <v>13</v>
      </c>
      <c r="L54" s="20" t="s">
        <v>13</v>
      </c>
    </row>
    <row collapsed="false" customFormat="false" customHeight="false" hidden="false" ht="15" outlineLevel="0" r="55">
      <c r="A55" s="161" t="n">
        <v>48792</v>
      </c>
      <c r="B55" s="20" t="s">
        <v>966</v>
      </c>
      <c r="C55" s="20" t="s">
        <v>967</v>
      </c>
      <c r="D55" s="161" t="n">
        <v>81902</v>
      </c>
      <c r="E55" s="161" t="n">
        <v>81820</v>
      </c>
      <c r="F55" s="161" t="n">
        <v>163722</v>
      </c>
      <c r="G55" s="161" t="n">
        <v>44487</v>
      </c>
      <c r="H55" s="161" t="n">
        <v>49204</v>
      </c>
      <c r="I55" s="161" t="n">
        <v>83322</v>
      </c>
      <c r="J55" s="20"/>
      <c r="K55" s="20" t="s">
        <v>13</v>
      </c>
      <c r="L55" s="20" t="s">
        <v>13</v>
      </c>
    </row>
    <row collapsed="false" customFormat="false" customHeight="false" hidden="false" ht="15" outlineLevel="0" r="56">
      <c r="A56" s="161" t="n">
        <v>18817</v>
      </c>
      <c r="B56" s="20" t="s">
        <v>968</v>
      </c>
      <c r="C56" s="20" t="s">
        <v>969</v>
      </c>
      <c r="D56" s="161" t="n">
        <v>212909</v>
      </c>
      <c r="E56" s="161" t="n">
        <v>213096</v>
      </c>
      <c r="F56" s="161" t="n">
        <v>426005</v>
      </c>
      <c r="G56" s="161" t="n">
        <v>113135</v>
      </c>
      <c r="H56" s="161" t="n">
        <v>113989</v>
      </c>
      <c r="I56" s="161" t="n">
        <v>208256</v>
      </c>
      <c r="J56" s="20"/>
      <c r="K56" s="20" t="s">
        <v>13</v>
      </c>
      <c r="L56" s="20" t="s">
        <v>13</v>
      </c>
    </row>
    <row collapsed="false" customFormat="false" customHeight="false" hidden="false" ht="15" outlineLevel="0" r="57">
      <c r="A57" s="161" t="n">
        <v>69725</v>
      </c>
      <c r="B57" s="20" t="s">
        <v>970</v>
      </c>
      <c r="C57" s="20" t="s">
        <v>971</v>
      </c>
      <c r="D57" s="161" t="n">
        <v>4419</v>
      </c>
      <c r="E57" s="161" t="n">
        <v>4450</v>
      </c>
      <c r="F57" s="161" t="n">
        <v>8869</v>
      </c>
      <c r="G57" s="161" t="n">
        <v>2986</v>
      </c>
      <c r="H57" s="161" t="n">
        <v>3895</v>
      </c>
      <c r="I57" s="161" t="n">
        <v>5846</v>
      </c>
      <c r="J57" s="20"/>
      <c r="K57" s="20" t="s">
        <v>443</v>
      </c>
      <c r="L57" s="20" t="s">
        <v>443</v>
      </c>
    </row>
    <row collapsed="false" customFormat="false" customHeight="false" hidden="false" ht="15" outlineLevel="0" r="58">
      <c r="A58" s="161" t="n">
        <v>106624</v>
      </c>
      <c r="B58" s="20" t="s">
        <v>972</v>
      </c>
      <c r="C58" s="20" t="s">
        <v>973</v>
      </c>
      <c r="D58" s="161" t="n">
        <v>19404</v>
      </c>
      <c r="E58" s="161" t="n">
        <v>20190</v>
      </c>
      <c r="F58" s="161" t="n">
        <v>39594</v>
      </c>
      <c r="G58" s="161" t="n">
        <v>12732</v>
      </c>
      <c r="H58" s="161" t="n">
        <v>25095</v>
      </c>
      <c r="I58" s="161" t="n">
        <v>24678</v>
      </c>
      <c r="J58" s="20"/>
      <c r="K58" s="20" t="s">
        <v>901</v>
      </c>
      <c r="L58" s="20" t="s">
        <v>440</v>
      </c>
    </row>
    <row collapsed="false" customFormat="false" customHeight="false" hidden="false" ht="15" outlineLevel="0" r="59">
      <c r="A59" s="161" t="n">
        <v>18896</v>
      </c>
      <c r="B59" s="20" t="s">
        <v>974</v>
      </c>
      <c r="C59" s="20" t="s">
        <v>975</v>
      </c>
      <c r="D59" s="161" t="n">
        <v>6280</v>
      </c>
      <c r="E59" s="161" t="n">
        <v>4850</v>
      </c>
      <c r="F59" s="161" t="n">
        <v>11130</v>
      </c>
      <c r="G59" s="161" t="n">
        <v>3308</v>
      </c>
      <c r="H59" s="161" t="n">
        <v>4099</v>
      </c>
      <c r="I59" s="161" t="n">
        <v>6348</v>
      </c>
      <c r="J59" s="20"/>
      <c r="K59" s="20" t="s">
        <v>901</v>
      </c>
      <c r="L59" s="20" t="s">
        <v>440</v>
      </c>
    </row>
    <row collapsed="false" customFormat="false" customHeight="false" hidden="false" ht="15" outlineLevel="0" r="60">
      <c r="A60" s="161" t="n">
        <v>18814</v>
      </c>
      <c r="B60" s="20" t="s">
        <v>976</v>
      </c>
      <c r="C60" s="20" t="s">
        <v>977</v>
      </c>
      <c r="D60" s="161" t="n">
        <v>7268</v>
      </c>
      <c r="E60" s="161" t="n">
        <v>7635</v>
      </c>
      <c r="F60" s="161" t="n">
        <v>14903</v>
      </c>
      <c r="G60" s="161" t="n">
        <v>5327</v>
      </c>
      <c r="H60" s="161" t="n">
        <v>6819</v>
      </c>
      <c r="I60" s="161" t="n">
        <v>10496</v>
      </c>
      <c r="J60" s="20"/>
      <c r="K60" s="20" t="s">
        <v>443</v>
      </c>
      <c r="L60" s="20" t="s">
        <v>443</v>
      </c>
    </row>
    <row collapsed="false" customFormat="false" customHeight="false" hidden="false" ht="15" outlineLevel="0" r="61">
      <c r="A61" s="161" t="n">
        <v>25701</v>
      </c>
      <c r="B61" s="20" t="s">
        <v>978</v>
      </c>
      <c r="C61" s="20" t="s">
        <v>979</v>
      </c>
      <c r="D61" s="161" t="n">
        <v>8483</v>
      </c>
      <c r="E61" s="161" t="n">
        <v>8882</v>
      </c>
      <c r="F61" s="161" t="n">
        <v>17365</v>
      </c>
      <c r="G61" s="161" t="n">
        <v>6008</v>
      </c>
      <c r="H61" s="161" t="n">
        <v>7962</v>
      </c>
      <c r="I61" s="161" t="n">
        <v>11758</v>
      </c>
      <c r="J61" s="20"/>
      <c r="K61" s="20" t="s">
        <v>901</v>
      </c>
      <c r="L61" s="20" t="s">
        <v>440</v>
      </c>
    </row>
    <row collapsed="false" customFormat="false" customHeight="false" hidden="false" ht="15" outlineLevel="0" r="62">
      <c r="A62" s="161" t="n">
        <v>69733</v>
      </c>
      <c r="B62" s="20" t="s">
        <v>980</v>
      </c>
      <c r="C62" s="20" t="s">
        <v>981</v>
      </c>
      <c r="D62" s="161" t="n">
        <v>1444</v>
      </c>
      <c r="E62" s="161" t="n">
        <v>1372</v>
      </c>
      <c r="F62" s="161" t="n">
        <v>2816</v>
      </c>
      <c r="G62" s="161" t="n">
        <v>1005</v>
      </c>
      <c r="H62" s="161" t="n">
        <v>1495</v>
      </c>
      <c r="I62" s="161" t="n">
        <v>1996</v>
      </c>
      <c r="J62" s="20"/>
      <c r="K62" s="20" t="s">
        <v>901</v>
      </c>
      <c r="L62" s="20" t="s">
        <v>440</v>
      </c>
    </row>
    <row collapsed="false" customFormat="false" customHeight="false" hidden="false" ht="15" outlineLevel="0" r="63">
      <c r="A63" s="161" t="n">
        <v>69710</v>
      </c>
      <c r="B63" s="20" t="s">
        <v>982</v>
      </c>
      <c r="C63" s="20" t="s">
        <v>983</v>
      </c>
      <c r="D63" s="161" t="n">
        <v>9527</v>
      </c>
      <c r="E63" s="161" t="n">
        <v>10220</v>
      </c>
      <c r="F63" s="161" t="n">
        <v>19747</v>
      </c>
      <c r="G63" s="161" t="n">
        <v>6332</v>
      </c>
      <c r="H63" s="161" t="n">
        <v>7636</v>
      </c>
      <c r="I63" s="161" t="n">
        <v>12324</v>
      </c>
      <c r="J63" s="20"/>
      <c r="K63" s="20" t="s">
        <v>901</v>
      </c>
      <c r="L63" s="20" t="s">
        <v>440</v>
      </c>
    </row>
    <row collapsed="false" customFormat="false" customHeight="false" hidden="false" ht="15" outlineLevel="0" r="64">
      <c r="A64" s="161" t="n">
        <v>69718</v>
      </c>
      <c r="B64" s="20" t="s">
        <v>984</v>
      </c>
      <c r="C64" s="20" t="s">
        <v>985</v>
      </c>
      <c r="D64" s="161" t="n">
        <v>5328</v>
      </c>
      <c r="E64" s="161" t="n">
        <v>5455</v>
      </c>
      <c r="F64" s="161" t="n">
        <v>10783</v>
      </c>
      <c r="G64" s="161" t="n">
        <v>3777</v>
      </c>
      <c r="H64" s="161" t="n">
        <v>4982</v>
      </c>
      <c r="I64" s="161" t="n">
        <v>7378</v>
      </c>
      <c r="J64" s="20" t="s">
        <v>890</v>
      </c>
      <c r="K64" s="20" t="s">
        <v>439</v>
      </c>
      <c r="L64" s="20" t="s">
        <v>1941</v>
      </c>
    </row>
    <row collapsed="false" customFormat="false" customHeight="false" hidden="false" ht="15" outlineLevel="0" r="65">
      <c r="A65" s="161" t="n">
        <v>47004</v>
      </c>
      <c r="B65" s="20" t="s">
        <v>986</v>
      </c>
      <c r="C65" s="20" t="s">
        <v>987</v>
      </c>
      <c r="D65" s="161" t="n">
        <v>7275</v>
      </c>
      <c r="E65" s="161" t="n">
        <v>7614</v>
      </c>
      <c r="F65" s="161" t="n">
        <v>14889</v>
      </c>
      <c r="G65" s="161" t="n">
        <v>4641</v>
      </c>
      <c r="H65" s="161" t="n">
        <v>5470</v>
      </c>
      <c r="I65" s="161" t="n">
        <v>8932</v>
      </c>
      <c r="J65" s="20"/>
      <c r="K65" s="20" t="s">
        <v>13</v>
      </c>
      <c r="L65" s="20" t="s">
        <v>13</v>
      </c>
    </row>
    <row collapsed="false" customFormat="false" customHeight="false" hidden="false" ht="15" outlineLevel="0" r="66">
      <c r="A66" s="161" t="n">
        <v>104948</v>
      </c>
      <c r="B66" s="20" t="s">
        <v>988</v>
      </c>
      <c r="C66" s="20" t="s">
        <v>989</v>
      </c>
      <c r="D66" s="161" t="n">
        <v>1893</v>
      </c>
      <c r="E66" s="161" t="n">
        <v>1807</v>
      </c>
      <c r="F66" s="161" t="n">
        <v>3700</v>
      </c>
      <c r="G66" s="161" t="n">
        <v>1176</v>
      </c>
      <c r="H66" s="161" t="n">
        <v>1659</v>
      </c>
      <c r="I66" s="161" t="n">
        <v>2292</v>
      </c>
      <c r="J66" s="20"/>
      <c r="K66" s="20" t="s">
        <v>901</v>
      </c>
      <c r="L66" s="20" t="s">
        <v>440</v>
      </c>
    </row>
    <row collapsed="false" customFormat="false" customHeight="false" hidden="false" ht="15" outlineLevel="0" r="67">
      <c r="A67" s="161" t="n">
        <v>104957</v>
      </c>
      <c r="B67" s="20" t="s">
        <v>990</v>
      </c>
      <c r="C67" s="20" t="s">
        <v>991</v>
      </c>
      <c r="D67" s="161" t="n">
        <v>5560</v>
      </c>
      <c r="E67" s="161" t="n">
        <v>5642</v>
      </c>
      <c r="F67" s="161" t="n">
        <v>11202</v>
      </c>
      <c r="G67" s="161" t="n">
        <v>3782</v>
      </c>
      <c r="H67" s="161" t="n">
        <v>5276</v>
      </c>
      <c r="I67" s="161" t="n">
        <v>7294</v>
      </c>
      <c r="J67" s="20"/>
      <c r="K67" s="20" t="s">
        <v>13</v>
      </c>
      <c r="L67" s="20" t="s">
        <v>440</v>
      </c>
    </row>
    <row collapsed="false" customFormat="false" customHeight="false" hidden="false" ht="15" outlineLevel="0" r="68">
      <c r="A68" s="161" t="n">
        <v>69722</v>
      </c>
      <c r="B68" s="20" t="s">
        <v>992</v>
      </c>
      <c r="C68" s="20" t="s">
        <v>993</v>
      </c>
      <c r="D68" s="161" t="n">
        <v>5639</v>
      </c>
      <c r="E68" s="161" t="n">
        <v>5622</v>
      </c>
      <c r="F68" s="161" t="n">
        <v>11261</v>
      </c>
      <c r="G68" s="161" t="n">
        <v>3888</v>
      </c>
      <c r="H68" s="161" t="n">
        <v>5124</v>
      </c>
      <c r="I68" s="161" t="n">
        <v>7640</v>
      </c>
      <c r="J68" s="20"/>
      <c r="K68" s="20" t="s">
        <v>443</v>
      </c>
      <c r="L68" s="20" t="s">
        <v>443</v>
      </c>
    </row>
    <row collapsed="false" customFormat="false" customHeight="false" hidden="false" ht="15" outlineLevel="0" r="69">
      <c r="A69" s="161" t="n">
        <v>18866</v>
      </c>
      <c r="B69" s="20" t="s">
        <v>994</v>
      </c>
      <c r="C69" s="20" t="s">
        <v>995</v>
      </c>
      <c r="D69" s="161" t="n">
        <v>295294</v>
      </c>
      <c r="E69" s="161" t="n">
        <v>323695</v>
      </c>
      <c r="F69" s="161" t="n">
        <v>618989</v>
      </c>
      <c r="G69" s="161" t="n">
        <v>209794</v>
      </c>
      <c r="H69" s="161" t="n">
        <v>307404</v>
      </c>
      <c r="I69" s="161" t="n">
        <v>402078</v>
      </c>
      <c r="J69" s="20"/>
      <c r="K69" s="20" t="s">
        <v>901</v>
      </c>
      <c r="L69" s="20" t="s">
        <v>440</v>
      </c>
    </row>
    <row collapsed="false" customFormat="false" customHeight="false" hidden="false" ht="15" outlineLevel="0" r="70">
      <c r="A70" s="161" t="n">
        <v>106608</v>
      </c>
      <c r="B70" s="20" t="s">
        <v>996</v>
      </c>
      <c r="C70" s="20" t="s">
        <v>997</v>
      </c>
      <c r="D70" s="161" t="n">
        <v>43221</v>
      </c>
      <c r="E70" s="161" t="n">
        <v>43964</v>
      </c>
      <c r="F70" s="161" t="n">
        <v>87185</v>
      </c>
      <c r="G70" s="161" t="n">
        <v>24926</v>
      </c>
      <c r="H70" s="161" t="n">
        <v>29309</v>
      </c>
      <c r="I70" s="161" t="n">
        <v>45448</v>
      </c>
      <c r="J70" s="20"/>
      <c r="K70" s="20" t="s">
        <v>13</v>
      </c>
      <c r="L70" s="20" t="s">
        <v>13</v>
      </c>
    </row>
    <row collapsed="false" customFormat="false" customHeight="false" hidden="false" ht="15" outlineLevel="0" r="71">
      <c r="A71" s="161" t="n">
        <v>18865</v>
      </c>
      <c r="B71" s="20" t="s">
        <v>998</v>
      </c>
      <c r="C71" s="20" t="s">
        <v>999</v>
      </c>
      <c r="D71" s="161" t="n">
        <v>198094</v>
      </c>
      <c r="E71" s="161" t="n">
        <v>216102</v>
      </c>
      <c r="F71" s="161" t="n">
        <v>414196</v>
      </c>
      <c r="G71" s="161" t="n">
        <v>133202</v>
      </c>
      <c r="H71" s="161" t="n">
        <v>138011</v>
      </c>
      <c r="I71" s="161" t="n">
        <v>242784</v>
      </c>
      <c r="J71" s="20"/>
      <c r="K71" s="20" t="s">
        <v>13</v>
      </c>
      <c r="L71" s="20" t="s">
        <v>13</v>
      </c>
    </row>
    <row collapsed="false" customFormat="false" customHeight="false" hidden="false" ht="15" outlineLevel="0" r="72">
      <c r="A72" s="161" t="n">
        <v>69711</v>
      </c>
      <c r="B72" s="20" t="s">
        <v>1000</v>
      </c>
      <c r="C72" s="20" t="s">
        <v>1001</v>
      </c>
      <c r="D72" s="161" t="n">
        <v>8894</v>
      </c>
      <c r="E72" s="161" t="n">
        <v>9184</v>
      </c>
      <c r="F72" s="161" t="n">
        <v>18078</v>
      </c>
      <c r="G72" s="161" t="n">
        <v>6286</v>
      </c>
      <c r="H72" s="161" t="n">
        <v>7751</v>
      </c>
      <c r="I72" s="161" t="n">
        <v>12344</v>
      </c>
      <c r="J72" s="20"/>
      <c r="K72" s="20" t="s">
        <v>441</v>
      </c>
      <c r="L72" s="20" t="s">
        <v>454</v>
      </c>
    </row>
    <row collapsed="false" customFormat="false" customHeight="false" hidden="false" ht="15" outlineLevel="0" r="73">
      <c r="A73" s="161" t="n">
        <v>69709</v>
      </c>
      <c r="B73" s="20" t="s">
        <v>1002</v>
      </c>
      <c r="C73" s="20" t="s">
        <v>1003</v>
      </c>
      <c r="D73" s="161" t="n">
        <v>15554</v>
      </c>
      <c r="E73" s="161" t="n">
        <v>15310</v>
      </c>
      <c r="F73" s="161" t="n">
        <v>30864</v>
      </c>
      <c r="G73" s="161" t="n">
        <v>10342</v>
      </c>
      <c r="H73" s="161" t="n">
        <v>12604</v>
      </c>
      <c r="I73" s="161" t="n">
        <v>20240</v>
      </c>
      <c r="J73" s="20"/>
      <c r="K73" s="20" t="s">
        <v>443</v>
      </c>
      <c r="L73" s="20" t="s">
        <v>443</v>
      </c>
    </row>
    <row collapsed="false" customFormat="false" customHeight="false" hidden="false" ht="15" outlineLevel="0" r="74">
      <c r="A74" s="161" t="n">
        <v>104949</v>
      </c>
      <c r="B74" s="20" t="s">
        <v>1004</v>
      </c>
      <c r="C74" s="20" t="s">
        <v>1005</v>
      </c>
      <c r="D74" s="161" t="n">
        <v>5928</v>
      </c>
      <c r="E74" s="161" t="n">
        <v>5898</v>
      </c>
      <c r="F74" s="161" t="n">
        <v>11826</v>
      </c>
      <c r="G74" s="161" t="n">
        <v>4224</v>
      </c>
      <c r="H74" s="161" t="n">
        <v>5387</v>
      </c>
      <c r="I74" s="161" t="n">
        <v>8268</v>
      </c>
      <c r="J74" s="20" t="s">
        <v>890</v>
      </c>
      <c r="K74" s="20" t="s">
        <v>439</v>
      </c>
      <c r="L74" s="20" t="s">
        <v>439</v>
      </c>
    </row>
    <row collapsed="false" customFormat="false" customHeight="false" hidden="false" ht="15" outlineLevel="0" r="75">
      <c r="A75" s="161" t="n">
        <v>69714</v>
      </c>
      <c r="B75" s="20" t="s">
        <v>1006</v>
      </c>
      <c r="C75" s="20" t="s">
        <v>1007</v>
      </c>
      <c r="D75" s="161" t="n">
        <v>4739</v>
      </c>
      <c r="E75" s="161" t="n">
        <v>4846</v>
      </c>
      <c r="F75" s="161" t="n">
        <v>9585</v>
      </c>
      <c r="G75" s="161" t="n">
        <v>3295</v>
      </c>
      <c r="H75" s="161" t="n">
        <v>3992</v>
      </c>
      <c r="I75" s="161" t="n">
        <v>6412</v>
      </c>
      <c r="J75" s="20"/>
      <c r="K75" s="20" t="s">
        <v>901</v>
      </c>
      <c r="L75" s="20" t="s">
        <v>440</v>
      </c>
    </row>
    <row collapsed="false" customFormat="false" customHeight="false" hidden="false" ht="15" outlineLevel="0" r="76">
      <c r="A76" s="161" t="n">
        <v>56307</v>
      </c>
      <c r="B76" s="20" t="s">
        <v>1008</v>
      </c>
      <c r="C76" s="20" t="s">
        <v>1009</v>
      </c>
      <c r="D76" s="161" t="n">
        <v>87278</v>
      </c>
      <c r="E76" s="161" t="n">
        <v>93963</v>
      </c>
      <c r="F76" s="161" t="n">
        <v>181241</v>
      </c>
      <c r="G76" s="161" t="n">
        <v>55122</v>
      </c>
      <c r="H76" s="161" t="n">
        <v>55440</v>
      </c>
      <c r="I76" s="161" t="n">
        <v>100806</v>
      </c>
      <c r="J76" s="20"/>
      <c r="K76" s="20" t="s">
        <v>13</v>
      </c>
      <c r="L76" s="20" t="s">
        <v>13</v>
      </c>
    </row>
    <row collapsed="false" customFormat="false" customHeight="false" hidden="false" ht="15" outlineLevel="0" r="77">
      <c r="A77" s="161" t="n">
        <v>106609</v>
      </c>
      <c r="B77" s="20" t="s">
        <v>1010</v>
      </c>
      <c r="C77" s="20" t="s">
        <v>1011</v>
      </c>
      <c r="D77" s="161" t="n">
        <v>81188</v>
      </c>
      <c r="E77" s="161" t="n">
        <v>86636</v>
      </c>
      <c r="F77" s="161" t="n">
        <v>167824</v>
      </c>
      <c r="G77" s="161" t="n">
        <v>51444</v>
      </c>
      <c r="H77" s="161" t="n">
        <v>54363</v>
      </c>
      <c r="I77" s="161" t="n">
        <v>96148</v>
      </c>
      <c r="J77" s="20"/>
      <c r="K77" s="20" t="s">
        <v>13</v>
      </c>
      <c r="L77" s="20" t="s">
        <v>13</v>
      </c>
    </row>
    <row collapsed="false" customFormat="false" customHeight="false" hidden="false" ht="15" outlineLevel="0" r="78">
      <c r="A78" s="161" t="n">
        <v>104973</v>
      </c>
      <c r="B78" s="20" t="s">
        <v>1012</v>
      </c>
      <c r="C78" s="20" t="s">
        <v>1013</v>
      </c>
      <c r="D78" s="161" t="n">
        <v>131291</v>
      </c>
      <c r="E78" s="161" t="n">
        <v>134690</v>
      </c>
      <c r="F78" s="161" t="n">
        <v>265981</v>
      </c>
      <c r="G78" s="161" t="n">
        <v>71722</v>
      </c>
      <c r="H78" s="161" t="n">
        <v>72231</v>
      </c>
      <c r="I78" s="161" t="n">
        <v>131416</v>
      </c>
      <c r="J78" s="20"/>
      <c r="K78" s="20" t="s">
        <v>13</v>
      </c>
      <c r="L78" s="20" t="s">
        <v>13</v>
      </c>
    </row>
    <row collapsed="false" customFormat="false" customHeight="false" hidden="false" ht="15" outlineLevel="0" r="79">
      <c r="A79" s="161" t="n">
        <v>18815</v>
      </c>
      <c r="B79" s="20" t="s">
        <v>1014</v>
      </c>
      <c r="C79" s="20" t="s">
        <v>1015</v>
      </c>
      <c r="D79" s="161" t="n">
        <v>43464</v>
      </c>
      <c r="E79" s="161" t="n">
        <v>46841</v>
      </c>
      <c r="F79" s="161" t="n">
        <v>90305</v>
      </c>
      <c r="G79" s="161" t="n">
        <v>30315</v>
      </c>
      <c r="H79" s="161" t="n">
        <v>35494</v>
      </c>
      <c r="I79" s="161" t="n">
        <v>58146</v>
      </c>
      <c r="J79" s="20"/>
      <c r="K79" s="20" t="s">
        <v>441</v>
      </c>
      <c r="L79" s="20" t="s">
        <v>454</v>
      </c>
    </row>
    <row collapsed="false" customFormat="false" customHeight="false" hidden="false" ht="15" outlineLevel="0" r="80">
      <c r="A80" s="161" t="n">
        <v>104974</v>
      </c>
      <c r="B80" s="20" t="s">
        <v>1016</v>
      </c>
      <c r="C80" s="20" t="s">
        <v>1017</v>
      </c>
      <c r="D80" s="161" t="n">
        <v>34239</v>
      </c>
      <c r="E80" s="161" t="n">
        <v>35394</v>
      </c>
      <c r="F80" s="161" t="n">
        <v>69633</v>
      </c>
      <c r="G80" s="161" t="n">
        <v>23949</v>
      </c>
      <c r="H80" s="161" t="n">
        <v>97857</v>
      </c>
      <c r="I80" s="161" t="n">
        <v>46482</v>
      </c>
      <c r="J80" s="20"/>
      <c r="K80" s="20" t="s">
        <v>901</v>
      </c>
      <c r="L80" s="20" t="s">
        <v>440</v>
      </c>
    </row>
    <row collapsed="false" customFormat="false" customHeight="false" hidden="false" ht="15" outlineLevel="0" r="81">
      <c r="A81" s="161" t="n">
        <v>104962</v>
      </c>
      <c r="B81" s="20" t="s">
        <v>1018</v>
      </c>
      <c r="C81" s="20" t="s">
        <v>1019</v>
      </c>
      <c r="D81" s="161" t="n">
        <v>866690</v>
      </c>
      <c r="E81" s="161" t="n">
        <v>909126</v>
      </c>
      <c r="F81" s="161" t="n">
        <v>1775816</v>
      </c>
      <c r="G81" s="161" t="n">
        <v>484909</v>
      </c>
      <c r="H81" s="161" t="n">
        <v>447306</v>
      </c>
      <c r="I81" s="161" t="n">
        <v>810676</v>
      </c>
      <c r="J81" s="20"/>
      <c r="K81" s="20" t="s">
        <v>13</v>
      </c>
      <c r="L81" s="20" t="s">
        <v>13</v>
      </c>
    </row>
    <row collapsed="false" customFormat="false" customHeight="false" hidden="false" ht="15" outlineLevel="0" r="82">
      <c r="A82" s="161" t="n">
        <v>104975</v>
      </c>
      <c r="B82" s="20" t="s">
        <v>1020</v>
      </c>
      <c r="C82" s="20" t="s">
        <v>1021</v>
      </c>
      <c r="D82" s="161" t="n">
        <v>218873</v>
      </c>
      <c r="E82" s="161" t="n">
        <v>240390</v>
      </c>
      <c r="F82" s="161" t="n">
        <v>459263</v>
      </c>
      <c r="G82" s="161" t="n">
        <v>149594</v>
      </c>
      <c r="H82" s="161" t="n">
        <v>157867</v>
      </c>
      <c r="I82" s="161" t="n">
        <v>274264</v>
      </c>
      <c r="J82" s="20"/>
      <c r="K82" s="20" t="s">
        <v>13</v>
      </c>
      <c r="L82" s="20" t="s">
        <v>13</v>
      </c>
    </row>
    <row collapsed="false" customFormat="false" customHeight="false" hidden="false" ht="15" outlineLevel="0" r="83">
      <c r="A83" s="161" t="n">
        <v>48861</v>
      </c>
      <c r="B83" s="20" t="s">
        <v>1022</v>
      </c>
      <c r="C83" s="20" t="s">
        <v>1023</v>
      </c>
      <c r="D83" s="161" t="n">
        <v>315263</v>
      </c>
      <c r="E83" s="161" t="n">
        <v>339061</v>
      </c>
      <c r="F83" s="161" t="n">
        <v>654324</v>
      </c>
      <c r="G83" s="161" t="n">
        <v>221313</v>
      </c>
      <c r="H83" s="161" t="n">
        <v>259352</v>
      </c>
      <c r="I83" s="161" t="n">
        <v>419776</v>
      </c>
      <c r="J83" s="20"/>
      <c r="K83" s="20" t="s">
        <v>13</v>
      </c>
      <c r="L83" s="20" t="s">
        <v>13</v>
      </c>
    </row>
    <row collapsed="false" customFormat="false" customHeight="false" hidden="false" ht="15" outlineLevel="0" r="84">
      <c r="A84" s="161" t="n">
        <v>69706</v>
      </c>
      <c r="B84" s="20" t="s">
        <v>1024</v>
      </c>
      <c r="C84" s="20" t="s">
        <v>1025</v>
      </c>
      <c r="D84" s="161" t="n">
        <v>4940</v>
      </c>
      <c r="E84" s="161" t="n">
        <v>5270</v>
      </c>
      <c r="F84" s="161" t="n">
        <v>10210</v>
      </c>
      <c r="G84" s="161" t="n">
        <v>3472</v>
      </c>
      <c r="H84" s="161" t="n">
        <v>4306</v>
      </c>
      <c r="I84" s="161" t="n">
        <v>6746</v>
      </c>
      <c r="J84" s="20" t="s">
        <v>890</v>
      </c>
      <c r="K84" s="20" t="s">
        <v>439</v>
      </c>
      <c r="L84" s="20" t="s">
        <v>1941</v>
      </c>
    </row>
    <row collapsed="false" customFormat="false" customHeight="false" hidden="false" ht="15" outlineLevel="0" r="85">
      <c r="A85" s="161" t="n">
        <v>18811</v>
      </c>
      <c r="B85" s="20" t="s">
        <v>1026</v>
      </c>
      <c r="C85" s="20" t="s">
        <v>1027</v>
      </c>
      <c r="D85" s="161" t="n">
        <v>11518</v>
      </c>
      <c r="E85" s="161" t="n">
        <v>12353</v>
      </c>
      <c r="F85" s="161" t="n">
        <v>23871</v>
      </c>
      <c r="G85" s="161" t="n">
        <v>8213</v>
      </c>
      <c r="H85" s="161" t="n">
        <v>10029</v>
      </c>
      <c r="I85" s="161" t="n">
        <v>15848</v>
      </c>
      <c r="J85" s="20"/>
      <c r="K85" s="20" t="s">
        <v>901</v>
      </c>
      <c r="L85" s="20" t="s">
        <v>440</v>
      </c>
    </row>
    <row collapsed="false" customFormat="false" customHeight="false" hidden="false" ht="15" outlineLevel="0" r="86">
      <c r="A86" s="161" t="n">
        <v>69724</v>
      </c>
      <c r="B86" s="20" t="s">
        <v>1028</v>
      </c>
      <c r="C86" s="20" t="s">
        <v>1029</v>
      </c>
      <c r="D86" s="161" t="n">
        <v>8215</v>
      </c>
      <c r="E86" s="161" t="n">
        <v>8584</v>
      </c>
      <c r="F86" s="161" t="n">
        <v>16799</v>
      </c>
      <c r="G86" s="161" t="n">
        <v>5783</v>
      </c>
      <c r="H86" s="161" t="n">
        <v>6950</v>
      </c>
      <c r="I86" s="161" t="n">
        <v>11306</v>
      </c>
      <c r="J86" s="20"/>
      <c r="K86" s="20" t="s">
        <v>443</v>
      </c>
      <c r="L86" s="20" t="s">
        <v>443</v>
      </c>
    </row>
    <row collapsed="false" customFormat="false" customHeight="false" hidden="false" ht="15" outlineLevel="0" r="87">
      <c r="A87" s="161" t="n">
        <v>69694</v>
      </c>
      <c r="B87" s="20" t="s">
        <v>1030</v>
      </c>
      <c r="C87" s="20" t="s">
        <v>1031</v>
      </c>
      <c r="D87" s="161" t="n">
        <v>20505</v>
      </c>
      <c r="E87" s="161" t="n">
        <v>21303</v>
      </c>
      <c r="F87" s="161" t="n">
        <v>41808</v>
      </c>
      <c r="G87" s="161" t="n">
        <v>14528</v>
      </c>
      <c r="H87" s="161" t="n">
        <v>17372</v>
      </c>
      <c r="I87" s="161" t="n">
        <v>28126</v>
      </c>
      <c r="J87" s="20"/>
      <c r="K87" s="20" t="s">
        <v>441</v>
      </c>
      <c r="L87" s="20" t="s">
        <v>454</v>
      </c>
    </row>
    <row collapsed="false" customFormat="false" customHeight="false" hidden="false" ht="15" outlineLevel="0" r="88">
      <c r="A88" s="161" t="n">
        <v>55863</v>
      </c>
      <c r="B88" s="20" t="s">
        <v>1032</v>
      </c>
      <c r="C88" s="20" t="s">
        <v>1033</v>
      </c>
      <c r="D88" s="161" t="n">
        <v>8790</v>
      </c>
      <c r="E88" s="161" t="n">
        <v>8733</v>
      </c>
      <c r="F88" s="161" t="n">
        <v>17523</v>
      </c>
      <c r="G88" s="161" t="n">
        <v>5902</v>
      </c>
      <c r="H88" s="161" t="n">
        <v>7189</v>
      </c>
      <c r="I88" s="161" t="n">
        <v>11500</v>
      </c>
      <c r="J88" s="20"/>
      <c r="K88" s="20" t="s">
        <v>901</v>
      </c>
      <c r="L88" s="20" t="s">
        <v>440</v>
      </c>
    </row>
    <row collapsed="false" customFormat="false" customHeight="false" hidden="false" ht="15" outlineLevel="0" r="89">
      <c r="A89" s="161" t="n">
        <v>104968</v>
      </c>
      <c r="B89" s="20" t="s">
        <v>1034</v>
      </c>
      <c r="C89" s="20" t="s">
        <v>1035</v>
      </c>
      <c r="D89" s="161" t="n">
        <v>17497</v>
      </c>
      <c r="E89" s="161" t="n">
        <v>18675</v>
      </c>
      <c r="F89" s="161" t="n">
        <v>36172</v>
      </c>
      <c r="G89" s="161" t="n">
        <v>11749</v>
      </c>
      <c r="H89" s="161" t="n">
        <v>13700</v>
      </c>
      <c r="I89" s="161" t="n">
        <v>22014</v>
      </c>
      <c r="J89" s="20"/>
      <c r="K89" s="20" t="s">
        <v>13</v>
      </c>
      <c r="L89" s="20" t="s">
        <v>13</v>
      </c>
    </row>
    <row collapsed="false" customFormat="false" customHeight="false" hidden="false" ht="15" outlineLevel="0" r="90">
      <c r="A90" s="161" t="n">
        <v>18816</v>
      </c>
      <c r="B90" s="20" t="s">
        <v>1036</v>
      </c>
      <c r="C90" s="20" t="s">
        <v>1037</v>
      </c>
      <c r="D90" s="161" t="n">
        <v>297042</v>
      </c>
      <c r="E90" s="161" t="n">
        <v>319237</v>
      </c>
      <c r="F90" s="161" t="n">
        <v>616279</v>
      </c>
      <c r="G90" s="161" t="n">
        <v>188844</v>
      </c>
      <c r="H90" s="161" t="n">
        <v>188186</v>
      </c>
      <c r="I90" s="161" t="n">
        <v>334608</v>
      </c>
      <c r="J90" s="20"/>
      <c r="K90" s="20" t="s">
        <v>13</v>
      </c>
      <c r="L90" s="20" t="s">
        <v>13</v>
      </c>
    </row>
    <row collapsed="false" customFormat="false" customHeight="false" hidden="false" ht="15" outlineLevel="0" r="91">
      <c r="A91" s="161" t="n">
        <v>104958</v>
      </c>
      <c r="B91" s="20" t="s">
        <v>1038</v>
      </c>
      <c r="C91" s="20" t="s">
        <v>1039</v>
      </c>
      <c r="D91" s="161" t="n">
        <v>52185</v>
      </c>
      <c r="E91" s="161" t="n">
        <v>54088</v>
      </c>
      <c r="F91" s="161" t="n">
        <v>106273</v>
      </c>
      <c r="G91" s="161" t="n">
        <v>32524</v>
      </c>
      <c r="H91" s="161" t="n">
        <v>37527</v>
      </c>
      <c r="I91" s="161" t="n">
        <v>61956</v>
      </c>
      <c r="J91" s="20"/>
      <c r="K91" s="20" t="s">
        <v>13</v>
      </c>
      <c r="L91" s="20" t="s">
        <v>13</v>
      </c>
    </row>
    <row collapsed="false" customFormat="false" customHeight="false" hidden="false" ht="15" outlineLevel="0" r="92">
      <c r="A92" s="161" t="n">
        <v>56364</v>
      </c>
      <c r="B92" s="20" t="s">
        <v>1040</v>
      </c>
      <c r="C92" s="20" t="s">
        <v>1041</v>
      </c>
      <c r="D92" s="161" t="n">
        <v>10648</v>
      </c>
      <c r="E92" s="161" t="n">
        <v>8653</v>
      </c>
      <c r="F92" s="161" t="n">
        <v>19301</v>
      </c>
      <c r="G92" s="161" t="n">
        <v>5358</v>
      </c>
      <c r="H92" s="161" t="n">
        <v>6892</v>
      </c>
      <c r="I92" s="161" t="n">
        <v>10290</v>
      </c>
      <c r="J92" s="20"/>
      <c r="K92" s="20" t="s">
        <v>901</v>
      </c>
      <c r="L92" s="20" t="s">
        <v>440</v>
      </c>
    </row>
    <row collapsed="false" customFormat="false" customHeight="false" hidden="false" ht="15" outlineLevel="0" r="93">
      <c r="A93" s="161" t="n">
        <v>69734</v>
      </c>
      <c r="B93" s="20" t="s">
        <v>1042</v>
      </c>
      <c r="C93" s="20" t="s">
        <v>1043</v>
      </c>
      <c r="D93" s="161" t="n">
        <v>4849</v>
      </c>
      <c r="E93" s="161" t="n">
        <v>5339</v>
      </c>
      <c r="F93" s="161" t="n">
        <v>10188</v>
      </c>
      <c r="G93" s="161" t="n">
        <v>3447</v>
      </c>
      <c r="H93" s="161" t="n">
        <v>4332</v>
      </c>
      <c r="I93" s="161" t="n">
        <v>6738</v>
      </c>
      <c r="J93" s="20"/>
      <c r="K93" s="20" t="s">
        <v>901</v>
      </c>
      <c r="L93" s="20" t="s">
        <v>440</v>
      </c>
    </row>
    <row collapsed="false" customFormat="false" customHeight="false" hidden="false" ht="15" outlineLevel="0" r="94">
      <c r="A94" s="161" t="n">
        <v>104959</v>
      </c>
      <c r="B94" s="20" t="s">
        <v>1044</v>
      </c>
      <c r="C94" s="20" t="s">
        <v>1045</v>
      </c>
      <c r="D94" s="161" t="n">
        <v>159205</v>
      </c>
      <c r="E94" s="161" t="n">
        <v>163170</v>
      </c>
      <c r="F94" s="161" t="n">
        <v>322375</v>
      </c>
      <c r="G94" s="161" t="n">
        <v>89338</v>
      </c>
      <c r="H94" s="161" t="n">
        <v>87283</v>
      </c>
      <c r="I94" s="161" t="n">
        <v>160372</v>
      </c>
      <c r="J94" s="20"/>
      <c r="K94" s="20" t="s">
        <v>13</v>
      </c>
      <c r="L94" s="20" t="s">
        <v>13</v>
      </c>
    </row>
    <row collapsed="false" customFormat="false" customHeight="false" hidden="false" ht="15" outlineLevel="0" r="95">
      <c r="A95" s="161" t="n">
        <v>69707</v>
      </c>
      <c r="B95" s="20" t="s">
        <v>1046</v>
      </c>
      <c r="C95" s="20" t="s">
        <v>1047</v>
      </c>
      <c r="D95" s="161" t="n">
        <v>10605</v>
      </c>
      <c r="E95" s="161" t="n">
        <v>10674</v>
      </c>
      <c r="F95" s="161" t="n">
        <v>21279</v>
      </c>
      <c r="G95" s="161" t="n">
        <v>7115</v>
      </c>
      <c r="H95" s="161" t="n">
        <v>14266</v>
      </c>
      <c r="I95" s="161" t="n">
        <v>13810</v>
      </c>
      <c r="J95" s="20"/>
      <c r="K95" s="20" t="s">
        <v>901</v>
      </c>
      <c r="L95" s="20" t="s">
        <v>440</v>
      </c>
    </row>
    <row collapsed="false" customFormat="false" customHeight="false" hidden="false" ht="15" outlineLevel="0" r="96">
      <c r="A96" s="161" t="n">
        <v>25700</v>
      </c>
      <c r="B96" s="20" t="s">
        <v>1048</v>
      </c>
      <c r="C96" s="20" t="s">
        <v>1049</v>
      </c>
      <c r="D96" s="161" t="n">
        <v>27802</v>
      </c>
      <c r="E96" s="161" t="n">
        <v>26379</v>
      </c>
      <c r="F96" s="161" t="n">
        <v>54181</v>
      </c>
      <c r="G96" s="161" t="n">
        <v>14656</v>
      </c>
      <c r="H96" s="161" t="n">
        <v>16621</v>
      </c>
      <c r="I96" s="161" t="n">
        <v>28058</v>
      </c>
      <c r="J96" s="20"/>
      <c r="K96" s="20" t="s">
        <v>13</v>
      </c>
      <c r="L96" s="20" t="s">
        <v>13</v>
      </c>
    </row>
    <row collapsed="false" customFormat="false" customHeight="false" hidden="false" ht="15" outlineLevel="0" r="97">
      <c r="A97" s="161" t="n">
        <v>69705</v>
      </c>
      <c r="B97" s="20" t="s">
        <v>1050</v>
      </c>
      <c r="C97" s="20" t="s">
        <v>1051</v>
      </c>
      <c r="D97" s="161" t="n">
        <v>31054</v>
      </c>
      <c r="E97" s="161" t="n">
        <v>32230</v>
      </c>
      <c r="F97" s="161" t="n">
        <v>63284</v>
      </c>
      <c r="G97" s="161" t="n">
        <v>20214</v>
      </c>
      <c r="H97" s="161" t="n">
        <v>23564</v>
      </c>
      <c r="I97" s="161" t="n">
        <v>38686</v>
      </c>
      <c r="J97" s="20"/>
      <c r="K97" s="20" t="s">
        <v>441</v>
      </c>
      <c r="L97" s="20" t="s">
        <v>454</v>
      </c>
    </row>
    <row collapsed="false" customFormat="false" customHeight="false" hidden="false" ht="15" outlineLevel="0" r="98">
      <c r="A98" s="161" t="n">
        <v>69716</v>
      </c>
      <c r="B98" s="20" t="s">
        <v>1052</v>
      </c>
      <c r="C98" s="20" t="s">
        <v>1053</v>
      </c>
      <c r="D98" s="161" t="n">
        <v>259417</v>
      </c>
      <c r="E98" s="161" t="n">
        <v>269077</v>
      </c>
      <c r="F98" s="161" t="n">
        <v>528494</v>
      </c>
      <c r="G98" s="161" t="n">
        <v>147716</v>
      </c>
      <c r="H98" s="161" t="n">
        <v>147221</v>
      </c>
      <c r="I98" s="161" t="n">
        <v>270766</v>
      </c>
      <c r="J98" s="20"/>
      <c r="K98" s="20" t="s">
        <v>13</v>
      </c>
      <c r="L98" s="20" t="s">
        <v>13</v>
      </c>
    </row>
    <row collapsed="false" customFormat="false" customHeight="false" hidden="false" ht="15" outlineLevel="0" r="99">
      <c r="A99" s="161" t="n">
        <v>104969</v>
      </c>
      <c r="B99" s="20" t="s">
        <v>1054</v>
      </c>
      <c r="C99" s="20" t="s">
        <v>1055</v>
      </c>
      <c r="D99" s="161" t="n">
        <v>10358</v>
      </c>
      <c r="E99" s="161" t="n">
        <v>10676</v>
      </c>
      <c r="F99" s="161" t="n">
        <v>21034</v>
      </c>
      <c r="G99" s="161" t="n">
        <v>6587</v>
      </c>
      <c r="H99" s="161" t="n">
        <v>8542</v>
      </c>
      <c r="I99" s="161" t="n">
        <v>12752</v>
      </c>
      <c r="J99" s="20"/>
      <c r="K99" s="20" t="s">
        <v>901</v>
      </c>
      <c r="L99" s="20" t="s">
        <v>440</v>
      </c>
    </row>
    <row collapsed="false" customFormat="false" customHeight="false" hidden="false" ht="15" outlineLevel="0" r="100">
      <c r="A100" s="161" t="n">
        <v>69732</v>
      </c>
      <c r="B100" s="20" t="s">
        <v>1056</v>
      </c>
      <c r="C100" s="20" t="s">
        <v>1057</v>
      </c>
      <c r="D100" s="161" t="n">
        <v>3326</v>
      </c>
      <c r="E100" s="161" t="n">
        <v>3173</v>
      </c>
      <c r="F100" s="161" t="n">
        <v>6499</v>
      </c>
      <c r="G100" s="161" t="n">
        <v>2331</v>
      </c>
      <c r="H100" s="161" t="n">
        <v>10105</v>
      </c>
      <c r="I100" s="161" t="n">
        <v>4540</v>
      </c>
      <c r="J100" s="20" t="s">
        <v>890</v>
      </c>
      <c r="K100" s="20" t="s">
        <v>439</v>
      </c>
      <c r="L100" s="20" t="s">
        <v>1941</v>
      </c>
    </row>
    <row collapsed="false" customFormat="false" customHeight="false" hidden="false" ht="15" outlineLevel="0" r="101">
      <c r="A101" s="161" t="n">
        <v>69715</v>
      </c>
      <c r="B101" s="20" t="s">
        <v>1058</v>
      </c>
      <c r="C101" s="20" t="s">
        <v>1059</v>
      </c>
      <c r="D101" s="161" t="n">
        <v>224291</v>
      </c>
      <c r="E101" s="161" t="n">
        <v>228214</v>
      </c>
      <c r="F101" s="161" t="n">
        <v>452505</v>
      </c>
      <c r="G101" s="161" t="n">
        <v>124016</v>
      </c>
      <c r="H101" s="161" t="n">
        <v>129560</v>
      </c>
      <c r="I101" s="161" t="n">
        <v>228250</v>
      </c>
      <c r="J101" s="20"/>
      <c r="K101" s="20" t="s">
        <v>13</v>
      </c>
      <c r="L101" s="20" t="s">
        <v>13</v>
      </c>
    </row>
    <row collapsed="false" customFormat="false" customHeight="false" hidden="false" ht="15" outlineLevel="0" r="102">
      <c r="A102" s="161" t="n">
        <v>104987</v>
      </c>
      <c r="B102" s="20" t="s">
        <v>1060</v>
      </c>
      <c r="C102" s="20" t="s">
        <v>1061</v>
      </c>
      <c r="D102" s="161" t="n">
        <v>153129</v>
      </c>
      <c r="E102" s="161" t="n">
        <v>167980</v>
      </c>
      <c r="F102" s="161" t="n">
        <v>321109</v>
      </c>
      <c r="G102" s="161" t="n">
        <v>106902</v>
      </c>
      <c r="H102" s="161" t="n">
        <v>117303</v>
      </c>
      <c r="I102" s="161" t="n">
        <v>201872</v>
      </c>
      <c r="J102" s="20"/>
      <c r="K102" s="20" t="s">
        <v>13</v>
      </c>
      <c r="L102" s="20" t="s">
        <v>13</v>
      </c>
    </row>
    <row collapsed="false" customFormat="false" customHeight="false" hidden="false" ht="15" outlineLevel="0" r="103">
      <c r="A103" s="161" t="n">
        <v>69704</v>
      </c>
      <c r="B103" s="20" t="s">
        <v>1062</v>
      </c>
      <c r="C103" s="20" t="s">
        <v>1063</v>
      </c>
      <c r="D103" s="161" t="n">
        <v>8471</v>
      </c>
      <c r="E103" s="161" t="n">
        <v>8583</v>
      </c>
      <c r="F103" s="161" t="n">
        <v>17054</v>
      </c>
      <c r="G103" s="161" t="n">
        <v>5321</v>
      </c>
      <c r="H103" s="161" t="n">
        <v>6691</v>
      </c>
      <c r="I103" s="161" t="n">
        <v>10420</v>
      </c>
      <c r="J103" s="20"/>
      <c r="K103" s="20" t="s">
        <v>13</v>
      </c>
      <c r="L103" s="20" t="s">
        <v>13</v>
      </c>
    </row>
    <row collapsed="false" customFormat="false" customHeight="false" hidden="false" ht="15" outlineLevel="0" r="104">
      <c r="A104" s="161" t="n">
        <v>106602</v>
      </c>
      <c r="B104" s="20" t="s">
        <v>1064</v>
      </c>
      <c r="C104" s="20" t="s">
        <v>1065</v>
      </c>
      <c r="D104" s="161" t="n">
        <v>44420</v>
      </c>
      <c r="E104" s="161" t="n">
        <v>48513</v>
      </c>
      <c r="F104" s="161" t="n">
        <v>92933</v>
      </c>
      <c r="G104" s="161" t="n">
        <v>31425</v>
      </c>
      <c r="H104" s="161" t="n">
        <v>41778</v>
      </c>
      <c r="I104" s="161" t="n">
        <v>60570</v>
      </c>
      <c r="J104" s="20"/>
      <c r="K104" s="20" t="s">
        <v>901</v>
      </c>
      <c r="L104" s="20" t="s">
        <v>440</v>
      </c>
    </row>
    <row collapsed="false" customFormat="false" customHeight="false" hidden="false" ht="15" outlineLevel="0" r="105">
      <c r="A105" s="161" t="n">
        <v>69693</v>
      </c>
      <c r="B105" s="20" t="s">
        <v>1066</v>
      </c>
      <c r="C105" s="20" t="s">
        <v>1067</v>
      </c>
      <c r="D105" s="161" t="n">
        <v>23140</v>
      </c>
      <c r="E105" s="161" t="n">
        <v>24582</v>
      </c>
      <c r="F105" s="161" t="n">
        <v>47722</v>
      </c>
      <c r="G105" s="161" t="n">
        <v>16308</v>
      </c>
      <c r="H105" s="161" t="n">
        <v>20204</v>
      </c>
      <c r="I105" s="161" t="n">
        <v>31666</v>
      </c>
      <c r="J105" s="20"/>
      <c r="K105" s="20" t="s">
        <v>441</v>
      </c>
      <c r="L105" s="20" t="s">
        <v>454</v>
      </c>
    </row>
    <row collapsed="false" customFormat="false" customHeight="false" hidden="false" ht="15" outlineLevel="0" r="106">
      <c r="A106" s="161" t="n">
        <v>104956</v>
      </c>
      <c r="B106" s="20" t="s">
        <v>1068</v>
      </c>
      <c r="C106" s="20" t="s">
        <v>1069</v>
      </c>
      <c r="D106" s="161" t="n">
        <v>55288</v>
      </c>
      <c r="E106" s="161" t="n">
        <v>56420</v>
      </c>
      <c r="F106" s="161" t="n">
        <v>111708</v>
      </c>
      <c r="G106" s="161" t="n">
        <v>36865</v>
      </c>
      <c r="H106" s="161" t="n">
        <v>43194</v>
      </c>
      <c r="I106" s="161" t="n">
        <v>71686</v>
      </c>
      <c r="J106" s="20"/>
      <c r="K106" s="20" t="s">
        <v>901</v>
      </c>
      <c r="L106" s="20" t="s">
        <v>440</v>
      </c>
    </row>
    <row collapsed="false" customFormat="false" customHeight="false" hidden="false" ht="15" outlineLevel="0" r="107">
      <c r="A107" s="161" t="n">
        <v>106610</v>
      </c>
      <c r="B107" s="20" t="s">
        <v>1070</v>
      </c>
      <c r="C107" s="20" t="s">
        <v>1071</v>
      </c>
      <c r="D107" s="161" t="n">
        <v>15000</v>
      </c>
      <c r="E107" s="161" t="n">
        <v>15207</v>
      </c>
      <c r="F107" s="161" t="n">
        <v>30207</v>
      </c>
      <c r="G107" s="161" t="n">
        <v>10183</v>
      </c>
      <c r="H107" s="161" t="n">
        <v>13234</v>
      </c>
      <c r="I107" s="161" t="n">
        <v>19602</v>
      </c>
      <c r="J107" s="20" t="s">
        <v>890</v>
      </c>
      <c r="K107" s="20" t="s">
        <v>439</v>
      </c>
      <c r="L107" s="20" t="s">
        <v>1941</v>
      </c>
    </row>
    <row collapsed="false" customFormat="false" customHeight="false" hidden="false" ht="15" outlineLevel="0" r="108">
      <c r="A108" s="161" t="n">
        <v>69701</v>
      </c>
      <c r="B108" s="20" t="s">
        <v>1072</v>
      </c>
      <c r="C108" s="20" t="s">
        <v>1073</v>
      </c>
      <c r="D108" s="161" t="n">
        <v>19254</v>
      </c>
      <c r="E108" s="161" t="n">
        <v>20522</v>
      </c>
      <c r="F108" s="161" t="n">
        <v>39776</v>
      </c>
      <c r="G108" s="161" t="n">
        <v>13805</v>
      </c>
      <c r="H108" s="161" t="n">
        <v>17041</v>
      </c>
      <c r="I108" s="161" t="n">
        <v>26990</v>
      </c>
      <c r="J108" s="20" t="s">
        <v>890</v>
      </c>
      <c r="K108" s="20" t="s">
        <v>439</v>
      </c>
      <c r="L108" s="20" t="s">
        <v>439</v>
      </c>
    </row>
    <row collapsed="false" customFormat="false" customHeight="false" hidden="false" ht="15" outlineLevel="0" r="109">
      <c r="A109" s="161" t="n">
        <v>18831</v>
      </c>
      <c r="B109" s="20" t="s">
        <v>1074</v>
      </c>
      <c r="C109" s="20" t="s">
        <v>1075</v>
      </c>
      <c r="D109" s="161" t="n">
        <v>2916</v>
      </c>
      <c r="E109" s="161" t="n">
        <v>2971</v>
      </c>
      <c r="F109" s="161" t="n">
        <v>5887</v>
      </c>
      <c r="G109" s="161" t="n">
        <v>2100</v>
      </c>
      <c r="H109" s="161" t="n">
        <v>2545</v>
      </c>
      <c r="I109" s="161" t="n">
        <v>4012</v>
      </c>
      <c r="J109" s="20" t="s">
        <v>890</v>
      </c>
      <c r="K109" s="20" t="s">
        <v>439</v>
      </c>
      <c r="L109" s="20" t="s">
        <v>439</v>
      </c>
    </row>
    <row collapsed="false" customFormat="false" customHeight="false" hidden="false" ht="15" outlineLevel="0" r="110">
      <c r="A110" s="161" t="n">
        <v>104984</v>
      </c>
      <c r="B110" s="20" t="s">
        <v>1076</v>
      </c>
      <c r="C110" s="20" t="s">
        <v>1077</v>
      </c>
      <c r="D110" s="161" t="n">
        <v>49267</v>
      </c>
      <c r="E110" s="161" t="n">
        <v>55323</v>
      </c>
      <c r="F110" s="161" t="n">
        <v>104590</v>
      </c>
      <c r="G110" s="161" t="n">
        <v>34768</v>
      </c>
      <c r="H110" s="161" t="n">
        <v>39485</v>
      </c>
      <c r="I110" s="161" t="n">
        <v>67022</v>
      </c>
      <c r="J110" s="20"/>
      <c r="K110" s="20" t="s">
        <v>441</v>
      </c>
      <c r="L110" s="20" t="s">
        <v>454</v>
      </c>
    </row>
    <row collapsed="false" customFormat="false" customHeight="false" hidden="false" ht="15" outlineLevel="0" r="111">
      <c r="A111" s="161" t="n">
        <v>106616</v>
      </c>
      <c r="B111" s="20" t="s">
        <v>1078</v>
      </c>
      <c r="C111" s="20" t="s">
        <v>1079</v>
      </c>
      <c r="D111" s="161" t="n">
        <v>1834</v>
      </c>
      <c r="E111" s="161" t="n">
        <v>1806</v>
      </c>
      <c r="F111" s="161" t="n">
        <v>3640</v>
      </c>
      <c r="G111" s="161" t="n">
        <v>1215</v>
      </c>
      <c r="H111" s="161" t="n">
        <v>1676</v>
      </c>
      <c r="I111" s="161" t="n">
        <v>2394</v>
      </c>
      <c r="J111" s="20"/>
      <c r="K111" s="20" t="s">
        <v>901</v>
      </c>
      <c r="L111" s="20" t="s">
        <v>440</v>
      </c>
    </row>
    <row collapsed="false" customFormat="false" customHeight="false" hidden="false" ht="15" outlineLevel="0" r="112">
      <c r="A112" s="161" t="n">
        <v>69702</v>
      </c>
      <c r="B112" s="20" t="s">
        <v>1080</v>
      </c>
      <c r="C112" s="20" t="s">
        <v>1081</v>
      </c>
      <c r="D112" s="161" t="n">
        <v>148453</v>
      </c>
      <c r="E112" s="161" t="n">
        <v>150624</v>
      </c>
      <c r="F112" s="161" t="n">
        <v>299077</v>
      </c>
      <c r="G112" s="161" t="n">
        <v>82671</v>
      </c>
      <c r="H112" s="161" t="n">
        <v>93531</v>
      </c>
      <c r="I112" s="161" t="n">
        <v>151632</v>
      </c>
      <c r="J112" s="20"/>
      <c r="K112" s="20" t="s">
        <v>13</v>
      </c>
      <c r="L112" s="20" t="s">
        <v>13</v>
      </c>
    </row>
    <row collapsed="false" customFormat="false" customHeight="false" hidden="false" ht="15" outlineLevel="0" r="113">
      <c r="A113" s="161" t="n">
        <v>69712</v>
      </c>
      <c r="B113" s="20" t="s">
        <v>1082</v>
      </c>
      <c r="C113" s="20" t="s">
        <v>1083</v>
      </c>
      <c r="D113" s="161" t="n">
        <v>12820</v>
      </c>
      <c r="E113" s="161" t="n">
        <v>12908</v>
      </c>
      <c r="F113" s="161" t="n">
        <v>25728</v>
      </c>
      <c r="G113" s="161" t="n">
        <v>8205</v>
      </c>
      <c r="H113" s="161" t="n">
        <v>24369</v>
      </c>
      <c r="I113" s="161" t="n">
        <v>15488</v>
      </c>
      <c r="J113" s="20"/>
      <c r="K113" s="20" t="s">
        <v>901</v>
      </c>
      <c r="L113" s="20" t="s">
        <v>440</v>
      </c>
    </row>
    <row collapsed="false" customFormat="false" customHeight="false" hidden="false" ht="15" outlineLevel="0" r="114">
      <c r="A114" s="161" t="n">
        <v>104953</v>
      </c>
      <c r="B114" s="20" t="s">
        <v>1084</v>
      </c>
      <c r="C114" s="20" t="s">
        <v>1085</v>
      </c>
      <c r="D114" s="161" t="n">
        <v>40250</v>
      </c>
      <c r="E114" s="161" t="n">
        <v>40891</v>
      </c>
      <c r="F114" s="161" t="n">
        <v>81141</v>
      </c>
      <c r="G114" s="161" t="n">
        <v>21422</v>
      </c>
      <c r="H114" s="161" t="n">
        <v>22499</v>
      </c>
      <c r="I114" s="161" t="n">
        <v>40244</v>
      </c>
      <c r="J114" s="20"/>
      <c r="K114" s="20" t="s">
        <v>13</v>
      </c>
      <c r="L114" s="20" t="s">
        <v>13</v>
      </c>
    </row>
    <row collapsed="false" customFormat="false" customHeight="false" hidden="false" ht="15" outlineLevel="0" r="115">
      <c r="A115" s="161" t="n">
        <v>69703</v>
      </c>
      <c r="B115" s="20" t="s">
        <v>1086</v>
      </c>
      <c r="C115" s="20" t="s">
        <v>1087</v>
      </c>
      <c r="D115" s="161" t="n">
        <v>7724</v>
      </c>
      <c r="E115" s="161" t="n">
        <v>8019</v>
      </c>
      <c r="F115" s="161" t="n">
        <v>15743</v>
      </c>
      <c r="G115" s="161" t="n">
        <v>6328</v>
      </c>
      <c r="H115" s="161" t="n">
        <v>8417</v>
      </c>
      <c r="I115" s="161" t="n">
        <v>12486</v>
      </c>
      <c r="J115" s="20" t="s">
        <v>890</v>
      </c>
      <c r="K115" s="20" t="s">
        <v>439</v>
      </c>
      <c r="L115" s="20" t="s">
        <v>1941</v>
      </c>
    </row>
    <row collapsed="false" customFormat="false" customHeight="false" hidden="false" ht="15" outlineLevel="0" r="116">
      <c r="A116" s="161" t="n">
        <v>104970</v>
      </c>
      <c r="B116" s="20" t="s">
        <v>1088</v>
      </c>
      <c r="C116" s="20" t="s">
        <v>1089</v>
      </c>
      <c r="D116" s="161" t="n">
        <v>4937</v>
      </c>
      <c r="E116" s="161" t="n">
        <v>4951</v>
      </c>
      <c r="F116" s="161" t="n">
        <v>9888</v>
      </c>
      <c r="G116" s="161" t="n">
        <v>3413</v>
      </c>
      <c r="H116" s="161" t="n">
        <v>5163</v>
      </c>
      <c r="I116" s="161" t="n">
        <v>6722</v>
      </c>
      <c r="J116" s="20"/>
      <c r="K116" s="20" t="s">
        <v>901</v>
      </c>
      <c r="L116" s="20" t="s">
        <v>440</v>
      </c>
    </row>
    <row collapsed="false" customFormat="false" customHeight="false" hidden="false" ht="15" outlineLevel="0" r="117">
      <c r="A117" s="161" t="n">
        <v>105004</v>
      </c>
      <c r="B117" s="20" t="s">
        <v>1090</v>
      </c>
      <c r="C117" s="20" t="s">
        <v>1091</v>
      </c>
      <c r="D117" s="161" t="n">
        <v>281928</v>
      </c>
      <c r="E117" s="161" t="n">
        <v>301015</v>
      </c>
      <c r="F117" s="161" t="n">
        <v>582943</v>
      </c>
      <c r="G117" s="161" t="n">
        <v>177110</v>
      </c>
      <c r="H117" s="161" t="n">
        <v>182216</v>
      </c>
      <c r="I117" s="161" t="n">
        <v>327434</v>
      </c>
      <c r="J117" s="20"/>
      <c r="K117" s="20" t="s">
        <v>13</v>
      </c>
      <c r="L117" s="20" t="s">
        <v>13</v>
      </c>
    </row>
    <row collapsed="false" customFormat="false" customHeight="false" hidden="false" ht="15" outlineLevel="0" r="118">
      <c r="A118" s="161" t="n">
        <v>18812</v>
      </c>
      <c r="B118" s="20" t="s">
        <v>1092</v>
      </c>
      <c r="C118" s="20" t="s">
        <v>1093</v>
      </c>
      <c r="D118" s="161" t="n">
        <v>16320</v>
      </c>
      <c r="E118" s="161" t="n">
        <v>16722</v>
      </c>
      <c r="F118" s="161" t="n">
        <v>33042</v>
      </c>
      <c r="G118" s="161" t="n">
        <v>10201</v>
      </c>
      <c r="H118" s="161" t="n">
        <v>11515</v>
      </c>
      <c r="I118" s="161" t="n">
        <v>19684</v>
      </c>
      <c r="J118" s="20"/>
      <c r="K118" s="20" t="s">
        <v>441</v>
      </c>
      <c r="L118" s="20" t="s">
        <v>454</v>
      </c>
    </row>
    <row collapsed="false" customFormat="false" customHeight="false" hidden="false" ht="15" outlineLevel="0" r="119">
      <c r="A119" s="161" t="n">
        <v>104954</v>
      </c>
      <c r="B119" s="20" t="s">
        <v>1094</v>
      </c>
      <c r="C119" s="20" t="s">
        <v>1095</v>
      </c>
      <c r="D119" s="161" t="n">
        <v>7450</v>
      </c>
      <c r="E119" s="161" t="n">
        <v>7726</v>
      </c>
      <c r="F119" s="161" t="n">
        <v>15176</v>
      </c>
      <c r="G119" s="161" t="n">
        <v>5325</v>
      </c>
      <c r="H119" s="161" t="n">
        <v>6521</v>
      </c>
      <c r="I119" s="161" t="n">
        <v>10400</v>
      </c>
      <c r="J119" s="20"/>
      <c r="K119" s="20" t="s">
        <v>901</v>
      </c>
      <c r="L119" s="20" t="s">
        <v>440</v>
      </c>
    </row>
    <row collapsed="false" customFormat="false" customHeight="false" hidden="false" ht="15" outlineLevel="0" r="120">
      <c r="A120" s="161" t="n">
        <v>69695</v>
      </c>
      <c r="B120" s="20" t="s">
        <v>1096</v>
      </c>
      <c r="C120" s="20" t="s">
        <v>1097</v>
      </c>
      <c r="D120" s="161" t="n">
        <v>8779</v>
      </c>
      <c r="E120" s="161" t="n">
        <v>8364</v>
      </c>
      <c r="F120" s="161" t="n">
        <v>17143</v>
      </c>
      <c r="G120" s="161" t="n">
        <v>5483</v>
      </c>
      <c r="H120" s="161" t="n">
        <v>6590</v>
      </c>
      <c r="I120" s="161" t="n">
        <v>10478</v>
      </c>
      <c r="J120" s="20"/>
      <c r="K120" s="20" t="s">
        <v>443</v>
      </c>
      <c r="L120" s="20" t="s">
        <v>443</v>
      </c>
    </row>
    <row collapsed="false" customFormat="false" customHeight="false" hidden="false" ht="15" outlineLevel="0" r="121">
      <c r="A121" s="161" t="n">
        <v>69719</v>
      </c>
      <c r="B121" s="20" t="s">
        <v>1098</v>
      </c>
      <c r="C121" s="20" t="s">
        <v>1099</v>
      </c>
      <c r="D121" s="161" t="n">
        <v>11382</v>
      </c>
      <c r="E121" s="161" t="n">
        <v>12050</v>
      </c>
      <c r="F121" s="161" t="n">
        <v>23432</v>
      </c>
      <c r="G121" s="161" t="n">
        <v>8010</v>
      </c>
      <c r="H121" s="161" t="n">
        <v>9948</v>
      </c>
      <c r="I121" s="161" t="n">
        <v>15434</v>
      </c>
      <c r="J121" s="20"/>
      <c r="K121" s="20" t="s">
        <v>441</v>
      </c>
      <c r="L121" s="20" t="s">
        <v>454</v>
      </c>
    </row>
    <row collapsed="false" customFormat="false" customHeight="false" hidden="false" ht="15" outlineLevel="0" r="122">
      <c r="A122" s="161" t="n">
        <v>18893</v>
      </c>
      <c r="B122" s="20" t="s">
        <v>1100</v>
      </c>
      <c r="C122" s="20" t="s">
        <v>1101</v>
      </c>
      <c r="D122" s="161" t="n">
        <v>6220</v>
      </c>
      <c r="E122" s="161" t="n">
        <v>6293</v>
      </c>
      <c r="F122" s="161" t="n">
        <v>12513</v>
      </c>
      <c r="G122" s="161" t="n">
        <v>4295</v>
      </c>
      <c r="H122" s="161" t="n">
        <v>5280</v>
      </c>
      <c r="I122" s="161" t="n">
        <v>8432</v>
      </c>
      <c r="J122" s="20"/>
      <c r="K122" s="20" t="s">
        <v>901</v>
      </c>
      <c r="L122" s="20" t="s">
        <v>440</v>
      </c>
    </row>
    <row collapsed="false" customFormat="false" customHeight="false" hidden="false" ht="15" outlineLevel="0" r="123">
      <c r="A123" s="161" t="n">
        <v>69699</v>
      </c>
      <c r="B123" s="20" t="s">
        <v>1102</v>
      </c>
      <c r="C123" s="20" t="s">
        <v>1103</v>
      </c>
      <c r="D123" s="161" t="n">
        <v>10514</v>
      </c>
      <c r="E123" s="161" t="n">
        <v>10235</v>
      </c>
      <c r="F123" s="161" t="n">
        <v>20749</v>
      </c>
      <c r="G123" s="161" t="n">
        <v>7315</v>
      </c>
      <c r="H123" s="161" t="n">
        <v>9147</v>
      </c>
      <c r="I123" s="161" t="n">
        <v>14374</v>
      </c>
      <c r="J123" s="20" t="s">
        <v>890</v>
      </c>
      <c r="K123" s="20" t="s">
        <v>439</v>
      </c>
      <c r="L123" s="20" t="s">
        <v>1941</v>
      </c>
    </row>
    <row collapsed="false" customFormat="false" customHeight="false" hidden="false" ht="15" outlineLevel="0" r="124">
      <c r="A124" s="161" t="n">
        <v>104976</v>
      </c>
      <c r="B124" s="20" t="s">
        <v>1104</v>
      </c>
      <c r="C124" s="20" t="s">
        <v>1105</v>
      </c>
      <c r="D124" s="161" t="n">
        <v>15683</v>
      </c>
      <c r="E124" s="161" t="n">
        <v>16420</v>
      </c>
      <c r="F124" s="161" t="n">
        <v>32103</v>
      </c>
      <c r="G124" s="161" t="n">
        <v>10768</v>
      </c>
      <c r="H124" s="161" t="n">
        <v>13352</v>
      </c>
      <c r="I124" s="161" t="n">
        <v>21024</v>
      </c>
      <c r="J124" s="20"/>
      <c r="K124" s="20" t="s">
        <v>901</v>
      </c>
      <c r="L124" s="20" t="s">
        <v>440</v>
      </c>
    </row>
    <row collapsed="false" customFormat="false" customHeight="false" hidden="false" ht="15" outlineLevel="0" r="125">
      <c r="A125" s="161" t="n">
        <v>25633</v>
      </c>
      <c r="B125" s="20" t="s">
        <v>1106</v>
      </c>
      <c r="C125" s="20" t="s">
        <v>1107</v>
      </c>
      <c r="D125" s="161" t="n">
        <v>15969</v>
      </c>
      <c r="E125" s="161" t="n">
        <v>16684</v>
      </c>
      <c r="F125" s="161" t="n">
        <v>32653</v>
      </c>
      <c r="G125" s="161" t="n">
        <v>10689</v>
      </c>
      <c r="H125" s="161" t="n">
        <v>12442</v>
      </c>
      <c r="I125" s="161" t="n">
        <v>20744</v>
      </c>
      <c r="J125" s="20"/>
      <c r="K125" s="20" t="s">
        <v>441</v>
      </c>
      <c r="L125" s="20" t="s">
        <v>454</v>
      </c>
    </row>
    <row collapsed="false" customFormat="false" customHeight="false" hidden="false" ht="15" outlineLevel="0" r="126">
      <c r="A126" s="161" t="n">
        <v>18921</v>
      </c>
      <c r="B126" s="20" t="s">
        <v>1108</v>
      </c>
      <c r="C126" s="20" t="s">
        <v>1109</v>
      </c>
      <c r="D126" s="161" t="n">
        <v>4217</v>
      </c>
      <c r="E126" s="161" t="n">
        <v>4427</v>
      </c>
      <c r="F126" s="161" t="n">
        <v>8644</v>
      </c>
      <c r="G126" s="161" t="n">
        <v>3162</v>
      </c>
      <c r="H126" s="161" t="n">
        <v>3859</v>
      </c>
      <c r="I126" s="161" t="n">
        <v>6196</v>
      </c>
      <c r="J126" s="20" t="s">
        <v>890</v>
      </c>
      <c r="K126" s="20" t="s">
        <v>439</v>
      </c>
      <c r="L126" s="20" t="s">
        <v>439</v>
      </c>
    </row>
    <row collapsed="false" customFormat="false" customHeight="false" hidden="false" ht="15" outlineLevel="0" r="127">
      <c r="A127" s="161" t="n">
        <v>69721</v>
      </c>
      <c r="B127" s="20" t="s">
        <v>1110</v>
      </c>
      <c r="C127" s="20" t="s">
        <v>1111</v>
      </c>
      <c r="D127" s="161" t="n">
        <v>11509</v>
      </c>
      <c r="E127" s="161" t="n">
        <v>11518</v>
      </c>
      <c r="F127" s="161" t="n">
        <v>23027</v>
      </c>
      <c r="G127" s="161" t="n">
        <v>7284</v>
      </c>
      <c r="H127" s="161" t="n">
        <v>8565</v>
      </c>
      <c r="I127" s="161" t="n">
        <v>14086</v>
      </c>
      <c r="J127" s="20"/>
      <c r="K127" s="20" t="s">
        <v>441</v>
      </c>
      <c r="L127" s="20" t="s">
        <v>454</v>
      </c>
    </row>
    <row collapsed="false" customFormat="false" customHeight="false" hidden="false" ht="15" outlineLevel="0" r="128">
      <c r="A128" s="161" t="n">
        <v>18810</v>
      </c>
      <c r="B128" s="20" t="s">
        <v>1112</v>
      </c>
      <c r="C128" s="20" t="s">
        <v>1113</v>
      </c>
      <c r="D128" s="161" t="n">
        <v>11353</v>
      </c>
      <c r="E128" s="161" t="n">
        <v>11785</v>
      </c>
      <c r="F128" s="161" t="n">
        <v>23138</v>
      </c>
      <c r="G128" s="161" t="n">
        <v>7191</v>
      </c>
      <c r="H128" s="161" t="n">
        <v>8294</v>
      </c>
      <c r="I128" s="161" t="n">
        <v>13690</v>
      </c>
      <c r="J128" s="20"/>
      <c r="K128" s="20" t="s">
        <v>441</v>
      </c>
      <c r="L128" s="20" t="s">
        <v>454</v>
      </c>
    </row>
    <row collapsed="false" customFormat="false" customHeight="false" hidden="false" ht="15" outlineLevel="0" r="129">
      <c r="A129" s="161" t="n">
        <v>18895</v>
      </c>
      <c r="B129" s="20" t="s">
        <v>1114</v>
      </c>
      <c r="C129" s="20" t="s">
        <v>1115</v>
      </c>
      <c r="D129" s="161" t="n">
        <v>4169</v>
      </c>
      <c r="E129" s="161" t="n">
        <v>4230</v>
      </c>
      <c r="F129" s="161" t="n">
        <v>8399</v>
      </c>
      <c r="G129" s="161" t="n">
        <v>2961</v>
      </c>
      <c r="H129" s="161" t="n">
        <v>3783</v>
      </c>
      <c r="I129" s="161" t="n">
        <v>5808</v>
      </c>
      <c r="J129" s="20"/>
      <c r="K129" s="20" t="s">
        <v>901</v>
      </c>
      <c r="L129" s="20" t="s">
        <v>440</v>
      </c>
    </row>
    <row collapsed="false" customFormat="false" customHeight="false" hidden="false" ht="15" outlineLevel="0" r="130">
      <c r="A130" s="161" t="n">
        <v>18894</v>
      </c>
      <c r="B130" s="20" t="s">
        <v>1116</v>
      </c>
      <c r="C130" s="20" t="s">
        <v>1117</v>
      </c>
      <c r="D130" s="161" t="n">
        <v>78645</v>
      </c>
      <c r="E130" s="161" t="n">
        <v>84595</v>
      </c>
      <c r="F130" s="161" t="n">
        <v>163240</v>
      </c>
      <c r="G130" s="161" t="n">
        <v>49384</v>
      </c>
      <c r="H130" s="161" t="n">
        <v>51910</v>
      </c>
      <c r="I130" s="161" t="n">
        <v>89490</v>
      </c>
      <c r="J130" s="20"/>
      <c r="K130" s="20" t="s">
        <v>13</v>
      </c>
      <c r="L130" s="20" t="s">
        <v>13</v>
      </c>
    </row>
    <row collapsed="false" customFormat="false" customHeight="false" hidden="false" ht="15" outlineLevel="0" r="131">
      <c r="A131" s="161" t="n">
        <v>104977</v>
      </c>
      <c r="B131" s="20" t="s">
        <v>1118</v>
      </c>
      <c r="C131" s="20" t="s">
        <v>1119</v>
      </c>
      <c r="D131" s="161" t="n">
        <v>138407</v>
      </c>
      <c r="E131" s="161" t="n">
        <v>154471</v>
      </c>
      <c r="F131" s="161" t="n">
        <v>292878</v>
      </c>
      <c r="G131" s="161" t="n">
        <v>97213</v>
      </c>
      <c r="H131" s="161" t="n">
        <v>107600</v>
      </c>
      <c r="I131" s="161" t="n">
        <v>183660</v>
      </c>
      <c r="J131" s="20"/>
      <c r="K131" s="20" t="s">
        <v>13</v>
      </c>
      <c r="L131" s="20" t="s">
        <v>13</v>
      </c>
    </row>
    <row collapsed="false" customFormat="false" customHeight="false" hidden="false" ht="15" outlineLevel="0" r="132">
      <c r="A132" s="161" t="n">
        <v>104986</v>
      </c>
      <c r="B132" s="20" t="s">
        <v>1120</v>
      </c>
      <c r="C132" s="20" t="s">
        <v>1121</v>
      </c>
      <c r="D132" s="161" t="n">
        <v>134584</v>
      </c>
      <c r="E132" s="161" t="n">
        <v>141606</v>
      </c>
      <c r="F132" s="161" t="n">
        <v>276190</v>
      </c>
      <c r="G132" s="161" t="n">
        <v>80627</v>
      </c>
      <c r="H132" s="161" t="n">
        <v>82879</v>
      </c>
      <c r="I132" s="161" t="n">
        <v>145978</v>
      </c>
      <c r="J132" s="20"/>
      <c r="K132" s="20" t="s">
        <v>13</v>
      </c>
      <c r="L132" s="20" t="s">
        <v>13</v>
      </c>
    </row>
    <row collapsed="false" customFormat="false" customHeight="false" hidden="false" ht="15" outlineLevel="0" r="133">
      <c r="A133" s="161" t="n">
        <v>18867</v>
      </c>
      <c r="B133" s="20" t="s">
        <v>1122</v>
      </c>
      <c r="C133" s="20" t="s">
        <v>1123</v>
      </c>
      <c r="D133" s="161" t="n">
        <v>71171</v>
      </c>
      <c r="E133" s="161" t="n">
        <v>74686</v>
      </c>
      <c r="F133" s="161" t="n">
        <v>145857</v>
      </c>
      <c r="G133" s="161" t="n">
        <v>45051</v>
      </c>
      <c r="H133" s="161" t="n">
        <v>48455</v>
      </c>
      <c r="I133" s="161" t="n">
        <v>85450</v>
      </c>
      <c r="J133" s="20"/>
      <c r="K133" s="20" t="s">
        <v>441</v>
      </c>
      <c r="L133" s="20" t="s">
        <v>454</v>
      </c>
    </row>
    <row collapsed="false" customFormat="false" customHeight="false" hidden="false" ht="15" outlineLevel="0" r="134">
      <c r="A134" s="161" t="n">
        <v>106623</v>
      </c>
      <c r="B134" s="20" t="s">
        <v>1124</v>
      </c>
      <c r="C134" s="20" t="s">
        <v>1125</v>
      </c>
      <c r="D134" s="161" t="n">
        <v>29066</v>
      </c>
      <c r="E134" s="161" t="n">
        <v>29970</v>
      </c>
      <c r="F134" s="161" t="n">
        <v>59036</v>
      </c>
      <c r="G134" s="161" t="n">
        <v>18441</v>
      </c>
      <c r="H134" s="161" t="n">
        <v>20684</v>
      </c>
      <c r="I134" s="161" t="n">
        <v>34818</v>
      </c>
      <c r="J134" s="20"/>
      <c r="K134" s="20" t="s">
        <v>441</v>
      </c>
      <c r="L134" s="20" t="s">
        <v>454</v>
      </c>
    </row>
    <row collapsed="false" customFormat="false" customHeight="false" hidden="false" ht="15" outlineLevel="0" r="135">
      <c r="A135" s="161" t="n">
        <v>18832</v>
      </c>
      <c r="B135" s="20" t="s">
        <v>1126</v>
      </c>
      <c r="C135" s="20" t="s">
        <v>1127</v>
      </c>
      <c r="D135" s="161" t="n">
        <v>29288</v>
      </c>
      <c r="E135" s="161" t="n">
        <v>30190</v>
      </c>
      <c r="F135" s="161" t="n">
        <v>59478</v>
      </c>
      <c r="G135" s="161" t="n">
        <v>17116</v>
      </c>
      <c r="H135" s="161" t="n">
        <v>19287</v>
      </c>
      <c r="I135" s="161" t="n">
        <v>32754</v>
      </c>
      <c r="J135" s="20"/>
      <c r="K135" s="20" t="s">
        <v>13</v>
      </c>
      <c r="L135" s="20" t="s">
        <v>13</v>
      </c>
    </row>
    <row collapsed="false" customFormat="false" customHeight="false" hidden="false" ht="15" outlineLevel="0" r="136">
      <c r="A136" s="161" t="n">
        <v>104952</v>
      </c>
      <c r="B136" s="20" t="s">
        <v>1128</v>
      </c>
      <c r="C136" s="20" t="s">
        <v>1129</v>
      </c>
      <c r="D136" s="161" t="n">
        <v>4975</v>
      </c>
      <c r="E136" s="161" t="n">
        <v>5106</v>
      </c>
      <c r="F136" s="161" t="n">
        <v>10081</v>
      </c>
      <c r="G136" s="161" t="n">
        <v>3204</v>
      </c>
      <c r="H136" s="161" t="n">
        <v>3846</v>
      </c>
      <c r="I136" s="161" t="n">
        <v>6240</v>
      </c>
      <c r="J136" s="20"/>
      <c r="K136" s="20" t="s">
        <v>441</v>
      </c>
      <c r="L136" s="20" t="s">
        <v>454</v>
      </c>
    </row>
    <row collapsed="false" customFormat="false" customHeight="false" hidden="false" ht="15" outlineLevel="0" r="137">
      <c r="A137" s="161" t="n">
        <v>106614</v>
      </c>
      <c r="B137" s="20" t="s">
        <v>1130</v>
      </c>
      <c r="C137" s="20" t="s">
        <v>1131</v>
      </c>
      <c r="D137" s="161" t="n">
        <v>59904</v>
      </c>
      <c r="E137" s="161" t="n">
        <v>63967</v>
      </c>
      <c r="F137" s="161" t="n">
        <v>123871</v>
      </c>
      <c r="G137" s="161" t="n">
        <v>43155</v>
      </c>
      <c r="H137" s="161" t="n">
        <v>50450</v>
      </c>
      <c r="I137" s="161" t="n">
        <v>83528</v>
      </c>
      <c r="J137" s="20"/>
      <c r="K137" s="20" t="s">
        <v>901</v>
      </c>
      <c r="L137" s="20" t="s">
        <v>440</v>
      </c>
    </row>
    <row collapsed="false" customFormat="false" customHeight="false" hidden="false" ht="15" outlineLevel="0" r="138">
      <c r="A138" s="161" t="n">
        <v>69698</v>
      </c>
      <c r="B138" s="20" t="s">
        <v>1132</v>
      </c>
      <c r="C138" s="20" t="s">
        <v>1133</v>
      </c>
      <c r="D138" s="161" t="n">
        <v>4536</v>
      </c>
      <c r="E138" s="161" t="n">
        <v>4642</v>
      </c>
      <c r="F138" s="161" t="n">
        <v>9178</v>
      </c>
      <c r="G138" s="161" t="n">
        <v>3163</v>
      </c>
      <c r="H138" s="161" t="n">
        <v>4152</v>
      </c>
      <c r="I138" s="161" t="n">
        <v>6210</v>
      </c>
      <c r="J138" s="20"/>
      <c r="K138" s="20" t="s">
        <v>901</v>
      </c>
      <c r="L138" s="20" t="s">
        <v>440</v>
      </c>
    </row>
    <row collapsed="false" customFormat="false" customHeight="false" hidden="false" ht="15" outlineLevel="0" r="139">
      <c r="A139" s="161" t="n">
        <v>106604</v>
      </c>
      <c r="B139" s="20" t="s">
        <v>1134</v>
      </c>
      <c r="C139" s="20" t="s">
        <v>1135</v>
      </c>
      <c r="D139" s="161" t="n">
        <v>184774</v>
      </c>
      <c r="E139" s="161" t="n">
        <v>191607</v>
      </c>
      <c r="F139" s="161" t="n">
        <v>376381</v>
      </c>
      <c r="G139" s="161" t="n">
        <v>108558</v>
      </c>
      <c r="H139" s="161" t="n">
        <v>118416</v>
      </c>
      <c r="I139" s="161" t="n">
        <v>197232</v>
      </c>
      <c r="J139" s="20"/>
      <c r="K139" s="20" t="s">
        <v>13</v>
      </c>
      <c r="L139" s="20" t="s">
        <v>13</v>
      </c>
    </row>
    <row collapsed="false" customFormat="false" customHeight="false" hidden="false" ht="15" outlineLevel="0" r="140">
      <c r="A140" s="161" t="n">
        <v>69713</v>
      </c>
      <c r="B140" s="20" t="s">
        <v>1136</v>
      </c>
      <c r="C140" s="20" t="s">
        <v>1137</v>
      </c>
      <c r="D140" s="161" t="n">
        <v>928</v>
      </c>
      <c r="E140" s="161" t="n">
        <v>836</v>
      </c>
      <c r="F140" s="161" t="n">
        <v>1764</v>
      </c>
      <c r="G140" s="161" t="n">
        <v>558</v>
      </c>
      <c r="H140" s="161" t="n">
        <v>782</v>
      </c>
      <c r="I140" s="161" t="n">
        <v>1072</v>
      </c>
      <c r="J140" s="20"/>
      <c r="K140" s="20" t="s">
        <v>901</v>
      </c>
      <c r="L140" s="20" t="s">
        <v>440</v>
      </c>
    </row>
    <row collapsed="false" customFormat="false" customHeight="false" hidden="false" ht="15" outlineLevel="0" r="141">
      <c r="A141" s="161" t="n">
        <v>106617</v>
      </c>
      <c r="B141" s="20" t="s">
        <v>1138</v>
      </c>
      <c r="C141" s="20" t="s">
        <v>1139</v>
      </c>
      <c r="D141" s="161" t="n">
        <v>6354</v>
      </c>
      <c r="E141" s="161" t="n">
        <v>6369</v>
      </c>
      <c r="F141" s="161" t="n">
        <v>12723</v>
      </c>
      <c r="G141" s="161" t="n">
        <v>4538</v>
      </c>
      <c r="H141" s="161" t="n">
        <v>7668</v>
      </c>
      <c r="I141" s="161" t="n">
        <v>8944</v>
      </c>
      <c r="J141" s="20" t="s">
        <v>890</v>
      </c>
      <c r="K141" s="20" t="s">
        <v>439</v>
      </c>
      <c r="L141" s="20" t="s">
        <v>1941</v>
      </c>
    </row>
    <row collapsed="false" customFormat="false" customHeight="false" hidden="false" ht="15" outlineLevel="0" r="142">
      <c r="A142" s="161" t="n">
        <v>104967</v>
      </c>
      <c r="B142" s="20" t="s">
        <v>1140</v>
      </c>
      <c r="C142" s="20" t="s">
        <v>1141</v>
      </c>
      <c r="D142" s="161" t="n">
        <v>21054</v>
      </c>
      <c r="E142" s="161" t="n">
        <v>21967</v>
      </c>
      <c r="F142" s="161" t="n">
        <v>43021</v>
      </c>
      <c r="G142" s="161" t="n">
        <v>14519</v>
      </c>
      <c r="H142" s="161" t="n">
        <v>17197</v>
      </c>
      <c r="I142" s="161" t="n">
        <v>27544</v>
      </c>
      <c r="J142" s="20" t="s">
        <v>890</v>
      </c>
      <c r="K142" s="20" t="s">
        <v>439</v>
      </c>
      <c r="L142" s="20" t="s">
        <v>439</v>
      </c>
    </row>
    <row collapsed="false" customFormat="false" customHeight="false" hidden="false" ht="15" outlineLevel="0" r="143">
      <c r="A143" s="161" t="n">
        <v>104963</v>
      </c>
      <c r="B143" s="20" t="s">
        <v>1142</v>
      </c>
      <c r="C143" s="20" t="s">
        <v>1143</v>
      </c>
      <c r="D143" s="161" t="n">
        <v>27720</v>
      </c>
      <c r="E143" s="161" t="n">
        <v>29390</v>
      </c>
      <c r="F143" s="161" t="n">
        <v>57110</v>
      </c>
      <c r="G143" s="161" t="n">
        <v>20114</v>
      </c>
      <c r="H143" s="161" t="n">
        <v>28782</v>
      </c>
      <c r="I143" s="161" t="n">
        <v>38836</v>
      </c>
      <c r="J143" s="20" t="s">
        <v>890</v>
      </c>
      <c r="K143" s="20" t="s">
        <v>439</v>
      </c>
      <c r="L143" s="20" t="s">
        <v>1941</v>
      </c>
    </row>
    <row collapsed="false" customFormat="false" customHeight="false" hidden="false" ht="15" outlineLevel="0" r="144">
      <c r="A144" s="161" t="n">
        <v>56003</v>
      </c>
      <c r="B144" s="20" t="s">
        <v>1144</v>
      </c>
      <c r="C144" s="20" t="s">
        <v>1145</v>
      </c>
      <c r="D144" s="161" t="n">
        <v>161806</v>
      </c>
      <c r="E144" s="161" t="n">
        <v>178265</v>
      </c>
      <c r="F144" s="161" t="n">
        <v>340071</v>
      </c>
      <c r="G144" s="161" t="n">
        <v>112588</v>
      </c>
      <c r="H144" s="161" t="n">
        <v>119907</v>
      </c>
      <c r="I144" s="161" t="n">
        <v>208308</v>
      </c>
      <c r="J144" s="20"/>
      <c r="K144" s="20" t="s">
        <v>13</v>
      </c>
      <c r="L144" s="20" t="s">
        <v>13</v>
      </c>
    </row>
    <row collapsed="false" customFormat="false" customHeight="false" hidden="false" ht="15" outlineLevel="0" r="145">
      <c r="A145" s="161" t="n">
        <v>69728</v>
      </c>
      <c r="B145" s="20" t="s">
        <v>1146</v>
      </c>
      <c r="C145" s="20" t="s">
        <v>1147</v>
      </c>
      <c r="D145" s="161" t="n">
        <v>4291</v>
      </c>
      <c r="E145" s="161" t="n">
        <v>4409</v>
      </c>
      <c r="F145" s="161" t="n">
        <v>8700</v>
      </c>
      <c r="G145" s="161" t="n">
        <v>2894</v>
      </c>
      <c r="H145" s="161" t="n">
        <v>3426</v>
      </c>
      <c r="I145" s="161" t="n">
        <v>5690</v>
      </c>
      <c r="J145" s="20" t="s">
        <v>890</v>
      </c>
      <c r="K145" s="20" t="s">
        <v>439</v>
      </c>
      <c r="L145" s="20" t="s">
        <v>439</v>
      </c>
    </row>
    <row collapsed="false" customFormat="false" customHeight="false" hidden="false" ht="15" outlineLevel="0" r="146">
      <c r="A146" s="161" t="n">
        <v>25533</v>
      </c>
      <c r="B146" s="20" t="s">
        <v>1148</v>
      </c>
      <c r="C146" s="20" t="s">
        <v>1149</v>
      </c>
      <c r="D146" s="161" t="n">
        <v>17340</v>
      </c>
      <c r="E146" s="161" t="n">
        <v>18502</v>
      </c>
      <c r="F146" s="161" t="n">
        <v>35842</v>
      </c>
      <c r="G146" s="161" t="n">
        <v>12416</v>
      </c>
      <c r="H146" s="161" t="n">
        <v>15596</v>
      </c>
      <c r="I146" s="161" t="n">
        <v>24058</v>
      </c>
      <c r="J146" s="20"/>
      <c r="K146" s="20" t="s">
        <v>901</v>
      </c>
      <c r="L146" s="20" t="s">
        <v>440</v>
      </c>
    </row>
    <row collapsed="false" customFormat="false" customHeight="false" hidden="false" ht="15" outlineLevel="0" r="147">
      <c r="A147" s="161" t="n">
        <v>104978</v>
      </c>
      <c r="B147" s="20" t="s">
        <v>1150</v>
      </c>
      <c r="C147" s="20" t="s">
        <v>1151</v>
      </c>
      <c r="D147" s="161" t="n">
        <v>125792</v>
      </c>
      <c r="E147" s="161" t="n">
        <v>143628</v>
      </c>
      <c r="F147" s="161" t="n">
        <v>269420</v>
      </c>
      <c r="G147" s="161" t="n">
        <v>99286</v>
      </c>
      <c r="H147" s="161" t="n">
        <v>114728</v>
      </c>
      <c r="I147" s="161" t="n">
        <v>189978</v>
      </c>
      <c r="J147" s="20"/>
      <c r="K147" s="20" t="s">
        <v>13</v>
      </c>
      <c r="L147" s="20" t="s">
        <v>13</v>
      </c>
    </row>
    <row collapsed="false" customFormat="false" customHeight="false" hidden="false" ht="15" outlineLevel="0" r="148">
      <c r="A148" s="161" t="n">
        <v>69729</v>
      </c>
      <c r="B148" s="20" t="s">
        <v>1152</v>
      </c>
      <c r="C148" s="20" t="s">
        <v>1153</v>
      </c>
      <c r="D148" s="161" t="n">
        <v>15920</v>
      </c>
      <c r="E148" s="161" t="n">
        <v>15810</v>
      </c>
      <c r="F148" s="161" t="n">
        <v>31730</v>
      </c>
      <c r="G148" s="161" t="n">
        <v>10374</v>
      </c>
      <c r="H148" s="161" t="n">
        <v>30793</v>
      </c>
      <c r="I148" s="161" t="n">
        <v>19942</v>
      </c>
      <c r="J148" s="20"/>
      <c r="K148" s="20" t="s">
        <v>901</v>
      </c>
      <c r="L148" s="20" t="s">
        <v>440</v>
      </c>
    </row>
    <row collapsed="false" customFormat="false" customHeight="false" hidden="false" ht="15" outlineLevel="0" r="149">
      <c r="A149" s="161" t="n">
        <v>105006</v>
      </c>
      <c r="B149" s="20" t="s">
        <v>1154</v>
      </c>
      <c r="C149" s="20" t="s">
        <v>1155</v>
      </c>
      <c r="D149" s="161" t="n">
        <v>15677</v>
      </c>
      <c r="E149" s="161" t="n">
        <v>15337</v>
      </c>
      <c r="F149" s="161" t="n">
        <v>31014</v>
      </c>
      <c r="G149" s="161" t="n">
        <v>9890</v>
      </c>
      <c r="H149" s="161" t="n">
        <v>12401</v>
      </c>
      <c r="I149" s="161" t="n">
        <v>19106</v>
      </c>
      <c r="J149" s="20" t="s">
        <v>890</v>
      </c>
      <c r="K149" s="20" t="s">
        <v>439</v>
      </c>
      <c r="L149" s="20" t="s">
        <v>1941</v>
      </c>
    </row>
    <row collapsed="false" customFormat="false" customHeight="false" hidden="false" ht="15" outlineLevel="0" r="150">
      <c r="A150" s="161" t="n">
        <v>106615</v>
      </c>
      <c r="B150" s="20" t="s">
        <v>1156</v>
      </c>
      <c r="C150" s="20" t="s">
        <v>1157</v>
      </c>
      <c r="D150" s="161" t="n">
        <v>56970</v>
      </c>
      <c r="E150" s="161" t="n">
        <v>57299</v>
      </c>
      <c r="F150" s="161" t="n">
        <v>114269</v>
      </c>
      <c r="G150" s="161" t="n">
        <v>34013</v>
      </c>
      <c r="H150" s="161" t="n">
        <v>36007</v>
      </c>
      <c r="I150" s="161" t="n">
        <v>62230</v>
      </c>
      <c r="J150" s="20"/>
      <c r="K150" s="20" t="s">
        <v>13</v>
      </c>
      <c r="L150" s="20" t="s">
        <v>13</v>
      </c>
    </row>
    <row collapsed="false" customFormat="false" customHeight="false" hidden="false" ht="15" outlineLevel="0" r="151">
      <c r="A151" s="161" t="n">
        <v>69886</v>
      </c>
      <c r="B151" s="20" t="s">
        <v>1158</v>
      </c>
      <c r="C151" s="20" t="s">
        <v>1159</v>
      </c>
      <c r="D151" s="161" t="n">
        <v>2321</v>
      </c>
      <c r="E151" s="161" t="n">
        <v>2142</v>
      </c>
      <c r="F151" s="161" t="n">
        <v>4463</v>
      </c>
      <c r="G151" s="161" t="n">
        <v>1294</v>
      </c>
      <c r="H151" s="161" t="n">
        <v>3093</v>
      </c>
      <c r="I151" s="161" t="n">
        <v>2500</v>
      </c>
      <c r="J151" s="20"/>
      <c r="K151" s="20" t="s">
        <v>45</v>
      </c>
      <c r="L151" s="20" t="s">
        <v>45</v>
      </c>
    </row>
    <row collapsed="false" customFormat="false" customHeight="false" hidden="false" ht="15" outlineLevel="0" r="152">
      <c r="A152" s="161" t="n">
        <v>69749</v>
      </c>
      <c r="B152" s="20" t="s">
        <v>1160</v>
      </c>
      <c r="C152" s="20" t="s">
        <v>1161</v>
      </c>
      <c r="D152" s="161" t="n">
        <v>1563</v>
      </c>
      <c r="E152" s="161" t="n">
        <v>1354</v>
      </c>
      <c r="F152" s="161" t="n">
        <v>2917</v>
      </c>
      <c r="G152" s="161" t="n">
        <v>786</v>
      </c>
      <c r="H152" s="161" t="n">
        <v>1075</v>
      </c>
      <c r="I152" s="161" t="n">
        <v>1512</v>
      </c>
      <c r="J152" s="20"/>
      <c r="K152" s="20" t="s">
        <v>45</v>
      </c>
      <c r="L152" s="20" t="s">
        <v>45</v>
      </c>
    </row>
    <row collapsed="false" customFormat="false" customHeight="false" hidden="false" ht="15" outlineLevel="0" r="153">
      <c r="A153" s="161" t="n">
        <v>69820</v>
      </c>
      <c r="B153" s="20" t="s">
        <v>1162</v>
      </c>
      <c r="C153" s="20" t="s">
        <v>1163</v>
      </c>
      <c r="D153" s="161" t="n">
        <v>9113</v>
      </c>
      <c r="E153" s="161" t="n">
        <v>9019</v>
      </c>
      <c r="F153" s="161" t="n">
        <v>18132</v>
      </c>
      <c r="G153" s="161" t="n">
        <v>4697</v>
      </c>
      <c r="H153" s="161" t="n">
        <v>6203</v>
      </c>
      <c r="I153" s="161" t="n">
        <v>8938</v>
      </c>
      <c r="J153" s="20"/>
      <c r="K153" s="20" t="s">
        <v>45</v>
      </c>
      <c r="L153" s="20" t="s">
        <v>45</v>
      </c>
    </row>
    <row collapsed="false" customFormat="false" customHeight="false" hidden="false" ht="15" outlineLevel="0" r="154">
      <c r="A154" s="161" t="n">
        <v>69793</v>
      </c>
      <c r="B154" s="20" t="s">
        <v>1164</v>
      </c>
      <c r="C154" s="20" t="s">
        <v>1165</v>
      </c>
      <c r="D154" s="161" t="n">
        <v>823</v>
      </c>
      <c r="E154" s="161" t="n">
        <v>613</v>
      </c>
      <c r="F154" s="161" t="n">
        <v>1436</v>
      </c>
      <c r="G154" s="161" t="n">
        <v>365</v>
      </c>
      <c r="H154" s="161" t="n">
        <v>736</v>
      </c>
      <c r="I154" s="161" t="n">
        <v>712</v>
      </c>
      <c r="J154" s="20"/>
      <c r="K154" s="20" t="s">
        <v>45</v>
      </c>
      <c r="L154" s="20" t="s">
        <v>45</v>
      </c>
    </row>
    <row collapsed="false" customFormat="false" customHeight="false" hidden="false" ht="15" outlineLevel="0" r="155">
      <c r="A155" s="161" t="n">
        <v>25614</v>
      </c>
      <c r="B155" s="20" t="s">
        <v>1166</v>
      </c>
      <c r="C155" s="20" t="s">
        <v>1167</v>
      </c>
      <c r="D155" s="161" t="n">
        <v>14242</v>
      </c>
      <c r="E155" s="161" t="n">
        <v>13601</v>
      </c>
      <c r="F155" s="161" t="n">
        <v>27843</v>
      </c>
      <c r="G155" s="161" t="n">
        <v>6817</v>
      </c>
      <c r="H155" s="161" t="n">
        <v>8142</v>
      </c>
      <c r="I155" s="161" t="n">
        <v>12576</v>
      </c>
      <c r="J155" s="20"/>
      <c r="K155" s="20" t="s">
        <v>45</v>
      </c>
      <c r="L155" s="20" t="s">
        <v>45</v>
      </c>
    </row>
    <row collapsed="false" customFormat="false" customHeight="false" hidden="false" ht="15" outlineLevel="0" r="156">
      <c r="A156" s="161" t="n">
        <v>69818</v>
      </c>
      <c r="B156" s="20" t="s">
        <v>1168</v>
      </c>
      <c r="C156" s="20" t="s">
        <v>1169</v>
      </c>
      <c r="D156" s="161" t="n">
        <v>8414</v>
      </c>
      <c r="E156" s="161" t="n">
        <v>7671</v>
      </c>
      <c r="F156" s="161" t="n">
        <v>16085</v>
      </c>
      <c r="G156" s="161" t="n">
        <v>3927</v>
      </c>
      <c r="H156" s="161" t="n">
        <v>5072</v>
      </c>
      <c r="I156" s="161" t="n">
        <v>7558</v>
      </c>
      <c r="J156" s="20"/>
      <c r="K156" s="20" t="s">
        <v>45</v>
      </c>
      <c r="L156" s="20" t="s">
        <v>45</v>
      </c>
    </row>
    <row collapsed="false" customFormat="false" customHeight="false" hidden="false" ht="15" outlineLevel="0" r="157">
      <c r="A157" s="161" t="n">
        <v>69924</v>
      </c>
      <c r="B157" s="20" t="s">
        <v>1170</v>
      </c>
      <c r="C157" s="20" t="s">
        <v>1171</v>
      </c>
      <c r="D157" s="161" t="n">
        <v>76801</v>
      </c>
      <c r="E157" s="161" t="n">
        <v>82902</v>
      </c>
      <c r="F157" s="161" t="n">
        <v>159703</v>
      </c>
      <c r="G157" s="161" t="n">
        <v>42037</v>
      </c>
      <c r="H157" s="161" t="n">
        <v>44606</v>
      </c>
      <c r="I157" s="161" t="n">
        <v>76816</v>
      </c>
      <c r="J157" s="20"/>
      <c r="K157" s="20" t="s">
        <v>45</v>
      </c>
      <c r="L157" s="20" t="s">
        <v>45</v>
      </c>
    </row>
    <row collapsed="false" customFormat="false" customHeight="false" hidden="false" ht="15" outlineLevel="0" r="158">
      <c r="A158" s="161" t="n">
        <v>69892</v>
      </c>
      <c r="B158" s="20" t="s">
        <v>1172</v>
      </c>
      <c r="C158" s="20" t="s">
        <v>1173</v>
      </c>
      <c r="D158" s="161" t="n">
        <v>1900</v>
      </c>
      <c r="E158" s="161" t="n">
        <v>1670</v>
      </c>
      <c r="F158" s="161" t="n">
        <v>3570</v>
      </c>
      <c r="G158" s="161" t="n">
        <v>1042</v>
      </c>
      <c r="H158" s="161" t="n">
        <v>1666</v>
      </c>
      <c r="I158" s="161" t="n">
        <v>2030</v>
      </c>
      <c r="J158" s="20"/>
      <c r="K158" s="20" t="s">
        <v>45</v>
      </c>
      <c r="L158" s="20" t="s">
        <v>45</v>
      </c>
    </row>
    <row collapsed="false" customFormat="false" customHeight="false" hidden="false" ht="15" outlineLevel="0" r="159">
      <c r="A159" s="161" t="n">
        <v>69784</v>
      </c>
      <c r="B159" s="20" t="s">
        <v>1174</v>
      </c>
      <c r="C159" s="20" t="s">
        <v>1175</v>
      </c>
      <c r="D159" s="161" t="n">
        <v>5933</v>
      </c>
      <c r="E159" s="161" t="n">
        <v>5963</v>
      </c>
      <c r="F159" s="161" t="n">
        <v>11896</v>
      </c>
      <c r="G159" s="161" t="n">
        <v>3019</v>
      </c>
      <c r="H159" s="161" t="n">
        <v>3482</v>
      </c>
      <c r="I159" s="161" t="n">
        <v>5688</v>
      </c>
      <c r="J159" s="20"/>
      <c r="K159" s="20" t="s">
        <v>45</v>
      </c>
      <c r="L159" s="20" t="s">
        <v>45</v>
      </c>
    </row>
    <row collapsed="false" customFormat="false" customHeight="false" hidden="false" ht="15" outlineLevel="0" r="160">
      <c r="A160" s="161" t="n">
        <v>74928</v>
      </c>
      <c r="B160" s="20" t="s">
        <v>1176</v>
      </c>
      <c r="C160" s="20" t="s">
        <v>1177</v>
      </c>
      <c r="D160" s="161" t="n">
        <v>11499</v>
      </c>
      <c r="E160" s="161" t="n">
        <v>11139</v>
      </c>
      <c r="F160" s="161" t="n">
        <v>22638</v>
      </c>
      <c r="G160" s="161" t="n">
        <v>6093</v>
      </c>
      <c r="H160" s="161" t="n">
        <v>7364</v>
      </c>
      <c r="I160" s="161" t="n">
        <v>11536</v>
      </c>
      <c r="J160" s="20"/>
      <c r="K160" s="20" t="s">
        <v>45</v>
      </c>
      <c r="L160" s="20" t="s">
        <v>45</v>
      </c>
    </row>
    <row collapsed="false" customFormat="false" customHeight="false" hidden="false" ht="15" outlineLevel="0" r="161">
      <c r="A161" s="161" t="n">
        <v>25561</v>
      </c>
      <c r="B161" s="20" t="s">
        <v>1178</v>
      </c>
      <c r="C161" s="20" t="s">
        <v>1179</v>
      </c>
      <c r="D161" s="161" t="n">
        <v>2224</v>
      </c>
      <c r="E161" s="161" t="n">
        <v>1961</v>
      </c>
      <c r="F161" s="161" t="n">
        <v>4185</v>
      </c>
      <c r="G161" s="161" t="n">
        <v>1152</v>
      </c>
      <c r="H161" s="161" t="n">
        <v>1983</v>
      </c>
      <c r="I161" s="161" t="n">
        <v>2160</v>
      </c>
      <c r="J161" s="20"/>
      <c r="K161" s="20" t="s">
        <v>45</v>
      </c>
      <c r="L161" s="20" t="s">
        <v>45</v>
      </c>
    </row>
    <row collapsed="false" customFormat="false" customHeight="false" hidden="false" ht="15" outlineLevel="0" r="162">
      <c r="A162" s="161" t="n">
        <v>69835</v>
      </c>
      <c r="B162" s="20" t="s">
        <v>1180</v>
      </c>
      <c r="C162" s="20" t="s">
        <v>1181</v>
      </c>
      <c r="D162" s="161" t="n">
        <v>5575</v>
      </c>
      <c r="E162" s="161" t="n">
        <v>5201</v>
      </c>
      <c r="F162" s="161" t="n">
        <v>10776</v>
      </c>
      <c r="G162" s="161" t="n">
        <v>2746</v>
      </c>
      <c r="H162" s="161" t="n">
        <v>3459</v>
      </c>
      <c r="I162" s="161" t="n">
        <v>5314</v>
      </c>
      <c r="J162" s="20"/>
      <c r="K162" s="20" t="s">
        <v>45</v>
      </c>
      <c r="L162" s="20" t="s">
        <v>45</v>
      </c>
    </row>
    <row collapsed="false" customFormat="false" customHeight="false" hidden="false" ht="15" outlineLevel="0" r="163">
      <c r="A163" s="161" t="n">
        <v>48748</v>
      </c>
      <c r="B163" s="20" t="s">
        <v>1182</v>
      </c>
      <c r="C163" s="20" t="s">
        <v>1183</v>
      </c>
      <c r="D163" s="161" t="n">
        <v>11006</v>
      </c>
      <c r="E163" s="161" t="n">
        <v>11542</v>
      </c>
      <c r="F163" s="161" t="n">
        <v>22548</v>
      </c>
      <c r="G163" s="161" t="n">
        <v>5982</v>
      </c>
      <c r="H163" s="161" t="n">
        <v>7573</v>
      </c>
      <c r="I163" s="161" t="n">
        <v>11026</v>
      </c>
      <c r="J163" s="20"/>
      <c r="K163" s="20" t="s">
        <v>45</v>
      </c>
      <c r="L163" s="20" t="s">
        <v>45</v>
      </c>
    </row>
    <row collapsed="false" customFormat="false" customHeight="false" hidden="false" ht="15" outlineLevel="0" r="164">
      <c r="A164" s="161" t="n">
        <v>48749</v>
      </c>
      <c r="B164" s="20" t="s">
        <v>1184</v>
      </c>
      <c r="C164" s="20" t="s">
        <v>1185</v>
      </c>
      <c r="D164" s="161" t="n">
        <v>6323</v>
      </c>
      <c r="E164" s="161" t="n">
        <v>5711</v>
      </c>
      <c r="F164" s="161" t="n">
        <v>12034</v>
      </c>
      <c r="G164" s="161" t="n">
        <v>3096</v>
      </c>
      <c r="H164" s="161" t="n">
        <v>3605</v>
      </c>
      <c r="I164" s="161" t="n">
        <v>5828</v>
      </c>
      <c r="J164" s="20"/>
      <c r="K164" s="20" t="s">
        <v>45</v>
      </c>
      <c r="L164" s="20" t="s">
        <v>45</v>
      </c>
    </row>
    <row collapsed="false" customFormat="false" customHeight="false" hidden="false" ht="15" outlineLevel="0" r="165">
      <c r="A165" s="161" t="n">
        <v>69738</v>
      </c>
      <c r="B165" s="20" t="s">
        <v>1186</v>
      </c>
      <c r="C165" s="20" t="s">
        <v>1187</v>
      </c>
      <c r="D165" s="161" t="n">
        <v>11207</v>
      </c>
      <c r="E165" s="161" t="n">
        <v>11153</v>
      </c>
      <c r="F165" s="161" t="n">
        <v>22360</v>
      </c>
      <c r="G165" s="161" t="n">
        <v>6066</v>
      </c>
      <c r="H165" s="161" t="n">
        <v>8038</v>
      </c>
      <c r="I165" s="161" t="n">
        <v>11636</v>
      </c>
      <c r="J165" s="20"/>
      <c r="K165" s="20" t="s">
        <v>45</v>
      </c>
      <c r="L165" s="20" t="s">
        <v>45</v>
      </c>
    </row>
    <row collapsed="false" customFormat="false" customHeight="false" hidden="false" ht="15" outlineLevel="0" r="166">
      <c r="A166" s="161" t="n">
        <v>106669</v>
      </c>
      <c r="B166" s="20" t="s">
        <v>1188</v>
      </c>
      <c r="C166" s="20" t="s">
        <v>1189</v>
      </c>
      <c r="D166" s="161" t="n">
        <v>13365</v>
      </c>
      <c r="E166" s="161" t="n">
        <v>13877</v>
      </c>
      <c r="F166" s="161" t="n">
        <v>27242</v>
      </c>
      <c r="G166" s="161" t="n">
        <v>6882</v>
      </c>
      <c r="H166" s="161" t="n">
        <v>7537</v>
      </c>
      <c r="I166" s="161" t="n">
        <v>12922</v>
      </c>
      <c r="J166" s="20"/>
      <c r="K166" s="20" t="s">
        <v>45</v>
      </c>
      <c r="L166" s="20" t="s">
        <v>45</v>
      </c>
    </row>
    <row collapsed="false" customFormat="false" customHeight="false" hidden="false" ht="15" outlineLevel="0" r="167">
      <c r="A167" s="161" t="n">
        <v>69851</v>
      </c>
      <c r="B167" s="20" t="s">
        <v>1190</v>
      </c>
      <c r="C167" s="20" t="s">
        <v>1191</v>
      </c>
      <c r="D167" s="161" t="n">
        <v>27330</v>
      </c>
      <c r="E167" s="161" t="n">
        <v>27400</v>
      </c>
      <c r="F167" s="161" t="n">
        <v>54730</v>
      </c>
      <c r="G167" s="161" t="n">
        <v>16915</v>
      </c>
      <c r="H167" s="161" t="n">
        <v>27312</v>
      </c>
      <c r="I167" s="161" t="n">
        <v>32540</v>
      </c>
      <c r="J167" s="20"/>
      <c r="K167" s="20" t="s">
        <v>1192</v>
      </c>
      <c r="L167" s="20" t="s">
        <v>444</v>
      </c>
    </row>
    <row collapsed="false" customFormat="false" customHeight="false" hidden="false" ht="15" outlineLevel="0" r="168">
      <c r="A168" s="161" t="n">
        <v>69917</v>
      </c>
      <c r="B168" s="20" t="s">
        <v>1170</v>
      </c>
      <c r="C168" s="20" t="s">
        <v>1193</v>
      </c>
      <c r="D168" s="161" t="n">
        <v>634341</v>
      </c>
      <c r="E168" s="161" t="n">
        <v>695263</v>
      </c>
      <c r="F168" s="161" t="n">
        <v>1329604</v>
      </c>
      <c r="G168" s="161" t="n">
        <v>414237</v>
      </c>
      <c r="H168" s="161" t="n">
        <v>472417</v>
      </c>
      <c r="I168" s="161" t="n">
        <v>767188</v>
      </c>
      <c r="J168" s="20"/>
      <c r="K168" s="20" t="s">
        <v>1192</v>
      </c>
      <c r="L168" s="20" t="s">
        <v>445</v>
      </c>
    </row>
    <row collapsed="false" customFormat="false" customHeight="false" hidden="false" ht="15" outlineLevel="0" r="169">
      <c r="A169" s="161" t="n">
        <v>48862</v>
      </c>
      <c r="B169" s="20" t="s">
        <v>938</v>
      </c>
      <c r="C169" s="20" t="s">
        <v>1194</v>
      </c>
      <c r="D169" s="161" t="n">
        <v>110176</v>
      </c>
      <c r="E169" s="161" t="n">
        <v>114975</v>
      </c>
      <c r="F169" s="161" t="n">
        <v>225151</v>
      </c>
      <c r="G169" s="161" t="n">
        <v>63780</v>
      </c>
      <c r="H169" s="161" t="n">
        <v>74060</v>
      </c>
      <c r="I169" s="161" t="n">
        <v>120760</v>
      </c>
      <c r="J169" s="20"/>
      <c r="K169" s="20" t="s">
        <v>1192</v>
      </c>
      <c r="L169" s="20" t="s">
        <v>445</v>
      </c>
    </row>
    <row collapsed="false" customFormat="false" customHeight="false" hidden="false" ht="15" outlineLevel="0" r="170">
      <c r="A170" s="161" t="n">
        <v>69765</v>
      </c>
      <c r="B170" s="20" t="s">
        <v>1195</v>
      </c>
      <c r="C170" s="20" t="s">
        <v>1196</v>
      </c>
      <c r="D170" s="161" t="n">
        <v>29130</v>
      </c>
      <c r="E170" s="161" t="n">
        <v>29629</v>
      </c>
      <c r="F170" s="161" t="n">
        <v>58759</v>
      </c>
      <c r="G170" s="161" t="n">
        <v>15948</v>
      </c>
      <c r="H170" s="161" t="n">
        <v>18638</v>
      </c>
      <c r="I170" s="161" t="n">
        <v>30530</v>
      </c>
      <c r="J170" s="20"/>
      <c r="K170" s="20" t="s">
        <v>1192</v>
      </c>
      <c r="L170" s="20" t="s">
        <v>445</v>
      </c>
    </row>
    <row collapsed="false" customFormat="false" customHeight="false" hidden="false" ht="15" outlineLevel="0" r="171">
      <c r="A171" s="161" t="n">
        <v>106650</v>
      </c>
      <c r="B171" s="20" t="s">
        <v>1197</v>
      </c>
      <c r="C171" s="20" t="s">
        <v>1198</v>
      </c>
      <c r="D171" s="161" t="n">
        <v>18041</v>
      </c>
      <c r="E171" s="161" t="n">
        <v>17604</v>
      </c>
      <c r="F171" s="161" t="n">
        <v>35645</v>
      </c>
      <c r="G171" s="161" t="n">
        <v>11608</v>
      </c>
      <c r="H171" s="161" t="n">
        <v>13752</v>
      </c>
      <c r="I171" s="161" t="n">
        <v>22680</v>
      </c>
      <c r="J171" s="20"/>
      <c r="K171" s="20" t="s">
        <v>443</v>
      </c>
      <c r="L171" s="20" t="s">
        <v>443</v>
      </c>
    </row>
    <row collapsed="false" customFormat="false" customHeight="false" hidden="false" ht="15" outlineLevel="0" r="172">
      <c r="A172" s="161" t="n">
        <v>106648</v>
      </c>
      <c r="B172" s="20" t="s">
        <v>998</v>
      </c>
      <c r="C172" s="20" t="s">
        <v>1199</v>
      </c>
      <c r="D172" s="161" t="n">
        <v>62417</v>
      </c>
      <c r="E172" s="161" t="n">
        <v>65037</v>
      </c>
      <c r="F172" s="161" t="n">
        <v>127454</v>
      </c>
      <c r="G172" s="161" t="n">
        <v>41871</v>
      </c>
      <c r="H172" s="161" t="n">
        <v>50236</v>
      </c>
      <c r="I172" s="161" t="n">
        <v>80682</v>
      </c>
      <c r="J172" s="20"/>
      <c r="K172" s="20" t="s">
        <v>1192</v>
      </c>
      <c r="L172" s="20" t="s">
        <v>444</v>
      </c>
    </row>
    <row collapsed="false" customFormat="false" customHeight="false" hidden="false" ht="15" outlineLevel="0" r="173">
      <c r="A173" s="161" t="n">
        <v>69846</v>
      </c>
      <c r="B173" s="20" t="s">
        <v>1200</v>
      </c>
      <c r="C173" s="20" t="s">
        <v>1201</v>
      </c>
      <c r="D173" s="161" t="n">
        <v>15159</v>
      </c>
      <c r="E173" s="161" t="n">
        <v>16153</v>
      </c>
      <c r="F173" s="161" t="n">
        <v>31312</v>
      </c>
      <c r="G173" s="161" t="n">
        <v>8734</v>
      </c>
      <c r="H173" s="161" t="n">
        <v>10712</v>
      </c>
      <c r="I173" s="161" t="n">
        <v>16778</v>
      </c>
      <c r="J173" s="20"/>
      <c r="K173" s="20" t="s">
        <v>1192</v>
      </c>
      <c r="L173" s="20" t="s">
        <v>445</v>
      </c>
    </row>
    <row collapsed="false" customFormat="false" customHeight="false" hidden="false" ht="15" outlineLevel="0" r="174">
      <c r="A174" s="161" t="n">
        <v>69746</v>
      </c>
      <c r="B174" s="20" t="s">
        <v>1202</v>
      </c>
      <c r="C174" s="20" t="s">
        <v>1203</v>
      </c>
      <c r="D174" s="161" t="n">
        <v>30490</v>
      </c>
      <c r="E174" s="161" t="n">
        <v>30588</v>
      </c>
      <c r="F174" s="161" t="n">
        <v>61078</v>
      </c>
      <c r="G174" s="161" t="n">
        <v>19745</v>
      </c>
      <c r="H174" s="161" t="n">
        <v>22833</v>
      </c>
      <c r="I174" s="161" t="n">
        <v>38422</v>
      </c>
      <c r="J174" s="20"/>
      <c r="K174" s="20" t="s">
        <v>1192</v>
      </c>
      <c r="L174" s="20" t="s">
        <v>444</v>
      </c>
    </row>
    <row collapsed="false" customFormat="false" customHeight="false" hidden="false" ht="15" outlineLevel="0" r="175">
      <c r="A175" s="161" t="n">
        <v>69857</v>
      </c>
      <c r="B175" s="20" t="s">
        <v>1204</v>
      </c>
      <c r="C175" s="20" t="s">
        <v>1205</v>
      </c>
      <c r="D175" s="161" t="n">
        <v>50972</v>
      </c>
      <c r="E175" s="161" t="n">
        <v>53233</v>
      </c>
      <c r="F175" s="161" t="n">
        <v>104205</v>
      </c>
      <c r="G175" s="161" t="n">
        <v>35476</v>
      </c>
      <c r="H175" s="161" t="n">
        <v>40874</v>
      </c>
      <c r="I175" s="161" t="n">
        <v>68808</v>
      </c>
      <c r="J175" s="20"/>
      <c r="K175" s="20" t="s">
        <v>1192</v>
      </c>
      <c r="L175" s="20" t="s">
        <v>444</v>
      </c>
    </row>
    <row collapsed="false" customFormat="false" customHeight="false" hidden="false" ht="15" outlineLevel="0" r="176">
      <c r="A176" s="161" t="n">
        <v>69865</v>
      </c>
      <c r="B176" s="20" t="s">
        <v>1206</v>
      </c>
      <c r="C176" s="20" t="s">
        <v>1207</v>
      </c>
      <c r="D176" s="161" t="n">
        <v>2433</v>
      </c>
      <c r="E176" s="161" t="n">
        <v>2294</v>
      </c>
      <c r="F176" s="161" t="n">
        <v>4727</v>
      </c>
      <c r="G176" s="161" t="n">
        <v>1495</v>
      </c>
      <c r="H176" s="161" t="n">
        <v>2105</v>
      </c>
      <c r="I176" s="161" t="n">
        <v>2894</v>
      </c>
      <c r="J176" s="20"/>
      <c r="K176" s="20" t="s">
        <v>1192</v>
      </c>
      <c r="L176" s="20" t="s">
        <v>445</v>
      </c>
    </row>
    <row collapsed="false" customFormat="false" customHeight="false" hidden="false" ht="15" outlineLevel="0" r="177">
      <c r="A177" s="161" t="n">
        <v>69837</v>
      </c>
      <c r="B177" s="20" t="s">
        <v>1208</v>
      </c>
      <c r="C177" s="20" t="s">
        <v>1209</v>
      </c>
      <c r="D177" s="161" t="n">
        <v>2769</v>
      </c>
      <c r="E177" s="161" t="n">
        <v>2611</v>
      </c>
      <c r="F177" s="161" t="n">
        <v>5380</v>
      </c>
      <c r="G177" s="161" t="n">
        <v>1611</v>
      </c>
      <c r="H177" s="161" t="n">
        <v>2327</v>
      </c>
      <c r="I177" s="161" t="n">
        <v>3126</v>
      </c>
      <c r="J177" s="20"/>
      <c r="K177" s="20" t="s">
        <v>1192</v>
      </c>
      <c r="L177" s="20" t="s">
        <v>445</v>
      </c>
    </row>
    <row collapsed="false" customFormat="false" customHeight="false" hidden="false" ht="15" outlineLevel="0" r="178">
      <c r="A178" s="161" t="n">
        <v>106653</v>
      </c>
      <c r="B178" s="20" t="s">
        <v>1210</v>
      </c>
      <c r="C178" s="20" t="s">
        <v>1211</v>
      </c>
      <c r="D178" s="161" t="n">
        <v>17905</v>
      </c>
      <c r="E178" s="161" t="n">
        <v>18377</v>
      </c>
      <c r="F178" s="161" t="n">
        <v>36282</v>
      </c>
      <c r="G178" s="161" t="n">
        <v>12111</v>
      </c>
      <c r="H178" s="161" t="n">
        <v>14350</v>
      </c>
      <c r="I178" s="161" t="n">
        <v>23790</v>
      </c>
      <c r="J178" s="20"/>
      <c r="K178" s="20" t="s">
        <v>443</v>
      </c>
      <c r="L178" s="20" t="s">
        <v>443</v>
      </c>
    </row>
    <row collapsed="false" customFormat="false" customHeight="false" hidden="false" ht="15" outlineLevel="0" r="179">
      <c r="A179" s="161" t="n">
        <v>69798</v>
      </c>
      <c r="B179" s="20" t="s">
        <v>1212</v>
      </c>
      <c r="C179" s="20" t="s">
        <v>1213</v>
      </c>
      <c r="D179" s="161" t="n">
        <v>85270</v>
      </c>
      <c r="E179" s="161" t="n">
        <v>93131</v>
      </c>
      <c r="F179" s="161" t="n">
        <v>178401</v>
      </c>
      <c r="G179" s="161" t="n">
        <v>55253</v>
      </c>
      <c r="H179" s="161" t="n">
        <v>80893</v>
      </c>
      <c r="I179" s="161" t="n">
        <v>105966</v>
      </c>
      <c r="J179" s="20"/>
      <c r="K179" s="20" t="s">
        <v>1192</v>
      </c>
      <c r="L179" s="20" t="s">
        <v>445</v>
      </c>
    </row>
    <row collapsed="false" customFormat="false" customHeight="false" hidden="false" ht="15" outlineLevel="0" r="180">
      <c r="A180" s="161" t="n">
        <v>104966</v>
      </c>
      <c r="B180" s="20" t="s">
        <v>1214</v>
      </c>
      <c r="C180" s="20" t="s">
        <v>1215</v>
      </c>
      <c r="D180" s="161" t="n">
        <v>119713</v>
      </c>
      <c r="E180" s="161" t="n">
        <v>126680</v>
      </c>
      <c r="F180" s="161" t="n">
        <v>246393</v>
      </c>
      <c r="G180" s="161" t="n">
        <v>80878</v>
      </c>
      <c r="H180" s="161" t="n">
        <v>100246</v>
      </c>
      <c r="I180" s="161" t="n">
        <v>156970</v>
      </c>
      <c r="J180" s="20"/>
      <c r="K180" s="20" t="s">
        <v>1192</v>
      </c>
      <c r="L180" s="20" t="s">
        <v>444</v>
      </c>
    </row>
    <row collapsed="false" customFormat="false" customHeight="false" hidden="false" ht="15" outlineLevel="0" r="181">
      <c r="A181" s="161" t="n">
        <v>19001</v>
      </c>
      <c r="B181" s="20" t="s">
        <v>1216</v>
      </c>
      <c r="C181" s="20" t="s">
        <v>1217</v>
      </c>
      <c r="D181" s="161" t="n">
        <v>23230</v>
      </c>
      <c r="E181" s="161" t="n">
        <v>23445</v>
      </c>
      <c r="F181" s="161" t="n">
        <v>46675</v>
      </c>
      <c r="G181" s="161" t="n">
        <v>13652</v>
      </c>
      <c r="H181" s="161" t="n">
        <v>16553</v>
      </c>
      <c r="I181" s="161" t="n">
        <v>26284</v>
      </c>
      <c r="J181" s="20"/>
      <c r="K181" s="20" t="s">
        <v>1192</v>
      </c>
      <c r="L181" s="20" t="s">
        <v>445</v>
      </c>
    </row>
    <row collapsed="false" customFormat="false" customHeight="false" hidden="false" ht="15" outlineLevel="0" r="182">
      <c r="A182" s="161" t="n">
        <v>48832</v>
      </c>
      <c r="B182" s="20" t="s">
        <v>1218</v>
      </c>
      <c r="C182" s="20" t="s">
        <v>1219</v>
      </c>
      <c r="D182" s="161" t="n">
        <v>6710</v>
      </c>
      <c r="E182" s="161" t="n">
        <v>6532</v>
      </c>
      <c r="F182" s="161" t="n">
        <v>13242</v>
      </c>
      <c r="G182" s="161" t="n">
        <v>3846</v>
      </c>
      <c r="H182" s="161" t="n">
        <v>5051</v>
      </c>
      <c r="I182" s="161" t="n">
        <v>7376</v>
      </c>
      <c r="J182" s="20"/>
      <c r="K182" s="20" t="s">
        <v>1192</v>
      </c>
      <c r="L182" s="20" t="s">
        <v>445</v>
      </c>
    </row>
    <row collapsed="false" customFormat="false" customHeight="false" hidden="false" ht="15" outlineLevel="0" r="183">
      <c r="A183" s="161" t="n">
        <v>69963</v>
      </c>
      <c r="B183" s="20" t="s">
        <v>1220</v>
      </c>
      <c r="C183" s="20" t="s">
        <v>1221</v>
      </c>
      <c r="D183" s="161" t="n">
        <v>50613</v>
      </c>
      <c r="E183" s="161" t="n">
        <v>53105</v>
      </c>
      <c r="F183" s="161" t="n">
        <v>103718</v>
      </c>
      <c r="G183" s="161" t="n">
        <v>32090</v>
      </c>
      <c r="H183" s="161" t="n">
        <v>36622</v>
      </c>
      <c r="I183" s="161" t="n">
        <v>61952</v>
      </c>
      <c r="J183" s="20"/>
      <c r="K183" s="20" t="s">
        <v>1192</v>
      </c>
      <c r="L183" s="20" t="s">
        <v>445</v>
      </c>
    </row>
    <row collapsed="false" customFormat="false" customHeight="false" hidden="false" ht="15" outlineLevel="0" r="184">
      <c r="A184" s="161" t="n">
        <v>105009</v>
      </c>
      <c r="B184" s="20" t="s">
        <v>1222</v>
      </c>
      <c r="C184" s="20" t="s">
        <v>1223</v>
      </c>
      <c r="D184" s="161" t="n">
        <v>18339</v>
      </c>
      <c r="E184" s="161" t="n">
        <v>18665</v>
      </c>
      <c r="F184" s="161" t="n">
        <v>37004</v>
      </c>
      <c r="G184" s="161" t="n">
        <v>10320</v>
      </c>
      <c r="H184" s="161" t="n">
        <v>14649</v>
      </c>
      <c r="I184" s="161" t="n">
        <v>19632</v>
      </c>
      <c r="J184" s="20"/>
      <c r="K184" s="20" t="s">
        <v>1192</v>
      </c>
      <c r="L184" s="20" t="s">
        <v>445</v>
      </c>
    </row>
    <row collapsed="false" customFormat="false" customHeight="false" hidden="false" ht="15" outlineLevel="0" r="185">
      <c r="A185" s="161" t="n">
        <v>106633</v>
      </c>
      <c r="B185" s="20" t="s">
        <v>1224</v>
      </c>
      <c r="C185" s="20" t="s">
        <v>1225</v>
      </c>
      <c r="D185" s="161" t="n">
        <v>26006</v>
      </c>
      <c r="E185" s="161" t="n">
        <v>27514</v>
      </c>
      <c r="F185" s="161" t="n">
        <v>53520</v>
      </c>
      <c r="G185" s="161" t="n">
        <v>15855</v>
      </c>
      <c r="H185" s="161" t="n">
        <v>19301</v>
      </c>
      <c r="I185" s="161" t="n">
        <v>30012</v>
      </c>
      <c r="J185" s="20"/>
      <c r="K185" s="20" t="s">
        <v>1192</v>
      </c>
      <c r="L185" s="20" t="s">
        <v>444</v>
      </c>
    </row>
    <row collapsed="false" customFormat="false" customHeight="false" hidden="false" ht="15" outlineLevel="0" r="186">
      <c r="A186" s="161" t="n">
        <v>69779</v>
      </c>
      <c r="B186" s="20" t="s">
        <v>1226</v>
      </c>
      <c r="C186" s="20" t="s">
        <v>1227</v>
      </c>
      <c r="D186" s="161" t="n">
        <v>101224</v>
      </c>
      <c r="E186" s="161" t="n">
        <v>105083</v>
      </c>
      <c r="F186" s="161" t="n">
        <v>206307</v>
      </c>
      <c r="G186" s="161" t="n">
        <v>66832</v>
      </c>
      <c r="H186" s="161" t="n">
        <v>76481</v>
      </c>
      <c r="I186" s="161" t="n">
        <v>128808</v>
      </c>
      <c r="J186" s="20"/>
      <c r="K186" s="20" t="s">
        <v>1192</v>
      </c>
      <c r="L186" s="20" t="s">
        <v>446</v>
      </c>
    </row>
    <row collapsed="false" customFormat="false" customHeight="false" hidden="false" ht="15" outlineLevel="0" r="187">
      <c r="A187" s="161" t="n">
        <v>69871</v>
      </c>
      <c r="B187" s="20" t="s">
        <v>1182</v>
      </c>
      <c r="C187" s="20" t="s">
        <v>1228</v>
      </c>
      <c r="D187" s="161" t="n">
        <v>49230</v>
      </c>
      <c r="E187" s="161" t="n">
        <v>48958</v>
      </c>
      <c r="F187" s="161" t="n">
        <v>98188</v>
      </c>
      <c r="G187" s="161" t="n">
        <v>28144</v>
      </c>
      <c r="H187" s="161" t="n">
        <v>35783</v>
      </c>
      <c r="I187" s="161" t="n">
        <v>53414</v>
      </c>
      <c r="J187" s="20"/>
      <c r="K187" s="20" t="s">
        <v>1192</v>
      </c>
      <c r="L187" s="20" t="s">
        <v>445</v>
      </c>
    </row>
    <row collapsed="false" customFormat="false" customHeight="false" hidden="false" ht="15" outlineLevel="0" r="188">
      <c r="A188" s="161" t="n">
        <v>69829</v>
      </c>
      <c r="B188" s="20" t="s">
        <v>1229</v>
      </c>
      <c r="C188" s="20" t="s">
        <v>1230</v>
      </c>
      <c r="D188" s="161" t="n">
        <v>2378</v>
      </c>
      <c r="E188" s="161" t="n">
        <v>2213</v>
      </c>
      <c r="F188" s="161" t="n">
        <v>4591</v>
      </c>
      <c r="G188" s="161" t="n">
        <v>1311</v>
      </c>
      <c r="H188" s="161" t="n">
        <v>1638</v>
      </c>
      <c r="I188" s="161" t="n">
        <v>2466</v>
      </c>
      <c r="J188" s="20"/>
      <c r="K188" s="20" t="s">
        <v>1192</v>
      </c>
      <c r="L188" s="20" t="s">
        <v>445</v>
      </c>
    </row>
    <row collapsed="false" customFormat="false" customHeight="false" hidden="false" ht="15" outlineLevel="0" r="189">
      <c r="A189" s="161" t="n">
        <v>69802</v>
      </c>
      <c r="B189" s="20" t="s">
        <v>1231</v>
      </c>
      <c r="C189" s="20" t="s">
        <v>1232</v>
      </c>
      <c r="D189" s="161" t="n">
        <v>53148</v>
      </c>
      <c r="E189" s="161" t="n">
        <v>56406</v>
      </c>
      <c r="F189" s="161" t="n">
        <v>109554</v>
      </c>
      <c r="G189" s="161" t="n">
        <v>36058</v>
      </c>
      <c r="H189" s="161" t="n">
        <v>42429</v>
      </c>
      <c r="I189" s="161" t="n">
        <v>70242</v>
      </c>
      <c r="J189" s="20"/>
      <c r="K189" s="20" t="s">
        <v>1192</v>
      </c>
      <c r="L189" s="20" t="s">
        <v>444</v>
      </c>
    </row>
    <row collapsed="false" customFormat="false" customHeight="false" hidden="false" ht="15" outlineLevel="0" r="190">
      <c r="A190" s="161" t="n">
        <v>19171</v>
      </c>
      <c r="B190" s="20" t="s">
        <v>1233</v>
      </c>
      <c r="C190" s="20" t="s">
        <v>1234</v>
      </c>
      <c r="D190" s="161" t="n">
        <v>9319</v>
      </c>
      <c r="E190" s="161" t="n">
        <v>9237</v>
      </c>
      <c r="F190" s="161" t="n">
        <v>18556</v>
      </c>
      <c r="G190" s="161" t="n">
        <v>5363</v>
      </c>
      <c r="H190" s="161" t="n">
        <v>6713</v>
      </c>
      <c r="I190" s="161" t="n">
        <v>10284</v>
      </c>
      <c r="J190" s="20"/>
      <c r="K190" s="20" t="s">
        <v>1192</v>
      </c>
      <c r="L190" s="20" t="s">
        <v>445</v>
      </c>
    </row>
    <row collapsed="false" customFormat="false" customHeight="false" hidden="false" ht="15" outlineLevel="0" r="191">
      <c r="A191" s="161" t="n">
        <v>69966</v>
      </c>
      <c r="B191" s="20" t="s">
        <v>1235</v>
      </c>
      <c r="C191" s="20" t="s">
        <v>1236</v>
      </c>
      <c r="D191" s="161" t="n">
        <v>6496</v>
      </c>
      <c r="E191" s="161" t="n">
        <v>6177</v>
      </c>
      <c r="F191" s="161" t="n">
        <v>12673</v>
      </c>
      <c r="G191" s="161" t="n">
        <v>4041</v>
      </c>
      <c r="H191" s="161" t="n">
        <v>5563</v>
      </c>
      <c r="I191" s="161" t="n">
        <v>7888</v>
      </c>
      <c r="J191" s="20"/>
      <c r="K191" s="20" t="s">
        <v>1192</v>
      </c>
      <c r="L191" s="20" t="s">
        <v>445</v>
      </c>
    </row>
    <row collapsed="false" customFormat="false" customHeight="false" hidden="false" ht="15" outlineLevel="0" r="192">
      <c r="A192" s="161" t="n">
        <v>48778</v>
      </c>
      <c r="B192" s="20" t="s">
        <v>1237</v>
      </c>
      <c r="C192" s="20" t="s">
        <v>1238</v>
      </c>
      <c r="D192" s="161" t="n">
        <v>52249</v>
      </c>
      <c r="E192" s="161" t="n">
        <v>53478</v>
      </c>
      <c r="F192" s="161" t="n">
        <v>105727</v>
      </c>
      <c r="G192" s="161" t="n">
        <v>34669</v>
      </c>
      <c r="H192" s="161" t="n">
        <v>40673</v>
      </c>
      <c r="I192" s="161" t="n">
        <v>67614</v>
      </c>
      <c r="J192" s="20"/>
      <c r="K192" s="20" t="s">
        <v>1192</v>
      </c>
      <c r="L192" s="20" t="s">
        <v>444</v>
      </c>
    </row>
    <row collapsed="false" customFormat="false" customHeight="false" hidden="false" ht="15" outlineLevel="0" r="193">
      <c r="A193" s="161" t="n">
        <v>69967</v>
      </c>
      <c r="B193" s="20" t="s">
        <v>1239</v>
      </c>
      <c r="C193" s="20" t="s">
        <v>1240</v>
      </c>
      <c r="D193" s="161" t="n">
        <v>18482</v>
      </c>
      <c r="E193" s="161" t="n">
        <v>18699</v>
      </c>
      <c r="F193" s="161" t="n">
        <v>37181</v>
      </c>
      <c r="G193" s="161" t="n">
        <v>9823</v>
      </c>
      <c r="H193" s="161" t="n">
        <v>10478</v>
      </c>
      <c r="I193" s="161" t="n">
        <v>18668</v>
      </c>
      <c r="J193" s="20"/>
      <c r="K193" s="20" t="s">
        <v>64</v>
      </c>
      <c r="L193" s="20" t="s">
        <v>64</v>
      </c>
    </row>
    <row collapsed="false" customFormat="false" customHeight="false" hidden="false" ht="15" outlineLevel="0" r="194">
      <c r="A194" s="161" t="n">
        <v>69850</v>
      </c>
      <c r="B194" s="20" t="s">
        <v>1241</v>
      </c>
      <c r="C194" s="20" t="s">
        <v>1242</v>
      </c>
      <c r="D194" s="161" t="n">
        <v>1260</v>
      </c>
      <c r="E194" s="161" t="n">
        <v>1201</v>
      </c>
      <c r="F194" s="161" t="n">
        <v>2461</v>
      </c>
      <c r="G194" s="161" t="n">
        <v>676</v>
      </c>
      <c r="H194" s="161" t="n">
        <v>884</v>
      </c>
      <c r="I194" s="161" t="n">
        <v>1324</v>
      </c>
      <c r="J194" s="20"/>
      <c r="K194" s="20" t="s">
        <v>64</v>
      </c>
      <c r="L194" s="20" t="s">
        <v>64</v>
      </c>
    </row>
    <row collapsed="false" customFormat="false" customHeight="false" hidden="false" ht="15" outlineLevel="0" r="195">
      <c r="A195" s="161" t="n">
        <v>106626</v>
      </c>
      <c r="B195" s="20" t="s">
        <v>1170</v>
      </c>
      <c r="C195" s="20" t="s">
        <v>1243</v>
      </c>
      <c r="D195" s="161" t="n">
        <v>171461</v>
      </c>
      <c r="E195" s="161" t="n">
        <v>186762</v>
      </c>
      <c r="F195" s="161" t="n">
        <v>358223</v>
      </c>
      <c r="G195" s="161" t="n">
        <v>96993</v>
      </c>
      <c r="H195" s="161" t="n">
        <v>100816</v>
      </c>
      <c r="I195" s="161" t="n">
        <v>173088</v>
      </c>
      <c r="J195" s="20"/>
      <c r="K195" s="20" t="s">
        <v>64</v>
      </c>
      <c r="L195" s="20" t="s">
        <v>64</v>
      </c>
    </row>
    <row collapsed="false" customFormat="false" customHeight="false" hidden="false" ht="15" outlineLevel="0" r="196">
      <c r="A196" s="161" t="n">
        <v>69790</v>
      </c>
      <c r="B196" s="20" t="s">
        <v>1244</v>
      </c>
      <c r="C196" s="20" t="s">
        <v>1245</v>
      </c>
      <c r="D196" s="161" t="n">
        <v>10881</v>
      </c>
      <c r="E196" s="161" t="n">
        <v>10232</v>
      </c>
      <c r="F196" s="161" t="n">
        <v>21113</v>
      </c>
      <c r="G196" s="161" t="n">
        <v>5205</v>
      </c>
      <c r="H196" s="161" t="n">
        <v>5858</v>
      </c>
      <c r="I196" s="161" t="n">
        <v>10048</v>
      </c>
      <c r="J196" s="20"/>
      <c r="K196" s="20" t="s">
        <v>64</v>
      </c>
      <c r="L196" s="20" t="s">
        <v>64</v>
      </c>
    </row>
    <row collapsed="false" customFormat="false" customHeight="false" hidden="false" ht="15" outlineLevel="0" r="197">
      <c r="A197" s="161" t="n">
        <v>69770</v>
      </c>
      <c r="B197" s="20" t="s">
        <v>1246</v>
      </c>
      <c r="C197" s="20" t="s">
        <v>1247</v>
      </c>
      <c r="D197" s="161" t="n">
        <v>21619</v>
      </c>
      <c r="E197" s="161" t="n">
        <v>22765</v>
      </c>
      <c r="F197" s="161" t="n">
        <v>44384</v>
      </c>
      <c r="G197" s="161" t="n">
        <v>12446</v>
      </c>
      <c r="H197" s="161" t="n">
        <v>13796</v>
      </c>
      <c r="I197" s="161" t="n">
        <v>23802</v>
      </c>
      <c r="J197" s="20"/>
      <c r="K197" s="20" t="s">
        <v>64</v>
      </c>
      <c r="L197" s="20" t="s">
        <v>64</v>
      </c>
    </row>
    <row collapsed="false" customFormat="false" customHeight="false" hidden="false" ht="15" outlineLevel="0" r="198">
      <c r="A198" s="161" t="n">
        <v>69762</v>
      </c>
      <c r="B198" s="20" t="s">
        <v>1248</v>
      </c>
      <c r="C198" s="20" t="s">
        <v>1249</v>
      </c>
      <c r="D198" s="161" t="n">
        <v>7467</v>
      </c>
      <c r="E198" s="161" t="n">
        <v>7642</v>
      </c>
      <c r="F198" s="161" t="n">
        <v>15109</v>
      </c>
      <c r="G198" s="161" t="n">
        <v>4055</v>
      </c>
      <c r="H198" s="161" t="n">
        <v>4757</v>
      </c>
      <c r="I198" s="161" t="n">
        <v>7810</v>
      </c>
      <c r="J198" s="20"/>
      <c r="K198" s="20" t="s">
        <v>64</v>
      </c>
      <c r="L198" s="20" t="s">
        <v>64</v>
      </c>
    </row>
    <row collapsed="false" customFormat="false" customHeight="false" hidden="false" ht="15" outlineLevel="0" r="199">
      <c r="A199" s="161" t="n">
        <v>74951</v>
      </c>
      <c r="B199" s="20" t="s">
        <v>1250</v>
      </c>
      <c r="C199" s="20" t="s">
        <v>1251</v>
      </c>
      <c r="D199" s="161" t="n">
        <v>15111</v>
      </c>
      <c r="E199" s="161" t="n">
        <v>15691</v>
      </c>
      <c r="F199" s="161" t="n">
        <v>30802</v>
      </c>
      <c r="G199" s="161" t="n">
        <v>8108</v>
      </c>
      <c r="H199" s="161" t="n">
        <v>9071</v>
      </c>
      <c r="I199" s="161" t="n">
        <v>15540</v>
      </c>
      <c r="J199" s="20"/>
      <c r="K199" s="20" t="s">
        <v>64</v>
      </c>
      <c r="L199" s="20" t="s">
        <v>64</v>
      </c>
    </row>
    <row collapsed="false" customFormat="false" customHeight="false" hidden="false" ht="15" outlineLevel="0" r="200">
      <c r="A200" s="161" t="n">
        <v>74975</v>
      </c>
      <c r="B200" s="20" t="s">
        <v>974</v>
      </c>
      <c r="C200" s="20" t="s">
        <v>1252</v>
      </c>
      <c r="D200" s="161" t="n">
        <v>3919</v>
      </c>
      <c r="E200" s="161" t="n">
        <v>4007</v>
      </c>
      <c r="F200" s="161" t="n">
        <v>7926</v>
      </c>
      <c r="G200" s="161" t="n">
        <v>2387</v>
      </c>
      <c r="H200" s="161" t="n">
        <v>2885</v>
      </c>
      <c r="I200" s="161" t="n">
        <v>4574</v>
      </c>
      <c r="J200" s="20"/>
      <c r="K200" s="20" t="s">
        <v>64</v>
      </c>
      <c r="L200" s="20" t="s">
        <v>64</v>
      </c>
    </row>
    <row collapsed="false" customFormat="false" customHeight="false" hidden="false" ht="15" outlineLevel="0" r="201">
      <c r="A201" s="161" t="n">
        <v>106649</v>
      </c>
      <c r="B201" s="20" t="s">
        <v>990</v>
      </c>
      <c r="C201" s="20" t="s">
        <v>1253</v>
      </c>
      <c r="D201" s="161" t="n">
        <v>7405</v>
      </c>
      <c r="E201" s="161" t="n">
        <v>7431</v>
      </c>
      <c r="F201" s="161" t="n">
        <v>14836</v>
      </c>
      <c r="G201" s="161" t="n">
        <v>4119</v>
      </c>
      <c r="H201" s="161" t="n">
        <v>4706</v>
      </c>
      <c r="I201" s="161" t="n">
        <v>7868</v>
      </c>
      <c r="J201" s="20"/>
      <c r="K201" s="20" t="s">
        <v>64</v>
      </c>
      <c r="L201" s="20" t="s">
        <v>64</v>
      </c>
    </row>
    <row collapsed="false" customFormat="false" customHeight="false" hidden="false" ht="15" outlineLevel="0" r="202">
      <c r="A202" s="161" t="n">
        <v>69901</v>
      </c>
      <c r="B202" s="20" t="s">
        <v>1254</v>
      </c>
      <c r="C202" s="20" t="s">
        <v>1255</v>
      </c>
      <c r="D202" s="161" t="n">
        <v>43314</v>
      </c>
      <c r="E202" s="161" t="n">
        <v>46645</v>
      </c>
      <c r="F202" s="161" t="n">
        <v>89959</v>
      </c>
      <c r="G202" s="161" t="n">
        <v>24344</v>
      </c>
      <c r="H202" s="161" t="n">
        <v>25802</v>
      </c>
      <c r="I202" s="161" t="n">
        <v>45828</v>
      </c>
      <c r="J202" s="20"/>
      <c r="K202" s="20" t="s">
        <v>64</v>
      </c>
      <c r="L202" s="20" t="s">
        <v>64</v>
      </c>
    </row>
    <row collapsed="false" customFormat="false" customHeight="false" hidden="false" ht="15" outlineLevel="0" r="203">
      <c r="A203" s="161" t="n">
        <v>69740</v>
      </c>
      <c r="B203" s="20" t="s">
        <v>1256</v>
      </c>
      <c r="C203" s="20" t="s">
        <v>1257</v>
      </c>
      <c r="D203" s="161" t="n">
        <v>4537</v>
      </c>
      <c r="E203" s="161" t="n">
        <v>4634</v>
      </c>
      <c r="F203" s="161" t="n">
        <v>9171</v>
      </c>
      <c r="G203" s="161" t="n">
        <v>2456</v>
      </c>
      <c r="H203" s="161" t="n">
        <v>2865</v>
      </c>
      <c r="I203" s="161" t="n">
        <v>4770</v>
      </c>
      <c r="J203" s="20"/>
      <c r="K203" s="20" t="s">
        <v>64</v>
      </c>
      <c r="L203" s="20" t="s">
        <v>64</v>
      </c>
    </row>
    <row collapsed="false" customFormat="false" customHeight="false" hidden="false" ht="15" outlineLevel="0" r="204">
      <c r="A204" s="161" t="n">
        <v>69764</v>
      </c>
      <c r="B204" s="20" t="s">
        <v>1010</v>
      </c>
      <c r="C204" s="20" t="s">
        <v>1258</v>
      </c>
      <c r="D204" s="161" t="n">
        <v>15694</v>
      </c>
      <c r="E204" s="161" t="n">
        <v>15456</v>
      </c>
      <c r="F204" s="161" t="n">
        <v>31150</v>
      </c>
      <c r="G204" s="161" t="n">
        <v>8367</v>
      </c>
      <c r="H204" s="161" t="n">
        <v>10319</v>
      </c>
      <c r="I204" s="161" t="n">
        <v>15836</v>
      </c>
      <c r="J204" s="20"/>
      <c r="K204" s="20" t="s">
        <v>64</v>
      </c>
      <c r="L204" s="20" t="s">
        <v>64</v>
      </c>
    </row>
    <row collapsed="false" customFormat="false" customHeight="false" hidden="false" ht="15" outlineLevel="0" r="205">
      <c r="A205" s="161" t="n">
        <v>69965</v>
      </c>
      <c r="B205" s="20" t="s">
        <v>1259</v>
      </c>
      <c r="C205" s="20" t="s">
        <v>1260</v>
      </c>
      <c r="D205" s="161" t="n">
        <v>14646</v>
      </c>
      <c r="E205" s="161" t="n">
        <v>14113</v>
      </c>
      <c r="F205" s="161" t="n">
        <v>28759</v>
      </c>
      <c r="G205" s="161" t="n">
        <v>7312</v>
      </c>
      <c r="H205" s="161" t="n">
        <v>8113</v>
      </c>
      <c r="I205" s="161" t="n">
        <v>14216</v>
      </c>
      <c r="J205" s="20"/>
      <c r="K205" s="20" t="s">
        <v>64</v>
      </c>
      <c r="L205" s="20" t="s">
        <v>64</v>
      </c>
    </row>
    <row collapsed="false" customFormat="false" customHeight="false" hidden="false" ht="15" outlineLevel="0" r="206">
      <c r="A206" s="161" t="n">
        <v>106652</v>
      </c>
      <c r="B206" s="20" t="s">
        <v>1261</v>
      </c>
      <c r="C206" s="20" t="s">
        <v>1262</v>
      </c>
      <c r="D206" s="161" t="n">
        <v>4561</v>
      </c>
      <c r="E206" s="161" t="n">
        <v>4691</v>
      </c>
      <c r="F206" s="161" t="n">
        <v>9252</v>
      </c>
      <c r="G206" s="161" t="n">
        <v>2524</v>
      </c>
      <c r="H206" s="161" t="n">
        <v>3167</v>
      </c>
      <c r="I206" s="161" t="n">
        <v>4964</v>
      </c>
      <c r="J206" s="20"/>
      <c r="K206" s="20" t="s">
        <v>64</v>
      </c>
      <c r="L206" s="20" t="s">
        <v>64</v>
      </c>
    </row>
    <row collapsed="false" customFormat="false" customHeight="false" hidden="false" ht="15" outlineLevel="0" r="207">
      <c r="A207" s="161" t="n">
        <v>106644</v>
      </c>
      <c r="B207" s="20" t="s">
        <v>1050</v>
      </c>
      <c r="C207" s="20" t="s">
        <v>1263</v>
      </c>
      <c r="D207" s="161" t="n">
        <v>20076</v>
      </c>
      <c r="E207" s="161" t="n">
        <v>20591</v>
      </c>
      <c r="F207" s="161" t="n">
        <v>40667</v>
      </c>
      <c r="G207" s="161" t="n">
        <v>11172</v>
      </c>
      <c r="H207" s="161" t="n">
        <v>12684</v>
      </c>
      <c r="I207" s="161" t="n">
        <v>21276</v>
      </c>
      <c r="J207" s="20"/>
      <c r="K207" s="20" t="s">
        <v>64</v>
      </c>
      <c r="L207" s="20" t="s">
        <v>64</v>
      </c>
    </row>
    <row collapsed="false" customFormat="false" customHeight="false" hidden="false" ht="15" outlineLevel="0" r="208">
      <c r="A208" s="161" t="n">
        <v>69905</v>
      </c>
      <c r="B208" s="20" t="s">
        <v>1264</v>
      </c>
      <c r="C208" s="20" t="s">
        <v>1265</v>
      </c>
      <c r="D208" s="161" t="n">
        <v>18178</v>
      </c>
      <c r="E208" s="161" t="n">
        <v>18160</v>
      </c>
      <c r="F208" s="161" t="n">
        <v>36338</v>
      </c>
      <c r="G208" s="161" t="n">
        <v>10543</v>
      </c>
      <c r="H208" s="161" t="n">
        <v>11495</v>
      </c>
      <c r="I208" s="161" t="n">
        <v>20238</v>
      </c>
      <c r="J208" s="20"/>
      <c r="K208" s="20" t="s">
        <v>64</v>
      </c>
      <c r="L208" s="20" t="s">
        <v>64</v>
      </c>
    </row>
    <row collapsed="false" customFormat="false" customHeight="false" hidden="false" ht="15" outlineLevel="0" r="209">
      <c r="A209" s="161" t="n">
        <v>25562</v>
      </c>
      <c r="B209" s="20" t="s">
        <v>1266</v>
      </c>
      <c r="C209" s="20" t="s">
        <v>1267</v>
      </c>
      <c r="D209" s="161" t="n">
        <v>23838</v>
      </c>
      <c r="E209" s="161" t="n">
        <v>24804</v>
      </c>
      <c r="F209" s="161" t="n">
        <v>48642</v>
      </c>
      <c r="G209" s="161" t="n">
        <v>13254</v>
      </c>
      <c r="H209" s="161" t="n">
        <v>13632</v>
      </c>
      <c r="I209" s="161" t="n">
        <v>24106</v>
      </c>
      <c r="J209" s="20"/>
      <c r="K209" s="20" t="s">
        <v>64</v>
      </c>
      <c r="L209" s="20" t="s">
        <v>64</v>
      </c>
    </row>
    <row collapsed="false" customFormat="false" customHeight="false" hidden="false" ht="15" outlineLevel="0" r="210">
      <c r="A210" s="161" t="n">
        <v>106651</v>
      </c>
      <c r="B210" s="20" t="s">
        <v>1268</v>
      </c>
      <c r="C210" s="20" t="s">
        <v>1269</v>
      </c>
      <c r="D210" s="161" t="n">
        <v>10938</v>
      </c>
      <c r="E210" s="161" t="n">
        <v>11306</v>
      </c>
      <c r="F210" s="161" t="n">
        <v>22244</v>
      </c>
      <c r="G210" s="161" t="n">
        <v>5638</v>
      </c>
      <c r="H210" s="161" t="n">
        <v>6371</v>
      </c>
      <c r="I210" s="161" t="n">
        <v>10940</v>
      </c>
      <c r="J210" s="20"/>
      <c r="K210" s="20" t="s">
        <v>64</v>
      </c>
      <c r="L210" s="20" t="s">
        <v>64</v>
      </c>
    </row>
    <row collapsed="false" customFormat="false" customHeight="false" hidden="false" ht="15" outlineLevel="0" r="211">
      <c r="A211" s="161" t="n">
        <v>104989</v>
      </c>
      <c r="B211" s="20" t="s">
        <v>1270</v>
      </c>
      <c r="C211" s="20" t="s">
        <v>1271</v>
      </c>
      <c r="D211" s="161" t="n">
        <v>7244</v>
      </c>
      <c r="E211" s="161" t="n">
        <v>7137</v>
      </c>
      <c r="F211" s="161" t="n">
        <v>14381</v>
      </c>
      <c r="G211" s="161" t="n">
        <v>3882</v>
      </c>
      <c r="H211" s="161" t="n">
        <v>6589</v>
      </c>
      <c r="I211" s="161" t="n">
        <v>7380</v>
      </c>
      <c r="J211" s="20"/>
      <c r="K211" s="20" t="s">
        <v>64</v>
      </c>
      <c r="L211" s="20" t="s">
        <v>64</v>
      </c>
    </row>
    <row collapsed="false" customFormat="false" customHeight="false" hidden="false" ht="15" outlineLevel="0" r="212">
      <c r="A212" s="161" t="n">
        <v>105797</v>
      </c>
      <c r="B212" s="20" t="s">
        <v>1272</v>
      </c>
      <c r="C212" s="20" t="s">
        <v>1273</v>
      </c>
      <c r="D212" s="161" t="n">
        <v>8604</v>
      </c>
      <c r="E212" s="161" t="n">
        <v>8986</v>
      </c>
      <c r="F212" s="161" t="n">
        <v>17590</v>
      </c>
      <c r="G212" s="161" t="n">
        <v>4417</v>
      </c>
      <c r="H212" s="161" t="n">
        <v>4936</v>
      </c>
      <c r="I212" s="161" t="n">
        <v>8506</v>
      </c>
      <c r="J212" s="20"/>
      <c r="K212" s="20" t="s">
        <v>64</v>
      </c>
      <c r="L212" s="20" t="s">
        <v>64</v>
      </c>
    </row>
    <row collapsed="false" customFormat="false" customHeight="false" hidden="false" ht="15" outlineLevel="0" r="213">
      <c r="A213" s="161" t="n">
        <v>19079</v>
      </c>
      <c r="B213" s="20" t="s">
        <v>1274</v>
      </c>
      <c r="C213" s="20" t="s">
        <v>1275</v>
      </c>
      <c r="D213" s="161" t="n">
        <v>6541</v>
      </c>
      <c r="E213" s="161" t="n">
        <v>6599</v>
      </c>
      <c r="F213" s="161" t="n">
        <v>13140</v>
      </c>
      <c r="G213" s="161" t="n">
        <v>3661</v>
      </c>
      <c r="H213" s="161" t="n">
        <v>4343</v>
      </c>
      <c r="I213" s="161" t="n">
        <v>7050</v>
      </c>
      <c r="J213" s="20"/>
      <c r="K213" s="20" t="s">
        <v>64</v>
      </c>
      <c r="L213" s="20" t="s">
        <v>64</v>
      </c>
    </row>
    <row collapsed="false" customFormat="false" customHeight="false" hidden="false" ht="15" outlineLevel="0" r="214">
      <c r="A214" s="161" t="n">
        <v>69841</v>
      </c>
      <c r="B214" s="20" t="s">
        <v>1120</v>
      </c>
      <c r="C214" s="20" t="s">
        <v>1276</v>
      </c>
      <c r="D214" s="161" t="n">
        <v>5286</v>
      </c>
      <c r="E214" s="161" t="n">
        <v>5286</v>
      </c>
      <c r="F214" s="161" t="n">
        <v>10572</v>
      </c>
      <c r="G214" s="161" t="n">
        <v>2553</v>
      </c>
      <c r="H214" s="161" t="n">
        <v>2893</v>
      </c>
      <c r="I214" s="161" t="n">
        <v>4946</v>
      </c>
      <c r="J214" s="20"/>
      <c r="K214" s="20" t="s">
        <v>64</v>
      </c>
      <c r="L214" s="20" t="s">
        <v>64</v>
      </c>
    </row>
    <row collapsed="false" customFormat="false" customHeight="false" hidden="false" ht="15" outlineLevel="0" r="215">
      <c r="A215" s="161" t="n">
        <v>69828</v>
      </c>
      <c r="B215" s="20" t="s">
        <v>1277</v>
      </c>
      <c r="C215" s="20" t="s">
        <v>1278</v>
      </c>
      <c r="D215" s="161" t="n">
        <v>9073</v>
      </c>
      <c r="E215" s="161" t="n">
        <v>9293</v>
      </c>
      <c r="F215" s="161" t="n">
        <v>18366</v>
      </c>
      <c r="G215" s="161" t="n">
        <v>4684</v>
      </c>
      <c r="H215" s="161" t="n">
        <v>5278</v>
      </c>
      <c r="I215" s="161" t="n">
        <v>9026</v>
      </c>
      <c r="J215" s="20"/>
      <c r="K215" s="20" t="s">
        <v>64</v>
      </c>
      <c r="L215" s="20" t="s">
        <v>64</v>
      </c>
    </row>
    <row collapsed="false" customFormat="false" customHeight="false" hidden="false" ht="15" outlineLevel="0" r="216">
      <c r="A216" s="161" t="n">
        <v>69754</v>
      </c>
      <c r="B216" s="20" t="s">
        <v>1279</v>
      </c>
      <c r="C216" s="20" t="s">
        <v>1280</v>
      </c>
      <c r="D216" s="161" t="n">
        <v>30522</v>
      </c>
      <c r="E216" s="161" t="n">
        <v>30775</v>
      </c>
      <c r="F216" s="161" t="n">
        <v>61297</v>
      </c>
      <c r="G216" s="161" t="n">
        <v>16664</v>
      </c>
      <c r="H216" s="161" t="n">
        <v>17917</v>
      </c>
      <c r="I216" s="161" t="n">
        <v>30944</v>
      </c>
      <c r="J216" s="20"/>
      <c r="K216" s="20" t="s">
        <v>64</v>
      </c>
      <c r="L216" s="20" t="s">
        <v>64</v>
      </c>
    </row>
    <row collapsed="false" customFormat="false" customHeight="false" hidden="false" ht="15" outlineLevel="0" r="217">
      <c r="A217" s="161" t="n">
        <v>69883</v>
      </c>
      <c r="B217" s="20" t="s">
        <v>1281</v>
      </c>
      <c r="C217" s="20" t="s">
        <v>1282</v>
      </c>
      <c r="D217" s="161" t="n">
        <v>4418</v>
      </c>
      <c r="E217" s="161" t="n">
        <v>4614</v>
      </c>
      <c r="F217" s="161" t="n">
        <v>9032</v>
      </c>
      <c r="G217" s="161" t="n">
        <v>2514</v>
      </c>
      <c r="H217" s="161" t="n">
        <v>2989</v>
      </c>
      <c r="I217" s="161" t="n">
        <v>4940</v>
      </c>
      <c r="J217" s="20"/>
      <c r="K217" s="20" t="s">
        <v>64</v>
      </c>
      <c r="L217" s="20" t="s">
        <v>64</v>
      </c>
    </row>
    <row collapsed="false" customFormat="false" customHeight="false" hidden="false" ht="15" outlineLevel="0" r="218">
      <c r="A218" s="161" t="n">
        <v>69920</v>
      </c>
      <c r="B218" s="20" t="s">
        <v>895</v>
      </c>
      <c r="C218" s="20" t="s">
        <v>1283</v>
      </c>
      <c r="D218" s="161" t="n">
        <v>17364</v>
      </c>
      <c r="E218" s="161" t="n">
        <v>16711</v>
      </c>
      <c r="F218" s="161" t="n">
        <v>34075</v>
      </c>
      <c r="G218" s="161" t="n">
        <v>8730</v>
      </c>
      <c r="H218" s="161" t="n">
        <v>10123</v>
      </c>
      <c r="I218" s="161" t="n">
        <v>15990</v>
      </c>
      <c r="J218" s="20"/>
      <c r="K218" s="20" t="s">
        <v>64</v>
      </c>
      <c r="L218" s="20" t="s">
        <v>64</v>
      </c>
    </row>
    <row collapsed="false" customFormat="false" customHeight="false" hidden="false" ht="15" outlineLevel="0" r="219">
      <c r="A219" s="161" t="n">
        <v>69824</v>
      </c>
      <c r="B219" s="20" t="s">
        <v>1284</v>
      </c>
      <c r="C219" s="20" t="s">
        <v>1285</v>
      </c>
      <c r="D219" s="161" t="n">
        <v>12547</v>
      </c>
      <c r="E219" s="161" t="n">
        <v>12505</v>
      </c>
      <c r="F219" s="161" t="n">
        <v>25052</v>
      </c>
      <c r="G219" s="161" t="n">
        <v>7128</v>
      </c>
      <c r="H219" s="161" t="n">
        <v>7945</v>
      </c>
      <c r="I219" s="161" t="n">
        <v>13598</v>
      </c>
      <c r="J219" s="20"/>
      <c r="K219" s="20" t="s">
        <v>64</v>
      </c>
      <c r="L219" s="20" t="s">
        <v>64</v>
      </c>
    </row>
    <row collapsed="false" customFormat="false" customHeight="false" hidden="false" ht="15" outlineLevel="0" r="220">
      <c r="A220" s="161" t="n">
        <v>69943</v>
      </c>
      <c r="B220" s="20" t="s">
        <v>1286</v>
      </c>
      <c r="C220" s="20" t="s">
        <v>1287</v>
      </c>
      <c r="D220" s="161" t="n">
        <v>47087</v>
      </c>
      <c r="E220" s="161" t="n">
        <v>49857</v>
      </c>
      <c r="F220" s="161" t="n">
        <v>96944</v>
      </c>
      <c r="G220" s="161" t="n">
        <v>27000</v>
      </c>
      <c r="H220" s="161" t="n">
        <v>29188</v>
      </c>
      <c r="I220" s="161" t="n">
        <v>49596</v>
      </c>
      <c r="J220" s="20"/>
      <c r="K220" s="20" t="s">
        <v>64</v>
      </c>
      <c r="L220" s="20" t="s">
        <v>64</v>
      </c>
    </row>
    <row collapsed="false" customFormat="false" customHeight="false" hidden="false" ht="15" outlineLevel="0" r="221">
      <c r="A221" s="161" t="n">
        <v>69934</v>
      </c>
      <c r="B221" s="20" t="s">
        <v>948</v>
      </c>
      <c r="C221" s="20" t="s">
        <v>1288</v>
      </c>
      <c r="D221" s="161" t="n">
        <v>14967</v>
      </c>
      <c r="E221" s="161" t="n">
        <v>15623</v>
      </c>
      <c r="F221" s="161" t="n">
        <v>30590</v>
      </c>
      <c r="G221" s="161" t="n">
        <v>8494</v>
      </c>
      <c r="H221" s="161" t="n">
        <v>9089</v>
      </c>
      <c r="I221" s="161" t="n">
        <v>16006</v>
      </c>
      <c r="J221" s="20"/>
      <c r="K221" s="20" t="s">
        <v>64</v>
      </c>
      <c r="L221" s="20" t="s">
        <v>64</v>
      </c>
    </row>
    <row collapsed="false" customFormat="false" customHeight="false" hidden="false" ht="15" outlineLevel="0" r="222">
      <c r="A222" s="161" t="n">
        <v>69938</v>
      </c>
      <c r="B222" s="20" t="s">
        <v>1289</v>
      </c>
      <c r="C222" s="20" t="s">
        <v>1290</v>
      </c>
      <c r="D222" s="161" t="n">
        <v>11256</v>
      </c>
      <c r="E222" s="161" t="n">
        <v>11025</v>
      </c>
      <c r="F222" s="161" t="n">
        <v>22281</v>
      </c>
      <c r="G222" s="161" t="n">
        <v>6021</v>
      </c>
      <c r="H222" s="161" t="n">
        <v>6813</v>
      </c>
      <c r="I222" s="161" t="n">
        <v>11538</v>
      </c>
      <c r="J222" s="20"/>
      <c r="K222" s="20" t="s">
        <v>64</v>
      </c>
      <c r="L222" s="20" t="s">
        <v>64</v>
      </c>
    </row>
    <row collapsed="false" customFormat="false" customHeight="false" hidden="false" ht="15" outlineLevel="0" r="223">
      <c r="A223" s="161" t="n">
        <v>91290</v>
      </c>
      <c r="B223" s="20" t="s">
        <v>1291</v>
      </c>
      <c r="C223" s="20" t="s">
        <v>1292</v>
      </c>
      <c r="D223" s="161" t="n">
        <v>3738</v>
      </c>
      <c r="E223" s="161" t="n">
        <v>3694</v>
      </c>
      <c r="F223" s="161" t="n">
        <v>7432</v>
      </c>
      <c r="G223" s="161" t="n">
        <v>2121</v>
      </c>
      <c r="H223" s="161" t="n">
        <v>2420</v>
      </c>
      <c r="I223" s="161" t="n">
        <v>4036</v>
      </c>
      <c r="J223" s="20"/>
      <c r="K223" s="20" t="s">
        <v>64</v>
      </c>
      <c r="L223" s="20" t="s">
        <v>64</v>
      </c>
    </row>
    <row collapsed="false" customFormat="false" customHeight="false" hidden="false" ht="15" outlineLevel="0" r="224">
      <c r="A224" s="161" t="n">
        <v>69819</v>
      </c>
      <c r="B224" s="20" t="s">
        <v>1293</v>
      </c>
      <c r="C224" s="20" t="s">
        <v>1294</v>
      </c>
      <c r="D224" s="161" t="n">
        <v>6103</v>
      </c>
      <c r="E224" s="161" t="n">
        <v>5723</v>
      </c>
      <c r="F224" s="161" t="n">
        <v>11826</v>
      </c>
      <c r="G224" s="161" t="n">
        <v>3229</v>
      </c>
      <c r="H224" s="161" t="n">
        <v>3554</v>
      </c>
      <c r="I224" s="161" t="n">
        <v>6154</v>
      </c>
      <c r="J224" s="20"/>
      <c r="K224" s="20" t="s">
        <v>64</v>
      </c>
      <c r="L224" s="20" t="s">
        <v>64</v>
      </c>
    </row>
    <row collapsed="false" customFormat="false" customHeight="false" hidden="false" ht="15" outlineLevel="0" r="225">
      <c r="A225" s="161" t="n">
        <v>56300</v>
      </c>
      <c r="B225" s="20" t="s">
        <v>978</v>
      </c>
      <c r="C225" s="20" t="s">
        <v>1295</v>
      </c>
      <c r="D225" s="161" t="n">
        <v>6016</v>
      </c>
      <c r="E225" s="161" t="n">
        <v>5972</v>
      </c>
      <c r="F225" s="161" t="n">
        <v>11988</v>
      </c>
      <c r="G225" s="161" t="n">
        <v>3078</v>
      </c>
      <c r="H225" s="161" t="n">
        <v>3554</v>
      </c>
      <c r="I225" s="161" t="n">
        <v>5862</v>
      </c>
      <c r="J225" s="20"/>
      <c r="K225" s="20" t="s">
        <v>64</v>
      </c>
      <c r="L225" s="20" t="s">
        <v>64</v>
      </c>
    </row>
    <row collapsed="false" customFormat="false" customHeight="false" hidden="false" ht="15" outlineLevel="0" r="226">
      <c r="A226" s="161" t="n">
        <v>19153</v>
      </c>
      <c r="B226" s="20" t="s">
        <v>1296</v>
      </c>
      <c r="C226" s="20" t="s">
        <v>1297</v>
      </c>
      <c r="D226" s="161" t="n">
        <v>6816</v>
      </c>
      <c r="E226" s="161" t="n">
        <v>6674</v>
      </c>
      <c r="F226" s="161" t="n">
        <v>13490</v>
      </c>
      <c r="G226" s="161" t="n">
        <v>3698</v>
      </c>
      <c r="H226" s="161" t="n">
        <v>4023</v>
      </c>
      <c r="I226" s="161" t="n">
        <v>7152</v>
      </c>
      <c r="J226" s="20"/>
      <c r="K226" s="20" t="s">
        <v>64</v>
      </c>
      <c r="L226" s="20" t="s">
        <v>64</v>
      </c>
    </row>
    <row collapsed="false" customFormat="false" customHeight="false" hidden="false" ht="15" outlineLevel="0" r="227">
      <c r="A227" s="161" t="n">
        <v>69795</v>
      </c>
      <c r="B227" s="20" t="s">
        <v>1298</v>
      </c>
      <c r="C227" s="20" t="s">
        <v>1299</v>
      </c>
      <c r="D227" s="161" t="n">
        <v>34092</v>
      </c>
      <c r="E227" s="161" t="n">
        <v>33040</v>
      </c>
      <c r="F227" s="161" t="n">
        <v>67132</v>
      </c>
      <c r="G227" s="161" t="n">
        <v>17243</v>
      </c>
      <c r="H227" s="161" t="n">
        <v>19116</v>
      </c>
      <c r="I227" s="161" t="n">
        <v>32130</v>
      </c>
      <c r="J227" s="20"/>
      <c r="K227" s="20" t="s">
        <v>64</v>
      </c>
      <c r="L227" s="20" t="s">
        <v>64</v>
      </c>
    </row>
    <row collapsed="false" customFormat="false" customHeight="false" hidden="false" ht="15" outlineLevel="0" r="228">
      <c r="A228" s="161" t="n">
        <v>69921</v>
      </c>
      <c r="B228" s="20" t="s">
        <v>1300</v>
      </c>
      <c r="C228" s="20" t="s">
        <v>1301</v>
      </c>
      <c r="D228" s="161" t="n">
        <v>11191</v>
      </c>
      <c r="E228" s="161" t="n">
        <v>11220</v>
      </c>
      <c r="F228" s="161" t="n">
        <v>22411</v>
      </c>
      <c r="G228" s="161" t="n">
        <v>5417</v>
      </c>
      <c r="H228" s="161" t="n">
        <v>6254</v>
      </c>
      <c r="I228" s="161" t="n">
        <v>10402</v>
      </c>
      <c r="J228" s="20"/>
      <c r="K228" s="20" t="s">
        <v>64</v>
      </c>
      <c r="L228" s="20" t="s">
        <v>64</v>
      </c>
    </row>
    <row collapsed="false" customFormat="false" customHeight="false" hidden="false" ht="15" outlineLevel="0" r="229">
      <c r="A229" s="161" t="n">
        <v>69911</v>
      </c>
      <c r="B229" s="20" t="s">
        <v>1302</v>
      </c>
      <c r="C229" s="20" t="s">
        <v>1303</v>
      </c>
      <c r="D229" s="161" t="n">
        <v>6085</v>
      </c>
      <c r="E229" s="161" t="n">
        <v>6073</v>
      </c>
      <c r="F229" s="161" t="n">
        <v>12158</v>
      </c>
      <c r="G229" s="161" t="n">
        <v>3237</v>
      </c>
      <c r="H229" s="161" t="n">
        <v>3592</v>
      </c>
      <c r="I229" s="161" t="n">
        <v>6202</v>
      </c>
      <c r="J229" s="20"/>
      <c r="K229" s="20" t="s">
        <v>64</v>
      </c>
      <c r="L229" s="20" t="s">
        <v>64</v>
      </c>
    </row>
    <row collapsed="false" customFormat="false" customHeight="false" hidden="false" ht="15" outlineLevel="0" r="230">
      <c r="A230" s="161" t="n">
        <v>69959</v>
      </c>
      <c r="B230" s="20" t="s">
        <v>1304</v>
      </c>
      <c r="C230" s="20" t="s">
        <v>1305</v>
      </c>
      <c r="D230" s="161" t="n">
        <v>29743</v>
      </c>
      <c r="E230" s="161" t="n">
        <v>29404</v>
      </c>
      <c r="F230" s="161" t="n">
        <v>59147</v>
      </c>
      <c r="G230" s="161" t="n">
        <v>15797</v>
      </c>
      <c r="H230" s="161" t="n">
        <v>17245</v>
      </c>
      <c r="I230" s="161" t="n">
        <v>30258</v>
      </c>
      <c r="J230" s="20"/>
      <c r="K230" s="20" t="s">
        <v>64</v>
      </c>
      <c r="L230" s="20" t="s">
        <v>64</v>
      </c>
    </row>
    <row collapsed="false" customFormat="false" customHeight="false" hidden="false" ht="15" outlineLevel="0" r="231">
      <c r="A231" s="161" t="n">
        <v>69817</v>
      </c>
      <c r="B231" s="20" t="s">
        <v>1042</v>
      </c>
      <c r="C231" s="20" t="s">
        <v>1306</v>
      </c>
      <c r="D231" s="161" t="n">
        <v>12825</v>
      </c>
      <c r="E231" s="161" t="n">
        <v>12463</v>
      </c>
      <c r="F231" s="161" t="n">
        <v>25288</v>
      </c>
      <c r="G231" s="161" t="n">
        <v>6346</v>
      </c>
      <c r="H231" s="161" t="n">
        <v>6872</v>
      </c>
      <c r="I231" s="161" t="n">
        <v>12206</v>
      </c>
      <c r="J231" s="20"/>
      <c r="K231" s="20" t="s">
        <v>64</v>
      </c>
      <c r="L231" s="20" t="s">
        <v>64</v>
      </c>
    </row>
    <row collapsed="false" customFormat="false" customHeight="false" hidden="false" ht="15" outlineLevel="0" r="232">
      <c r="A232" s="161" t="n">
        <v>69812</v>
      </c>
      <c r="B232" s="20" t="s">
        <v>1307</v>
      </c>
      <c r="C232" s="20" t="s">
        <v>1308</v>
      </c>
      <c r="D232" s="161" t="n">
        <v>26819</v>
      </c>
      <c r="E232" s="161" t="n">
        <v>28261</v>
      </c>
      <c r="F232" s="161" t="n">
        <v>55080</v>
      </c>
      <c r="G232" s="161" t="n">
        <v>15495</v>
      </c>
      <c r="H232" s="161" t="n">
        <v>16558</v>
      </c>
      <c r="I232" s="161" t="n">
        <v>28776</v>
      </c>
      <c r="J232" s="20"/>
      <c r="K232" s="20" t="s">
        <v>64</v>
      </c>
      <c r="L232" s="20" t="s">
        <v>64</v>
      </c>
    </row>
    <row collapsed="false" customFormat="false" customHeight="false" hidden="false" ht="15" outlineLevel="0" r="233">
      <c r="A233" s="161" t="n">
        <v>69913</v>
      </c>
      <c r="B233" s="20" t="s">
        <v>1066</v>
      </c>
      <c r="C233" s="20" t="s">
        <v>1309</v>
      </c>
      <c r="D233" s="161" t="n">
        <v>14150</v>
      </c>
      <c r="E233" s="161" t="n">
        <v>14405</v>
      </c>
      <c r="F233" s="161" t="n">
        <v>28555</v>
      </c>
      <c r="G233" s="161" t="n">
        <v>7798</v>
      </c>
      <c r="H233" s="161" t="n">
        <v>8565</v>
      </c>
      <c r="I233" s="161" t="n">
        <v>14832</v>
      </c>
      <c r="J233" s="20"/>
      <c r="K233" s="20" t="s">
        <v>64</v>
      </c>
      <c r="L233" s="20" t="s">
        <v>64</v>
      </c>
    </row>
    <row collapsed="false" customFormat="false" customHeight="false" hidden="false" ht="15" outlineLevel="0" r="234">
      <c r="A234" s="161" t="n">
        <v>69948</v>
      </c>
      <c r="B234" s="20" t="s">
        <v>1310</v>
      </c>
      <c r="C234" s="20" t="s">
        <v>1311</v>
      </c>
      <c r="D234" s="161" t="n">
        <v>9994</v>
      </c>
      <c r="E234" s="161" t="n">
        <v>10137</v>
      </c>
      <c r="F234" s="161" t="n">
        <v>20131</v>
      </c>
      <c r="G234" s="161" t="n">
        <v>5184</v>
      </c>
      <c r="H234" s="161" t="n">
        <v>6075</v>
      </c>
      <c r="I234" s="161" t="n">
        <v>10004</v>
      </c>
      <c r="J234" s="20"/>
      <c r="K234" s="20" t="s">
        <v>64</v>
      </c>
      <c r="L234" s="20" t="s">
        <v>64</v>
      </c>
    </row>
    <row collapsed="false" customFormat="false" customHeight="false" hidden="false" ht="15" outlineLevel="0" r="235">
      <c r="A235" s="161" t="n">
        <v>69940</v>
      </c>
      <c r="B235" s="20" t="s">
        <v>1312</v>
      </c>
      <c r="C235" s="20" t="s">
        <v>1313</v>
      </c>
      <c r="D235" s="161" t="n">
        <v>6140</v>
      </c>
      <c r="E235" s="161" t="n">
        <v>6359</v>
      </c>
      <c r="F235" s="161" t="n">
        <v>12499</v>
      </c>
      <c r="G235" s="161" t="n">
        <v>3416</v>
      </c>
      <c r="H235" s="161" t="n">
        <v>3574</v>
      </c>
      <c r="I235" s="161" t="n">
        <v>6368</v>
      </c>
      <c r="J235" s="20"/>
      <c r="K235" s="20" t="s">
        <v>64</v>
      </c>
      <c r="L235" s="20" t="s">
        <v>64</v>
      </c>
    </row>
    <row collapsed="false" customFormat="false" customHeight="false" hidden="false" ht="15" outlineLevel="0" r="236">
      <c r="A236" s="161" t="n">
        <v>25497</v>
      </c>
      <c r="B236" s="20" t="s">
        <v>1314</v>
      </c>
      <c r="C236" s="20" t="s">
        <v>1315</v>
      </c>
      <c r="D236" s="161" t="n">
        <v>5151</v>
      </c>
      <c r="E236" s="161" t="n">
        <v>5171</v>
      </c>
      <c r="F236" s="161" t="n">
        <v>10322</v>
      </c>
      <c r="G236" s="161" t="n">
        <v>2954</v>
      </c>
      <c r="H236" s="161" t="n">
        <v>3524</v>
      </c>
      <c r="I236" s="161" t="n">
        <v>5698</v>
      </c>
      <c r="J236" s="20"/>
      <c r="K236" s="20" t="s">
        <v>64</v>
      </c>
      <c r="L236" s="20" t="s">
        <v>64</v>
      </c>
    </row>
    <row collapsed="false" customFormat="false" customHeight="false" hidden="false" ht="15" outlineLevel="0" r="237">
      <c r="A237" s="161" t="n">
        <v>69942</v>
      </c>
      <c r="B237" s="20" t="s">
        <v>1316</v>
      </c>
      <c r="C237" s="20" t="s">
        <v>1317</v>
      </c>
      <c r="D237" s="161" t="n">
        <v>17010</v>
      </c>
      <c r="E237" s="161" t="n">
        <v>17071</v>
      </c>
      <c r="F237" s="161" t="n">
        <v>34081</v>
      </c>
      <c r="G237" s="161" t="n">
        <v>8809</v>
      </c>
      <c r="H237" s="161" t="n">
        <v>9207</v>
      </c>
      <c r="I237" s="161" t="n">
        <v>16552</v>
      </c>
      <c r="J237" s="20"/>
      <c r="K237" s="20" t="s">
        <v>64</v>
      </c>
      <c r="L237" s="20" t="s">
        <v>64</v>
      </c>
    </row>
    <row collapsed="false" customFormat="false" customHeight="false" hidden="false" ht="15" outlineLevel="0" r="238">
      <c r="A238" s="161" t="n">
        <v>69836</v>
      </c>
      <c r="B238" s="20" t="s">
        <v>1116</v>
      </c>
      <c r="C238" s="20" t="s">
        <v>1318</v>
      </c>
      <c r="D238" s="161" t="n">
        <v>188563</v>
      </c>
      <c r="E238" s="161" t="n">
        <v>202311</v>
      </c>
      <c r="F238" s="161" t="n">
        <v>390874</v>
      </c>
      <c r="G238" s="161" t="n">
        <v>110180</v>
      </c>
      <c r="H238" s="161" t="n">
        <v>116778</v>
      </c>
      <c r="I238" s="161" t="n">
        <v>205510</v>
      </c>
      <c r="J238" s="20"/>
      <c r="K238" s="20" t="s">
        <v>64</v>
      </c>
      <c r="L238" s="20" t="s">
        <v>64</v>
      </c>
    </row>
    <row collapsed="false" customFormat="false" customHeight="false" hidden="false" ht="15" outlineLevel="0" r="239">
      <c r="A239" s="161" t="n">
        <v>69937</v>
      </c>
      <c r="B239" s="20" t="s">
        <v>1319</v>
      </c>
      <c r="C239" s="20" t="s">
        <v>1320</v>
      </c>
      <c r="D239" s="161" t="n">
        <v>7361</v>
      </c>
      <c r="E239" s="161" t="n">
        <v>7341</v>
      </c>
      <c r="F239" s="161" t="n">
        <v>14702</v>
      </c>
      <c r="G239" s="161" t="n">
        <v>3992</v>
      </c>
      <c r="H239" s="161" t="n">
        <v>4449</v>
      </c>
      <c r="I239" s="161" t="n">
        <v>7518</v>
      </c>
      <c r="J239" s="20"/>
      <c r="K239" s="20" t="s">
        <v>64</v>
      </c>
      <c r="L239" s="20" t="s">
        <v>64</v>
      </c>
    </row>
    <row collapsed="false" customFormat="false" customHeight="false" hidden="false" ht="15" outlineLevel="0" r="240">
      <c r="A240" s="161" t="n">
        <v>69928</v>
      </c>
      <c r="B240" s="20" t="s">
        <v>1321</v>
      </c>
      <c r="C240" s="20" t="s">
        <v>1322</v>
      </c>
      <c r="D240" s="161" t="n">
        <v>8115</v>
      </c>
      <c r="E240" s="161" t="n">
        <v>7774</v>
      </c>
      <c r="F240" s="161" t="n">
        <v>15889</v>
      </c>
      <c r="G240" s="161" t="n">
        <v>4367</v>
      </c>
      <c r="H240" s="161" t="n">
        <v>4947</v>
      </c>
      <c r="I240" s="161" t="n">
        <v>8136</v>
      </c>
      <c r="J240" s="20"/>
      <c r="K240" s="20" t="s">
        <v>64</v>
      </c>
      <c r="L240" s="20" t="s">
        <v>64</v>
      </c>
    </row>
    <row collapsed="false" customFormat="false" customHeight="false" hidden="false" ht="15" outlineLevel="0" r="241">
      <c r="A241" s="161" t="n">
        <v>106642</v>
      </c>
      <c r="B241" s="20" t="s">
        <v>1323</v>
      </c>
      <c r="C241" s="20" t="s">
        <v>1324</v>
      </c>
      <c r="D241" s="161" t="n">
        <v>2126</v>
      </c>
      <c r="E241" s="161" t="n">
        <v>1971</v>
      </c>
      <c r="F241" s="161" t="n">
        <v>4097</v>
      </c>
      <c r="G241" s="161" t="n">
        <v>1156</v>
      </c>
      <c r="H241" s="161" t="n">
        <v>1474</v>
      </c>
      <c r="I241" s="161" t="n">
        <v>2226</v>
      </c>
      <c r="J241" s="20"/>
      <c r="K241" s="20" t="s">
        <v>64</v>
      </c>
      <c r="L241" s="20" t="s">
        <v>64</v>
      </c>
    </row>
    <row collapsed="false" customFormat="false" customHeight="false" hidden="false" ht="15" outlineLevel="0" r="242">
      <c r="A242" s="161" t="n">
        <v>69933</v>
      </c>
      <c r="B242" s="20" t="s">
        <v>1148</v>
      </c>
      <c r="C242" s="20" t="s">
        <v>1325</v>
      </c>
      <c r="D242" s="161" t="n">
        <v>14691</v>
      </c>
      <c r="E242" s="161" t="n">
        <v>14524</v>
      </c>
      <c r="F242" s="161" t="n">
        <v>29215</v>
      </c>
      <c r="G242" s="161" t="n">
        <v>7532</v>
      </c>
      <c r="H242" s="161" t="n">
        <v>7663</v>
      </c>
      <c r="I242" s="161" t="n">
        <v>13516</v>
      </c>
      <c r="J242" s="20"/>
      <c r="K242" s="20" t="s">
        <v>64</v>
      </c>
      <c r="L242" s="20" t="s">
        <v>64</v>
      </c>
    </row>
    <row collapsed="false" customFormat="false" customHeight="false" hidden="false" ht="15" outlineLevel="0" r="243">
      <c r="A243" s="161" t="n">
        <v>69872</v>
      </c>
      <c r="B243" s="20" t="s">
        <v>1326</v>
      </c>
      <c r="C243" s="20" t="s">
        <v>1327</v>
      </c>
      <c r="D243" s="161" t="n">
        <v>41186</v>
      </c>
      <c r="E243" s="161" t="n">
        <v>41697</v>
      </c>
      <c r="F243" s="161" t="n">
        <v>82883</v>
      </c>
      <c r="G243" s="161" t="n">
        <v>24471</v>
      </c>
      <c r="H243" s="161" t="n">
        <v>27851</v>
      </c>
      <c r="I243" s="161" t="n">
        <v>46016</v>
      </c>
      <c r="J243" s="20"/>
      <c r="K243" s="20" t="s">
        <v>447</v>
      </c>
      <c r="L243" s="20" t="s">
        <v>442</v>
      </c>
    </row>
    <row collapsed="false" customFormat="false" customHeight="false" hidden="false" ht="15" outlineLevel="0" r="244">
      <c r="A244" s="161" t="n">
        <v>106666</v>
      </c>
      <c r="B244" s="20" t="s">
        <v>1328</v>
      </c>
      <c r="C244" s="20" t="s">
        <v>1329</v>
      </c>
      <c r="D244" s="161" t="n">
        <v>10562</v>
      </c>
      <c r="E244" s="161" t="n">
        <v>10357</v>
      </c>
      <c r="F244" s="161" t="n">
        <v>20919</v>
      </c>
      <c r="G244" s="161" t="n">
        <v>6714</v>
      </c>
      <c r="H244" s="161" t="n">
        <v>7955</v>
      </c>
      <c r="I244" s="161" t="n">
        <v>11936</v>
      </c>
      <c r="J244" s="20"/>
      <c r="K244" s="20" t="s">
        <v>447</v>
      </c>
      <c r="L244" s="20" t="s">
        <v>0</v>
      </c>
    </row>
    <row collapsed="false" customFormat="false" customHeight="false" hidden="false" ht="15" outlineLevel="0" r="245">
      <c r="A245" s="161" t="n">
        <v>69881</v>
      </c>
      <c r="B245" s="20" t="s">
        <v>1330</v>
      </c>
      <c r="C245" s="20" t="s">
        <v>1331</v>
      </c>
      <c r="D245" s="161" t="n">
        <v>93795</v>
      </c>
      <c r="E245" s="161" t="n">
        <v>92788</v>
      </c>
      <c r="F245" s="161" t="n">
        <v>186583</v>
      </c>
      <c r="G245" s="161" t="n">
        <v>56875</v>
      </c>
      <c r="H245" s="161" t="n">
        <v>62051</v>
      </c>
      <c r="I245" s="161" t="n">
        <v>105540</v>
      </c>
      <c r="J245" s="20"/>
      <c r="K245" s="20" t="s">
        <v>447</v>
      </c>
      <c r="L245" s="20" t="s">
        <v>442</v>
      </c>
    </row>
    <row collapsed="false" customFormat="false" customHeight="false" hidden="false" ht="15" outlineLevel="0" r="246">
      <c r="A246" s="161" t="n">
        <v>69774</v>
      </c>
      <c r="B246" s="20" t="s">
        <v>970</v>
      </c>
      <c r="C246" s="20" t="s">
        <v>1332</v>
      </c>
      <c r="D246" s="161" t="n">
        <v>923</v>
      </c>
      <c r="E246" s="161" t="n">
        <v>704</v>
      </c>
      <c r="F246" s="161" t="n">
        <v>1627</v>
      </c>
      <c r="G246" s="161" t="n">
        <v>479</v>
      </c>
      <c r="H246" s="161" t="n">
        <v>648</v>
      </c>
      <c r="I246" s="161" t="n">
        <v>920</v>
      </c>
      <c r="J246" s="20"/>
      <c r="K246" s="20" t="s">
        <v>447</v>
      </c>
      <c r="L246" s="20" t="s">
        <v>442</v>
      </c>
    </row>
    <row collapsed="false" customFormat="false" customHeight="false" hidden="false" ht="15" outlineLevel="0" r="247">
      <c r="A247" s="161" t="n">
        <v>69750</v>
      </c>
      <c r="B247" s="20" t="s">
        <v>1333</v>
      </c>
      <c r="C247" s="20" t="s">
        <v>1334</v>
      </c>
      <c r="D247" s="161" t="n">
        <v>21043</v>
      </c>
      <c r="E247" s="161" t="n">
        <v>22033</v>
      </c>
      <c r="F247" s="161" t="n">
        <v>43076</v>
      </c>
      <c r="G247" s="161" t="n">
        <v>13740</v>
      </c>
      <c r="H247" s="161" t="n">
        <v>15320</v>
      </c>
      <c r="I247" s="161" t="n">
        <v>25666</v>
      </c>
      <c r="J247" s="20"/>
      <c r="K247" s="20" t="s">
        <v>447</v>
      </c>
      <c r="L247" s="20" t="s">
        <v>0</v>
      </c>
    </row>
    <row collapsed="false" customFormat="false" customHeight="false" hidden="false" ht="15" outlineLevel="0" r="248">
      <c r="A248" s="161" t="n">
        <v>69882</v>
      </c>
      <c r="B248" s="20" t="s">
        <v>1335</v>
      </c>
      <c r="C248" s="20" t="s">
        <v>1336</v>
      </c>
      <c r="D248" s="161" t="n">
        <v>5775</v>
      </c>
      <c r="E248" s="161" t="n">
        <v>5366</v>
      </c>
      <c r="F248" s="161" t="n">
        <v>11141</v>
      </c>
      <c r="G248" s="161" t="n">
        <v>3508</v>
      </c>
      <c r="H248" s="161" t="n">
        <v>4202</v>
      </c>
      <c r="I248" s="161" t="n">
        <v>6558</v>
      </c>
      <c r="J248" s="20"/>
      <c r="K248" s="20" t="s">
        <v>447</v>
      </c>
      <c r="L248" s="20" t="s">
        <v>442</v>
      </c>
    </row>
    <row collapsed="false" customFormat="false" customHeight="false" hidden="false" ht="15" outlineLevel="0" r="249">
      <c r="A249" s="161" t="n">
        <v>69936</v>
      </c>
      <c r="B249" s="20" t="s">
        <v>1337</v>
      </c>
      <c r="C249" s="20" t="s">
        <v>1338</v>
      </c>
      <c r="D249" s="161" t="n">
        <v>821</v>
      </c>
      <c r="E249" s="161" t="n">
        <v>606</v>
      </c>
      <c r="F249" s="161" t="n">
        <v>1427</v>
      </c>
      <c r="G249" s="161" t="n">
        <v>512</v>
      </c>
      <c r="H249" s="161" t="n">
        <v>663</v>
      </c>
      <c r="I249" s="161" t="n">
        <v>842</v>
      </c>
      <c r="J249" s="20"/>
      <c r="K249" s="20" t="s">
        <v>447</v>
      </c>
      <c r="L249" s="20" t="s">
        <v>0</v>
      </c>
    </row>
    <row collapsed="false" customFormat="false" customHeight="false" hidden="false" ht="15" outlineLevel="0" r="250">
      <c r="A250" s="161" t="n">
        <v>69869</v>
      </c>
      <c r="B250" s="20" t="s">
        <v>1339</v>
      </c>
      <c r="C250" s="20" t="s">
        <v>1340</v>
      </c>
      <c r="D250" s="161" t="n">
        <v>1708</v>
      </c>
      <c r="E250" s="161" t="n">
        <v>1377</v>
      </c>
      <c r="F250" s="161" t="n">
        <v>3085</v>
      </c>
      <c r="G250" s="161" t="n">
        <v>1073</v>
      </c>
      <c r="H250" s="161" t="n">
        <v>1337</v>
      </c>
      <c r="I250" s="161" t="n">
        <v>1914</v>
      </c>
      <c r="J250" s="20"/>
      <c r="K250" s="20" t="s">
        <v>447</v>
      </c>
      <c r="L250" s="20" t="s">
        <v>0</v>
      </c>
    </row>
    <row collapsed="false" customFormat="false" customHeight="false" hidden="false" ht="15" outlineLevel="0" r="251">
      <c r="A251" s="161" t="n">
        <v>91181</v>
      </c>
      <c r="B251" s="20" t="s">
        <v>1341</v>
      </c>
      <c r="C251" s="20" t="s">
        <v>1342</v>
      </c>
      <c r="D251" s="161" t="n">
        <v>460</v>
      </c>
      <c r="E251" s="161" t="n">
        <v>318</v>
      </c>
      <c r="F251" s="161" t="n">
        <v>778</v>
      </c>
      <c r="G251" s="161" t="n">
        <v>287</v>
      </c>
      <c r="H251" s="161" t="n">
        <v>387</v>
      </c>
      <c r="I251" s="161" t="n">
        <v>520</v>
      </c>
      <c r="J251" s="20"/>
      <c r="K251" s="20" t="s">
        <v>447</v>
      </c>
      <c r="L251" s="20" t="s">
        <v>442</v>
      </c>
    </row>
    <row collapsed="false" customFormat="false" customHeight="false" hidden="false" ht="15" outlineLevel="0" r="252">
      <c r="A252" s="161" t="n">
        <v>69910</v>
      </c>
      <c r="B252" s="20" t="s">
        <v>1343</v>
      </c>
      <c r="C252" s="20" t="s">
        <v>1344</v>
      </c>
      <c r="D252" s="161" t="n">
        <v>1062</v>
      </c>
      <c r="E252" s="161" t="n">
        <v>805</v>
      </c>
      <c r="F252" s="161" t="n">
        <v>1867</v>
      </c>
      <c r="G252" s="161" t="n">
        <v>649</v>
      </c>
      <c r="H252" s="161" t="n">
        <v>897</v>
      </c>
      <c r="I252" s="161" t="n">
        <v>1266</v>
      </c>
      <c r="J252" s="20"/>
      <c r="K252" s="20" t="s">
        <v>447</v>
      </c>
      <c r="L252" s="20" t="s">
        <v>0</v>
      </c>
    </row>
    <row collapsed="false" customFormat="false" customHeight="false" hidden="false" ht="15" outlineLevel="0" r="253">
      <c r="A253" s="161" t="n">
        <v>69888</v>
      </c>
      <c r="B253" s="20" t="s">
        <v>1345</v>
      </c>
      <c r="C253" s="20" t="s">
        <v>1346</v>
      </c>
      <c r="D253" s="161" t="n">
        <v>64396</v>
      </c>
      <c r="E253" s="161" t="n">
        <v>66917</v>
      </c>
      <c r="F253" s="161" t="n">
        <v>131313</v>
      </c>
      <c r="G253" s="161" t="n">
        <v>41187</v>
      </c>
      <c r="H253" s="161" t="n">
        <v>47080</v>
      </c>
      <c r="I253" s="161" t="n">
        <v>78744</v>
      </c>
      <c r="J253" s="20"/>
      <c r="K253" s="20" t="s">
        <v>447</v>
      </c>
      <c r="L253" s="20" t="s">
        <v>442</v>
      </c>
    </row>
    <row collapsed="false" customFormat="false" customHeight="false" hidden="false" ht="15" outlineLevel="0" r="254">
      <c r="A254" s="161" t="n">
        <v>69772</v>
      </c>
      <c r="B254" s="20" t="s">
        <v>1347</v>
      </c>
      <c r="C254" s="20" t="s">
        <v>1348</v>
      </c>
      <c r="D254" s="161" t="n">
        <v>3299</v>
      </c>
      <c r="E254" s="161" t="n">
        <v>2680</v>
      </c>
      <c r="F254" s="161" t="n">
        <v>5979</v>
      </c>
      <c r="G254" s="161" t="n">
        <v>1984</v>
      </c>
      <c r="H254" s="161" t="n">
        <v>2605</v>
      </c>
      <c r="I254" s="161" t="n">
        <v>3696</v>
      </c>
      <c r="J254" s="20"/>
      <c r="K254" s="20" t="s">
        <v>447</v>
      </c>
      <c r="L254" s="20" t="s">
        <v>0</v>
      </c>
    </row>
    <row collapsed="false" customFormat="false" customHeight="false" hidden="false" ht="15" outlineLevel="0" r="255">
      <c r="A255" s="161" t="n">
        <v>19123</v>
      </c>
      <c r="B255" s="20" t="s">
        <v>1349</v>
      </c>
      <c r="C255" s="20" t="s">
        <v>1350</v>
      </c>
      <c r="D255" s="161" t="n">
        <v>5898</v>
      </c>
      <c r="E255" s="161" t="n">
        <v>5498</v>
      </c>
      <c r="F255" s="161" t="n">
        <v>11396</v>
      </c>
      <c r="G255" s="161" t="n">
        <v>3262</v>
      </c>
      <c r="H255" s="161" t="n">
        <v>3890</v>
      </c>
      <c r="I255" s="161" t="n">
        <v>6118</v>
      </c>
      <c r="J255" s="20"/>
      <c r="K255" s="20" t="s">
        <v>447</v>
      </c>
      <c r="L255" s="20" t="s">
        <v>0</v>
      </c>
    </row>
    <row collapsed="false" customFormat="false" customHeight="false" hidden="false" ht="15" outlineLevel="0" r="256">
      <c r="A256" s="161" t="n">
        <v>69890</v>
      </c>
      <c r="B256" s="20" t="s">
        <v>1351</v>
      </c>
      <c r="C256" s="20" t="s">
        <v>1352</v>
      </c>
      <c r="D256" s="161" t="n">
        <v>2845</v>
      </c>
      <c r="E256" s="161" t="n">
        <v>2545</v>
      </c>
      <c r="F256" s="161" t="n">
        <v>5390</v>
      </c>
      <c r="G256" s="161" t="n">
        <v>1793</v>
      </c>
      <c r="H256" s="161" t="n">
        <v>2217</v>
      </c>
      <c r="I256" s="161" t="n">
        <v>3434</v>
      </c>
      <c r="J256" s="20"/>
      <c r="K256" s="20" t="s">
        <v>447</v>
      </c>
      <c r="L256" s="20" t="s">
        <v>0</v>
      </c>
    </row>
    <row collapsed="false" customFormat="false" customHeight="false" hidden="false" ht="15" outlineLevel="0" r="257">
      <c r="A257" s="161" t="n">
        <v>69922</v>
      </c>
      <c r="B257" s="20" t="s">
        <v>1353</v>
      </c>
      <c r="C257" s="20" t="s">
        <v>1354</v>
      </c>
      <c r="D257" s="161" t="n">
        <v>876</v>
      </c>
      <c r="E257" s="161" t="n">
        <v>768</v>
      </c>
      <c r="F257" s="161" t="n">
        <v>1644</v>
      </c>
      <c r="G257" s="161" t="n">
        <v>632</v>
      </c>
      <c r="H257" s="161" t="n">
        <v>882</v>
      </c>
      <c r="I257" s="161" t="n">
        <v>1182</v>
      </c>
      <c r="J257" s="20"/>
      <c r="K257" s="20" t="s">
        <v>447</v>
      </c>
      <c r="L257" s="20" t="s">
        <v>442</v>
      </c>
    </row>
    <row collapsed="false" customFormat="false" customHeight="false" hidden="false" ht="15" outlineLevel="0" r="258">
      <c r="A258" s="161" t="n">
        <v>91257</v>
      </c>
      <c r="B258" s="20" t="s">
        <v>938</v>
      </c>
      <c r="C258" s="20" t="s">
        <v>1355</v>
      </c>
      <c r="D258" s="161" t="n">
        <v>30860</v>
      </c>
      <c r="E258" s="161" t="n">
        <v>31300</v>
      </c>
      <c r="F258" s="161" t="n">
        <v>62160</v>
      </c>
      <c r="G258" s="161" t="n">
        <v>19963</v>
      </c>
      <c r="H258" s="161" t="n">
        <v>24140</v>
      </c>
      <c r="I258" s="161" t="n">
        <v>38128</v>
      </c>
      <c r="J258" s="20"/>
      <c r="K258" s="20" t="s">
        <v>446</v>
      </c>
      <c r="L258" s="20" t="s">
        <v>446</v>
      </c>
    </row>
    <row collapsed="false" customFormat="false" customHeight="false" hidden="false" ht="15" outlineLevel="0" r="259">
      <c r="A259" s="161" t="n">
        <v>19004</v>
      </c>
      <c r="B259" s="20" t="s">
        <v>1356</v>
      </c>
      <c r="C259" s="20" t="s">
        <v>1357</v>
      </c>
      <c r="D259" s="161" t="n">
        <v>83829</v>
      </c>
      <c r="E259" s="161" t="n">
        <v>86204</v>
      </c>
      <c r="F259" s="161" t="n">
        <v>170033</v>
      </c>
      <c r="G259" s="161" t="n">
        <v>47982</v>
      </c>
      <c r="H259" s="161" t="n">
        <v>51372</v>
      </c>
      <c r="I259" s="161" t="n">
        <v>89922</v>
      </c>
      <c r="J259" s="20"/>
      <c r="K259" s="20" t="s">
        <v>446</v>
      </c>
      <c r="L259" s="20" t="s">
        <v>446</v>
      </c>
    </row>
    <row collapsed="false" customFormat="false" customHeight="false" hidden="false" ht="15" outlineLevel="0" r="260">
      <c r="A260" s="161" t="n">
        <v>69900</v>
      </c>
      <c r="B260" s="20" t="s">
        <v>1358</v>
      </c>
      <c r="C260" s="20" t="s">
        <v>1359</v>
      </c>
      <c r="D260" s="161" t="n">
        <v>22468</v>
      </c>
      <c r="E260" s="161" t="n">
        <v>23893</v>
      </c>
      <c r="F260" s="161" t="n">
        <v>46361</v>
      </c>
      <c r="G260" s="161" t="n">
        <v>14784</v>
      </c>
      <c r="H260" s="161" t="n">
        <v>17362</v>
      </c>
      <c r="I260" s="161" t="n">
        <v>28504</v>
      </c>
      <c r="J260" s="20"/>
      <c r="K260" s="20" t="s">
        <v>446</v>
      </c>
      <c r="L260" s="20" t="s">
        <v>446</v>
      </c>
    </row>
    <row collapsed="false" customFormat="false" customHeight="false" hidden="false" ht="15" outlineLevel="0" r="261">
      <c r="A261" s="161" t="n">
        <v>69767</v>
      </c>
      <c r="B261" s="20" t="s">
        <v>1360</v>
      </c>
      <c r="C261" s="20" t="s">
        <v>1361</v>
      </c>
      <c r="D261" s="161" t="n">
        <v>34494</v>
      </c>
      <c r="E261" s="161" t="n">
        <v>34242</v>
      </c>
      <c r="F261" s="161" t="n">
        <v>68736</v>
      </c>
      <c r="G261" s="161" t="n">
        <v>19378</v>
      </c>
      <c r="H261" s="161" t="n">
        <v>21396</v>
      </c>
      <c r="I261" s="161" t="n">
        <v>36874</v>
      </c>
      <c r="J261" s="20"/>
      <c r="K261" s="20" t="s">
        <v>446</v>
      </c>
      <c r="L261" s="20" t="s">
        <v>446</v>
      </c>
    </row>
    <row collapsed="false" customFormat="false" customHeight="false" hidden="false" ht="15" outlineLevel="0" r="262">
      <c r="A262" s="161" t="n">
        <v>104993</v>
      </c>
      <c r="B262" s="20" t="s">
        <v>1362</v>
      </c>
      <c r="C262" s="20" t="s">
        <v>1363</v>
      </c>
      <c r="D262" s="161" t="n">
        <v>12865</v>
      </c>
      <c r="E262" s="161" t="n">
        <v>12998</v>
      </c>
      <c r="F262" s="161" t="n">
        <v>25863</v>
      </c>
      <c r="G262" s="161" t="n">
        <v>7408</v>
      </c>
      <c r="H262" s="161" t="n">
        <v>8637</v>
      </c>
      <c r="I262" s="161" t="n">
        <v>14444</v>
      </c>
      <c r="J262" s="20"/>
      <c r="K262" s="20" t="s">
        <v>446</v>
      </c>
      <c r="L262" s="20" t="s">
        <v>446</v>
      </c>
    </row>
    <row collapsed="false" customFormat="false" customHeight="false" hidden="false" ht="15" outlineLevel="0" r="263">
      <c r="A263" s="161" t="n">
        <v>74952</v>
      </c>
      <c r="B263" s="20" t="s">
        <v>1364</v>
      </c>
      <c r="C263" s="20" t="s">
        <v>1365</v>
      </c>
      <c r="D263" s="161" t="n">
        <v>7526</v>
      </c>
      <c r="E263" s="161" t="n">
        <v>7553</v>
      </c>
      <c r="F263" s="161" t="n">
        <v>15079</v>
      </c>
      <c r="G263" s="161" t="n">
        <v>3949</v>
      </c>
      <c r="H263" s="161" t="n">
        <v>4469</v>
      </c>
      <c r="I263" s="161" t="n">
        <v>7582</v>
      </c>
      <c r="J263" s="20"/>
      <c r="K263" s="20" t="s">
        <v>446</v>
      </c>
      <c r="L263" s="20" t="s">
        <v>446</v>
      </c>
    </row>
    <row collapsed="false" customFormat="false" customHeight="false" hidden="false" ht="15" outlineLevel="0" r="264">
      <c r="A264" s="161" t="n">
        <v>69863</v>
      </c>
      <c r="B264" s="20" t="s">
        <v>1366</v>
      </c>
      <c r="C264" s="20" t="s">
        <v>1367</v>
      </c>
      <c r="D264" s="161" t="n">
        <v>25309</v>
      </c>
      <c r="E264" s="161" t="n">
        <v>26574</v>
      </c>
      <c r="F264" s="161" t="n">
        <v>51883</v>
      </c>
      <c r="G264" s="161" t="n">
        <v>16153</v>
      </c>
      <c r="H264" s="161" t="n">
        <v>18519</v>
      </c>
      <c r="I264" s="161" t="n">
        <v>30624</v>
      </c>
      <c r="J264" s="20"/>
      <c r="K264" s="20" t="s">
        <v>446</v>
      </c>
      <c r="L264" s="20" t="s">
        <v>446</v>
      </c>
    </row>
    <row collapsed="false" customFormat="false" customHeight="false" hidden="false" ht="15" outlineLevel="0" r="265">
      <c r="A265" s="161" t="n">
        <v>69735</v>
      </c>
      <c r="B265" s="20" t="s">
        <v>1368</v>
      </c>
      <c r="C265" s="20" t="s">
        <v>1369</v>
      </c>
      <c r="D265" s="161" t="n">
        <v>53460</v>
      </c>
      <c r="E265" s="161" t="n">
        <v>56001</v>
      </c>
      <c r="F265" s="161" t="n">
        <v>109461</v>
      </c>
      <c r="G265" s="161" t="n">
        <v>34492</v>
      </c>
      <c r="H265" s="161" t="n">
        <v>40374</v>
      </c>
      <c r="I265" s="161" t="n">
        <v>66114</v>
      </c>
      <c r="J265" s="20"/>
      <c r="K265" s="20" t="s">
        <v>446</v>
      </c>
      <c r="L265" s="20" t="s">
        <v>446</v>
      </c>
    </row>
    <row collapsed="false" customFormat="false" customHeight="false" hidden="false" ht="15" outlineLevel="0" r="266">
      <c r="A266" s="161" t="n">
        <v>69876</v>
      </c>
      <c r="B266" s="20" t="s">
        <v>1370</v>
      </c>
      <c r="C266" s="20" t="s">
        <v>1371</v>
      </c>
      <c r="D266" s="161" t="n">
        <v>6244</v>
      </c>
      <c r="E266" s="161" t="n">
        <v>5833</v>
      </c>
      <c r="F266" s="161" t="n">
        <v>12077</v>
      </c>
      <c r="G266" s="161" t="n">
        <v>3445</v>
      </c>
      <c r="H266" s="161" t="n">
        <v>4695</v>
      </c>
      <c r="I266" s="161" t="n">
        <v>6738</v>
      </c>
      <c r="J266" s="20"/>
      <c r="K266" s="20" t="s">
        <v>446</v>
      </c>
      <c r="L266" s="20" t="s">
        <v>446</v>
      </c>
    </row>
    <row collapsed="false" customFormat="false" customHeight="false" hidden="false" ht="15" outlineLevel="0" r="267">
      <c r="A267" s="161" t="n">
        <v>69763</v>
      </c>
      <c r="B267" s="20" t="s">
        <v>1176</v>
      </c>
      <c r="C267" s="20" t="s">
        <v>1372</v>
      </c>
      <c r="D267" s="161" t="n">
        <v>32761</v>
      </c>
      <c r="E267" s="161" t="n">
        <v>34142</v>
      </c>
      <c r="F267" s="161" t="n">
        <v>66903</v>
      </c>
      <c r="G267" s="161" t="n">
        <v>18305</v>
      </c>
      <c r="H267" s="161" t="n">
        <v>20276</v>
      </c>
      <c r="I267" s="161" t="n">
        <v>34880</v>
      </c>
      <c r="J267" s="20"/>
      <c r="K267" s="20" t="s">
        <v>446</v>
      </c>
      <c r="L267" s="20" t="s">
        <v>446</v>
      </c>
    </row>
    <row collapsed="false" customFormat="false" customHeight="false" hidden="false" ht="15" outlineLevel="0" r="268">
      <c r="A268" s="161" t="n">
        <v>69884</v>
      </c>
      <c r="B268" s="20" t="s">
        <v>1373</v>
      </c>
      <c r="C268" s="20" t="s">
        <v>1374</v>
      </c>
      <c r="D268" s="161" t="n">
        <v>19187</v>
      </c>
      <c r="E268" s="161" t="n">
        <v>19839</v>
      </c>
      <c r="F268" s="161" t="n">
        <v>39026</v>
      </c>
      <c r="G268" s="161" t="n">
        <v>12207</v>
      </c>
      <c r="H268" s="161" t="n">
        <v>14242</v>
      </c>
      <c r="I268" s="161" t="n">
        <v>23756</v>
      </c>
      <c r="J268" s="20"/>
      <c r="K268" s="20" t="s">
        <v>446</v>
      </c>
      <c r="L268" s="20" t="s">
        <v>446</v>
      </c>
    </row>
    <row collapsed="false" customFormat="false" customHeight="false" hidden="false" ht="15" outlineLevel="0" r="269">
      <c r="A269" s="161" t="n">
        <v>69866</v>
      </c>
      <c r="B269" s="20" t="s">
        <v>1375</v>
      </c>
      <c r="C269" s="20" t="s">
        <v>1376</v>
      </c>
      <c r="D269" s="161" t="n">
        <v>163449</v>
      </c>
      <c r="E269" s="161" t="n">
        <v>176481</v>
      </c>
      <c r="F269" s="161" t="n">
        <v>339930</v>
      </c>
      <c r="G269" s="161" t="n">
        <v>105030</v>
      </c>
      <c r="H269" s="161" t="n">
        <v>117433</v>
      </c>
      <c r="I269" s="161" t="n">
        <v>199144</v>
      </c>
      <c r="J269" s="20"/>
      <c r="K269" s="20" t="s">
        <v>446</v>
      </c>
      <c r="L269" s="20" t="s">
        <v>446</v>
      </c>
    </row>
    <row collapsed="false" customFormat="false" customHeight="false" hidden="false" ht="15" outlineLevel="0" r="270">
      <c r="A270" s="161" t="n">
        <v>69808</v>
      </c>
      <c r="B270" s="20" t="s">
        <v>1377</v>
      </c>
      <c r="C270" s="20" t="s">
        <v>1378</v>
      </c>
      <c r="D270" s="161" t="n">
        <v>8654</v>
      </c>
      <c r="E270" s="161" t="n">
        <v>8703</v>
      </c>
      <c r="F270" s="161" t="n">
        <v>17357</v>
      </c>
      <c r="G270" s="161" t="n">
        <v>5257</v>
      </c>
      <c r="H270" s="161" t="n">
        <v>5877</v>
      </c>
      <c r="I270" s="161" t="n">
        <v>10220</v>
      </c>
      <c r="J270" s="20"/>
      <c r="K270" s="20" t="s">
        <v>446</v>
      </c>
      <c r="L270" s="20" t="s">
        <v>446</v>
      </c>
    </row>
    <row collapsed="false" customFormat="false" customHeight="false" hidden="false" ht="15" outlineLevel="0" r="271">
      <c r="A271" s="161" t="n">
        <v>106637</v>
      </c>
      <c r="B271" s="20" t="s">
        <v>1379</v>
      </c>
      <c r="C271" s="20" t="s">
        <v>1380</v>
      </c>
      <c r="D271" s="161" t="n">
        <v>12586</v>
      </c>
      <c r="E271" s="161" t="n">
        <v>13079</v>
      </c>
      <c r="F271" s="161" t="n">
        <v>25665</v>
      </c>
      <c r="G271" s="161" t="n">
        <v>8406</v>
      </c>
      <c r="H271" s="161" t="n">
        <v>10002</v>
      </c>
      <c r="I271" s="161" t="n">
        <v>16286</v>
      </c>
      <c r="J271" s="20"/>
      <c r="K271" s="20" t="s">
        <v>446</v>
      </c>
      <c r="L271" s="20" t="s">
        <v>446</v>
      </c>
    </row>
    <row collapsed="false" customFormat="false" customHeight="false" hidden="false" ht="15" outlineLevel="0" r="272">
      <c r="A272" s="161" t="n">
        <v>69843</v>
      </c>
      <c r="B272" s="20" t="s">
        <v>1381</v>
      </c>
      <c r="C272" s="20" t="s">
        <v>1382</v>
      </c>
      <c r="D272" s="161" t="n">
        <v>49321</v>
      </c>
      <c r="E272" s="161" t="n">
        <v>51407</v>
      </c>
      <c r="F272" s="161" t="n">
        <v>100728</v>
      </c>
      <c r="G272" s="161" t="n">
        <v>32573</v>
      </c>
      <c r="H272" s="161" t="n">
        <v>36399</v>
      </c>
      <c r="I272" s="161" t="n">
        <v>61786</v>
      </c>
      <c r="J272" s="20"/>
      <c r="K272" s="20" t="s">
        <v>446</v>
      </c>
      <c r="L272" s="20" t="s">
        <v>446</v>
      </c>
    </row>
    <row collapsed="false" customFormat="false" customHeight="false" hidden="false" ht="15" outlineLevel="0" r="273">
      <c r="A273" s="161" t="n">
        <v>69880</v>
      </c>
      <c r="B273" s="20" t="s">
        <v>1383</v>
      </c>
      <c r="C273" s="20" t="s">
        <v>1384</v>
      </c>
      <c r="D273" s="161" t="n">
        <v>17564</v>
      </c>
      <c r="E273" s="161" t="n">
        <v>18203</v>
      </c>
      <c r="F273" s="161" t="n">
        <v>35767</v>
      </c>
      <c r="G273" s="161" t="n">
        <v>11063</v>
      </c>
      <c r="H273" s="161" t="n">
        <v>13689</v>
      </c>
      <c r="I273" s="161" t="n">
        <v>21208</v>
      </c>
      <c r="J273" s="20"/>
      <c r="K273" s="20" t="s">
        <v>446</v>
      </c>
      <c r="L273" s="20" t="s">
        <v>446</v>
      </c>
    </row>
    <row collapsed="false" customFormat="false" customHeight="false" hidden="false" ht="15" outlineLevel="0" r="274">
      <c r="A274" s="161" t="n">
        <v>69799</v>
      </c>
      <c r="B274" s="20" t="s">
        <v>1385</v>
      </c>
      <c r="C274" s="20" t="s">
        <v>1386</v>
      </c>
      <c r="D274" s="161" t="n">
        <v>23989</v>
      </c>
      <c r="E274" s="161" t="n">
        <v>24976</v>
      </c>
      <c r="F274" s="161" t="n">
        <v>48965</v>
      </c>
      <c r="G274" s="161" t="n">
        <v>14726</v>
      </c>
      <c r="H274" s="161" t="n">
        <v>16709</v>
      </c>
      <c r="I274" s="161" t="n">
        <v>28290</v>
      </c>
      <c r="J274" s="20"/>
      <c r="K274" s="20" t="s">
        <v>446</v>
      </c>
      <c r="L274" s="20" t="s">
        <v>446</v>
      </c>
    </row>
    <row collapsed="false" customFormat="false" customHeight="false" hidden="false" ht="15" outlineLevel="0" r="275">
      <c r="A275" s="161" t="n">
        <v>106665</v>
      </c>
      <c r="B275" s="20" t="s">
        <v>1284</v>
      </c>
      <c r="C275" s="20" t="s">
        <v>1387</v>
      </c>
      <c r="D275" s="161" t="n">
        <v>7539</v>
      </c>
      <c r="E275" s="161" t="n">
        <v>6507</v>
      </c>
      <c r="F275" s="161" t="n">
        <v>14046</v>
      </c>
      <c r="G275" s="161" t="n">
        <v>3548</v>
      </c>
      <c r="H275" s="161" t="n">
        <v>4267</v>
      </c>
      <c r="I275" s="161" t="n">
        <v>6568</v>
      </c>
      <c r="J275" s="20"/>
      <c r="K275" s="20" t="s">
        <v>64</v>
      </c>
      <c r="L275" s="20" t="s">
        <v>64</v>
      </c>
    </row>
    <row collapsed="false" customFormat="false" customHeight="false" hidden="false" ht="15" outlineLevel="0" r="276">
      <c r="A276" s="161" t="n">
        <v>104960</v>
      </c>
      <c r="B276" s="20" t="s">
        <v>1388</v>
      </c>
      <c r="C276" s="20" t="s">
        <v>1389</v>
      </c>
      <c r="D276" s="161" t="n">
        <v>113082</v>
      </c>
      <c r="E276" s="161" t="n">
        <v>121272</v>
      </c>
      <c r="F276" s="161" t="n">
        <v>234354</v>
      </c>
      <c r="G276" s="161" t="n">
        <v>62621</v>
      </c>
      <c r="H276" s="161" t="n">
        <v>64586</v>
      </c>
      <c r="I276" s="161" t="n">
        <v>112380</v>
      </c>
      <c r="J276" s="20"/>
      <c r="K276" s="20" t="s">
        <v>64</v>
      </c>
      <c r="L276" s="20" t="s">
        <v>64</v>
      </c>
    </row>
    <row collapsed="false" customFormat="false" customHeight="false" hidden="false" ht="15" outlineLevel="0" r="277">
      <c r="A277" s="161" t="n">
        <v>69860</v>
      </c>
      <c r="B277" s="20" t="s">
        <v>1390</v>
      </c>
      <c r="C277" s="20" t="s">
        <v>1391</v>
      </c>
      <c r="D277" s="161" t="n">
        <v>8772</v>
      </c>
      <c r="E277" s="161" t="n">
        <v>8291</v>
      </c>
      <c r="F277" s="161" t="n">
        <v>17063</v>
      </c>
      <c r="G277" s="161" t="n">
        <v>4538</v>
      </c>
      <c r="H277" s="161" t="n">
        <v>5509</v>
      </c>
      <c r="I277" s="161" t="n">
        <v>8720</v>
      </c>
      <c r="J277" s="20"/>
      <c r="K277" s="20" t="s">
        <v>64</v>
      </c>
      <c r="L277" s="20" t="s">
        <v>64</v>
      </c>
    </row>
    <row collapsed="false" customFormat="false" customHeight="false" hidden="false" ht="15" outlineLevel="0" r="278">
      <c r="A278" s="161" t="n">
        <v>106643</v>
      </c>
      <c r="B278" s="20" t="s">
        <v>1392</v>
      </c>
      <c r="C278" s="20" t="s">
        <v>1393</v>
      </c>
      <c r="D278" s="161" t="n">
        <v>7138</v>
      </c>
      <c r="E278" s="161" t="n">
        <v>7237</v>
      </c>
      <c r="F278" s="161" t="n">
        <v>14375</v>
      </c>
      <c r="G278" s="161" t="n">
        <v>3363</v>
      </c>
      <c r="H278" s="161" t="n">
        <v>4044</v>
      </c>
      <c r="I278" s="161" t="n">
        <v>6404</v>
      </c>
      <c r="J278" s="20"/>
      <c r="K278" s="20" t="s">
        <v>64</v>
      </c>
      <c r="L278" s="20" t="s">
        <v>64</v>
      </c>
    </row>
    <row collapsed="false" customFormat="false" customHeight="false" hidden="false" ht="15" outlineLevel="0" r="279">
      <c r="A279" s="161" t="n">
        <v>19080</v>
      </c>
      <c r="B279" s="20" t="s">
        <v>1394</v>
      </c>
      <c r="C279" s="20" t="s">
        <v>1395</v>
      </c>
      <c r="D279" s="161" t="n">
        <v>35127</v>
      </c>
      <c r="E279" s="161" t="n">
        <v>33454</v>
      </c>
      <c r="F279" s="161" t="n">
        <v>68581</v>
      </c>
      <c r="G279" s="161" t="n">
        <v>18856</v>
      </c>
      <c r="H279" s="161" t="n">
        <v>22025</v>
      </c>
      <c r="I279" s="161" t="n">
        <v>35878</v>
      </c>
      <c r="J279" s="20"/>
      <c r="K279" s="20" t="s">
        <v>64</v>
      </c>
      <c r="L279" s="20" t="s">
        <v>64</v>
      </c>
    </row>
    <row collapsed="false" customFormat="false" customHeight="false" hidden="false" ht="15" outlineLevel="0" r="280">
      <c r="A280" s="161" t="n">
        <v>106627</v>
      </c>
      <c r="B280" s="20" t="s">
        <v>1396</v>
      </c>
      <c r="C280" s="20" t="s">
        <v>1397</v>
      </c>
      <c r="D280" s="161" t="n">
        <v>9525</v>
      </c>
      <c r="E280" s="161" t="n">
        <v>8874</v>
      </c>
      <c r="F280" s="161" t="n">
        <v>18399</v>
      </c>
      <c r="G280" s="161" t="n">
        <v>4794</v>
      </c>
      <c r="H280" s="161" t="n">
        <v>5842</v>
      </c>
      <c r="I280" s="161" t="n">
        <v>9392</v>
      </c>
      <c r="J280" s="20"/>
      <c r="K280" s="20" t="s">
        <v>64</v>
      </c>
      <c r="L280" s="20" t="s">
        <v>64</v>
      </c>
    </row>
    <row collapsed="false" customFormat="false" customHeight="false" hidden="false" ht="15" outlineLevel="0" r="281">
      <c r="A281" s="161" t="n">
        <v>106641</v>
      </c>
      <c r="B281" s="20" t="s">
        <v>1398</v>
      </c>
      <c r="C281" s="20" t="s">
        <v>1399</v>
      </c>
      <c r="D281" s="161" t="n">
        <v>41837</v>
      </c>
      <c r="E281" s="161" t="n">
        <v>43187</v>
      </c>
      <c r="F281" s="161" t="n">
        <v>85024</v>
      </c>
      <c r="G281" s="161" t="n">
        <v>21932</v>
      </c>
      <c r="H281" s="161" t="n">
        <v>24045</v>
      </c>
      <c r="I281" s="161" t="n">
        <v>41008</v>
      </c>
      <c r="J281" s="20"/>
      <c r="K281" s="20" t="s">
        <v>64</v>
      </c>
      <c r="L281" s="20" t="s">
        <v>64</v>
      </c>
    </row>
    <row collapsed="false" customFormat="false" customHeight="false" hidden="false" ht="15" outlineLevel="0" r="282">
      <c r="A282" s="161" t="n">
        <v>106629</v>
      </c>
      <c r="B282" s="20" t="s">
        <v>1400</v>
      </c>
      <c r="C282" s="20" t="s">
        <v>1401</v>
      </c>
      <c r="D282" s="161" t="n">
        <v>32358</v>
      </c>
      <c r="E282" s="161" t="n">
        <v>32208</v>
      </c>
      <c r="F282" s="161" t="n">
        <v>64566</v>
      </c>
      <c r="G282" s="161" t="n">
        <v>17855</v>
      </c>
      <c r="H282" s="161" t="n">
        <v>21207</v>
      </c>
      <c r="I282" s="161" t="n">
        <v>34588</v>
      </c>
      <c r="J282" s="20"/>
      <c r="K282" s="20" t="s">
        <v>64</v>
      </c>
      <c r="L282" s="20" t="s">
        <v>64</v>
      </c>
    </row>
    <row collapsed="false" customFormat="false" customHeight="false" hidden="false" ht="15" outlineLevel="0" r="283">
      <c r="A283" s="161" t="n">
        <v>69887</v>
      </c>
      <c r="B283" s="20" t="s">
        <v>1402</v>
      </c>
      <c r="C283" s="20" t="s">
        <v>1403</v>
      </c>
      <c r="D283" s="161" t="n">
        <v>7017</v>
      </c>
      <c r="E283" s="161" t="n">
        <v>6737</v>
      </c>
      <c r="F283" s="161" t="n">
        <v>13754</v>
      </c>
      <c r="G283" s="161" t="n">
        <v>2796</v>
      </c>
      <c r="H283" s="161" t="n">
        <v>2933</v>
      </c>
      <c r="I283" s="161" t="n">
        <v>5330</v>
      </c>
      <c r="J283" s="20"/>
      <c r="K283" s="20" t="s">
        <v>64</v>
      </c>
      <c r="L283" s="20" t="s">
        <v>64</v>
      </c>
    </row>
    <row collapsed="false" customFormat="false" customHeight="false" hidden="false" ht="15" outlineLevel="0" r="284">
      <c r="A284" s="161" t="n">
        <v>69895</v>
      </c>
      <c r="B284" s="20" t="s">
        <v>1404</v>
      </c>
      <c r="C284" s="20" t="s">
        <v>1405</v>
      </c>
      <c r="D284" s="161" t="n">
        <v>5994</v>
      </c>
      <c r="E284" s="161" t="n">
        <v>6662</v>
      </c>
      <c r="F284" s="161" t="n">
        <v>12656</v>
      </c>
      <c r="G284" s="161" t="n">
        <v>3373</v>
      </c>
      <c r="H284" s="161" t="n">
        <v>5105</v>
      </c>
      <c r="I284" s="161" t="n">
        <v>6070</v>
      </c>
      <c r="J284" s="20"/>
      <c r="K284" s="20" t="s">
        <v>45</v>
      </c>
      <c r="L284" s="20" t="s">
        <v>45</v>
      </c>
    </row>
    <row collapsed="false" customFormat="false" customHeight="false" hidden="false" ht="15" outlineLevel="0" r="285">
      <c r="A285" s="161" t="n">
        <v>106655</v>
      </c>
      <c r="B285" s="20" t="s">
        <v>1406</v>
      </c>
      <c r="C285" s="20" t="s">
        <v>1407</v>
      </c>
      <c r="D285" s="161" t="n">
        <v>48841</v>
      </c>
      <c r="E285" s="161" t="n">
        <v>48198</v>
      </c>
      <c r="F285" s="161" t="n">
        <v>97039</v>
      </c>
      <c r="G285" s="161" t="n">
        <v>23324</v>
      </c>
      <c r="H285" s="161" t="n">
        <v>24230</v>
      </c>
      <c r="I285" s="161" t="n">
        <v>38632</v>
      </c>
      <c r="J285" s="20"/>
      <c r="K285" s="20" t="s">
        <v>45</v>
      </c>
      <c r="L285" s="20" t="s">
        <v>45</v>
      </c>
    </row>
    <row collapsed="false" customFormat="false" customHeight="false" hidden="false" ht="15" outlineLevel="0" r="286">
      <c r="A286" s="161" t="n">
        <v>19005</v>
      </c>
      <c r="B286" s="20" t="s">
        <v>1408</v>
      </c>
      <c r="C286" s="20" t="s">
        <v>1409</v>
      </c>
      <c r="D286" s="161" t="n">
        <v>127467</v>
      </c>
      <c r="E286" s="161" t="n">
        <v>137782</v>
      </c>
      <c r="F286" s="161" t="n">
        <v>265249</v>
      </c>
      <c r="G286" s="161" t="n">
        <v>71061</v>
      </c>
      <c r="H286" s="161" t="n">
        <v>74662</v>
      </c>
      <c r="I286" s="161" t="n">
        <v>126238</v>
      </c>
      <c r="J286" s="20"/>
      <c r="K286" s="20" t="s">
        <v>45</v>
      </c>
      <c r="L286" s="20" t="s">
        <v>45</v>
      </c>
    </row>
    <row collapsed="false" customFormat="false" customHeight="false" hidden="false" ht="15" outlineLevel="0" r="287">
      <c r="A287" s="161" t="n">
        <v>56309</v>
      </c>
      <c r="B287" s="20" t="s">
        <v>1410</v>
      </c>
      <c r="C287" s="20" t="s">
        <v>1411</v>
      </c>
      <c r="D287" s="161" t="n">
        <v>8442</v>
      </c>
      <c r="E287" s="161" t="n">
        <v>8924</v>
      </c>
      <c r="F287" s="161" t="n">
        <v>17366</v>
      </c>
      <c r="G287" s="161" t="n">
        <v>4742</v>
      </c>
      <c r="H287" s="161" t="n">
        <v>7344</v>
      </c>
      <c r="I287" s="161" t="n">
        <v>8844</v>
      </c>
      <c r="J287" s="20"/>
      <c r="K287" s="20" t="s">
        <v>45</v>
      </c>
      <c r="L287" s="20" t="s">
        <v>45</v>
      </c>
    </row>
    <row collapsed="false" customFormat="false" customHeight="false" hidden="false" ht="15" outlineLevel="0" r="288">
      <c r="A288" s="161" t="n">
        <v>25313</v>
      </c>
      <c r="B288" s="20" t="s">
        <v>1412</v>
      </c>
      <c r="C288" s="20" t="s">
        <v>1413</v>
      </c>
      <c r="D288" s="161" t="n">
        <v>40826</v>
      </c>
      <c r="E288" s="161" t="n">
        <v>40964</v>
      </c>
      <c r="F288" s="161" t="n">
        <v>81790</v>
      </c>
      <c r="G288" s="161" t="n">
        <v>20345</v>
      </c>
      <c r="H288" s="161" t="n">
        <v>22153</v>
      </c>
      <c r="I288" s="161" t="n">
        <v>36708</v>
      </c>
      <c r="J288" s="20"/>
      <c r="K288" s="20" t="s">
        <v>45</v>
      </c>
      <c r="L288" s="20" t="s">
        <v>45</v>
      </c>
    </row>
    <row collapsed="false" customFormat="false" customHeight="false" hidden="false" ht="15" outlineLevel="0" r="289">
      <c r="A289" s="161" t="n">
        <v>69743</v>
      </c>
      <c r="B289" s="20" t="s">
        <v>1414</v>
      </c>
      <c r="C289" s="20" t="s">
        <v>1415</v>
      </c>
      <c r="D289" s="161" t="n">
        <v>25914</v>
      </c>
      <c r="E289" s="161" t="n">
        <v>26717</v>
      </c>
      <c r="F289" s="161" t="n">
        <v>52631</v>
      </c>
      <c r="G289" s="161" t="n">
        <v>13225</v>
      </c>
      <c r="H289" s="161" t="n">
        <v>13840</v>
      </c>
      <c r="I289" s="161" t="n">
        <v>23862</v>
      </c>
      <c r="J289" s="20"/>
      <c r="K289" s="20" t="s">
        <v>45</v>
      </c>
      <c r="L289" s="20" t="s">
        <v>45</v>
      </c>
    </row>
    <row collapsed="false" customFormat="false" customHeight="false" hidden="false" ht="15" outlineLevel="0" r="290">
      <c r="A290" s="161" t="n">
        <v>106635</v>
      </c>
      <c r="B290" s="20" t="s">
        <v>1416</v>
      </c>
      <c r="C290" s="20" t="s">
        <v>1417</v>
      </c>
      <c r="D290" s="161" t="n">
        <v>1390</v>
      </c>
      <c r="E290" s="161" t="n">
        <v>1098</v>
      </c>
      <c r="F290" s="161" t="n">
        <v>2488</v>
      </c>
      <c r="G290" s="161" t="n">
        <v>553</v>
      </c>
      <c r="H290" s="161" t="n">
        <v>980</v>
      </c>
      <c r="I290" s="161" t="n">
        <v>1040</v>
      </c>
      <c r="J290" s="20"/>
      <c r="K290" s="20" t="s">
        <v>45</v>
      </c>
      <c r="L290" s="20" t="s">
        <v>45</v>
      </c>
    </row>
    <row collapsed="false" customFormat="false" customHeight="false" hidden="false" ht="15" outlineLevel="0" r="291">
      <c r="A291" s="161" t="n">
        <v>69861</v>
      </c>
      <c r="B291" s="20" t="s">
        <v>1418</v>
      </c>
      <c r="C291" s="20" t="s">
        <v>1419</v>
      </c>
      <c r="D291" s="161" t="n">
        <v>2275</v>
      </c>
      <c r="E291" s="161" t="n">
        <v>2191</v>
      </c>
      <c r="F291" s="161" t="n">
        <v>4466</v>
      </c>
      <c r="G291" s="161" t="n">
        <v>1239</v>
      </c>
      <c r="H291" s="161" t="n">
        <v>1795</v>
      </c>
      <c r="I291" s="161" t="n">
        <v>2272</v>
      </c>
      <c r="J291" s="20"/>
      <c r="K291" s="20" t="s">
        <v>45</v>
      </c>
      <c r="L291" s="20" t="s">
        <v>45</v>
      </c>
    </row>
    <row collapsed="false" customFormat="false" customHeight="false" hidden="false" ht="15" outlineLevel="0" r="292">
      <c r="A292" s="161" t="n">
        <v>19039</v>
      </c>
      <c r="B292" s="20" t="s">
        <v>1124</v>
      </c>
      <c r="C292" s="20" t="s">
        <v>1420</v>
      </c>
      <c r="D292" s="161" t="n">
        <v>36954</v>
      </c>
      <c r="E292" s="161" t="n">
        <v>38083</v>
      </c>
      <c r="F292" s="161" t="n">
        <v>75037</v>
      </c>
      <c r="G292" s="161" t="n">
        <v>19616</v>
      </c>
      <c r="H292" s="161" t="n">
        <v>21799</v>
      </c>
      <c r="I292" s="161" t="n">
        <v>36008</v>
      </c>
      <c r="J292" s="20"/>
      <c r="K292" s="20" t="s">
        <v>45</v>
      </c>
      <c r="L292" s="20" t="s">
        <v>45</v>
      </c>
    </row>
    <row collapsed="false" customFormat="false" customHeight="false" hidden="false" ht="15" outlineLevel="0" r="293">
      <c r="A293" s="161" t="n">
        <v>25600</v>
      </c>
      <c r="B293" s="20" t="s">
        <v>1421</v>
      </c>
      <c r="C293" s="20" t="s">
        <v>1422</v>
      </c>
      <c r="D293" s="161" t="n">
        <v>9178</v>
      </c>
      <c r="E293" s="161" t="n">
        <v>8552</v>
      </c>
      <c r="F293" s="161" t="n">
        <v>17730</v>
      </c>
      <c r="G293" s="161" t="n">
        <v>4369</v>
      </c>
      <c r="H293" s="161" t="n">
        <v>5026</v>
      </c>
      <c r="I293" s="161" t="n">
        <v>7846</v>
      </c>
      <c r="J293" s="20"/>
      <c r="K293" s="20" t="s">
        <v>45</v>
      </c>
      <c r="L293" s="20" t="s">
        <v>45</v>
      </c>
    </row>
    <row collapsed="false" customFormat="false" customHeight="false" hidden="false" ht="15" outlineLevel="0" r="294">
      <c r="A294" s="161" t="n">
        <v>69809</v>
      </c>
      <c r="B294" s="20" t="s">
        <v>1423</v>
      </c>
      <c r="C294" s="20" t="s">
        <v>1424</v>
      </c>
      <c r="D294" s="161" t="n">
        <v>1379</v>
      </c>
      <c r="E294" s="161" t="n">
        <v>1421</v>
      </c>
      <c r="F294" s="161" t="n">
        <v>2800</v>
      </c>
      <c r="G294" s="161" t="n">
        <v>846</v>
      </c>
      <c r="H294" s="161" t="n">
        <v>1553</v>
      </c>
      <c r="I294" s="161" t="n">
        <v>1518</v>
      </c>
      <c r="J294" s="20"/>
      <c r="K294" s="20" t="s">
        <v>45</v>
      </c>
      <c r="L294" s="20" t="s">
        <v>45</v>
      </c>
    </row>
    <row collapsed="false" customFormat="false" customHeight="false" hidden="false" ht="15" outlineLevel="0" r="295">
      <c r="A295" s="161" t="n">
        <v>106632</v>
      </c>
      <c r="B295" s="20" t="s">
        <v>1425</v>
      </c>
      <c r="C295" s="20" t="s">
        <v>1426</v>
      </c>
      <c r="D295" s="161" t="n">
        <v>1901</v>
      </c>
      <c r="E295" s="161" t="n">
        <v>1890</v>
      </c>
      <c r="F295" s="161" t="n">
        <v>3791</v>
      </c>
      <c r="G295" s="161" t="n">
        <v>854</v>
      </c>
      <c r="H295" s="161" t="n">
        <v>1393</v>
      </c>
      <c r="I295" s="161" t="n">
        <v>1456</v>
      </c>
      <c r="J295" s="20"/>
      <c r="K295" s="20" t="s">
        <v>45</v>
      </c>
      <c r="L295" s="20" t="s">
        <v>45</v>
      </c>
    </row>
    <row collapsed="false" customFormat="false" customHeight="false" hidden="false" ht="15" outlineLevel="0" r="296">
      <c r="A296" s="161" t="n">
        <v>106657</v>
      </c>
      <c r="B296" s="20" t="s">
        <v>1427</v>
      </c>
      <c r="C296" s="20" t="s">
        <v>1428</v>
      </c>
      <c r="D296" s="161" t="n">
        <v>6095</v>
      </c>
      <c r="E296" s="161" t="n">
        <v>6254</v>
      </c>
      <c r="F296" s="161" t="n">
        <v>12349</v>
      </c>
      <c r="G296" s="161" t="n">
        <v>3397</v>
      </c>
      <c r="H296" s="161" t="n">
        <v>4917</v>
      </c>
      <c r="I296" s="161" t="n">
        <v>5990</v>
      </c>
      <c r="J296" s="20"/>
      <c r="K296" s="20" t="s">
        <v>45</v>
      </c>
      <c r="L296" s="20" t="s">
        <v>45</v>
      </c>
    </row>
    <row collapsed="false" customFormat="false" customHeight="false" hidden="false" ht="15" outlineLevel="0" r="297">
      <c r="A297" s="161" t="n">
        <v>19007</v>
      </c>
      <c r="B297" s="20" t="s">
        <v>1429</v>
      </c>
      <c r="C297" s="20" t="s">
        <v>1430</v>
      </c>
      <c r="D297" s="161" t="n">
        <v>2306</v>
      </c>
      <c r="E297" s="161" t="n">
        <v>2352</v>
      </c>
      <c r="F297" s="161" t="n">
        <v>4658</v>
      </c>
      <c r="G297" s="161" t="n">
        <v>1284</v>
      </c>
      <c r="H297" s="161" t="n">
        <v>1882</v>
      </c>
      <c r="I297" s="161" t="n">
        <v>2298</v>
      </c>
      <c r="J297" s="20"/>
      <c r="K297" s="20" t="s">
        <v>45</v>
      </c>
      <c r="L297" s="20" t="s">
        <v>45</v>
      </c>
    </row>
    <row collapsed="false" customFormat="false" customHeight="false" hidden="false" ht="15" outlineLevel="0" r="298">
      <c r="A298" s="161" t="n">
        <v>106654</v>
      </c>
      <c r="B298" s="20" t="s">
        <v>1431</v>
      </c>
      <c r="C298" s="20" t="s">
        <v>1432</v>
      </c>
      <c r="D298" s="161" t="n">
        <v>1254</v>
      </c>
      <c r="E298" s="161" t="n">
        <v>1197</v>
      </c>
      <c r="F298" s="161" t="n">
        <v>2451</v>
      </c>
      <c r="G298" s="161" t="n">
        <v>777</v>
      </c>
      <c r="H298" s="161" t="n">
        <v>1601</v>
      </c>
      <c r="I298" s="161" t="n">
        <v>1454</v>
      </c>
      <c r="J298" s="20"/>
      <c r="K298" s="20" t="s">
        <v>45</v>
      </c>
      <c r="L298" s="20" t="s">
        <v>45</v>
      </c>
    </row>
    <row collapsed="false" customFormat="false" customHeight="false" hidden="false" ht="15" outlineLevel="0" r="299">
      <c r="A299" s="161" t="n">
        <v>104992</v>
      </c>
      <c r="B299" s="20" t="s">
        <v>1433</v>
      </c>
      <c r="C299" s="20" t="s">
        <v>1434</v>
      </c>
      <c r="D299" s="161" t="n">
        <v>9774</v>
      </c>
      <c r="E299" s="161" t="n">
        <v>11032</v>
      </c>
      <c r="F299" s="161" t="n">
        <v>20806</v>
      </c>
      <c r="G299" s="161" t="n">
        <v>5625</v>
      </c>
      <c r="H299" s="161" t="n">
        <v>7505</v>
      </c>
      <c r="I299" s="161" t="n">
        <v>9586</v>
      </c>
      <c r="J299" s="20"/>
      <c r="K299" s="20" t="s">
        <v>45</v>
      </c>
      <c r="L299" s="20" t="s">
        <v>45</v>
      </c>
    </row>
    <row collapsed="false" customFormat="false" customHeight="false" hidden="false" ht="15" outlineLevel="0" r="300">
      <c r="A300" s="161" t="n">
        <v>69941</v>
      </c>
      <c r="B300" s="20" t="s">
        <v>1435</v>
      </c>
      <c r="C300" s="20" t="s">
        <v>1436</v>
      </c>
      <c r="D300" s="161" t="n">
        <v>5116</v>
      </c>
      <c r="E300" s="161" t="n">
        <v>5037</v>
      </c>
      <c r="F300" s="161" t="n">
        <v>10153</v>
      </c>
      <c r="G300" s="161" t="n">
        <v>3586</v>
      </c>
      <c r="H300" s="161" t="n">
        <v>4448</v>
      </c>
      <c r="I300" s="161" t="n">
        <v>6998</v>
      </c>
      <c r="J300" s="20"/>
      <c r="K300" s="20" t="s">
        <v>439</v>
      </c>
      <c r="L300" s="20" t="s">
        <v>439</v>
      </c>
    </row>
    <row collapsed="false" customFormat="false" customHeight="false" hidden="false" ht="15" outlineLevel="0" r="301">
      <c r="A301" s="161" t="n">
        <v>69801</v>
      </c>
      <c r="B301" s="20" t="s">
        <v>1437</v>
      </c>
      <c r="C301" s="20" t="s">
        <v>1438</v>
      </c>
      <c r="D301" s="161" t="n">
        <v>1188</v>
      </c>
      <c r="E301" s="161" t="n">
        <v>1125</v>
      </c>
      <c r="F301" s="161" t="n">
        <v>2313</v>
      </c>
      <c r="G301" s="161" t="n">
        <v>741</v>
      </c>
      <c r="H301" s="161" t="n">
        <v>1091</v>
      </c>
      <c r="I301" s="161" t="n">
        <v>1390</v>
      </c>
      <c r="J301" s="20"/>
      <c r="K301" s="20" t="s">
        <v>439</v>
      </c>
      <c r="L301" s="20" t="s">
        <v>439</v>
      </c>
    </row>
    <row collapsed="false" customFormat="false" customHeight="false" hidden="false" ht="15" outlineLevel="0" r="302">
      <c r="A302" s="161" t="n">
        <v>69918</v>
      </c>
      <c r="B302" s="20" t="s">
        <v>1170</v>
      </c>
      <c r="C302" s="20" t="s">
        <v>1439</v>
      </c>
      <c r="D302" s="161" t="n">
        <v>50775</v>
      </c>
      <c r="E302" s="161" t="n">
        <v>54537</v>
      </c>
      <c r="F302" s="161" t="n">
        <v>105312</v>
      </c>
      <c r="G302" s="161" t="n">
        <v>35598</v>
      </c>
      <c r="H302" s="161" t="n">
        <v>42716</v>
      </c>
      <c r="I302" s="161" t="n">
        <v>68966</v>
      </c>
      <c r="J302" s="20"/>
      <c r="K302" s="20" t="s">
        <v>439</v>
      </c>
      <c r="L302" s="20" t="s">
        <v>439</v>
      </c>
    </row>
    <row collapsed="false" customFormat="false" customHeight="false" hidden="false" ht="15" outlineLevel="0" r="303">
      <c r="A303" s="161" t="n">
        <v>69926</v>
      </c>
      <c r="B303" s="20" t="s">
        <v>1440</v>
      </c>
      <c r="C303" s="20" t="s">
        <v>1441</v>
      </c>
      <c r="D303" s="161" t="n">
        <v>3706</v>
      </c>
      <c r="E303" s="161" t="n">
        <v>3587</v>
      </c>
      <c r="F303" s="161" t="n">
        <v>7293</v>
      </c>
      <c r="G303" s="161" t="n">
        <v>2389</v>
      </c>
      <c r="H303" s="161" t="n">
        <v>2975</v>
      </c>
      <c r="I303" s="161" t="n">
        <v>4608</v>
      </c>
      <c r="J303" s="20"/>
      <c r="K303" s="20" t="s">
        <v>439</v>
      </c>
      <c r="L303" s="20" t="s">
        <v>439</v>
      </c>
    </row>
    <row collapsed="false" customFormat="false" customHeight="false" hidden="false" ht="15" outlineLevel="0" r="304">
      <c r="A304" s="161" t="n">
        <v>69935</v>
      </c>
      <c r="B304" s="20" t="s">
        <v>1442</v>
      </c>
      <c r="C304" s="20" t="s">
        <v>1443</v>
      </c>
      <c r="D304" s="161" t="n">
        <v>7029</v>
      </c>
      <c r="E304" s="161" t="n">
        <v>7048</v>
      </c>
      <c r="F304" s="161" t="n">
        <v>14077</v>
      </c>
      <c r="G304" s="161" t="n">
        <v>4996</v>
      </c>
      <c r="H304" s="161" t="n">
        <v>6333</v>
      </c>
      <c r="I304" s="161" t="n">
        <v>9786</v>
      </c>
      <c r="J304" s="20"/>
      <c r="K304" s="20" t="s">
        <v>439</v>
      </c>
      <c r="L304" s="20" t="s">
        <v>439</v>
      </c>
    </row>
    <row collapsed="false" customFormat="false" customHeight="false" hidden="false" ht="15" outlineLevel="0" r="305">
      <c r="A305" s="161" t="n">
        <v>69791</v>
      </c>
      <c r="B305" s="20" t="s">
        <v>1444</v>
      </c>
      <c r="C305" s="20" t="s">
        <v>1445</v>
      </c>
      <c r="D305" s="161" t="n">
        <v>590</v>
      </c>
      <c r="E305" s="161" t="n">
        <v>450</v>
      </c>
      <c r="F305" s="161" t="n">
        <v>1040</v>
      </c>
      <c r="G305" s="161" t="n">
        <v>360</v>
      </c>
      <c r="H305" s="161" t="n">
        <v>522</v>
      </c>
      <c r="I305" s="161" t="n">
        <v>694</v>
      </c>
      <c r="J305" s="20"/>
      <c r="K305" s="20" t="s">
        <v>439</v>
      </c>
      <c r="L305" s="20" t="s">
        <v>439</v>
      </c>
    </row>
    <row collapsed="false" customFormat="false" customHeight="false" hidden="false" ht="15" outlineLevel="0" r="306">
      <c r="A306" s="161" t="n">
        <v>69744</v>
      </c>
      <c r="B306" s="20" t="s">
        <v>1446</v>
      </c>
      <c r="C306" s="20" t="s">
        <v>1447</v>
      </c>
      <c r="D306" s="161" t="n">
        <v>1542</v>
      </c>
      <c r="E306" s="161" t="n">
        <v>1443</v>
      </c>
      <c r="F306" s="161" t="n">
        <v>2985</v>
      </c>
      <c r="G306" s="161" t="n">
        <v>947</v>
      </c>
      <c r="H306" s="161" t="n">
        <v>1191</v>
      </c>
      <c r="I306" s="161" t="n">
        <v>1800</v>
      </c>
      <c r="J306" s="20"/>
      <c r="K306" s="20" t="s">
        <v>439</v>
      </c>
      <c r="L306" s="20" t="s">
        <v>439</v>
      </c>
    </row>
    <row collapsed="false" customFormat="false" customHeight="false" hidden="false" ht="15" outlineLevel="0" r="307">
      <c r="A307" s="161" t="n">
        <v>106662</v>
      </c>
      <c r="B307" s="20" t="s">
        <v>1448</v>
      </c>
      <c r="C307" s="20" t="s">
        <v>1449</v>
      </c>
      <c r="D307" s="161" t="n">
        <v>5847</v>
      </c>
      <c r="E307" s="161" t="n">
        <v>5773</v>
      </c>
      <c r="F307" s="161" t="n">
        <v>11620</v>
      </c>
      <c r="G307" s="161" t="n">
        <v>3984</v>
      </c>
      <c r="H307" s="161" t="n">
        <v>4899</v>
      </c>
      <c r="I307" s="161" t="n">
        <v>7780</v>
      </c>
      <c r="J307" s="20"/>
      <c r="K307" s="20" t="s">
        <v>439</v>
      </c>
      <c r="L307" s="20" t="s">
        <v>439</v>
      </c>
    </row>
    <row collapsed="false" customFormat="false" customHeight="false" hidden="false" ht="15" outlineLevel="0" r="308">
      <c r="A308" s="161" t="n">
        <v>69912</v>
      </c>
      <c r="B308" s="20" t="s">
        <v>1450</v>
      </c>
      <c r="C308" s="20" t="s">
        <v>1451</v>
      </c>
      <c r="D308" s="161" t="n">
        <v>794</v>
      </c>
      <c r="E308" s="161" t="n">
        <v>708</v>
      </c>
      <c r="F308" s="161" t="n">
        <v>1502</v>
      </c>
      <c r="G308" s="161" t="n">
        <v>474</v>
      </c>
      <c r="H308" s="161" t="n">
        <v>657</v>
      </c>
      <c r="I308" s="161" t="n">
        <v>924</v>
      </c>
      <c r="J308" s="20"/>
      <c r="K308" s="20" t="s">
        <v>439</v>
      </c>
      <c r="L308" s="20" t="s">
        <v>439</v>
      </c>
    </row>
    <row collapsed="false" customFormat="false" customHeight="false" hidden="false" ht="15" outlineLevel="0" r="309">
      <c r="A309" s="161" t="n">
        <v>69931</v>
      </c>
      <c r="B309" s="20" t="s">
        <v>1452</v>
      </c>
      <c r="C309" s="20" t="s">
        <v>1453</v>
      </c>
      <c r="D309" s="161" t="n">
        <v>4457</v>
      </c>
      <c r="E309" s="161" t="n">
        <v>4374</v>
      </c>
      <c r="F309" s="161" t="n">
        <v>8831</v>
      </c>
      <c r="G309" s="161" t="n">
        <v>3202</v>
      </c>
      <c r="H309" s="161" t="n">
        <v>4008</v>
      </c>
      <c r="I309" s="161" t="n">
        <v>6328</v>
      </c>
      <c r="J309" s="20"/>
      <c r="K309" s="20" t="s">
        <v>439</v>
      </c>
      <c r="L309" s="20" t="s">
        <v>439</v>
      </c>
    </row>
    <row collapsed="false" customFormat="false" customHeight="false" hidden="false" ht="15" outlineLevel="0" r="310">
      <c r="A310" s="161" t="n">
        <v>69785</v>
      </c>
      <c r="B310" s="20" t="s">
        <v>1454</v>
      </c>
      <c r="C310" s="20" t="s">
        <v>1455</v>
      </c>
      <c r="D310" s="161" t="n">
        <v>3835</v>
      </c>
      <c r="E310" s="161" t="n">
        <v>3705</v>
      </c>
      <c r="F310" s="161" t="n">
        <v>7540</v>
      </c>
      <c r="G310" s="161" t="n">
        <v>2908</v>
      </c>
      <c r="H310" s="161" t="n">
        <v>3892</v>
      </c>
      <c r="I310" s="161" t="n">
        <v>5722</v>
      </c>
      <c r="J310" s="20"/>
      <c r="K310" s="20" t="s">
        <v>439</v>
      </c>
      <c r="L310" s="20" t="s">
        <v>439</v>
      </c>
    </row>
    <row collapsed="false" customFormat="false" customHeight="false" hidden="false" ht="15" outlineLevel="0" r="311">
      <c r="A311" s="161" t="n">
        <v>90057</v>
      </c>
      <c r="B311" s="20" t="s">
        <v>1456</v>
      </c>
      <c r="C311" s="20" t="s">
        <v>1457</v>
      </c>
      <c r="D311" s="161" t="n">
        <v>270</v>
      </c>
      <c r="E311" s="161" t="n">
        <v>169</v>
      </c>
      <c r="F311" s="161" t="n">
        <v>439</v>
      </c>
      <c r="G311" s="161" t="n">
        <v>182</v>
      </c>
      <c r="H311" s="161" t="n">
        <v>378</v>
      </c>
      <c r="I311" s="161" t="n">
        <v>358</v>
      </c>
      <c r="J311" s="20"/>
      <c r="K311" s="20" t="s">
        <v>439</v>
      </c>
      <c r="L311" s="20" t="s">
        <v>439</v>
      </c>
    </row>
    <row collapsed="false" customFormat="false" customHeight="false" hidden="false" ht="15" outlineLevel="0" r="312">
      <c r="A312" s="161" t="n">
        <v>106631</v>
      </c>
      <c r="B312" s="20" t="s">
        <v>1458</v>
      </c>
      <c r="C312" s="20" t="s">
        <v>1459</v>
      </c>
      <c r="D312" s="161" t="n">
        <v>296</v>
      </c>
      <c r="E312" s="161" t="n">
        <v>207</v>
      </c>
      <c r="F312" s="161" t="n">
        <v>503</v>
      </c>
      <c r="G312" s="161" t="n">
        <v>189</v>
      </c>
      <c r="H312" s="161" t="n">
        <v>282</v>
      </c>
      <c r="I312" s="161" t="n">
        <v>378</v>
      </c>
      <c r="J312" s="20"/>
      <c r="K312" s="20" t="s">
        <v>439</v>
      </c>
      <c r="L312" s="20" t="s">
        <v>439</v>
      </c>
    </row>
    <row collapsed="false" customFormat="false" customHeight="false" hidden="false" ht="15" outlineLevel="0" r="313">
      <c r="A313" s="161" t="n">
        <v>69914</v>
      </c>
      <c r="B313" s="20" t="s">
        <v>1460</v>
      </c>
      <c r="C313" s="20" t="s">
        <v>1461</v>
      </c>
      <c r="D313" s="161" t="n">
        <v>4342</v>
      </c>
      <c r="E313" s="161" t="n">
        <v>4277</v>
      </c>
      <c r="F313" s="161" t="n">
        <v>8619</v>
      </c>
      <c r="G313" s="161" t="n">
        <v>2824</v>
      </c>
      <c r="H313" s="161" t="n">
        <v>3739</v>
      </c>
      <c r="I313" s="161" t="n">
        <v>5574</v>
      </c>
      <c r="J313" s="20"/>
      <c r="K313" s="20" t="s">
        <v>439</v>
      </c>
      <c r="L313" s="20" t="s">
        <v>439</v>
      </c>
    </row>
    <row collapsed="false" customFormat="false" customHeight="false" hidden="false" ht="15" outlineLevel="0" r="314">
      <c r="A314" s="161" t="n">
        <v>19116</v>
      </c>
      <c r="B314" s="20" t="s">
        <v>1462</v>
      </c>
      <c r="C314" s="20" t="s">
        <v>1463</v>
      </c>
      <c r="D314" s="161" t="n">
        <v>28879</v>
      </c>
      <c r="E314" s="161" t="n">
        <v>30145</v>
      </c>
      <c r="F314" s="161" t="n">
        <v>59024</v>
      </c>
      <c r="G314" s="161" t="n">
        <v>19703</v>
      </c>
      <c r="H314" s="161" t="n">
        <v>23201</v>
      </c>
      <c r="I314" s="161" t="n">
        <v>38208</v>
      </c>
      <c r="J314" s="20"/>
      <c r="K314" s="20" t="s">
        <v>439</v>
      </c>
      <c r="L314" s="20" t="s">
        <v>439</v>
      </c>
    </row>
    <row collapsed="false" customFormat="false" customHeight="false" hidden="false" ht="15" outlineLevel="0" r="315">
      <c r="A315" s="161" t="n">
        <v>69778</v>
      </c>
      <c r="B315" s="20" t="s">
        <v>1464</v>
      </c>
      <c r="C315" s="20" t="s">
        <v>1465</v>
      </c>
      <c r="D315" s="161" t="n">
        <v>4927</v>
      </c>
      <c r="E315" s="161" t="n">
        <v>4541</v>
      </c>
      <c r="F315" s="161" t="n">
        <v>9468</v>
      </c>
      <c r="G315" s="161" t="n">
        <v>2790</v>
      </c>
      <c r="H315" s="161" t="n">
        <v>3339</v>
      </c>
      <c r="I315" s="161" t="n">
        <v>5336</v>
      </c>
      <c r="J315" s="20"/>
      <c r="K315" s="20" t="s">
        <v>439</v>
      </c>
      <c r="L315" s="20" t="s">
        <v>439</v>
      </c>
    </row>
    <row collapsed="false" customFormat="false" customHeight="false" hidden="false" ht="15" outlineLevel="0" r="316">
      <c r="A316" s="161" t="n">
        <v>69927</v>
      </c>
      <c r="B316" s="20" t="s">
        <v>1466</v>
      </c>
      <c r="C316" s="20" t="s">
        <v>1467</v>
      </c>
      <c r="D316" s="161" t="n">
        <v>4340</v>
      </c>
      <c r="E316" s="161" t="n">
        <v>4323</v>
      </c>
      <c r="F316" s="161" t="n">
        <v>8663</v>
      </c>
      <c r="G316" s="161" t="n">
        <v>3139</v>
      </c>
      <c r="H316" s="161" t="n">
        <v>4017</v>
      </c>
      <c r="I316" s="161" t="n">
        <v>6166</v>
      </c>
      <c r="J316" s="20"/>
      <c r="K316" s="20" t="s">
        <v>439</v>
      </c>
      <c r="L316" s="20" t="s">
        <v>439</v>
      </c>
    </row>
    <row collapsed="false" customFormat="false" customHeight="false" hidden="false" ht="15" outlineLevel="0" r="317">
      <c r="A317" s="161" t="n">
        <v>69813</v>
      </c>
      <c r="B317" s="20" t="s">
        <v>1468</v>
      </c>
      <c r="C317" s="20" t="s">
        <v>1469</v>
      </c>
      <c r="D317" s="161" t="n">
        <v>5370</v>
      </c>
      <c r="E317" s="161" t="n">
        <v>5298</v>
      </c>
      <c r="F317" s="161" t="n">
        <v>10668</v>
      </c>
      <c r="G317" s="161" t="n">
        <v>3497</v>
      </c>
      <c r="H317" s="161" t="n">
        <v>4565</v>
      </c>
      <c r="I317" s="161" t="n">
        <v>6816</v>
      </c>
      <c r="J317" s="20"/>
      <c r="K317" s="20" t="s">
        <v>439</v>
      </c>
      <c r="L317" s="20" t="s">
        <v>439</v>
      </c>
    </row>
    <row collapsed="false" customFormat="false" customHeight="false" hidden="false" ht="15" outlineLevel="0" r="318">
      <c r="A318" s="161" t="n">
        <v>69826</v>
      </c>
      <c r="B318" s="20" t="s">
        <v>1470</v>
      </c>
      <c r="C318" s="20" t="s">
        <v>1471</v>
      </c>
      <c r="D318" s="161" t="n">
        <v>8091</v>
      </c>
      <c r="E318" s="161" t="n">
        <v>8136</v>
      </c>
      <c r="F318" s="161" t="n">
        <v>16227</v>
      </c>
      <c r="G318" s="161" t="n">
        <v>5472</v>
      </c>
      <c r="H318" s="161" t="n">
        <v>6796</v>
      </c>
      <c r="I318" s="161" t="n">
        <v>10792</v>
      </c>
      <c r="J318" s="20"/>
      <c r="K318" s="20" t="s">
        <v>439</v>
      </c>
      <c r="L318" s="20" t="s">
        <v>439</v>
      </c>
    </row>
    <row collapsed="false" customFormat="false" customHeight="false" hidden="false" ht="15" outlineLevel="0" r="319">
      <c r="A319" s="161" t="n">
        <v>69949</v>
      </c>
      <c r="B319" s="20" t="s">
        <v>1472</v>
      </c>
      <c r="C319" s="20" t="s">
        <v>1473</v>
      </c>
      <c r="D319" s="161" t="n">
        <v>6295</v>
      </c>
      <c r="E319" s="161" t="n">
        <v>6114</v>
      </c>
      <c r="F319" s="161" t="n">
        <v>12409</v>
      </c>
      <c r="G319" s="161" t="n">
        <v>3836</v>
      </c>
      <c r="H319" s="161" t="n">
        <v>5121</v>
      </c>
      <c r="I319" s="161" t="n">
        <v>7486</v>
      </c>
      <c r="J319" s="20"/>
      <c r="K319" s="20" t="s">
        <v>439</v>
      </c>
      <c r="L319" s="20" t="s">
        <v>439</v>
      </c>
    </row>
    <row collapsed="false" customFormat="false" customHeight="false" hidden="false" ht="15" outlineLevel="0" r="320">
      <c r="A320" s="161" t="n">
        <v>91231</v>
      </c>
      <c r="B320" s="20" t="s">
        <v>1474</v>
      </c>
      <c r="C320" s="20" t="s">
        <v>1475</v>
      </c>
      <c r="D320" s="161" t="n">
        <v>2773</v>
      </c>
      <c r="E320" s="161" t="n">
        <v>2653</v>
      </c>
      <c r="F320" s="161" t="n">
        <v>5426</v>
      </c>
      <c r="G320" s="161" t="n">
        <v>1852</v>
      </c>
      <c r="H320" s="161" t="n">
        <v>2526</v>
      </c>
      <c r="I320" s="161" t="n">
        <v>3630</v>
      </c>
      <c r="J320" s="20"/>
      <c r="K320" s="20" t="s">
        <v>439</v>
      </c>
      <c r="L320" s="20" t="s">
        <v>439</v>
      </c>
    </row>
    <row collapsed="false" customFormat="false" customHeight="false" hidden="false" ht="15" outlineLevel="0" r="321">
      <c r="A321" s="161" t="n">
        <v>69945</v>
      </c>
      <c r="B321" s="20" t="s">
        <v>1476</v>
      </c>
      <c r="C321" s="20" t="s">
        <v>1477</v>
      </c>
      <c r="D321" s="161" t="n">
        <v>7335</v>
      </c>
      <c r="E321" s="161" t="n">
        <v>7504</v>
      </c>
      <c r="F321" s="161" t="n">
        <v>14839</v>
      </c>
      <c r="G321" s="161" t="n">
        <v>5005</v>
      </c>
      <c r="H321" s="161" t="n">
        <v>6490</v>
      </c>
      <c r="I321" s="161" t="n">
        <v>9854</v>
      </c>
      <c r="J321" s="20"/>
      <c r="K321" s="20" t="s">
        <v>439</v>
      </c>
      <c r="L321" s="20" t="s">
        <v>439</v>
      </c>
    </row>
    <row collapsed="false" customFormat="false" customHeight="false" hidden="false" ht="15" outlineLevel="0" r="322">
      <c r="A322" s="161" t="n">
        <v>69781</v>
      </c>
      <c r="B322" s="20" t="s">
        <v>1478</v>
      </c>
      <c r="C322" s="20" t="s">
        <v>1479</v>
      </c>
      <c r="D322" s="161" t="n">
        <v>7731</v>
      </c>
      <c r="E322" s="161" t="n">
        <v>7687</v>
      </c>
      <c r="F322" s="161" t="n">
        <v>15418</v>
      </c>
      <c r="G322" s="161" t="n">
        <v>4109</v>
      </c>
      <c r="H322" s="161" t="n">
        <v>4806</v>
      </c>
      <c r="I322" s="161" t="n">
        <v>7834</v>
      </c>
      <c r="J322" s="20"/>
      <c r="K322" s="20" t="s">
        <v>45</v>
      </c>
      <c r="L322" s="20" t="s">
        <v>45</v>
      </c>
    </row>
    <row collapsed="false" customFormat="false" customHeight="false" hidden="false" ht="15" outlineLevel="0" r="323">
      <c r="A323" s="161" t="n">
        <v>91177</v>
      </c>
      <c r="B323" s="20" t="s">
        <v>1170</v>
      </c>
      <c r="C323" s="20" t="s">
        <v>1480</v>
      </c>
      <c r="D323" s="161" t="n">
        <v>88562</v>
      </c>
      <c r="E323" s="161" t="n">
        <v>92433</v>
      </c>
      <c r="F323" s="161" t="n">
        <v>180995</v>
      </c>
      <c r="G323" s="161" t="n">
        <v>48916</v>
      </c>
      <c r="H323" s="161" t="n">
        <v>55482</v>
      </c>
      <c r="I323" s="161" t="n">
        <v>91558</v>
      </c>
      <c r="J323" s="20"/>
      <c r="K323" s="20" t="s">
        <v>45</v>
      </c>
      <c r="L323" s="20" t="s">
        <v>45</v>
      </c>
    </row>
    <row collapsed="false" customFormat="false" customHeight="false" hidden="false" ht="15" outlineLevel="0" r="324">
      <c r="A324" s="161" t="n">
        <v>104951</v>
      </c>
      <c r="B324" s="20" t="s">
        <v>1481</v>
      </c>
      <c r="C324" s="20" t="s">
        <v>1482</v>
      </c>
      <c r="D324" s="161" t="n">
        <v>2159</v>
      </c>
      <c r="E324" s="161" t="n">
        <v>2109</v>
      </c>
      <c r="F324" s="161" t="n">
        <v>4268</v>
      </c>
      <c r="G324" s="161" t="n">
        <v>1328</v>
      </c>
      <c r="H324" s="161" t="n">
        <v>2219</v>
      </c>
      <c r="I324" s="161" t="n">
        <v>2604</v>
      </c>
      <c r="J324" s="20"/>
      <c r="K324" s="20" t="s">
        <v>45</v>
      </c>
      <c r="L324" s="20" t="s">
        <v>45</v>
      </c>
    </row>
    <row collapsed="false" customFormat="false" customHeight="false" hidden="false" ht="15" outlineLevel="0" r="325">
      <c r="A325" s="161" t="n">
        <v>19081</v>
      </c>
      <c r="B325" s="20" t="s">
        <v>1483</v>
      </c>
      <c r="C325" s="20" t="s">
        <v>1484</v>
      </c>
      <c r="D325" s="161" t="n">
        <v>4877</v>
      </c>
      <c r="E325" s="161" t="n">
        <v>4771</v>
      </c>
      <c r="F325" s="161" t="n">
        <v>9648</v>
      </c>
      <c r="G325" s="161" t="n">
        <v>2617</v>
      </c>
      <c r="H325" s="161" t="n">
        <v>3533</v>
      </c>
      <c r="I325" s="161" t="n">
        <v>5026</v>
      </c>
      <c r="J325" s="20"/>
      <c r="K325" s="20" t="s">
        <v>45</v>
      </c>
      <c r="L325" s="20" t="s">
        <v>45</v>
      </c>
    </row>
    <row collapsed="false" customFormat="false" customHeight="false" hidden="false" ht="15" outlineLevel="0" r="326">
      <c r="A326" s="161" t="n">
        <v>69939</v>
      </c>
      <c r="B326" s="20" t="s">
        <v>1485</v>
      </c>
      <c r="C326" s="20" t="s">
        <v>1486</v>
      </c>
      <c r="D326" s="161" t="n">
        <v>7036</v>
      </c>
      <c r="E326" s="161" t="n">
        <v>7124</v>
      </c>
      <c r="F326" s="161" t="n">
        <v>14160</v>
      </c>
      <c r="G326" s="161" t="n">
        <v>4058</v>
      </c>
      <c r="H326" s="161" t="n">
        <v>4789</v>
      </c>
      <c r="I326" s="161" t="n">
        <v>7822</v>
      </c>
      <c r="J326" s="20"/>
      <c r="K326" s="20" t="s">
        <v>45</v>
      </c>
      <c r="L326" s="20" t="s">
        <v>45</v>
      </c>
    </row>
    <row collapsed="false" customFormat="false" customHeight="false" hidden="false" ht="15" outlineLevel="0" r="327">
      <c r="A327" s="161" t="n">
        <v>69775</v>
      </c>
      <c r="B327" s="20" t="s">
        <v>1487</v>
      </c>
      <c r="C327" s="20" t="s">
        <v>1488</v>
      </c>
      <c r="D327" s="161" t="n">
        <v>24512</v>
      </c>
      <c r="E327" s="161" t="n">
        <v>24920</v>
      </c>
      <c r="F327" s="161" t="n">
        <v>49432</v>
      </c>
      <c r="G327" s="161" t="n">
        <v>13300</v>
      </c>
      <c r="H327" s="161" t="n">
        <v>15637</v>
      </c>
      <c r="I327" s="161" t="n">
        <v>25280</v>
      </c>
      <c r="J327" s="20"/>
      <c r="K327" s="20" t="s">
        <v>45</v>
      </c>
      <c r="L327" s="20" t="s">
        <v>45</v>
      </c>
    </row>
    <row collapsed="false" customFormat="false" customHeight="false" hidden="false" ht="15" outlineLevel="0" r="328">
      <c r="A328" s="161" t="n">
        <v>69771</v>
      </c>
      <c r="B328" s="20" t="s">
        <v>1489</v>
      </c>
      <c r="C328" s="20" t="s">
        <v>1490</v>
      </c>
      <c r="D328" s="161" t="n">
        <v>2989</v>
      </c>
      <c r="E328" s="161" t="n">
        <v>2874</v>
      </c>
      <c r="F328" s="161" t="n">
        <v>5863</v>
      </c>
      <c r="G328" s="161" t="n">
        <v>1711</v>
      </c>
      <c r="H328" s="161" t="n">
        <v>2605</v>
      </c>
      <c r="I328" s="161" t="n">
        <v>3318</v>
      </c>
      <c r="J328" s="20"/>
      <c r="K328" s="20" t="s">
        <v>45</v>
      </c>
      <c r="L328" s="20" t="s">
        <v>45</v>
      </c>
    </row>
    <row collapsed="false" customFormat="false" customHeight="false" hidden="false" ht="15" outlineLevel="0" r="329">
      <c r="A329" s="161" t="n">
        <v>104961</v>
      </c>
      <c r="B329" s="20" t="s">
        <v>1491</v>
      </c>
      <c r="C329" s="20" t="s">
        <v>1492</v>
      </c>
      <c r="D329" s="161" t="n">
        <v>1625</v>
      </c>
      <c r="E329" s="161" t="n">
        <v>1448</v>
      </c>
      <c r="F329" s="161" t="n">
        <v>3073</v>
      </c>
      <c r="G329" s="161" t="n">
        <v>867</v>
      </c>
      <c r="H329" s="161" t="n">
        <v>1161</v>
      </c>
      <c r="I329" s="161" t="n">
        <v>1710</v>
      </c>
      <c r="J329" s="20"/>
      <c r="K329" s="20" t="s">
        <v>45</v>
      </c>
      <c r="L329" s="20" t="s">
        <v>45</v>
      </c>
    </row>
    <row collapsed="false" customFormat="false" customHeight="false" hidden="false" ht="15" outlineLevel="0" r="330">
      <c r="A330" s="161" t="n">
        <v>69758</v>
      </c>
      <c r="B330" s="20" t="s">
        <v>978</v>
      </c>
      <c r="C330" s="20" t="s">
        <v>1493</v>
      </c>
      <c r="D330" s="161" t="n">
        <v>3686</v>
      </c>
      <c r="E330" s="161" t="n">
        <v>3684</v>
      </c>
      <c r="F330" s="161" t="n">
        <v>7370</v>
      </c>
      <c r="G330" s="161" t="n">
        <v>2149</v>
      </c>
      <c r="H330" s="161" t="n">
        <v>2723</v>
      </c>
      <c r="I330" s="161" t="n">
        <v>4154</v>
      </c>
      <c r="J330" s="20"/>
      <c r="K330" s="20" t="s">
        <v>45</v>
      </c>
      <c r="L330" s="20" t="s">
        <v>45</v>
      </c>
    </row>
    <row collapsed="false" customFormat="false" customHeight="false" hidden="false" ht="15" outlineLevel="0" r="331">
      <c r="A331" s="161" t="n">
        <v>69831</v>
      </c>
      <c r="B331" s="20" t="s">
        <v>1494</v>
      </c>
      <c r="C331" s="20" t="s">
        <v>1495</v>
      </c>
      <c r="D331" s="161" t="n">
        <v>2157</v>
      </c>
      <c r="E331" s="161" t="n">
        <v>1951</v>
      </c>
      <c r="F331" s="161" t="n">
        <v>4108</v>
      </c>
      <c r="G331" s="161" t="n">
        <v>1123</v>
      </c>
      <c r="H331" s="161" t="n">
        <v>1456</v>
      </c>
      <c r="I331" s="161" t="n">
        <v>2200</v>
      </c>
      <c r="J331" s="20"/>
      <c r="K331" s="20" t="s">
        <v>45</v>
      </c>
      <c r="L331" s="20" t="s">
        <v>45</v>
      </c>
    </row>
    <row collapsed="false" customFormat="false" customHeight="false" hidden="false" ht="15" outlineLevel="0" r="332">
      <c r="A332" s="161" t="n">
        <v>69925</v>
      </c>
      <c r="B332" s="20" t="s">
        <v>1496</v>
      </c>
      <c r="C332" s="20" t="s">
        <v>1497</v>
      </c>
      <c r="D332" s="161" t="n">
        <v>865</v>
      </c>
      <c r="E332" s="161" t="n">
        <v>869</v>
      </c>
      <c r="F332" s="161" t="n">
        <v>1734</v>
      </c>
      <c r="G332" s="161" t="n">
        <v>484</v>
      </c>
      <c r="H332" s="161" t="n">
        <v>657</v>
      </c>
      <c r="I332" s="161" t="n">
        <v>950</v>
      </c>
      <c r="J332" s="20"/>
      <c r="K332" s="20" t="s">
        <v>45</v>
      </c>
      <c r="L332" s="20" t="s">
        <v>45</v>
      </c>
    </row>
    <row collapsed="false" customFormat="false" customHeight="false" hidden="false" ht="15" outlineLevel="0" r="333">
      <c r="A333" s="161" t="n">
        <v>69833</v>
      </c>
      <c r="B333" s="20" t="s">
        <v>1498</v>
      </c>
      <c r="C333" s="20" t="s">
        <v>1499</v>
      </c>
      <c r="D333" s="161" t="n">
        <v>3665</v>
      </c>
      <c r="E333" s="161" t="n">
        <v>3480</v>
      </c>
      <c r="F333" s="161" t="n">
        <v>7145</v>
      </c>
      <c r="G333" s="161" t="n">
        <v>2096</v>
      </c>
      <c r="H333" s="161" t="n">
        <v>2665</v>
      </c>
      <c r="I333" s="161" t="n">
        <v>4094</v>
      </c>
      <c r="J333" s="20"/>
      <c r="K333" s="20" t="s">
        <v>45</v>
      </c>
      <c r="L333" s="20" t="s">
        <v>45</v>
      </c>
    </row>
    <row collapsed="false" customFormat="false" customHeight="false" hidden="false" ht="15" outlineLevel="0" r="334">
      <c r="A334" s="161" t="n">
        <v>69811</v>
      </c>
      <c r="B334" s="20" t="s">
        <v>998</v>
      </c>
      <c r="C334" s="20" t="s">
        <v>1500</v>
      </c>
      <c r="D334" s="161" t="n">
        <v>2496</v>
      </c>
      <c r="E334" s="161" t="n">
        <v>2448</v>
      </c>
      <c r="F334" s="161" t="n">
        <v>4944</v>
      </c>
      <c r="G334" s="161" t="n">
        <v>1297</v>
      </c>
      <c r="H334" s="161" t="n">
        <v>1633</v>
      </c>
      <c r="I334" s="161" t="n">
        <v>2538</v>
      </c>
      <c r="J334" s="20"/>
      <c r="K334" s="20" t="s">
        <v>45</v>
      </c>
      <c r="L334" s="20" t="s">
        <v>45</v>
      </c>
    </row>
    <row collapsed="false" customFormat="false" customHeight="false" hidden="false" ht="15" outlineLevel="0" r="335">
      <c r="A335" s="161" t="n">
        <v>56245</v>
      </c>
      <c r="B335" s="20" t="s">
        <v>1501</v>
      </c>
      <c r="C335" s="20" t="s">
        <v>1502</v>
      </c>
      <c r="D335" s="161" t="n">
        <v>1431</v>
      </c>
      <c r="E335" s="161" t="n">
        <v>1300</v>
      </c>
      <c r="F335" s="161" t="n">
        <v>2731</v>
      </c>
      <c r="G335" s="161" t="n">
        <v>766</v>
      </c>
      <c r="H335" s="161" t="n">
        <v>1094</v>
      </c>
      <c r="I335" s="161" t="n">
        <v>1498</v>
      </c>
      <c r="J335" s="20"/>
      <c r="K335" s="20" t="s">
        <v>45</v>
      </c>
      <c r="L335" s="20" t="s">
        <v>45</v>
      </c>
    </row>
    <row collapsed="false" customFormat="false" customHeight="false" hidden="false" ht="15" outlineLevel="0" r="336">
      <c r="A336" s="161" t="n">
        <v>69737</v>
      </c>
      <c r="B336" s="20" t="s">
        <v>1300</v>
      </c>
      <c r="C336" s="20" t="s">
        <v>1503</v>
      </c>
      <c r="D336" s="161" t="n">
        <v>1235</v>
      </c>
      <c r="E336" s="161" t="n">
        <v>1192</v>
      </c>
      <c r="F336" s="161" t="n">
        <v>2427</v>
      </c>
      <c r="G336" s="161" t="n">
        <v>643</v>
      </c>
      <c r="H336" s="161" t="n">
        <v>868</v>
      </c>
      <c r="I336" s="161" t="n">
        <v>1258</v>
      </c>
      <c r="J336" s="20"/>
      <c r="K336" s="20" t="s">
        <v>45</v>
      </c>
      <c r="L336" s="20" t="s">
        <v>45</v>
      </c>
    </row>
    <row collapsed="false" customFormat="false" customHeight="false" hidden="false" ht="15" outlineLevel="0" r="337">
      <c r="A337" s="161" t="n">
        <v>69932</v>
      </c>
      <c r="B337" s="20" t="s">
        <v>1504</v>
      </c>
      <c r="C337" s="20" t="s">
        <v>1505</v>
      </c>
      <c r="D337" s="161" t="n">
        <v>6990</v>
      </c>
      <c r="E337" s="161" t="n">
        <v>7064</v>
      </c>
      <c r="F337" s="161" t="n">
        <v>14054</v>
      </c>
      <c r="G337" s="161" t="n">
        <v>3924</v>
      </c>
      <c r="H337" s="161" t="n">
        <v>4714</v>
      </c>
      <c r="I337" s="161" t="n">
        <v>7588</v>
      </c>
      <c r="J337" s="20"/>
      <c r="K337" s="20" t="s">
        <v>45</v>
      </c>
      <c r="L337" s="20" t="s">
        <v>45</v>
      </c>
    </row>
    <row collapsed="false" customFormat="false" customHeight="false" hidden="false" ht="15" outlineLevel="0" r="338">
      <c r="A338" s="161" t="n">
        <v>69838</v>
      </c>
      <c r="B338" s="20" t="s">
        <v>1506</v>
      </c>
      <c r="C338" s="20" t="s">
        <v>1507</v>
      </c>
      <c r="D338" s="161" t="n">
        <v>1934</v>
      </c>
      <c r="E338" s="161" t="n">
        <v>1993</v>
      </c>
      <c r="F338" s="161" t="n">
        <v>3927</v>
      </c>
      <c r="G338" s="161" t="n">
        <v>1087</v>
      </c>
      <c r="H338" s="161" t="n">
        <v>1691</v>
      </c>
      <c r="I338" s="161" t="n">
        <v>2094</v>
      </c>
      <c r="J338" s="20"/>
      <c r="K338" s="20" t="s">
        <v>45</v>
      </c>
      <c r="L338" s="20" t="s">
        <v>45</v>
      </c>
    </row>
    <row collapsed="false" customFormat="false" customHeight="false" hidden="false" ht="15" outlineLevel="0" r="339">
      <c r="A339" s="161" t="n">
        <v>104991</v>
      </c>
      <c r="B339" s="20" t="s">
        <v>1508</v>
      </c>
      <c r="C339" s="20" t="s">
        <v>1509</v>
      </c>
      <c r="D339" s="161" t="n">
        <v>1177</v>
      </c>
      <c r="E339" s="161" t="n">
        <v>1168</v>
      </c>
      <c r="F339" s="161" t="n">
        <v>2345</v>
      </c>
      <c r="G339" s="161" t="n">
        <v>622</v>
      </c>
      <c r="H339" s="161" t="n">
        <v>1234</v>
      </c>
      <c r="I339" s="161" t="n">
        <v>1208</v>
      </c>
      <c r="J339" s="20"/>
      <c r="K339" s="20" t="s">
        <v>45</v>
      </c>
      <c r="L339" s="20" t="s">
        <v>45</v>
      </c>
    </row>
    <row collapsed="false" customFormat="false" customHeight="false" hidden="false" ht="15" outlineLevel="0" r="340">
      <c r="A340" s="161" t="n">
        <v>6</v>
      </c>
      <c r="B340" s="20" t="s">
        <v>1170</v>
      </c>
      <c r="C340" s="20" t="s">
        <v>1510</v>
      </c>
      <c r="D340" s="161" t="n">
        <v>54058</v>
      </c>
      <c r="E340" s="161" t="n">
        <v>60983</v>
      </c>
      <c r="F340" s="161" t="n">
        <v>115041</v>
      </c>
      <c r="G340" s="161" t="n">
        <v>39136</v>
      </c>
      <c r="H340" s="161" t="n">
        <v>51236</v>
      </c>
      <c r="I340" s="161" t="n">
        <v>73588</v>
      </c>
      <c r="J340" s="20"/>
      <c r="K340" s="20" t="s">
        <v>448</v>
      </c>
      <c r="L340" s="20" t="s">
        <v>448</v>
      </c>
    </row>
    <row collapsed="false" customFormat="false" customHeight="false" hidden="false" ht="15" outlineLevel="0" r="341">
      <c r="A341" s="161" t="n">
        <v>69957</v>
      </c>
      <c r="B341" s="20" t="s">
        <v>974</v>
      </c>
      <c r="C341" s="20" t="s">
        <v>1511</v>
      </c>
      <c r="D341" s="161" t="n">
        <v>22550</v>
      </c>
      <c r="E341" s="161" t="n">
        <v>23879</v>
      </c>
      <c r="F341" s="161" t="n">
        <v>46429</v>
      </c>
      <c r="G341" s="161" t="n">
        <v>14748</v>
      </c>
      <c r="H341" s="161" t="n">
        <v>16795</v>
      </c>
      <c r="I341" s="161" t="n">
        <v>28226</v>
      </c>
      <c r="J341" s="20"/>
      <c r="K341" s="20" t="s">
        <v>448</v>
      </c>
      <c r="L341" s="20" t="s">
        <v>448</v>
      </c>
    </row>
    <row collapsed="false" customFormat="false" customHeight="false" hidden="false" ht="15" outlineLevel="0" r="342">
      <c r="A342" s="161" t="n">
        <v>7</v>
      </c>
      <c r="B342" s="20" t="s">
        <v>1512</v>
      </c>
      <c r="C342" s="20" t="s">
        <v>1513</v>
      </c>
      <c r="D342" s="161" t="n">
        <v>91102</v>
      </c>
      <c r="E342" s="161" t="n">
        <v>100801</v>
      </c>
      <c r="F342" s="161" t="n">
        <v>191903</v>
      </c>
      <c r="G342" s="161" t="n">
        <v>57375</v>
      </c>
      <c r="H342" s="161" t="n">
        <v>59827</v>
      </c>
      <c r="I342" s="161" t="n">
        <v>105794</v>
      </c>
      <c r="J342" s="20"/>
      <c r="K342" s="20" t="s">
        <v>448</v>
      </c>
      <c r="L342" s="20" t="s">
        <v>448</v>
      </c>
    </row>
    <row collapsed="false" customFormat="false" customHeight="false" hidden="false" ht="15" outlineLevel="0" r="343">
      <c r="A343" s="161" t="n">
        <v>69815</v>
      </c>
      <c r="B343" s="20" t="s">
        <v>1514</v>
      </c>
      <c r="C343" s="20" t="s">
        <v>1515</v>
      </c>
      <c r="D343" s="161" t="n">
        <v>137238</v>
      </c>
      <c r="E343" s="161" t="n">
        <v>146565</v>
      </c>
      <c r="F343" s="161" t="n">
        <v>283803</v>
      </c>
      <c r="G343" s="161" t="n">
        <v>79770</v>
      </c>
      <c r="H343" s="161" t="n">
        <v>82388</v>
      </c>
      <c r="I343" s="161" t="n">
        <v>146660</v>
      </c>
      <c r="J343" s="20"/>
      <c r="K343" s="20" t="s">
        <v>448</v>
      </c>
      <c r="L343" s="20" t="s">
        <v>448</v>
      </c>
    </row>
    <row collapsed="false" customFormat="false" customHeight="false" hidden="false" ht="15" outlineLevel="0" r="344">
      <c r="A344" s="161" t="n">
        <v>105003</v>
      </c>
      <c r="B344" s="20" t="s">
        <v>1014</v>
      </c>
      <c r="C344" s="20" t="s">
        <v>1516</v>
      </c>
      <c r="D344" s="161" t="n">
        <v>18662</v>
      </c>
      <c r="E344" s="161" t="n">
        <v>19197</v>
      </c>
      <c r="F344" s="161" t="n">
        <v>37859</v>
      </c>
      <c r="G344" s="161" t="n">
        <v>10578</v>
      </c>
      <c r="H344" s="161" t="n">
        <v>11073</v>
      </c>
      <c r="I344" s="161" t="n">
        <v>19898</v>
      </c>
      <c r="J344" s="20"/>
      <c r="K344" s="20" t="s">
        <v>448</v>
      </c>
      <c r="L344" s="20" t="s">
        <v>448</v>
      </c>
    </row>
    <row collapsed="false" customFormat="false" customHeight="false" hidden="false" ht="15" outlineLevel="0" r="345">
      <c r="A345" s="161" t="n">
        <v>5</v>
      </c>
      <c r="B345" s="20" t="s">
        <v>1176</v>
      </c>
      <c r="C345" s="20" t="s">
        <v>1517</v>
      </c>
      <c r="D345" s="161" t="n">
        <v>4982</v>
      </c>
      <c r="E345" s="161" t="n">
        <v>5030</v>
      </c>
      <c r="F345" s="161" t="n">
        <v>10012</v>
      </c>
      <c r="G345" s="161" t="n">
        <v>2869</v>
      </c>
      <c r="H345" s="161" t="n">
        <v>3114</v>
      </c>
      <c r="I345" s="161" t="n">
        <v>5228</v>
      </c>
      <c r="J345" s="20"/>
      <c r="K345" s="20" t="s">
        <v>448</v>
      </c>
      <c r="L345" s="20" t="s">
        <v>448</v>
      </c>
    </row>
    <row collapsed="false" customFormat="false" customHeight="false" hidden="false" ht="15" outlineLevel="0" r="346">
      <c r="A346" s="161" t="n">
        <v>69958</v>
      </c>
      <c r="B346" s="20" t="s">
        <v>1518</v>
      </c>
      <c r="C346" s="20" t="s">
        <v>1519</v>
      </c>
      <c r="D346" s="161" t="n">
        <v>99305</v>
      </c>
      <c r="E346" s="161" t="n">
        <v>104361</v>
      </c>
      <c r="F346" s="161" t="n">
        <v>203666</v>
      </c>
      <c r="G346" s="161" t="n">
        <v>53978</v>
      </c>
      <c r="H346" s="161" t="n">
        <v>55584</v>
      </c>
      <c r="I346" s="161" t="n">
        <v>98738</v>
      </c>
      <c r="J346" s="20"/>
      <c r="K346" s="20" t="s">
        <v>448</v>
      </c>
      <c r="L346" s="20" t="s">
        <v>448</v>
      </c>
    </row>
    <row collapsed="false" customFormat="false" customHeight="false" hidden="false" ht="15" outlineLevel="0" r="347">
      <c r="A347" s="161" t="n">
        <v>4</v>
      </c>
      <c r="B347" s="20" t="s">
        <v>1259</v>
      </c>
      <c r="C347" s="20" t="s">
        <v>1520</v>
      </c>
      <c r="D347" s="161" t="n">
        <v>18610</v>
      </c>
      <c r="E347" s="161" t="n">
        <v>18128</v>
      </c>
      <c r="F347" s="161" t="n">
        <v>36738</v>
      </c>
      <c r="G347" s="161" t="n">
        <v>9269</v>
      </c>
      <c r="H347" s="161" t="n">
        <v>10187</v>
      </c>
      <c r="I347" s="161" t="n">
        <v>17224</v>
      </c>
      <c r="J347" s="20"/>
      <c r="K347" s="20" t="s">
        <v>448</v>
      </c>
      <c r="L347" s="20" t="s">
        <v>448</v>
      </c>
    </row>
    <row collapsed="false" customFormat="false" customHeight="false" hidden="false" ht="15" outlineLevel="0" r="348">
      <c r="A348" s="161" t="n">
        <v>3</v>
      </c>
      <c r="B348" s="20" t="s">
        <v>1521</v>
      </c>
      <c r="C348" s="20" t="s">
        <v>1522</v>
      </c>
      <c r="D348" s="161" t="n">
        <v>59055</v>
      </c>
      <c r="E348" s="161" t="n">
        <v>60833</v>
      </c>
      <c r="F348" s="161" t="n">
        <v>119888</v>
      </c>
      <c r="G348" s="161" t="n">
        <v>32233</v>
      </c>
      <c r="H348" s="161" t="n">
        <v>37864</v>
      </c>
      <c r="I348" s="161" t="n">
        <v>59096</v>
      </c>
      <c r="J348" s="20"/>
      <c r="K348" s="20" t="s">
        <v>448</v>
      </c>
      <c r="L348" s="20" t="s">
        <v>448</v>
      </c>
    </row>
    <row collapsed="false" customFormat="false" customHeight="false" hidden="false" ht="15" outlineLevel="0" r="349">
      <c r="A349" s="161" t="n">
        <v>25303</v>
      </c>
      <c r="B349" s="20" t="s">
        <v>1042</v>
      </c>
      <c r="C349" s="20" t="s">
        <v>1523</v>
      </c>
      <c r="D349" s="161" t="n">
        <v>84907</v>
      </c>
      <c r="E349" s="161" t="n">
        <v>87425</v>
      </c>
      <c r="F349" s="161" t="n">
        <v>172332</v>
      </c>
      <c r="G349" s="161" t="n">
        <v>46569</v>
      </c>
      <c r="H349" s="161" t="n">
        <v>47612</v>
      </c>
      <c r="I349" s="161" t="n">
        <v>84822</v>
      </c>
      <c r="J349" s="20"/>
      <c r="K349" s="20" t="s">
        <v>448</v>
      </c>
      <c r="L349" s="20" t="s">
        <v>448</v>
      </c>
    </row>
    <row collapsed="false" customFormat="false" customHeight="false" hidden="false" ht="15" outlineLevel="0" r="350">
      <c r="A350" s="161" t="n">
        <v>25302</v>
      </c>
      <c r="B350" s="20" t="s">
        <v>1524</v>
      </c>
      <c r="C350" s="20" t="s">
        <v>1525</v>
      </c>
      <c r="D350" s="161" t="n">
        <v>14109</v>
      </c>
      <c r="E350" s="161" t="n">
        <v>13551</v>
      </c>
      <c r="F350" s="161" t="n">
        <v>27660</v>
      </c>
      <c r="G350" s="161" t="n">
        <v>7820</v>
      </c>
      <c r="H350" s="161" t="n">
        <v>8556</v>
      </c>
      <c r="I350" s="161" t="n">
        <v>14180</v>
      </c>
      <c r="J350" s="20"/>
      <c r="K350" s="20" t="s">
        <v>448</v>
      </c>
      <c r="L350" s="20" t="s">
        <v>448</v>
      </c>
    </row>
    <row collapsed="false" customFormat="false" customHeight="false" hidden="false" ht="15" outlineLevel="0" r="351">
      <c r="A351" s="161" t="n">
        <v>106660</v>
      </c>
      <c r="B351" s="20" t="s">
        <v>1096</v>
      </c>
      <c r="C351" s="20" t="s">
        <v>1526</v>
      </c>
      <c r="D351" s="161" t="n">
        <v>27738</v>
      </c>
      <c r="E351" s="161" t="n">
        <v>28635</v>
      </c>
      <c r="F351" s="161" t="n">
        <v>56373</v>
      </c>
      <c r="G351" s="161" t="n">
        <v>15884</v>
      </c>
      <c r="H351" s="161" t="n">
        <v>17196</v>
      </c>
      <c r="I351" s="161" t="n">
        <v>29950</v>
      </c>
      <c r="J351" s="20"/>
      <c r="K351" s="20" t="s">
        <v>448</v>
      </c>
      <c r="L351" s="20" t="s">
        <v>448</v>
      </c>
    </row>
    <row collapsed="false" customFormat="false" customHeight="false" hidden="false" ht="15" outlineLevel="0" r="352">
      <c r="A352" s="161" t="n">
        <v>106661</v>
      </c>
      <c r="B352" s="20" t="s">
        <v>1527</v>
      </c>
      <c r="C352" s="20" t="s">
        <v>1528</v>
      </c>
      <c r="D352" s="161" t="n">
        <v>16313</v>
      </c>
      <c r="E352" s="161" t="n">
        <v>16318</v>
      </c>
      <c r="F352" s="161" t="n">
        <v>32631</v>
      </c>
      <c r="G352" s="161" t="n">
        <v>8985</v>
      </c>
      <c r="H352" s="161" t="n">
        <v>9664</v>
      </c>
      <c r="I352" s="161" t="n">
        <v>16860</v>
      </c>
      <c r="J352" s="20"/>
      <c r="K352" s="20" t="s">
        <v>448</v>
      </c>
      <c r="L352" s="20" t="s">
        <v>448</v>
      </c>
    </row>
    <row collapsed="false" customFormat="false" customHeight="false" hidden="false" ht="15" outlineLevel="0" r="353">
      <c r="A353" s="161" t="n">
        <v>1</v>
      </c>
      <c r="B353" s="20" t="s">
        <v>1274</v>
      </c>
      <c r="C353" s="20" t="s">
        <v>1529</v>
      </c>
      <c r="D353" s="161" t="n">
        <v>57882</v>
      </c>
      <c r="E353" s="161" t="n">
        <v>60338</v>
      </c>
      <c r="F353" s="161" t="n">
        <v>118220</v>
      </c>
      <c r="G353" s="161" t="n">
        <v>32730</v>
      </c>
      <c r="H353" s="161" t="n">
        <v>34216</v>
      </c>
      <c r="I353" s="161" t="n">
        <v>60818</v>
      </c>
      <c r="J353" s="20"/>
      <c r="K353" s="20" t="s">
        <v>448</v>
      </c>
      <c r="L353" s="20" t="s">
        <v>448</v>
      </c>
    </row>
    <row collapsed="false" customFormat="false" customHeight="false" hidden="false" ht="15" outlineLevel="0" r="354">
      <c r="A354" s="161" t="n">
        <v>25535</v>
      </c>
      <c r="B354" s="20" t="s">
        <v>1530</v>
      </c>
      <c r="C354" s="20" t="s">
        <v>1531</v>
      </c>
      <c r="D354" s="161" t="n">
        <v>91051</v>
      </c>
      <c r="E354" s="161" t="n">
        <v>96967</v>
      </c>
      <c r="F354" s="161" t="n">
        <v>188018</v>
      </c>
      <c r="G354" s="161" t="n">
        <v>56391</v>
      </c>
      <c r="H354" s="161" t="n">
        <v>64108</v>
      </c>
      <c r="I354" s="161" t="n">
        <v>108552</v>
      </c>
      <c r="J354" s="20"/>
      <c r="K354" s="20" t="s">
        <v>448</v>
      </c>
      <c r="L354" s="20" t="s">
        <v>448</v>
      </c>
    </row>
    <row collapsed="false" customFormat="false" customHeight="false" hidden="false" ht="15" outlineLevel="0" r="355">
      <c r="A355" s="161" t="n">
        <v>18985</v>
      </c>
      <c r="B355" s="20" t="s">
        <v>1184</v>
      </c>
      <c r="C355" s="20" t="s">
        <v>1532</v>
      </c>
      <c r="D355" s="161" t="n">
        <v>8312</v>
      </c>
      <c r="E355" s="161" t="n">
        <v>8062</v>
      </c>
      <c r="F355" s="161" t="n">
        <v>16374</v>
      </c>
      <c r="G355" s="161" t="n">
        <v>4438</v>
      </c>
      <c r="H355" s="161" t="n">
        <v>5087</v>
      </c>
      <c r="I355" s="161" t="n">
        <v>8410</v>
      </c>
      <c r="J355" s="20"/>
      <c r="K355" s="20" t="s">
        <v>448</v>
      </c>
      <c r="L355" s="20" t="s">
        <v>448</v>
      </c>
    </row>
    <row collapsed="false" customFormat="false" customHeight="false" hidden="false" ht="15" outlineLevel="0" r="356">
      <c r="A356" s="161" t="n">
        <v>2</v>
      </c>
      <c r="B356" s="20" t="s">
        <v>1533</v>
      </c>
      <c r="C356" s="20" t="s">
        <v>1534</v>
      </c>
      <c r="D356" s="161" t="n">
        <v>24424</v>
      </c>
      <c r="E356" s="161" t="n">
        <v>25034</v>
      </c>
      <c r="F356" s="161" t="n">
        <v>49458</v>
      </c>
      <c r="G356" s="161" t="n">
        <v>13538</v>
      </c>
      <c r="H356" s="161" t="n">
        <v>14639</v>
      </c>
      <c r="I356" s="161" t="n">
        <v>25380</v>
      </c>
      <c r="J356" s="20"/>
      <c r="K356" s="20" t="s">
        <v>448</v>
      </c>
      <c r="L356" s="20" t="s">
        <v>448</v>
      </c>
    </row>
    <row collapsed="false" customFormat="false" customHeight="false" hidden="false" ht="15" outlineLevel="0" r="357">
      <c r="A357" s="161" t="n">
        <v>106659</v>
      </c>
      <c r="B357" s="20" t="s">
        <v>1535</v>
      </c>
      <c r="C357" s="20" t="s">
        <v>1536</v>
      </c>
      <c r="D357" s="161" t="n">
        <v>16533</v>
      </c>
      <c r="E357" s="161" t="n">
        <v>15991</v>
      </c>
      <c r="F357" s="161" t="n">
        <v>32524</v>
      </c>
      <c r="G357" s="161" t="n">
        <v>8530</v>
      </c>
      <c r="H357" s="161" t="n">
        <v>8910</v>
      </c>
      <c r="I357" s="161" t="n">
        <v>15676</v>
      </c>
      <c r="J357" s="20"/>
      <c r="K357" s="20" t="s">
        <v>448</v>
      </c>
      <c r="L357" s="20" t="s">
        <v>448</v>
      </c>
    </row>
    <row collapsed="false" customFormat="false" customHeight="false" hidden="false" ht="15" outlineLevel="0" r="358">
      <c r="A358" s="161" t="n">
        <v>19003</v>
      </c>
      <c r="B358" s="20" t="s">
        <v>1537</v>
      </c>
      <c r="C358" s="20" t="s">
        <v>1538</v>
      </c>
      <c r="D358" s="161" t="n">
        <v>20843</v>
      </c>
      <c r="E358" s="161" t="n">
        <v>21406</v>
      </c>
      <c r="F358" s="161" t="n">
        <v>42249</v>
      </c>
      <c r="G358" s="161" t="n">
        <v>11556</v>
      </c>
      <c r="H358" s="161" t="n">
        <v>12801</v>
      </c>
      <c r="I358" s="161" t="n">
        <v>22114</v>
      </c>
      <c r="J358" s="20"/>
      <c r="K358" s="20" t="s">
        <v>64</v>
      </c>
      <c r="L358" s="20" t="s">
        <v>64</v>
      </c>
    </row>
    <row collapsed="false" customFormat="false" customHeight="false" hidden="false" ht="15" outlineLevel="0" r="359">
      <c r="A359" s="161" t="n">
        <v>69873</v>
      </c>
      <c r="B359" s="20" t="s">
        <v>1539</v>
      </c>
      <c r="C359" s="20" t="s">
        <v>1540</v>
      </c>
      <c r="D359" s="161" t="n">
        <v>27305</v>
      </c>
      <c r="E359" s="161" t="n">
        <v>26098</v>
      </c>
      <c r="F359" s="161" t="n">
        <v>53403</v>
      </c>
      <c r="G359" s="161" t="n">
        <v>14387</v>
      </c>
      <c r="H359" s="161" t="n">
        <v>15491</v>
      </c>
      <c r="I359" s="161" t="n">
        <v>27996</v>
      </c>
      <c r="J359" s="20"/>
      <c r="K359" s="20" t="s">
        <v>64</v>
      </c>
      <c r="L359" s="20" t="s">
        <v>64</v>
      </c>
    </row>
    <row collapsed="false" customFormat="false" customHeight="false" hidden="false" ht="15" outlineLevel="0" r="360">
      <c r="A360" s="161" t="n">
        <v>106646</v>
      </c>
      <c r="B360" s="20" t="s">
        <v>1541</v>
      </c>
      <c r="C360" s="20" t="s">
        <v>1542</v>
      </c>
      <c r="D360" s="161" t="n">
        <v>13734</v>
      </c>
      <c r="E360" s="161" t="n">
        <v>13306</v>
      </c>
      <c r="F360" s="161" t="n">
        <v>27040</v>
      </c>
      <c r="G360" s="161" t="n">
        <v>7299</v>
      </c>
      <c r="H360" s="161" t="n">
        <v>8243</v>
      </c>
      <c r="I360" s="161" t="n">
        <v>13806</v>
      </c>
      <c r="J360" s="20"/>
      <c r="K360" s="20" t="s">
        <v>64</v>
      </c>
      <c r="L360" s="20" t="s">
        <v>64</v>
      </c>
    </row>
    <row collapsed="false" customFormat="false" customHeight="false" hidden="false" ht="15" outlineLevel="0" r="361">
      <c r="A361" s="161" t="n">
        <v>56198</v>
      </c>
      <c r="B361" s="20" t="s">
        <v>1170</v>
      </c>
      <c r="C361" s="20" t="s">
        <v>1543</v>
      </c>
      <c r="D361" s="161" t="n">
        <v>155535</v>
      </c>
      <c r="E361" s="161" t="n">
        <v>169221</v>
      </c>
      <c r="F361" s="161" t="n">
        <v>324756</v>
      </c>
      <c r="G361" s="161" t="n">
        <v>93120</v>
      </c>
      <c r="H361" s="161" t="n">
        <v>100700</v>
      </c>
      <c r="I361" s="161" t="n">
        <v>174942</v>
      </c>
      <c r="J361" s="20"/>
      <c r="K361" s="20" t="s">
        <v>64</v>
      </c>
      <c r="L361" s="20" t="s">
        <v>64</v>
      </c>
    </row>
    <row collapsed="false" customFormat="false" customHeight="false" hidden="false" ht="15" outlineLevel="0" r="362">
      <c r="A362" s="161" t="n">
        <v>74657</v>
      </c>
      <c r="B362" s="20" t="s">
        <v>1244</v>
      </c>
      <c r="C362" s="20" t="s">
        <v>1544</v>
      </c>
      <c r="D362" s="161" t="n">
        <v>4781</v>
      </c>
      <c r="E362" s="161" t="n">
        <v>4796</v>
      </c>
      <c r="F362" s="161" t="n">
        <v>9577</v>
      </c>
      <c r="G362" s="161" t="n">
        <v>2584</v>
      </c>
      <c r="H362" s="161" t="n">
        <v>3077</v>
      </c>
      <c r="I362" s="161" t="n">
        <v>5104</v>
      </c>
      <c r="J362" s="20"/>
      <c r="K362" s="20" t="s">
        <v>64</v>
      </c>
      <c r="L362" s="20" t="s">
        <v>64</v>
      </c>
    </row>
    <row collapsed="false" customFormat="false" customHeight="false" hidden="false" ht="15" outlineLevel="0" r="363">
      <c r="A363" s="161" t="n">
        <v>69745</v>
      </c>
      <c r="B363" s="20" t="s">
        <v>1545</v>
      </c>
      <c r="C363" s="20" t="s">
        <v>1546</v>
      </c>
      <c r="D363" s="161" t="n">
        <v>38903</v>
      </c>
      <c r="E363" s="161" t="n">
        <v>39318</v>
      </c>
      <c r="F363" s="161" t="n">
        <v>78221</v>
      </c>
      <c r="G363" s="161" t="n">
        <v>21635</v>
      </c>
      <c r="H363" s="161" t="n">
        <v>23598</v>
      </c>
      <c r="I363" s="161" t="n">
        <v>41682</v>
      </c>
      <c r="J363" s="20"/>
      <c r="K363" s="20" t="s">
        <v>64</v>
      </c>
      <c r="L363" s="20" t="s">
        <v>64</v>
      </c>
    </row>
    <row collapsed="false" customFormat="false" customHeight="false" hidden="false" ht="15" outlineLevel="0" r="364">
      <c r="A364" s="161" t="n">
        <v>69906</v>
      </c>
      <c r="B364" s="20" t="s">
        <v>1547</v>
      </c>
      <c r="C364" s="20" t="s">
        <v>1548</v>
      </c>
      <c r="D364" s="161" t="n">
        <v>22184</v>
      </c>
      <c r="E364" s="161" t="n">
        <v>20718</v>
      </c>
      <c r="F364" s="161" t="n">
        <v>42902</v>
      </c>
      <c r="G364" s="161" t="n">
        <v>11042</v>
      </c>
      <c r="H364" s="161" t="n">
        <v>11914</v>
      </c>
      <c r="I364" s="161" t="n">
        <v>20870</v>
      </c>
      <c r="J364" s="20"/>
      <c r="K364" s="20" t="s">
        <v>64</v>
      </c>
      <c r="L364" s="20" t="s">
        <v>64</v>
      </c>
    </row>
    <row collapsed="false" customFormat="false" customHeight="false" hidden="false" ht="15" outlineLevel="0" r="365">
      <c r="A365" s="161" t="n">
        <v>69796</v>
      </c>
      <c r="B365" s="20" t="s">
        <v>1549</v>
      </c>
      <c r="C365" s="20" t="s">
        <v>1550</v>
      </c>
      <c r="D365" s="161" t="n">
        <v>34912</v>
      </c>
      <c r="E365" s="161" t="n">
        <v>32985</v>
      </c>
      <c r="F365" s="161" t="n">
        <v>67897</v>
      </c>
      <c r="G365" s="161" t="n">
        <v>17789</v>
      </c>
      <c r="H365" s="161" t="n">
        <v>19475</v>
      </c>
      <c r="I365" s="161" t="n">
        <v>34764</v>
      </c>
      <c r="J365" s="20"/>
      <c r="K365" s="20" t="s">
        <v>64</v>
      </c>
      <c r="L365" s="20" t="s">
        <v>64</v>
      </c>
    </row>
    <row collapsed="false" customFormat="false" customHeight="false" hidden="false" ht="15" outlineLevel="0" r="366">
      <c r="A366" s="161" t="n">
        <v>56310</v>
      </c>
      <c r="B366" s="20" t="s">
        <v>1551</v>
      </c>
      <c r="C366" s="20" t="s">
        <v>1552</v>
      </c>
      <c r="D366" s="161" t="n">
        <v>41294</v>
      </c>
      <c r="E366" s="161" t="n">
        <v>40933</v>
      </c>
      <c r="F366" s="161" t="n">
        <v>82227</v>
      </c>
      <c r="G366" s="161" t="n">
        <v>21466</v>
      </c>
      <c r="H366" s="161" t="n">
        <v>23305</v>
      </c>
      <c r="I366" s="161" t="n">
        <v>41234</v>
      </c>
      <c r="J366" s="20"/>
      <c r="K366" s="20" t="s">
        <v>64</v>
      </c>
      <c r="L366" s="20" t="s">
        <v>64</v>
      </c>
    </row>
    <row collapsed="false" customFormat="false" customHeight="false" hidden="false" ht="15" outlineLevel="0" r="367">
      <c r="A367" s="161" t="n">
        <v>25534</v>
      </c>
      <c r="B367" s="20" t="s">
        <v>1028</v>
      </c>
      <c r="C367" s="20" t="s">
        <v>1553</v>
      </c>
      <c r="D367" s="161" t="n">
        <v>22493</v>
      </c>
      <c r="E367" s="161" t="n">
        <v>22582</v>
      </c>
      <c r="F367" s="161" t="n">
        <v>45075</v>
      </c>
      <c r="G367" s="161" t="n">
        <v>13063</v>
      </c>
      <c r="H367" s="161" t="n">
        <v>14156</v>
      </c>
      <c r="I367" s="161" t="n">
        <v>25462</v>
      </c>
      <c r="J367" s="20"/>
      <c r="K367" s="20" t="s">
        <v>64</v>
      </c>
      <c r="L367" s="20" t="s">
        <v>64</v>
      </c>
    </row>
    <row collapsed="false" customFormat="false" customHeight="false" hidden="false" ht="15" outlineLevel="0" r="368">
      <c r="A368" s="161" t="n">
        <v>74929</v>
      </c>
      <c r="B368" s="20" t="s">
        <v>1304</v>
      </c>
      <c r="C368" s="20" t="s">
        <v>1554</v>
      </c>
      <c r="D368" s="161" t="n">
        <v>23433</v>
      </c>
      <c r="E368" s="161" t="n">
        <v>23128</v>
      </c>
      <c r="F368" s="161" t="n">
        <v>46561</v>
      </c>
      <c r="G368" s="161" t="n">
        <v>12751</v>
      </c>
      <c r="H368" s="161" t="n">
        <v>14088</v>
      </c>
      <c r="I368" s="161" t="n">
        <v>25000</v>
      </c>
      <c r="J368" s="20"/>
      <c r="K368" s="20" t="s">
        <v>64</v>
      </c>
      <c r="L368" s="20" t="s">
        <v>64</v>
      </c>
    </row>
    <row collapsed="false" customFormat="false" customHeight="false" hidden="false" ht="15" outlineLevel="0" r="369">
      <c r="A369" s="161" t="n">
        <v>69844</v>
      </c>
      <c r="B369" s="20" t="s">
        <v>1555</v>
      </c>
      <c r="C369" s="20" t="s">
        <v>1556</v>
      </c>
      <c r="D369" s="161" t="n">
        <v>18431</v>
      </c>
      <c r="E369" s="161" t="n">
        <v>18314</v>
      </c>
      <c r="F369" s="161" t="n">
        <v>36745</v>
      </c>
      <c r="G369" s="161" t="n">
        <v>9805</v>
      </c>
      <c r="H369" s="161" t="n">
        <v>10746</v>
      </c>
      <c r="I369" s="161" t="n">
        <v>19026</v>
      </c>
      <c r="J369" s="20"/>
      <c r="K369" s="20" t="s">
        <v>64</v>
      </c>
      <c r="L369" s="20" t="s">
        <v>64</v>
      </c>
    </row>
    <row collapsed="false" customFormat="false" customHeight="false" hidden="false" ht="15" outlineLevel="0" r="370">
      <c r="A370" s="161" t="n">
        <v>48753</v>
      </c>
      <c r="B370" s="20" t="s">
        <v>1557</v>
      </c>
      <c r="C370" s="20" t="s">
        <v>1558</v>
      </c>
      <c r="D370" s="161" t="n">
        <v>53624</v>
      </c>
      <c r="E370" s="161" t="n">
        <v>53877</v>
      </c>
      <c r="F370" s="161" t="n">
        <v>107501</v>
      </c>
      <c r="G370" s="161" t="n">
        <v>30016</v>
      </c>
      <c r="H370" s="161" t="n">
        <v>33062</v>
      </c>
      <c r="I370" s="161" t="n">
        <v>58480</v>
      </c>
      <c r="J370" s="20"/>
      <c r="K370" s="20" t="s">
        <v>64</v>
      </c>
      <c r="L370" s="20" t="s">
        <v>64</v>
      </c>
    </row>
    <row collapsed="false" customFormat="false" customHeight="false" hidden="false" ht="15" outlineLevel="0" r="371">
      <c r="A371" s="161" t="n">
        <v>106671</v>
      </c>
      <c r="B371" s="20" t="s">
        <v>1559</v>
      </c>
      <c r="C371" s="20" t="s">
        <v>1560</v>
      </c>
      <c r="D371" s="161" t="n">
        <v>28942</v>
      </c>
      <c r="E371" s="161" t="n">
        <v>28786</v>
      </c>
      <c r="F371" s="161" t="n">
        <v>57728</v>
      </c>
      <c r="G371" s="161" t="n">
        <v>15532</v>
      </c>
      <c r="H371" s="161" t="n">
        <v>16931</v>
      </c>
      <c r="I371" s="161" t="n">
        <v>29702</v>
      </c>
      <c r="J371" s="20"/>
      <c r="K371" s="20" t="s">
        <v>64</v>
      </c>
      <c r="L371" s="20" t="s">
        <v>64</v>
      </c>
    </row>
    <row collapsed="false" customFormat="false" customHeight="false" hidden="false" ht="15" outlineLevel="0" r="372">
      <c r="A372" s="161" t="n">
        <v>69807</v>
      </c>
      <c r="B372" s="20" t="s">
        <v>1224</v>
      </c>
      <c r="C372" s="20" t="s">
        <v>1561</v>
      </c>
      <c r="D372" s="161" t="n">
        <v>10469</v>
      </c>
      <c r="E372" s="161" t="n">
        <v>10437</v>
      </c>
      <c r="F372" s="161" t="n">
        <v>20906</v>
      </c>
      <c r="G372" s="161" t="n">
        <v>5714</v>
      </c>
      <c r="H372" s="161" t="n">
        <v>6056</v>
      </c>
      <c r="I372" s="161" t="n">
        <v>10824</v>
      </c>
      <c r="J372" s="20"/>
      <c r="K372" s="20" t="s">
        <v>64</v>
      </c>
      <c r="L372" s="20" t="s">
        <v>64</v>
      </c>
    </row>
    <row collapsed="false" customFormat="false" customHeight="false" hidden="false" ht="15" outlineLevel="0" r="373">
      <c r="A373" s="161" t="n">
        <v>18968</v>
      </c>
      <c r="B373" s="20" t="s">
        <v>1124</v>
      </c>
      <c r="C373" s="20" t="s">
        <v>1562</v>
      </c>
      <c r="D373" s="161" t="n">
        <v>16215</v>
      </c>
      <c r="E373" s="161" t="n">
        <v>14836</v>
      </c>
      <c r="F373" s="161" t="n">
        <v>31051</v>
      </c>
      <c r="G373" s="161" t="n">
        <v>7665</v>
      </c>
      <c r="H373" s="161" t="n">
        <v>8430</v>
      </c>
      <c r="I373" s="161" t="n">
        <v>14826</v>
      </c>
      <c r="J373" s="20"/>
      <c r="K373" s="20" t="s">
        <v>64</v>
      </c>
      <c r="L373" s="20" t="s">
        <v>64</v>
      </c>
    </row>
    <row collapsed="false" customFormat="false" customHeight="false" hidden="false" ht="15" outlineLevel="0" r="374">
      <c r="A374" s="161" t="n">
        <v>69878</v>
      </c>
      <c r="B374" s="20" t="s">
        <v>1148</v>
      </c>
      <c r="C374" s="20" t="s">
        <v>1563</v>
      </c>
      <c r="D374" s="161" t="n">
        <v>14237</v>
      </c>
      <c r="E374" s="161" t="n">
        <v>13517</v>
      </c>
      <c r="F374" s="161" t="n">
        <v>27754</v>
      </c>
      <c r="G374" s="161" t="n">
        <v>7529</v>
      </c>
      <c r="H374" s="161" t="n">
        <v>7976</v>
      </c>
      <c r="I374" s="161" t="n">
        <v>14694</v>
      </c>
      <c r="J374" s="20"/>
      <c r="K374" s="20" t="s">
        <v>64</v>
      </c>
      <c r="L374" s="20" t="s">
        <v>64</v>
      </c>
    </row>
    <row collapsed="false" customFormat="false" customHeight="false" hidden="false" ht="15" outlineLevel="0" r="375">
      <c r="A375" s="161" t="n">
        <v>106638</v>
      </c>
      <c r="B375" s="20" t="s">
        <v>1564</v>
      </c>
      <c r="C375" s="20" t="s">
        <v>1565</v>
      </c>
      <c r="D375" s="161" t="n">
        <v>4271</v>
      </c>
      <c r="E375" s="161" t="n">
        <v>4035</v>
      </c>
      <c r="F375" s="161" t="n">
        <v>8306</v>
      </c>
      <c r="G375" s="161" t="n">
        <v>2432</v>
      </c>
      <c r="H375" s="161" t="n">
        <v>3537</v>
      </c>
      <c r="I375" s="161" t="n">
        <v>4674</v>
      </c>
      <c r="J375" s="20"/>
      <c r="K375" s="20" t="s">
        <v>447</v>
      </c>
      <c r="L375" s="20" t="s">
        <v>0</v>
      </c>
    </row>
    <row collapsed="false" customFormat="false" customHeight="false" hidden="false" ht="15" outlineLevel="0" r="376">
      <c r="A376" s="161" t="n">
        <v>69821</v>
      </c>
      <c r="B376" s="20" t="s">
        <v>1566</v>
      </c>
      <c r="C376" s="20" t="s">
        <v>1567</v>
      </c>
      <c r="D376" s="161" t="n">
        <v>5677</v>
      </c>
      <c r="E376" s="161" t="n">
        <v>5109</v>
      </c>
      <c r="F376" s="161" t="n">
        <v>10786</v>
      </c>
      <c r="G376" s="161" t="n">
        <v>3238</v>
      </c>
      <c r="H376" s="161" t="n">
        <v>3990</v>
      </c>
      <c r="I376" s="161" t="n">
        <v>6252</v>
      </c>
      <c r="J376" s="20"/>
      <c r="K376" s="20" t="s">
        <v>447</v>
      </c>
      <c r="L376" s="20" t="s">
        <v>0</v>
      </c>
    </row>
    <row collapsed="false" customFormat="false" customHeight="false" hidden="false" ht="15" outlineLevel="0" r="377">
      <c r="A377" s="161" t="n">
        <v>104950</v>
      </c>
      <c r="B377" s="20" t="s">
        <v>1568</v>
      </c>
      <c r="C377" s="20" t="s">
        <v>1569</v>
      </c>
      <c r="D377" s="161" t="n">
        <v>1170</v>
      </c>
      <c r="E377" s="161" t="n">
        <v>985</v>
      </c>
      <c r="F377" s="161" t="n">
        <v>2155</v>
      </c>
      <c r="G377" s="161" t="n">
        <v>661</v>
      </c>
      <c r="H377" s="161" t="n">
        <v>763</v>
      </c>
      <c r="I377" s="161" t="n">
        <v>1280</v>
      </c>
      <c r="J377" s="20"/>
      <c r="K377" s="20" t="s">
        <v>447</v>
      </c>
      <c r="L377" s="20" t="s">
        <v>0</v>
      </c>
    </row>
    <row collapsed="false" customFormat="false" customHeight="false" hidden="false" ht="15" outlineLevel="0" r="378">
      <c r="A378" s="161" t="n">
        <v>69891</v>
      </c>
      <c r="B378" s="20" t="s">
        <v>1570</v>
      </c>
      <c r="C378" s="20" t="s">
        <v>1571</v>
      </c>
      <c r="D378" s="161" t="n">
        <v>2303</v>
      </c>
      <c r="E378" s="161" t="n">
        <v>2229</v>
      </c>
      <c r="F378" s="161" t="n">
        <v>4532</v>
      </c>
      <c r="G378" s="161" t="n">
        <v>1316</v>
      </c>
      <c r="H378" s="161" t="n">
        <v>1613</v>
      </c>
      <c r="I378" s="161" t="n">
        <v>2586</v>
      </c>
      <c r="J378" s="20"/>
      <c r="K378" s="20" t="s">
        <v>447</v>
      </c>
      <c r="L378" s="20" t="s">
        <v>0</v>
      </c>
    </row>
    <row collapsed="false" customFormat="false" customHeight="false" hidden="false" ht="15" outlineLevel="0" r="379">
      <c r="A379" s="161" t="n">
        <v>74658</v>
      </c>
      <c r="B379" s="20" t="s">
        <v>1572</v>
      </c>
      <c r="C379" s="20" t="s">
        <v>1573</v>
      </c>
      <c r="D379" s="161" t="n">
        <v>177618</v>
      </c>
      <c r="E379" s="161" t="n">
        <v>185055</v>
      </c>
      <c r="F379" s="161" t="n">
        <v>362673</v>
      </c>
      <c r="G379" s="161" t="n">
        <v>113864</v>
      </c>
      <c r="H379" s="161" t="n">
        <v>125443</v>
      </c>
      <c r="I379" s="161" t="n">
        <v>211838</v>
      </c>
      <c r="J379" s="20"/>
      <c r="K379" s="20" t="s">
        <v>447</v>
      </c>
      <c r="L379" s="20" t="s">
        <v>0</v>
      </c>
    </row>
    <row collapsed="false" customFormat="false" customHeight="false" hidden="false" ht="15" outlineLevel="0" r="380">
      <c r="A380" s="161" t="n">
        <v>85695</v>
      </c>
      <c r="B380" s="20" t="s">
        <v>1574</v>
      </c>
      <c r="C380" s="20" t="s">
        <v>1575</v>
      </c>
      <c r="D380" s="161" t="n">
        <v>7607</v>
      </c>
      <c r="E380" s="161" t="n">
        <v>7649</v>
      </c>
      <c r="F380" s="161" t="n">
        <v>15256</v>
      </c>
      <c r="G380" s="161" t="n">
        <v>4600</v>
      </c>
      <c r="H380" s="161" t="n">
        <v>5523</v>
      </c>
      <c r="I380" s="161" t="n">
        <v>8884</v>
      </c>
      <c r="J380" s="20"/>
      <c r="K380" s="20" t="s">
        <v>447</v>
      </c>
      <c r="L380" s="20" t="s">
        <v>0</v>
      </c>
    </row>
    <row collapsed="false" customFormat="false" customHeight="false" hidden="false" ht="15" outlineLevel="0" r="381">
      <c r="A381" s="161" t="n">
        <v>19006</v>
      </c>
      <c r="B381" s="20" t="s">
        <v>1576</v>
      </c>
      <c r="C381" s="20" t="s">
        <v>1577</v>
      </c>
      <c r="D381" s="161" t="n">
        <v>7363</v>
      </c>
      <c r="E381" s="161" t="n">
        <v>7362</v>
      </c>
      <c r="F381" s="161" t="n">
        <v>14725</v>
      </c>
      <c r="G381" s="161" t="n">
        <v>4222</v>
      </c>
      <c r="H381" s="161" t="n">
        <v>4807</v>
      </c>
      <c r="I381" s="161" t="n">
        <v>8038</v>
      </c>
      <c r="J381" s="20"/>
      <c r="K381" s="20" t="s">
        <v>447</v>
      </c>
      <c r="L381" s="20" t="s">
        <v>0</v>
      </c>
    </row>
    <row collapsed="false" customFormat="false" customHeight="false" hidden="false" ht="15" outlineLevel="0" r="382">
      <c r="A382" s="161" t="n">
        <v>69852</v>
      </c>
      <c r="B382" s="20" t="s">
        <v>1578</v>
      </c>
      <c r="C382" s="20" t="s">
        <v>1579</v>
      </c>
      <c r="D382" s="161" t="n">
        <v>14789</v>
      </c>
      <c r="E382" s="161" t="n">
        <v>14959</v>
      </c>
      <c r="F382" s="161" t="n">
        <v>29748</v>
      </c>
      <c r="G382" s="161" t="n">
        <v>9155</v>
      </c>
      <c r="H382" s="161" t="n">
        <v>11321</v>
      </c>
      <c r="I382" s="161" t="n">
        <v>17180</v>
      </c>
      <c r="J382" s="20"/>
      <c r="K382" s="20" t="s">
        <v>447</v>
      </c>
      <c r="L382" s="20" t="s">
        <v>0</v>
      </c>
    </row>
    <row collapsed="false" customFormat="false" customHeight="false" hidden="false" ht="15" outlineLevel="0" r="383">
      <c r="A383" s="161" t="n">
        <v>69783</v>
      </c>
      <c r="B383" s="20" t="s">
        <v>1580</v>
      </c>
      <c r="C383" s="20" t="s">
        <v>1581</v>
      </c>
      <c r="D383" s="161" t="n">
        <v>3499</v>
      </c>
      <c r="E383" s="161" t="n">
        <v>3426</v>
      </c>
      <c r="F383" s="161" t="n">
        <v>6925</v>
      </c>
      <c r="G383" s="161" t="n">
        <v>2000</v>
      </c>
      <c r="H383" s="161" t="n">
        <v>2336</v>
      </c>
      <c r="I383" s="161" t="n">
        <v>3740</v>
      </c>
      <c r="J383" s="20"/>
      <c r="K383" s="20" t="s">
        <v>447</v>
      </c>
      <c r="L383" s="20" t="s">
        <v>0</v>
      </c>
    </row>
    <row collapsed="false" customFormat="false" customHeight="false" hidden="false" ht="15" outlineLevel="0" r="384">
      <c r="A384" s="161" t="n">
        <v>105008</v>
      </c>
      <c r="B384" s="20" t="s">
        <v>1582</v>
      </c>
      <c r="C384" s="20" t="s">
        <v>1583</v>
      </c>
      <c r="D384" s="161" t="n">
        <v>6111</v>
      </c>
      <c r="E384" s="161" t="n">
        <v>5887</v>
      </c>
      <c r="F384" s="161" t="n">
        <v>11998</v>
      </c>
      <c r="G384" s="161" t="n">
        <v>3623</v>
      </c>
      <c r="H384" s="161" t="n">
        <v>4885</v>
      </c>
      <c r="I384" s="161" t="n">
        <v>6946</v>
      </c>
      <c r="J384" s="20"/>
      <c r="K384" s="20" t="s">
        <v>447</v>
      </c>
      <c r="L384" s="20" t="s">
        <v>0</v>
      </c>
    </row>
    <row collapsed="false" customFormat="false" customHeight="false" hidden="false" ht="15" outlineLevel="0" r="385">
      <c r="A385" s="161" t="n">
        <v>69759</v>
      </c>
      <c r="B385" s="20" t="s">
        <v>1206</v>
      </c>
      <c r="C385" s="20" t="s">
        <v>1584</v>
      </c>
      <c r="D385" s="161" t="n">
        <v>3738</v>
      </c>
      <c r="E385" s="161" t="n">
        <v>3496</v>
      </c>
      <c r="F385" s="161" t="n">
        <v>7234</v>
      </c>
      <c r="G385" s="161" t="n">
        <v>2195</v>
      </c>
      <c r="H385" s="161" t="n">
        <v>2654</v>
      </c>
      <c r="I385" s="161" t="n">
        <v>3956</v>
      </c>
      <c r="J385" s="20"/>
      <c r="K385" s="20" t="s">
        <v>447</v>
      </c>
      <c r="L385" s="20" t="s">
        <v>0</v>
      </c>
    </row>
    <row collapsed="false" customFormat="false" customHeight="false" hidden="false" ht="15" outlineLevel="0" r="386">
      <c r="A386" s="161" t="n">
        <v>69753</v>
      </c>
      <c r="B386" s="20" t="s">
        <v>1585</v>
      </c>
      <c r="C386" s="20" t="s">
        <v>1586</v>
      </c>
      <c r="D386" s="161" t="n">
        <v>2483</v>
      </c>
      <c r="E386" s="161" t="n">
        <v>2209</v>
      </c>
      <c r="F386" s="161" t="n">
        <v>4692</v>
      </c>
      <c r="G386" s="161" t="n">
        <v>1380</v>
      </c>
      <c r="H386" s="161" t="n">
        <v>1964</v>
      </c>
      <c r="I386" s="161" t="n">
        <v>2534</v>
      </c>
      <c r="J386" s="20"/>
      <c r="K386" s="20" t="s">
        <v>447</v>
      </c>
      <c r="L386" s="20" t="s">
        <v>0</v>
      </c>
    </row>
    <row collapsed="false" customFormat="false" customHeight="false" hidden="false" ht="15" outlineLevel="0" r="387">
      <c r="A387" s="161" t="n">
        <v>69879</v>
      </c>
      <c r="B387" s="20" t="s">
        <v>1587</v>
      </c>
      <c r="C387" s="20" t="s">
        <v>1588</v>
      </c>
      <c r="D387" s="161" t="n">
        <v>12980</v>
      </c>
      <c r="E387" s="161" t="n">
        <v>11107</v>
      </c>
      <c r="F387" s="161" t="n">
        <v>24087</v>
      </c>
      <c r="G387" s="161" t="n">
        <v>7196</v>
      </c>
      <c r="H387" s="161" t="n">
        <v>8565</v>
      </c>
      <c r="I387" s="161" t="n">
        <v>13484</v>
      </c>
      <c r="J387" s="20"/>
      <c r="K387" s="20" t="s">
        <v>447</v>
      </c>
      <c r="L387" s="20" t="s">
        <v>0</v>
      </c>
    </row>
    <row collapsed="false" customFormat="false" customHeight="false" hidden="false" ht="15" outlineLevel="0" r="388">
      <c r="A388" s="161" t="n">
        <v>69834</v>
      </c>
      <c r="B388" s="20" t="s">
        <v>1589</v>
      </c>
      <c r="C388" s="20" t="s">
        <v>1590</v>
      </c>
      <c r="D388" s="161" t="n">
        <v>2397</v>
      </c>
      <c r="E388" s="161" t="n">
        <v>2181</v>
      </c>
      <c r="F388" s="161" t="n">
        <v>4578</v>
      </c>
      <c r="G388" s="161" t="n">
        <v>1461</v>
      </c>
      <c r="H388" s="161" t="n">
        <v>1796</v>
      </c>
      <c r="I388" s="161" t="n">
        <v>2856</v>
      </c>
      <c r="J388" s="20"/>
      <c r="K388" s="20" t="s">
        <v>447</v>
      </c>
      <c r="L388" s="20" t="s">
        <v>0</v>
      </c>
    </row>
    <row collapsed="false" customFormat="false" customHeight="false" hidden="false" ht="15" outlineLevel="0" r="389">
      <c r="A389" s="161" t="n">
        <v>106628</v>
      </c>
      <c r="B389" s="20" t="s">
        <v>1591</v>
      </c>
      <c r="C389" s="20" t="s">
        <v>1592</v>
      </c>
      <c r="D389" s="161" t="n">
        <v>3628</v>
      </c>
      <c r="E389" s="161" t="n">
        <v>3394</v>
      </c>
      <c r="F389" s="161" t="n">
        <v>7022</v>
      </c>
      <c r="G389" s="161" t="n">
        <v>1979</v>
      </c>
      <c r="H389" s="161" t="n">
        <v>2489</v>
      </c>
      <c r="I389" s="161" t="n">
        <v>3830</v>
      </c>
      <c r="J389" s="20"/>
      <c r="K389" s="20" t="s">
        <v>447</v>
      </c>
      <c r="L389" s="20" t="s">
        <v>0</v>
      </c>
    </row>
    <row collapsed="false" customFormat="false" customHeight="false" hidden="false" ht="15" outlineLevel="0" r="390">
      <c r="A390" s="161" t="n">
        <v>69761</v>
      </c>
      <c r="B390" s="20" t="s">
        <v>1593</v>
      </c>
      <c r="C390" s="20" t="s">
        <v>1594</v>
      </c>
      <c r="D390" s="161" t="n">
        <v>17974</v>
      </c>
      <c r="E390" s="161" t="n">
        <v>18575</v>
      </c>
      <c r="F390" s="161" t="n">
        <v>36549</v>
      </c>
      <c r="G390" s="161" t="n">
        <v>10735</v>
      </c>
      <c r="H390" s="161" t="n">
        <v>12047</v>
      </c>
      <c r="I390" s="161" t="n">
        <v>20526</v>
      </c>
      <c r="J390" s="20"/>
      <c r="K390" s="20" t="s">
        <v>447</v>
      </c>
      <c r="L390" s="20" t="s">
        <v>0</v>
      </c>
    </row>
    <row collapsed="false" customFormat="false" customHeight="false" hidden="false" ht="15" outlineLevel="0" r="391">
      <c r="A391" s="161" t="n">
        <v>69822</v>
      </c>
      <c r="B391" s="20" t="s">
        <v>888</v>
      </c>
      <c r="C391" s="20" t="s">
        <v>1595</v>
      </c>
      <c r="D391" s="161" t="n">
        <v>28439</v>
      </c>
      <c r="E391" s="161" t="n">
        <v>29239</v>
      </c>
      <c r="F391" s="161" t="n">
        <v>57678</v>
      </c>
      <c r="G391" s="161" t="n">
        <v>18345</v>
      </c>
      <c r="H391" s="161" t="n">
        <v>22766</v>
      </c>
      <c r="I391" s="161" t="n">
        <v>35302</v>
      </c>
      <c r="J391" s="20"/>
      <c r="K391" s="20" t="s">
        <v>447</v>
      </c>
      <c r="L391" s="20" t="s">
        <v>442</v>
      </c>
    </row>
    <row collapsed="false" customFormat="false" customHeight="false" hidden="false" ht="15" outlineLevel="0" r="392">
      <c r="A392" s="161" t="n">
        <v>69848</v>
      </c>
      <c r="B392" s="20" t="s">
        <v>897</v>
      </c>
      <c r="C392" s="20" t="s">
        <v>1596</v>
      </c>
      <c r="D392" s="161" t="n">
        <v>18010</v>
      </c>
      <c r="E392" s="161" t="n">
        <v>17313</v>
      </c>
      <c r="F392" s="161" t="n">
        <v>35323</v>
      </c>
      <c r="G392" s="161" t="n">
        <v>10549</v>
      </c>
      <c r="H392" s="161" t="n">
        <v>12239</v>
      </c>
      <c r="I392" s="161" t="n">
        <v>20330</v>
      </c>
      <c r="J392" s="20"/>
      <c r="K392" s="20" t="s">
        <v>447</v>
      </c>
      <c r="L392" s="20" t="s">
        <v>0</v>
      </c>
    </row>
    <row collapsed="false" customFormat="false" customHeight="false" hidden="false" ht="15" outlineLevel="0" r="393">
      <c r="A393" s="161" t="n">
        <v>56403</v>
      </c>
      <c r="B393" s="20" t="s">
        <v>1597</v>
      </c>
      <c r="C393" s="20" t="s">
        <v>1598</v>
      </c>
      <c r="D393" s="161" t="n">
        <v>65986</v>
      </c>
      <c r="E393" s="161" t="n">
        <v>67514</v>
      </c>
      <c r="F393" s="161" t="n">
        <v>133500</v>
      </c>
      <c r="G393" s="161" t="n">
        <v>41976</v>
      </c>
      <c r="H393" s="161" t="n">
        <v>50455</v>
      </c>
      <c r="I393" s="161" t="n">
        <v>80246</v>
      </c>
      <c r="J393" s="20"/>
      <c r="K393" s="20" t="s">
        <v>447</v>
      </c>
      <c r="L393" s="20" t="s">
        <v>0</v>
      </c>
    </row>
    <row collapsed="false" customFormat="false" customHeight="false" hidden="false" ht="15" outlineLevel="0" r="394">
      <c r="A394" s="161" t="n">
        <v>69929</v>
      </c>
      <c r="B394" s="20" t="s">
        <v>1599</v>
      </c>
      <c r="C394" s="20" t="s">
        <v>1600</v>
      </c>
      <c r="D394" s="161" t="n">
        <v>3552</v>
      </c>
      <c r="E394" s="161" t="n">
        <v>3517</v>
      </c>
      <c r="F394" s="161" t="n">
        <v>7069</v>
      </c>
      <c r="G394" s="161" t="n">
        <v>2254</v>
      </c>
      <c r="H394" s="161" t="n">
        <v>2758</v>
      </c>
      <c r="I394" s="161" t="n">
        <v>4358</v>
      </c>
      <c r="J394" s="20"/>
      <c r="K394" s="20" t="s">
        <v>447</v>
      </c>
      <c r="L394" s="20" t="s">
        <v>442</v>
      </c>
    </row>
    <row collapsed="false" customFormat="false" customHeight="false" hidden="false" ht="15" outlineLevel="0" r="395">
      <c r="A395" s="161" t="n">
        <v>106667</v>
      </c>
      <c r="B395" s="20" t="s">
        <v>1601</v>
      </c>
      <c r="C395" s="20" t="s">
        <v>1602</v>
      </c>
      <c r="D395" s="161" t="n">
        <v>2887</v>
      </c>
      <c r="E395" s="161" t="n">
        <v>2393</v>
      </c>
      <c r="F395" s="161" t="n">
        <v>5280</v>
      </c>
      <c r="G395" s="161" t="n">
        <v>1869</v>
      </c>
      <c r="H395" s="161" t="n">
        <v>2686</v>
      </c>
      <c r="I395" s="161" t="n">
        <v>3498</v>
      </c>
      <c r="J395" s="20"/>
      <c r="K395" s="20" t="s">
        <v>447</v>
      </c>
      <c r="L395" s="20" t="s">
        <v>0</v>
      </c>
    </row>
    <row collapsed="false" customFormat="false" customHeight="false" hidden="false" ht="15" outlineLevel="0" r="396">
      <c r="A396" s="161" t="n">
        <v>106647</v>
      </c>
      <c r="B396" s="20" t="s">
        <v>1197</v>
      </c>
      <c r="C396" s="20" t="s">
        <v>1603</v>
      </c>
      <c r="D396" s="161" t="n">
        <v>157860</v>
      </c>
      <c r="E396" s="161" t="n">
        <v>163061</v>
      </c>
      <c r="F396" s="161" t="n">
        <v>320921</v>
      </c>
      <c r="G396" s="161" t="n">
        <v>99433</v>
      </c>
      <c r="H396" s="161" t="n">
        <v>111393</v>
      </c>
      <c r="I396" s="161" t="n">
        <v>190292</v>
      </c>
      <c r="J396" s="20"/>
      <c r="K396" s="20" t="s">
        <v>447</v>
      </c>
      <c r="L396" s="20" t="s">
        <v>0</v>
      </c>
    </row>
    <row collapsed="false" customFormat="false" customHeight="false" hidden="false" ht="15" outlineLevel="0" r="397">
      <c r="A397" s="161" t="n">
        <v>69916</v>
      </c>
      <c r="B397" s="20" t="s">
        <v>1604</v>
      </c>
      <c r="C397" s="20" t="s">
        <v>1605</v>
      </c>
      <c r="D397" s="161" t="n">
        <v>1862</v>
      </c>
      <c r="E397" s="161" t="n">
        <v>1613</v>
      </c>
      <c r="F397" s="161" t="n">
        <v>3475</v>
      </c>
      <c r="G397" s="161" t="n">
        <v>1123</v>
      </c>
      <c r="H397" s="161" t="n">
        <v>1417</v>
      </c>
      <c r="I397" s="161" t="n">
        <v>1958</v>
      </c>
      <c r="J397" s="20"/>
      <c r="K397" s="20" t="s">
        <v>447</v>
      </c>
      <c r="L397" s="20" t="s">
        <v>0</v>
      </c>
    </row>
    <row collapsed="false" customFormat="false" customHeight="false" hidden="false" ht="15" outlineLevel="0" r="398">
      <c r="A398" s="161" t="n">
        <v>69947</v>
      </c>
      <c r="B398" s="20" t="s">
        <v>1606</v>
      </c>
      <c r="C398" s="20" t="s">
        <v>1607</v>
      </c>
      <c r="D398" s="161" t="n">
        <v>1005</v>
      </c>
      <c r="E398" s="161" t="n">
        <v>731</v>
      </c>
      <c r="F398" s="161" t="n">
        <v>1736</v>
      </c>
      <c r="G398" s="161" t="n">
        <v>637</v>
      </c>
      <c r="H398" s="161" t="n">
        <v>747</v>
      </c>
      <c r="I398" s="161" t="n">
        <v>910</v>
      </c>
      <c r="J398" s="20"/>
      <c r="K398" s="20" t="s">
        <v>447</v>
      </c>
      <c r="L398" s="20" t="s">
        <v>0</v>
      </c>
    </row>
    <row collapsed="false" customFormat="false" customHeight="false" hidden="false" ht="15" outlineLevel="0" r="399">
      <c r="A399" s="161" t="n">
        <v>69867</v>
      </c>
      <c r="B399" s="20" t="s">
        <v>1608</v>
      </c>
      <c r="C399" s="20" t="s">
        <v>1609</v>
      </c>
      <c r="D399" s="161" t="n">
        <v>6943</v>
      </c>
      <c r="E399" s="161" t="n">
        <v>7164</v>
      </c>
      <c r="F399" s="161" t="n">
        <v>14107</v>
      </c>
      <c r="G399" s="161" t="n">
        <v>4687</v>
      </c>
      <c r="H399" s="161" t="n">
        <v>5774</v>
      </c>
      <c r="I399" s="161" t="n">
        <v>9174</v>
      </c>
      <c r="J399" s="20"/>
      <c r="K399" s="20" t="s">
        <v>447</v>
      </c>
      <c r="L399" s="20" t="s">
        <v>442</v>
      </c>
    </row>
    <row collapsed="false" customFormat="false" customHeight="false" hidden="false" ht="15" outlineLevel="0" r="400">
      <c r="A400" s="161" t="n">
        <v>106640</v>
      </c>
      <c r="B400" s="20" t="s">
        <v>1610</v>
      </c>
      <c r="C400" s="20" t="s">
        <v>1611</v>
      </c>
      <c r="D400" s="161" t="n">
        <v>3769</v>
      </c>
      <c r="E400" s="161" t="n">
        <v>3659</v>
      </c>
      <c r="F400" s="161" t="n">
        <v>7428</v>
      </c>
      <c r="G400" s="161" t="n">
        <v>2360</v>
      </c>
      <c r="H400" s="161" t="n">
        <v>2971</v>
      </c>
      <c r="I400" s="161" t="n">
        <v>4484</v>
      </c>
      <c r="J400" s="20"/>
      <c r="K400" s="20" t="s">
        <v>447</v>
      </c>
      <c r="L400" s="20" t="s">
        <v>0</v>
      </c>
    </row>
    <row collapsed="false" customFormat="false" customHeight="false" hidden="false" ht="15" outlineLevel="0" r="401">
      <c r="A401" s="161" t="n">
        <v>48806</v>
      </c>
      <c r="B401" s="20" t="s">
        <v>1418</v>
      </c>
      <c r="C401" s="20" t="s">
        <v>1612</v>
      </c>
      <c r="D401" s="161" t="n">
        <v>14815</v>
      </c>
      <c r="E401" s="161" t="n">
        <v>14469</v>
      </c>
      <c r="F401" s="161" t="n">
        <v>29284</v>
      </c>
      <c r="G401" s="161" t="n">
        <v>9230</v>
      </c>
      <c r="H401" s="161" t="n">
        <v>15346</v>
      </c>
      <c r="I401" s="161" t="n">
        <v>17674</v>
      </c>
      <c r="J401" s="20"/>
      <c r="K401" s="20" t="s">
        <v>447</v>
      </c>
      <c r="L401" s="20" t="s">
        <v>1941</v>
      </c>
    </row>
    <row collapsed="false" customFormat="false" customHeight="false" hidden="false" ht="15" outlineLevel="0" r="402">
      <c r="A402" s="161" t="n">
        <v>106674</v>
      </c>
      <c r="B402" s="20" t="s">
        <v>1613</v>
      </c>
      <c r="C402" s="20" t="s">
        <v>1614</v>
      </c>
      <c r="D402" s="161" t="n">
        <v>3586</v>
      </c>
      <c r="E402" s="161" t="n">
        <v>3515</v>
      </c>
      <c r="F402" s="161" t="n">
        <v>7101</v>
      </c>
      <c r="G402" s="161" t="n">
        <v>2053</v>
      </c>
      <c r="H402" s="161" t="n">
        <v>2549</v>
      </c>
      <c r="I402" s="161" t="n">
        <v>3946</v>
      </c>
      <c r="J402" s="20"/>
      <c r="K402" s="20" t="s">
        <v>447</v>
      </c>
      <c r="L402" s="20" t="s">
        <v>0</v>
      </c>
    </row>
    <row collapsed="false" customFormat="false" customHeight="false" hidden="false" ht="15" outlineLevel="0" r="403">
      <c r="A403" s="161" t="n">
        <v>69780</v>
      </c>
      <c r="B403" s="20" t="s">
        <v>1148</v>
      </c>
      <c r="C403" s="20" t="s">
        <v>1615</v>
      </c>
      <c r="D403" s="161" t="n">
        <v>8060</v>
      </c>
      <c r="E403" s="161" t="n">
        <v>7683</v>
      </c>
      <c r="F403" s="161" t="n">
        <v>15743</v>
      </c>
      <c r="G403" s="161" t="n">
        <v>4673</v>
      </c>
      <c r="H403" s="161" t="n">
        <v>5508</v>
      </c>
      <c r="I403" s="161" t="n">
        <v>9022</v>
      </c>
      <c r="J403" s="20"/>
      <c r="K403" s="20" t="s">
        <v>447</v>
      </c>
      <c r="L403" s="20" t="s">
        <v>0</v>
      </c>
    </row>
    <row collapsed="false" customFormat="false" customHeight="false" hidden="false" ht="15" outlineLevel="0" r="404">
      <c r="A404" s="161" t="n">
        <v>69845</v>
      </c>
      <c r="B404" s="20" t="s">
        <v>1616</v>
      </c>
      <c r="C404" s="20" t="s">
        <v>1617</v>
      </c>
      <c r="D404" s="161" t="n">
        <v>29400</v>
      </c>
      <c r="E404" s="161" t="n">
        <v>28011</v>
      </c>
      <c r="F404" s="161" t="n">
        <v>57411</v>
      </c>
      <c r="G404" s="161" t="n">
        <v>13688</v>
      </c>
      <c r="H404" s="161" t="n">
        <v>14847</v>
      </c>
      <c r="I404" s="161" t="n">
        <v>24978</v>
      </c>
      <c r="J404" s="20"/>
      <c r="K404" s="20" t="s">
        <v>45</v>
      </c>
      <c r="L404" s="20" t="s">
        <v>45</v>
      </c>
    </row>
    <row collapsed="false" customFormat="false" customHeight="false" hidden="false" ht="15" outlineLevel="0" r="405">
      <c r="A405" s="161" t="n">
        <v>69816</v>
      </c>
      <c r="B405" s="20" t="s">
        <v>1618</v>
      </c>
      <c r="C405" s="20" t="s">
        <v>1619</v>
      </c>
      <c r="D405" s="161" t="n">
        <v>3719</v>
      </c>
      <c r="E405" s="161" t="n">
        <v>3596</v>
      </c>
      <c r="F405" s="161" t="n">
        <v>7315</v>
      </c>
      <c r="G405" s="161" t="n">
        <v>1811</v>
      </c>
      <c r="H405" s="161" t="n">
        <v>2422</v>
      </c>
      <c r="I405" s="161" t="n">
        <v>3408</v>
      </c>
      <c r="J405" s="20"/>
      <c r="K405" s="20" t="s">
        <v>45</v>
      </c>
      <c r="L405" s="20" t="s">
        <v>45</v>
      </c>
    </row>
    <row collapsed="false" customFormat="false" customHeight="false" hidden="false" ht="15" outlineLevel="0" r="406">
      <c r="A406" s="161" t="n">
        <v>48793</v>
      </c>
      <c r="B406" s="20" t="s">
        <v>1620</v>
      </c>
      <c r="C406" s="20" t="s">
        <v>1621</v>
      </c>
      <c r="D406" s="161" t="n">
        <v>7388</v>
      </c>
      <c r="E406" s="161" t="n">
        <v>7462</v>
      </c>
      <c r="F406" s="161" t="n">
        <v>14850</v>
      </c>
      <c r="G406" s="161" t="n">
        <v>3555</v>
      </c>
      <c r="H406" s="161" t="n">
        <v>3553</v>
      </c>
      <c r="I406" s="161" t="n">
        <v>5784</v>
      </c>
      <c r="J406" s="20"/>
      <c r="K406" s="20" t="s">
        <v>45</v>
      </c>
      <c r="L406" s="20" t="s">
        <v>45</v>
      </c>
    </row>
    <row collapsed="false" customFormat="false" customHeight="false" hidden="false" ht="15" outlineLevel="0" r="407">
      <c r="A407" s="161" t="n">
        <v>56197</v>
      </c>
      <c r="B407" s="20" t="s">
        <v>1170</v>
      </c>
      <c r="C407" s="20" t="s">
        <v>1622</v>
      </c>
      <c r="D407" s="161" t="n">
        <v>256830</v>
      </c>
      <c r="E407" s="161" t="n">
        <v>279283</v>
      </c>
      <c r="F407" s="161" t="n">
        <v>536113</v>
      </c>
      <c r="G407" s="161" t="n">
        <v>137000</v>
      </c>
      <c r="H407" s="161" t="n">
        <v>136697</v>
      </c>
      <c r="I407" s="161" t="n">
        <v>239206</v>
      </c>
      <c r="J407" s="20"/>
      <c r="K407" s="20" t="s">
        <v>45</v>
      </c>
      <c r="L407" s="20" t="s">
        <v>45</v>
      </c>
    </row>
    <row collapsed="false" customFormat="false" customHeight="false" hidden="false" ht="15" outlineLevel="0" r="408">
      <c r="A408" s="161" t="n">
        <v>69854</v>
      </c>
      <c r="B408" s="20" t="s">
        <v>1623</v>
      </c>
      <c r="C408" s="20" t="s">
        <v>1624</v>
      </c>
      <c r="D408" s="161" t="n">
        <v>17991</v>
      </c>
      <c r="E408" s="161" t="n">
        <v>17798</v>
      </c>
      <c r="F408" s="161" t="n">
        <v>35789</v>
      </c>
      <c r="G408" s="161" t="n">
        <v>8505</v>
      </c>
      <c r="H408" s="161" t="n">
        <v>9242</v>
      </c>
      <c r="I408" s="161" t="n">
        <v>15098</v>
      </c>
      <c r="J408" s="20"/>
      <c r="K408" s="20" t="s">
        <v>45</v>
      </c>
      <c r="L408" s="20" t="s">
        <v>45</v>
      </c>
    </row>
    <row collapsed="false" customFormat="false" customHeight="false" hidden="false" ht="15" outlineLevel="0" r="409">
      <c r="A409" s="161" t="n">
        <v>91179</v>
      </c>
      <c r="B409" s="20" t="s">
        <v>1625</v>
      </c>
      <c r="C409" s="20" t="s">
        <v>1626</v>
      </c>
      <c r="D409" s="161" t="n">
        <v>10366</v>
      </c>
      <c r="E409" s="161" t="n">
        <v>10344</v>
      </c>
      <c r="F409" s="161" t="n">
        <v>20710</v>
      </c>
      <c r="G409" s="161" t="n">
        <v>4949</v>
      </c>
      <c r="H409" s="161" t="n">
        <v>4993</v>
      </c>
      <c r="I409" s="161" t="n">
        <v>8110</v>
      </c>
      <c r="J409" s="20"/>
      <c r="K409" s="20" t="s">
        <v>45</v>
      </c>
      <c r="L409" s="20" t="s">
        <v>45</v>
      </c>
    </row>
    <row collapsed="false" customFormat="false" customHeight="false" hidden="false" ht="15" outlineLevel="0" r="410">
      <c r="A410" s="161" t="n">
        <v>47005</v>
      </c>
      <c r="B410" s="20" t="s">
        <v>1298</v>
      </c>
      <c r="C410" s="20" t="s">
        <v>1627</v>
      </c>
      <c r="D410" s="161" t="n">
        <v>23521</v>
      </c>
      <c r="E410" s="161" t="n">
        <v>23705</v>
      </c>
      <c r="F410" s="161" t="n">
        <v>47226</v>
      </c>
      <c r="G410" s="161" t="n">
        <v>11562</v>
      </c>
      <c r="H410" s="161" t="n">
        <v>12222</v>
      </c>
      <c r="I410" s="161" t="n">
        <v>21080</v>
      </c>
      <c r="J410" s="20"/>
      <c r="K410" s="20" t="s">
        <v>45</v>
      </c>
      <c r="L410" s="20" t="s">
        <v>45</v>
      </c>
    </row>
    <row collapsed="false" customFormat="false" customHeight="false" hidden="false" ht="15" outlineLevel="0" r="411">
      <c r="A411" s="161" t="n">
        <v>69776</v>
      </c>
      <c r="B411" s="20" t="s">
        <v>1628</v>
      </c>
      <c r="C411" s="20" t="s">
        <v>1629</v>
      </c>
      <c r="D411" s="161" t="n">
        <v>78338</v>
      </c>
      <c r="E411" s="161" t="n">
        <v>78572</v>
      </c>
      <c r="F411" s="161" t="n">
        <v>156910</v>
      </c>
      <c r="G411" s="161" t="n">
        <v>37915</v>
      </c>
      <c r="H411" s="161" t="n">
        <v>39928</v>
      </c>
      <c r="I411" s="161" t="n">
        <v>69422</v>
      </c>
      <c r="J411" s="20"/>
      <c r="K411" s="20" t="s">
        <v>45</v>
      </c>
      <c r="L411" s="20" t="s">
        <v>45</v>
      </c>
    </row>
    <row collapsed="false" customFormat="false" customHeight="false" hidden="false" ht="15" outlineLevel="0" r="412">
      <c r="A412" s="161" t="n">
        <v>69777</v>
      </c>
      <c r="B412" s="20" t="s">
        <v>1630</v>
      </c>
      <c r="C412" s="20" t="s">
        <v>1631</v>
      </c>
      <c r="D412" s="161" t="n">
        <v>1638</v>
      </c>
      <c r="E412" s="161" t="n">
        <v>1549</v>
      </c>
      <c r="F412" s="161" t="n">
        <v>3187</v>
      </c>
      <c r="G412" s="161" t="n">
        <v>906</v>
      </c>
      <c r="H412" s="161" t="n">
        <v>1191</v>
      </c>
      <c r="I412" s="161" t="n">
        <v>1698</v>
      </c>
      <c r="J412" s="20"/>
      <c r="K412" s="20" t="s">
        <v>45</v>
      </c>
      <c r="L412" s="20" t="s">
        <v>45</v>
      </c>
    </row>
    <row collapsed="false" customFormat="false" customHeight="false" hidden="false" ht="15" outlineLevel="0" r="413">
      <c r="A413" s="161" t="n">
        <v>19078</v>
      </c>
      <c r="B413" s="20" t="s">
        <v>1632</v>
      </c>
      <c r="C413" s="20" t="s">
        <v>1633</v>
      </c>
      <c r="D413" s="161" t="n">
        <v>2905</v>
      </c>
      <c r="E413" s="161" t="n">
        <v>3082</v>
      </c>
      <c r="F413" s="161" t="n">
        <v>5987</v>
      </c>
      <c r="G413" s="161" t="n">
        <v>1504</v>
      </c>
      <c r="H413" s="161" t="n">
        <v>2550</v>
      </c>
      <c r="I413" s="161" t="n">
        <v>2732</v>
      </c>
      <c r="J413" s="20"/>
      <c r="K413" s="20" t="s">
        <v>45</v>
      </c>
      <c r="L413" s="20" t="s">
        <v>45</v>
      </c>
    </row>
    <row collapsed="false" customFormat="false" customHeight="false" hidden="false" ht="15" outlineLevel="0" r="414">
      <c r="A414" s="161" t="n">
        <v>19082</v>
      </c>
      <c r="B414" s="20" t="s">
        <v>1634</v>
      </c>
      <c r="C414" s="20" t="s">
        <v>1635</v>
      </c>
      <c r="D414" s="161" t="n">
        <v>3957</v>
      </c>
      <c r="E414" s="161" t="n">
        <v>3806</v>
      </c>
      <c r="F414" s="161" t="n">
        <v>7763</v>
      </c>
      <c r="G414" s="161" t="n">
        <v>2088</v>
      </c>
      <c r="H414" s="161" t="n">
        <v>2578</v>
      </c>
      <c r="I414" s="161" t="n">
        <v>3692</v>
      </c>
      <c r="J414" s="20"/>
      <c r="K414" s="20" t="s">
        <v>45</v>
      </c>
      <c r="L414" s="20" t="s">
        <v>45</v>
      </c>
    </row>
    <row collapsed="false" customFormat="false" customHeight="false" hidden="false" ht="15" outlineLevel="0" r="415">
      <c r="A415" s="161" t="n">
        <v>69907</v>
      </c>
      <c r="B415" s="20" t="s">
        <v>1636</v>
      </c>
      <c r="C415" s="20" t="s">
        <v>1637</v>
      </c>
      <c r="D415" s="161" t="n">
        <v>2939</v>
      </c>
      <c r="E415" s="161" t="n">
        <v>2765</v>
      </c>
      <c r="F415" s="161" t="n">
        <v>5704</v>
      </c>
      <c r="G415" s="161" t="n">
        <v>1469</v>
      </c>
      <c r="H415" s="161" t="n">
        <v>1751</v>
      </c>
      <c r="I415" s="161" t="n">
        <v>2732</v>
      </c>
      <c r="J415" s="20"/>
      <c r="K415" s="20" t="s">
        <v>45</v>
      </c>
      <c r="L415" s="20" t="s">
        <v>45</v>
      </c>
    </row>
    <row collapsed="false" customFormat="false" customHeight="false" hidden="false" ht="15" outlineLevel="0" r="416">
      <c r="A416" s="161" t="n">
        <v>69962</v>
      </c>
      <c r="B416" s="20" t="s">
        <v>1638</v>
      </c>
      <c r="C416" s="20" t="s">
        <v>1639</v>
      </c>
      <c r="D416" s="161" t="n">
        <v>848</v>
      </c>
      <c r="E416" s="161" t="n">
        <v>890</v>
      </c>
      <c r="F416" s="161" t="n">
        <v>1738</v>
      </c>
      <c r="G416" s="161" t="n">
        <v>423</v>
      </c>
      <c r="H416" s="161" t="n">
        <v>621</v>
      </c>
      <c r="I416" s="161" t="n">
        <v>730</v>
      </c>
      <c r="J416" s="20"/>
      <c r="K416" s="20" t="s">
        <v>45</v>
      </c>
      <c r="L416" s="20" t="s">
        <v>45</v>
      </c>
    </row>
    <row collapsed="false" customFormat="false" customHeight="false" hidden="false" ht="15" outlineLevel="0" r="417">
      <c r="A417" s="161" t="n">
        <v>69787</v>
      </c>
      <c r="B417" s="20" t="s">
        <v>1640</v>
      </c>
      <c r="C417" s="20" t="s">
        <v>1641</v>
      </c>
      <c r="D417" s="161" t="n">
        <v>3728</v>
      </c>
      <c r="E417" s="161" t="n">
        <v>3707</v>
      </c>
      <c r="F417" s="161" t="n">
        <v>7435</v>
      </c>
      <c r="G417" s="161" t="n">
        <v>1869</v>
      </c>
      <c r="H417" s="161" t="n">
        <v>2155</v>
      </c>
      <c r="I417" s="161" t="n">
        <v>2930</v>
      </c>
      <c r="J417" s="20"/>
      <c r="K417" s="20" t="s">
        <v>45</v>
      </c>
      <c r="L417" s="20" t="s">
        <v>45</v>
      </c>
    </row>
    <row collapsed="false" customFormat="false" customHeight="false" hidden="false" ht="15" outlineLevel="0" r="418">
      <c r="A418" s="161" t="n">
        <v>25314</v>
      </c>
      <c r="B418" s="20" t="s">
        <v>1642</v>
      </c>
      <c r="C418" s="20" t="s">
        <v>1643</v>
      </c>
      <c r="D418" s="161" t="n">
        <v>3127</v>
      </c>
      <c r="E418" s="161" t="n">
        <v>2923</v>
      </c>
      <c r="F418" s="161" t="n">
        <v>6050</v>
      </c>
      <c r="G418" s="161" t="n">
        <v>1250</v>
      </c>
      <c r="H418" s="161" t="n">
        <v>1796</v>
      </c>
      <c r="I418" s="161" t="n">
        <v>2220</v>
      </c>
      <c r="J418" s="20"/>
      <c r="K418" s="20" t="s">
        <v>45</v>
      </c>
      <c r="L418" s="20" t="s">
        <v>45</v>
      </c>
    </row>
    <row collapsed="false" customFormat="false" customHeight="false" hidden="false" ht="15" outlineLevel="0" r="419">
      <c r="A419" s="161" t="n">
        <v>69864</v>
      </c>
      <c r="B419" s="20" t="s">
        <v>1644</v>
      </c>
      <c r="C419" s="20" t="s">
        <v>1645</v>
      </c>
      <c r="D419" s="161" t="n">
        <v>20079</v>
      </c>
      <c r="E419" s="161" t="n">
        <v>20272</v>
      </c>
      <c r="F419" s="161" t="n">
        <v>40351</v>
      </c>
      <c r="G419" s="161" t="n">
        <v>10128</v>
      </c>
      <c r="H419" s="161" t="n">
        <v>10983</v>
      </c>
      <c r="I419" s="161" t="n">
        <v>18624</v>
      </c>
      <c r="J419" s="20"/>
      <c r="K419" s="20" t="s">
        <v>45</v>
      </c>
      <c r="L419" s="20" t="s">
        <v>45</v>
      </c>
    </row>
    <row collapsed="false" customFormat="false" customHeight="false" hidden="false" ht="15" outlineLevel="0" r="420">
      <c r="A420" s="161" t="n">
        <v>106645</v>
      </c>
      <c r="B420" s="20" t="s">
        <v>1646</v>
      </c>
      <c r="C420" s="20" t="s">
        <v>1647</v>
      </c>
      <c r="D420" s="161" t="n">
        <v>2785</v>
      </c>
      <c r="E420" s="161" t="n">
        <v>2867</v>
      </c>
      <c r="F420" s="161" t="n">
        <v>5652</v>
      </c>
      <c r="G420" s="161" t="n">
        <v>1191</v>
      </c>
      <c r="H420" s="161" t="n">
        <v>1551</v>
      </c>
      <c r="I420" s="161" t="n">
        <v>2210</v>
      </c>
      <c r="J420" s="20"/>
      <c r="K420" s="20" t="s">
        <v>45</v>
      </c>
      <c r="L420" s="20" t="s">
        <v>45</v>
      </c>
    </row>
    <row collapsed="false" customFormat="false" customHeight="false" hidden="false" ht="15" outlineLevel="0" r="421">
      <c r="A421" s="161" t="n">
        <v>69823</v>
      </c>
      <c r="B421" s="20" t="s">
        <v>1648</v>
      </c>
      <c r="C421" s="20" t="s">
        <v>1649</v>
      </c>
      <c r="D421" s="161" t="n">
        <v>69698</v>
      </c>
      <c r="E421" s="161" t="n">
        <v>69140</v>
      </c>
      <c r="F421" s="161" t="n">
        <v>138838</v>
      </c>
      <c r="G421" s="161" t="n">
        <v>31859</v>
      </c>
      <c r="H421" s="161" t="n">
        <v>33365</v>
      </c>
      <c r="I421" s="161" t="n">
        <v>58200</v>
      </c>
      <c r="J421" s="20"/>
      <c r="K421" s="20" t="s">
        <v>45</v>
      </c>
      <c r="L421" s="20" t="s">
        <v>45</v>
      </c>
    </row>
    <row collapsed="false" customFormat="false" customHeight="false" hidden="false" ht="15" outlineLevel="0" r="422">
      <c r="A422" s="161" t="n">
        <v>69806</v>
      </c>
      <c r="B422" s="20" t="s">
        <v>1096</v>
      </c>
      <c r="C422" s="20" t="s">
        <v>1650</v>
      </c>
      <c r="D422" s="161" t="n">
        <v>15779</v>
      </c>
      <c r="E422" s="161" t="n">
        <v>14578</v>
      </c>
      <c r="F422" s="161" t="n">
        <v>30357</v>
      </c>
      <c r="G422" s="161" t="n">
        <v>7154</v>
      </c>
      <c r="H422" s="161" t="n">
        <v>7901</v>
      </c>
      <c r="I422" s="161" t="n">
        <v>13318</v>
      </c>
      <c r="J422" s="20"/>
      <c r="K422" s="20" t="s">
        <v>45</v>
      </c>
      <c r="L422" s="20" t="s">
        <v>45</v>
      </c>
    </row>
    <row collapsed="false" customFormat="false" customHeight="false" hidden="false" ht="15" outlineLevel="0" r="423">
      <c r="A423" s="161" t="n">
        <v>104988</v>
      </c>
      <c r="B423" s="20" t="s">
        <v>1651</v>
      </c>
      <c r="C423" s="20" t="s">
        <v>1652</v>
      </c>
      <c r="D423" s="161" t="n">
        <v>14286</v>
      </c>
      <c r="E423" s="161" t="n">
        <v>14707</v>
      </c>
      <c r="F423" s="161" t="n">
        <v>28993</v>
      </c>
      <c r="G423" s="161" t="n">
        <v>7803</v>
      </c>
      <c r="H423" s="161" t="n">
        <v>8407</v>
      </c>
      <c r="I423" s="161" t="n">
        <v>14058</v>
      </c>
      <c r="J423" s="20"/>
      <c r="K423" s="20" t="s">
        <v>45</v>
      </c>
      <c r="L423" s="20" t="s">
        <v>45</v>
      </c>
    </row>
    <row collapsed="false" customFormat="false" customHeight="false" hidden="false" ht="15" outlineLevel="0" r="424">
      <c r="A424" s="161" t="n">
        <v>69773</v>
      </c>
      <c r="B424" s="20" t="s">
        <v>1653</v>
      </c>
      <c r="C424" s="20" t="s">
        <v>1654</v>
      </c>
      <c r="D424" s="161" t="n">
        <v>19253</v>
      </c>
      <c r="E424" s="161" t="n">
        <v>19449</v>
      </c>
      <c r="F424" s="161" t="n">
        <v>38702</v>
      </c>
      <c r="G424" s="161" t="n">
        <v>8968</v>
      </c>
      <c r="H424" s="161" t="n">
        <v>10398</v>
      </c>
      <c r="I424" s="161" t="n">
        <v>16234</v>
      </c>
      <c r="J424" s="20"/>
      <c r="K424" s="20" t="s">
        <v>45</v>
      </c>
      <c r="L424" s="20" t="s">
        <v>45</v>
      </c>
    </row>
    <row collapsed="false" customFormat="false" customHeight="false" hidden="false" ht="15" outlineLevel="0" r="425">
      <c r="A425" s="161" t="n">
        <v>69839</v>
      </c>
      <c r="B425" s="20" t="s">
        <v>1527</v>
      </c>
      <c r="C425" s="20" t="s">
        <v>1655</v>
      </c>
      <c r="D425" s="161" t="n">
        <v>3538</v>
      </c>
      <c r="E425" s="161" t="n">
        <v>3478</v>
      </c>
      <c r="F425" s="161" t="n">
        <v>7016</v>
      </c>
      <c r="G425" s="161" t="n">
        <v>1652</v>
      </c>
      <c r="H425" s="161" t="n">
        <v>2108</v>
      </c>
      <c r="I425" s="161" t="n">
        <v>2830</v>
      </c>
      <c r="J425" s="20"/>
      <c r="K425" s="20" t="s">
        <v>45</v>
      </c>
      <c r="L425" s="20" t="s">
        <v>45</v>
      </c>
    </row>
    <row collapsed="false" customFormat="false" customHeight="false" hidden="false" ht="15" outlineLevel="0" r="426">
      <c r="A426" s="161" t="n">
        <v>106636</v>
      </c>
      <c r="B426" s="20" t="s">
        <v>1656</v>
      </c>
      <c r="C426" s="20" t="s">
        <v>1657</v>
      </c>
      <c r="D426" s="161" t="n">
        <v>5040</v>
      </c>
      <c r="E426" s="161" t="n">
        <v>5304</v>
      </c>
      <c r="F426" s="161" t="n">
        <v>10344</v>
      </c>
      <c r="G426" s="161" t="n">
        <v>2545</v>
      </c>
      <c r="H426" s="161" t="n">
        <v>3927</v>
      </c>
      <c r="I426" s="161" t="n">
        <v>4856</v>
      </c>
      <c r="J426" s="20"/>
      <c r="K426" s="20" t="s">
        <v>45</v>
      </c>
      <c r="L426" s="20" t="s">
        <v>45</v>
      </c>
    </row>
    <row collapsed="false" customFormat="false" customHeight="false" hidden="false" ht="15" outlineLevel="0" r="427">
      <c r="A427" s="161" t="n">
        <v>69903</v>
      </c>
      <c r="B427" s="20" t="s">
        <v>1658</v>
      </c>
      <c r="C427" s="20" t="s">
        <v>1659</v>
      </c>
      <c r="D427" s="161" t="n">
        <v>11821</v>
      </c>
      <c r="E427" s="161" t="n">
        <v>12067</v>
      </c>
      <c r="F427" s="161" t="n">
        <v>23888</v>
      </c>
      <c r="G427" s="161" t="n">
        <v>5863</v>
      </c>
      <c r="H427" s="161" t="n">
        <v>6207</v>
      </c>
      <c r="I427" s="161" t="n">
        <v>10796</v>
      </c>
      <c r="J427" s="20"/>
      <c r="K427" s="20" t="s">
        <v>448</v>
      </c>
      <c r="L427" s="20" t="s">
        <v>448</v>
      </c>
    </row>
    <row collapsed="false" customFormat="false" customHeight="false" hidden="false" ht="15" outlineLevel="0" r="428">
      <c r="A428" s="161" t="n">
        <v>69964</v>
      </c>
      <c r="B428" s="20" t="s">
        <v>1660</v>
      </c>
      <c r="C428" s="20" t="s">
        <v>1661</v>
      </c>
      <c r="D428" s="161" t="n">
        <v>4075</v>
      </c>
      <c r="E428" s="161" t="n">
        <v>4050</v>
      </c>
      <c r="F428" s="161" t="n">
        <v>8125</v>
      </c>
      <c r="G428" s="161" t="n">
        <v>2015</v>
      </c>
      <c r="H428" s="161" t="n">
        <v>2226</v>
      </c>
      <c r="I428" s="161" t="n">
        <v>3756</v>
      </c>
      <c r="J428" s="20"/>
      <c r="K428" s="20" t="s">
        <v>448</v>
      </c>
      <c r="L428" s="20" t="s">
        <v>448</v>
      </c>
    </row>
    <row collapsed="false" customFormat="false" customHeight="false" hidden="false" ht="15" outlineLevel="0" r="429">
      <c r="A429" s="161" t="n">
        <v>91191</v>
      </c>
      <c r="B429" s="20" t="s">
        <v>1662</v>
      </c>
      <c r="C429" s="20" t="s">
        <v>1663</v>
      </c>
      <c r="D429" s="161" t="n">
        <v>4562</v>
      </c>
      <c r="E429" s="161" t="n">
        <v>4026</v>
      </c>
      <c r="F429" s="161" t="n">
        <v>8588</v>
      </c>
      <c r="G429" s="161" t="n">
        <v>2117</v>
      </c>
      <c r="H429" s="161" t="n">
        <v>2915</v>
      </c>
      <c r="I429" s="161" t="n">
        <v>4032</v>
      </c>
      <c r="J429" s="20"/>
      <c r="K429" s="20" t="s">
        <v>448</v>
      </c>
      <c r="L429" s="20" t="s">
        <v>448</v>
      </c>
    </row>
    <row collapsed="false" customFormat="false" customHeight="false" hidden="false" ht="15" outlineLevel="0" r="430">
      <c r="A430" s="161" t="n">
        <v>69830</v>
      </c>
      <c r="B430" s="20" t="s">
        <v>1170</v>
      </c>
      <c r="C430" s="20" t="s">
        <v>1664</v>
      </c>
      <c r="D430" s="161" t="n">
        <v>50397</v>
      </c>
      <c r="E430" s="161" t="n">
        <v>58726</v>
      </c>
      <c r="F430" s="161" t="n">
        <v>109123</v>
      </c>
      <c r="G430" s="161" t="n">
        <v>34049</v>
      </c>
      <c r="H430" s="161" t="n">
        <v>39218</v>
      </c>
      <c r="I430" s="161" t="n">
        <v>63654</v>
      </c>
      <c r="J430" s="20"/>
      <c r="K430" s="20" t="s">
        <v>448</v>
      </c>
      <c r="L430" s="20" t="s">
        <v>448</v>
      </c>
    </row>
    <row collapsed="false" customFormat="false" customHeight="false" hidden="false" ht="15" outlineLevel="0" r="431">
      <c r="A431" s="161" t="n">
        <v>91178</v>
      </c>
      <c r="B431" s="20" t="s">
        <v>1665</v>
      </c>
      <c r="C431" s="20" t="s">
        <v>1666</v>
      </c>
      <c r="D431" s="161" t="n">
        <v>18854</v>
      </c>
      <c r="E431" s="161" t="n">
        <v>19489</v>
      </c>
      <c r="F431" s="161" t="n">
        <v>38343</v>
      </c>
      <c r="G431" s="161" t="n">
        <v>9452</v>
      </c>
      <c r="H431" s="161" t="n">
        <v>9682</v>
      </c>
      <c r="I431" s="161" t="n">
        <v>17704</v>
      </c>
      <c r="J431" s="20"/>
      <c r="K431" s="20" t="s">
        <v>448</v>
      </c>
      <c r="L431" s="20" t="s">
        <v>448</v>
      </c>
    </row>
    <row collapsed="false" customFormat="false" customHeight="false" hidden="false" ht="15" outlineLevel="0" r="432">
      <c r="A432" s="161" t="n">
        <v>48752</v>
      </c>
      <c r="B432" s="20" t="s">
        <v>1667</v>
      </c>
      <c r="C432" s="20" t="s">
        <v>1668</v>
      </c>
      <c r="D432" s="161" t="n">
        <v>43079</v>
      </c>
      <c r="E432" s="161" t="n">
        <v>44179</v>
      </c>
      <c r="F432" s="161" t="n">
        <v>87258</v>
      </c>
      <c r="G432" s="161" t="n">
        <v>20846</v>
      </c>
      <c r="H432" s="161" t="n">
        <v>20160</v>
      </c>
      <c r="I432" s="161" t="n">
        <v>37238</v>
      </c>
      <c r="J432" s="20"/>
      <c r="K432" s="20" t="s">
        <v>448</v>
      </c>
      <c r="L432" s="20" t="s">
        <v>448</v>
      </c>
    </row>
    <row collapsed="false" customFormat="false" customHeight="false" hidden="false" ht="15" outlineLevel="0" r="433">
      <c r="A433" s="161" t="n">
        <v>56308</v>
      </c>
      <c r="B433" s="20" t="s">
        <v>1669</v>
      </c>
      <c r="C433" s="20" t="s">
        <v>1670</v>
      </c>
      <c r="D433" s="161" t="n">
        <v>5731</v>
      </c>
      <c r="E433" s="161" t="n">
        <v>3368</v>
      </c>
      <c r="F433" s="161" t="n">
        <v>9099</v>
      </c>
      <c r="G433" s="161" t="n">
        <v>1753</v>
      </c>
      <c r="H433" s="161" t="n">
        <v>2640</v>
      </c>
      <c r="I433" s="161" t="n">
        <v>3360</v>
      </c>
      <c r="J433" s="20"/>
      <c r="K433" s="20" t="s">
        <v>448</v>
      </c>
      <c r="L433" s="20" t="s">
        <v>448</v>
      </c>
    </row>
    <row collapsed="false" customFormat="false" customHeight="false" hidden="false" ht="15" outlineLevel="0" r="434">
      <c r="A434" s="161" t="n">
        <v>74976</v>
      </c>
      <c r="B434" s="20" t="s">
        <v>1671</v>
      </c>
      <c r="C434" s="20" t="s">
        <v>1672</v>
      </c>
      <c r="D434" s="161" t="n">
        <v>10985</v>
      </c>
      <c r="E434" s="161" t="n">
        <v>10745</v>
      </c>
      <c r="F434" s="161" t="n">
        <v>21730</v>
      </c>
      <c r="G434" s="161" t="n">
        <v>5365</v>
      </c>
      <c r="H434" s="161" t="n">
        <v>6343</v>
      </c>
      <c r="I434" s="161" t="n">
        <v>9992</v>
      </c>
      <c r="J434" s="20"/>
      <c r="K434" s="20" t="s">
        <v>448</v>
      </c>
      <c r="L434" s="20" t="s">
        <v>448</v>
      </c>
    </row>
    <row collapsed="false" customFormat="false" customHeight="false" hidden="false" ht="15" outlineLevel="0" r="435">
      <c r="A435" s="161" t="n">
        <v>48751</v>
      </c>
      <c r="B435" s="20" t="s">
        <v>1066</v>
      </c>
      <c r="C435" s="20" t="s">
        <v>1673</v>
      </c>
      <c r="D435" s="161" t="n">
        <v>4627</v>
      </c>
      <c r="E435" s="161" t="n">
        <v>4680</v>
      </c>
      <c r="F435" s="161" t="n">
        <v>9307</v>
      </c>
      <c r="G435" s="161" t="n">
        <v>2221</v>
      </c>
      <c r="H435" s="161" t="n">
        <v>2363</v>
      </c>
      <c r="I435" s="161" t="n">
        <v>4130</v>
      </c>
      <c r="J435" s="20"/>
      <c r="K435" s="20" t="s">
        <v>448</v>
      </c>
      <c r="L435" s="20" t="s">
        <v>448</v>
      </c>
    </row>
    <row collapsed="false" customFormat="false" customHeight="false" hidden="false" ht="15" outlineLevel="0" r="436">
      <c r="A436" s="161" t="n">
        <v>85694</v>
      </c>
      <c r="B436" s="20" t="s">
        <v>1674</v>
      </c>
      <c r="C436" s="20" t="s">
        <v>1675</v>
      </c>
      <c r="D436" s="161" t="n">
        <v>26382</v>
      </c>
      <c r="E436" s="161" t="n">
        <v>26780</v>
      </c>
      <c r="F436" s="161" t="n">
        <v>53162</v>
      </c>
      <c r="G436" s="161" t="n">
        <v>13154</v>
      </c>
      <c r="H436" s="161" t="n">
        <v>13852</v>
      </c>
      <c r="I436" s="161" t="n">
        <v>24162</v>
      </c>
      <c r="J436" s="20"/>
      <c r="K436" s="20" t="s">
        <v>448</v>
      </c>
      <c r="L436" s="20" t="s">
        <v>448</v>
      </c>
    </row>
    <row collapsed="false" customFormat="false" customHeight="false" hidden="false" ht="15" outlineLevel="0" r="437">
      <c r="A437" s="161" t="n">
        <v>69804</v>
      </c>
      <c r="B437" s="20" t="s">
        <v>1345</v>
      </c>
      <c r="C437" s="20" t="s">
        <v>1676</v>
      </c>
      <c r="D437" s="161" t="n">
        <v>55400</v>
      </c>
      <c r="E437" s="161" t="n">
        <v>58968</v>
      </c>
      <c r="F437" s="161" t="n">
        <v>114368</v>
      </c>
      <c r="G437" s="161" t="n">
        <v>29520</v>
      </c>
      <c r="H437" s="161" t="n">
        <v>29422</v>
      </c>
      <c r="I437" s="161" t="n">
        <v>52662</v>
      </c>
      <c r="J437" s="20"/>
      <c r="K437" s="20" t="s">
        <v>448</v>
      </c>
      <c r="L437" s="20" t="s">
        <v>448</v>
      </c>
    </row>
    <row collapsed="false" customFormat="false" customHeight="false" hidden="false" ht="15" outlineLevel="0" r="438">
      <c r="A438" s="161" t="n">
        <v>69840</v>
      </c>
      <c r="B438" s="20" t="s">
        <v>1096</v>
      </c>
      <c r="C438" s="20" t="s">
        <v>1677</v>
      </c>
      <c r="D438" s="161" t="n">
        <v>39624</v>
      </c>
      <c r="E438" s="161" t="n">
        <v>43017</v>
      </c>
      <c r="F438" s="161" t="n">
        <v>82641</v>
      </c>
      <c r="G438" s="161" t="n">
        <v>21910</v>
      </c>
      <c r="H438" s="161" t="n">
        <v>22660</v>
      </c>
      <c r="I438" s="161" t="n">
        <v>40154</v>
      </c>
      <c r="J438" s="20"/>
      <c r="K438" s="20" t="s">
        <v>448</v>
      </c>
      <c r="L438" s="20" t="s">
        <v>448</v>
      </c>
    </row>
    <row collapsed="false" customFormat="false" customHeight="false" hidden="false" ht="15" outlineLevel="0" r="439">
      <c r="A439" s="161" t="n">
        <v>104990</v>
      </c>
      <c r="B439" s="20" t="s">
        <v>1274</v>
      </c>
      <c r="C439" s="20" t="s">
        <v>1678</v>
      </c>
      <c r="D439" s="161" t="n">
        <v>5591</v>
      </c>
      <c r="E439" s="161" t="n">
        <v>5524</v>
      </c>
      <c r="F439" s="161" t="n">
        <v>11115</v>
      </c>
      <c r="G439" s="161" t="n">
        <v>2675</v>
      </c>
      <c r="H439" s="161" t="n">
        <v>2790</v>
      </c>
      <c r="I439" s="161" t="n">
        <v>4954</v>
      </c>
      <c r="J439" s="20"/>
      <c r="K439" s="20" t="s">
        <v>448</v>
      </c>
      <c r="L439" s="20" t="s">
        <v>448</v>
      </c>
    </row>
    <row collapsed="false" customFormat="false" customHeight="false" hidden="false" ht="15" outlineLevel="0" r="440">
      <c r="A440" s="161" t="n">
        <v>69961</v>
      </c>
      <c r="B440" s="20" t="s">
        <v>1679</v>
      </c>
      <c r="C440" s="20" t="s">
        <v>1680</v>
      </c>
      <c r="D440" s="161" t="n">
        <v>23282</v>
      </c>
      <c r="E440" s="161" t="n">
        <v>24805</v>
      </c>
      <c r="F440" s="161" t="n">
        <v>48087</v>
      </c>
      <c r="G440" s="161" t="n">
        <v>12724</v>
      </c>
      <c r="H440" s="161" t="n">
        <v>12943</v>
      </c>
      <c r="I440" s="161" t="n">
        <v>22582</v>
      </c>
      <c r="J440" s="20"/>
      <c r="K440" s="20" t="s">
        <v>448</v>
      </c>
      <c r="L440" s="20" t="s">
        <v>448</v>
      </c>
    </row>
    <row collapsed="false" customFormat="false" customHeight="false" hidden="false" ht="15" outlineLevel="0" r="441">
      <c r="A441" s="161" t="n">
        <v>106656</v>
      </c>
      <c r="B441" s="20" t="s">
        <v>1349</v>
      </c>
      <c r="C441" s="20" t="s">
        <v>1681</v>
      </c>
      <c r="D441" s="161" t="n">
        <v>11412</v>
      </c>
      <c r="E441" s="161" t="n">
        <v>10719</v>
      </c>
      <c r="F441" s="161" t="n">
        <v>22131</v>
      </c>
      <c r="G441" s="161" t="n">
        <v>5224</v>
      </c>
      <c r="H441" s="161" t="n">
        <v>5586</v>
      </c>
      <c r="I441" s="161" t="n">
        <v>9660</v>
      </c>
      <c r="J441" s="20"/>
      <c r="K441" s="20" t="s">
        <v>448</v>
      </c>
      <c r="L441" s="20" t="s">
        <v>448</v>
      </c>
    </row>
    <row collapsed="false" customFormat="false" customHeight="false" hidden="false" ht="15" outlineLevel="0" r="442">
      <c r="A442" s="161" t="n">
        <v>106639</v>
      </c>
      <c r="B442" s="20" t="s">
        <v>1682</v>
      </c>
      <c r="C442" s="20" t="s">
        <v>1683</v>
      </c>
      <c r="D442" s="161" t="n">
        <v>2495</v>
      </c>
      <c r="E442" s="161" t="n">
        <v>2391</v>
      </c>
      <c r="F442" s="161" t="n">
        <v>4886</v>
      </c>
      <c r="G442" s="161" t="n">
        <v>1230</v>
      </c>
      <c r="H442" s="161" t="n">
        <v>1537</v>
      </c>
      <c r="I442" s="161" t="n">
        <v>2378</v>
      </c>
      <c r="J442" s="20"/>
      <c r="K442" s="20" t="s">
        <v>448</v>
      </c>
      <c r="L442" s="20" t="s">
        <v>448</v>
      </c>
    </row>
    <row collapsed="false" customFormat="false" customHeight="false" hidden="false" ht="15" outlineLevel="0" r="443">
      <c r="A443" s="161" t="n">
        <v>25234</v>
      </c>
      <c r="B443" s="20" t="s">
        <v>1684</v>
      </c>
      <c r="C443" s="20" t="s">
        <v>1685</v>
      </c>
      <c r="D443" s="161" t="n">
        <v>3703</v>
      </c>
      <c r="E443" s="161" t="n">
        <v>3519</v>
      </c>
      <c r="F443" s="161" t="n">
        <v>7222</v>
      </c>
      <c r="G443" s="161" t="n">
        <v>1868</v>
      </c>
      <c r="H443" s="161" t="n">
        <v>2453</v>
      </c>
      <c r="I443" s="161" t="n">
        <v>3584</v>
      </c>
      <c r="J443" s="20"/>
      <c r="K443" s="20" t="s">
        <v>448</v>
      </c>
      <c r="L443" s="20" t="s">
        <v>448</v>
      </c>
    </row>
    <row collapsed="false" customFormat="false" customHeight="false" hidden="false" ht="15" outlineLevel="0" r="444">
      <c r="A444" s="161" t="n">
        <v>69874</v>
      </c>
      <c r="B444" s="20" t="s">
        <v>1148</v>
      </c>
      <c r="C444" s="20" t="s">
        <v>1686</v>
      </c>
      <c r="D444" s="161" t="n">
        <v>8722</v>
      </c>
      <c r="E444" s="161" t="n">
        <v>8397</v>
      </c>
      <c r="F444" s="161" t="n">
        <v>17119</v>
      </c>
      <c r="G444" s="161" t="n">
        <v>3973</v>
      </c>
      <c r="H444" s="161" t="n">
        <v>4178</v>
      </c>
      <c r="I444" s="161" t="n">
        <v>7408</v>
      </c>
      <c r="J444" s="20"/>
      <c r="K444" s="20" t="s">
        <v>448</v>
      </c>
      <c r="L444" s="20" t="s">
        <v>448</v>
      </c>
    </row>
    <row collapsed="false" customFormat="false" customHeight="false" hidden="false" ht="15" outlineLevel="0" r="445">
      <c r="A445" s="161" t="n">
        <v>106634</v>
      </c>
      <c r="B445" s="20" t="s">
        <v>1687</v>
      </c>
      <c r="C445" s="20" t="s">
        <v>1688</v>
      </c>
      <c r="D445" s="161" t="n">
        <v>2486</v>
      </c>
      <c r="E445" s="161" t="n">
        <v>2377</v>
      </c>
      <c r="F445" s="161" t="n">
        <v>4863</v>
      </c>
      <c r="G445" s="161" t="n">
        <v>1196</v>
      </c>
      <c r="H445" s="161" t="n">
        <v>1480</v>
      </c>
      <c r="I445" s="161" t="n">
        <v>2202</v>
      </c>
      <c r="J445" s="20"/>
      <c r="K445" s="20" t="s">
        <v>448</v>
      </c>
      <c r="L445" s="20" t="s">
        <v>448</v>
      </c>
    </row>
    <row collapsed="false" customFormat="false" customHeight="false" hidden="false" ht="15" outlineLevel="0" r="446">
      <c r="A446" s="161" t="n">
        <v>19000</v>
      </c>
      <c r="B446" s="20" t="s">
        <v>899</v>
      </c>
      <c r="C446" s="20" t="s">
        <v>1689</v>
      </c>
      <c r="D446" s="161" t="n">
        <v>9647</v>
      </c>
      <c r="E446" s="161" t="n">
        <v>9440</v>
      </c>
      <c r="F446" s="161" t="n">
        <v>19087</v>
      </c>
      <c r="G446" s="161" t="n">
        <v>5534</v>
      </c>
      <c r="H446" s="161" t="n">
        <v>6730</v>
      </c>
      <c r="I446" s="161" t="n">
        <v>10522</v>
      </c>
      <c r="J446" s="20"/>
      <c r="K446" s="20" t="s">
        <v>448</v>
      </c>
      <c r="L446" s="20" t="s">
        <v>448</v>
      </c>
    </row>
    <row collapsed="false" customFormat="false" customHeight="false" hidden="false" ht="15" outlineLevel="0" r="447">
      <c r="A447" s="161" t="n">
        <v>69794</v>
      </c>
      <c r="B447" s="20" t="s">
        <v>1690</v>
      </c>
      <c r="C447" s="20" t="s">
        <v>1691</v>
      </c>
      <c r="D447" s="161" t="n">
        <v>2207</v>
      </c>
      <c r="E447" s="161" t="n">
        <v>1778</v>
      </c>
      <c r="F447" s="161" t="n">
        <v>3985</v>
      </c>
      <c r="G447" s="161" t="n">
        <v>1294</v>
      </c>
      <c r="H447" s="161" t="n">
        <v>2091</v>
      </c>
      <c r="I447" s="161" t="n">
        <v>2492</v>
      </c>
      <c r="J447" s="20"/>
      <c r="K447" s="20" t="s">
        <v>448</v>
      </c>
      <c r="L447" s="20" t="s">
        <v>448</v>
      </c>
    </row>
    <row collapsed="false" customFormat="false" customHeight="false" hidden="false" ht="15" outlineLevel="0" r="448">
      <c r="A448" s="161" t="n">
        <v>91258</v>
      </c>
      <c r="B448" s="20" t="s">
        <v>944</v>
      </c>
      <c r="C448" s="20" t="s">
        <v>1692</v>
      </c>
      <c r="D448" s="161" t="n">
        <v>6708</v>
      </c>
      <c r="E448" s="161" t="n">
        <v>6449</v>
      </c>
      <c r="F448" s="161" t="n">
        <v>13157</v>
      </c>
      <c r="G448" s="161" t="n">
        <v>4055</v>
      </c>
      <c r="H448" s="161" t="n">
        <v>5652</v>
      </c>
      <c r="I448" s="161" t="n">
        <v>7724</v>
      </c>
      <c r="J448" s="20"/>
      <c r="K448" s="20" t="s">
        <v>448</v>
      </c>
      <c r="L448" s="20" t="s">
        <v>448</v>
      </c>
    </row>
    <row collapsed="false" customFormat="false" customHeight="false" hidden="false" ht="15" outlineLevel="0" r="449">
      <c r="A449" s="161" t="n">
        <v>25101</v>
      </c>
      <c r="B449" s="20" t="s">
        <v>948</v>
      </c>
      <c r="C449" s="20" t="s">
        <v>1693</v>
      </c>
      <c r="D449" s="161" t="n">
        <v>10381</v>
      </c>
      <c r="E449" s="161" t="n">
        <v>10363</v>
      </c>
      <c r="F449" s="161" t="n">
        <v>20744</v>
      </c>
      <c r="G449" s="161" t="n">
        <v>6417</v>
      </c>
      <c r="H449" s="161" t="n">
        <v>7833</v>
      </c>
      <c r="I449" s="161" t="n">
        <v>12436</v>
      </c>
      <c r="J449" s="20"/>
      <c r="K449" s="20" t="s">
        <v>448</v>
      </c>
      <c r="L449" s="20" t="s">
        <v>448</v>
      </c>
    </row>
    <row collapsed="false" customFormat="false" customHeight="false" hidden="false" ht="15" outlineLevel="0" r="450">
      <c r="A450" s="161" t="n">
        <v>56390</v>
      </c>
      <c r="B450" s="20" t="s">
        <v>1694</v>
      </c>
      <c r="C450" s="20" t="s">
        <v>1695</v>
      </c>
      <c r="D450" s="161" t="n">
        <v>62031</v>
      </c>
      <c r="E450" s="161" t="n">
        <v>63868</v>
      </c>
      <c r="F450" s="161" t="n">
        <v>125899</v>
      </c>
      <c r="G450" s="161" t="n">
        <v>36992</v>
      </c>
      <c r="H450" s="161" t="n">
        <v>39486</v>
      </c>
      <c r="I450" s="161" t="n">
        <v>68744</v>
      </c>
      <c r="J450" s="20"/>
      <c r="K450" s="20" t="s">
        <v>448</v>
      </c>
      <c r="L450" s="20" t="s">
        <v>448</v>
      </c>
    </row>
    <row collapsed="false" customFormat="false" customHeight="false" hidden="false" ht="15" outlineLevel="0" r="451">
      <c r="A451" s="161" t="n">
        <v>69788</v>
      </c>
      <c r="B451" s="20" t="s">
        <v>1696</v>
      </c>
      <c r="C451" s="20" t="s">
        <v>1697</v>
      </c>
      <c r="D451" s="161" t="n">
        <v>6097</v>
      </c>
      <c r="E451" s="161" t="n">
        <v>5682</v>
      </c>
      <c r="F451" s="161" t="n">
        <v>11779</v>
      </c>
      <c r="G451" s="161" t="n">
        <v>3508</v>
      </c>
      <c r="H451" s="161" t="n">
        <v>4249</v>
      </c>
      <c r="I451" s="161" t="n">
        <v>6788</v>
      </c>
      <c r="J451" s="20"/>
      <c r="K451" s="20" t="s">
        <v>448</v>
      </c>
      <c r="L451" s="20" t="s">
        <v>448</v>
      </c>
    </row>
    <row collapsed="false" customFormat="false" customHeight="false" hidden="false" ht="15" outlineLevel="0" r="452">
      <c r="A452" s="161" t="n">
        <v>56312</v>
      </c>
      <c r="B452" s="20" t="s">
        <v>1014</v>
      </c>
      <c r="C452" s="20" t="s">
        <v>1698</v>
      </c>
      <c r="D452" s="161" t="n">
        <v>14211</v>
      </c>
      <c r="E452" s="161" t="n">
        <v>14722</v>
      </c>
      <c r="F452" s="161" t="n">
        <v>28933</v>
      </c>
      <c r="G452" s="161" t="n">
        <v>9033</v>
      </c>
      <c r="H452" s="161" t="n">
        <v>11960</v>
      </c>
      <c r="I452" s="161" t="n">
        <v>17276</v>
      </c>
      <c r="J452" s="20"/>
      <c r="K452" s="20" t="s">
        <v>448</v>
      </c>
      <c r="L452" s="20" t="s">
        <v>448</v>
      </c>
    </row>
    <row collapsed="false" customFormat="false" customHeight="false" hidden="false" ht="15" outlineLevel="0" r="453">
      <c r="A453" s="161" t="n">
        <v>69856</v>
      </c>
      <c r="B453" s="20" t="s">
        <v>1699</v>
      </c>
      <c r="C453" s="20" t="s">
        <v>1700</v>
      </c>
      <c r="D453" s="161" t="n">
        <v>99602</v>
      </c>
      <c r="E453" s="161" t="n">
        <v>104417</v>
      </c>
      <c r="F453" s="161" t="n">
        <v>204019</v>
      </c>
      <c r="G453" s="161" t="n">
        <v>58559</v>
      </c>
      <c r="H453" s="161" t="n">
        <v>62166</v>
      </c>
      <c r="I453" s="161" t="n">
        <v>106634</v>
      </c>
      <c r="J453" s="20"/>
      <c r="K453" s="20" t="s">
        <v>448</v>
      </c>
      <c r="L453" s="20" t="s">
        <v>448</v>
      </c>
    </row>
    <row collapsed="false" customFormat="false" customHeight="false" hidden="false" ht="15" outlineLevel="0" r="454">
      <c r="A454" s="161" t="n">
        <v>106630</v>
      </c>
      <c r="B454" s="20" t="s">
        <v>1304</v>
      </c>
      <c r="C454" s="20" t="s">
        <v>1701</v>
      </c>
      <c r="D454" s="161" t="n">
        <v>2523</v>
      </c>
      <c r="E454" s="161" t="n">
        <v>2184</v>
      </c>
      <c r="F454" s="161" t="n">
        <v>4707</v>
      </c>
      <c r="G454" s="161" t="n">
        <v>1530</v>
      </c>
      <c r="H454" s="161" t="n">
        <v>1882</v>
      </c>
      <c r="I454" s="161" t="n">
        <v>2916</v>
      </c>
      <c r="J454" s="20"/>
      <c r="K454" s="20" t="s">
        <v>448</v>
      </c>
      <c r="L454" s="20" t="s">
        <v>448</v>
      </c>
    </row>
    <row collapsed="false" customFormat="false" customHeight="false" hidden="false" ht="15" outlineLevel="0" r="455">
      <c r="A455" s="161" t="n">
        <v>69768</v>
      </c>
      <c r="B455" s="20" t="s">
        <v>1702</v>
      </c>
      <c r="C455" s="20" t="s">
        <v>1703</v>
      </c>
      <c r="D455" s="161" t="n">
        <v>5773</v>
      </c>
      <c r="E455" s="161" t="n">
        <v>5320</v>
      </c>
      <c r="F455" s="161" t="n">
        <v>11093</v>
      </c>
      <c r="G455" s="161" t="n">
        <v>3481</v>
      </c>
      <c r="H455" s="161" t="n">
        <v>4196</v>
      </c>
      <c r="I455" s="161" t="n">
        <v>6598</v>
      </c>
      <c r="J455" s="20"/>
      <c r="K455" s="20" t="s">
        <v>447</v>
      </c>
      <c r="L455" s="20" t="s">
        <v>442</v>
      </c>
    </row>
    <row collapsed="false" customFormat="false" customHeight="false" hidden="false" ht="15" outlineLevel="0" r="456">
      <c r="A456" s="161" t="n">
        <v>69899</v>
      </c>
      <c r="B456" s="20" t="s">
        <v>1704</v>
      </c>
      <c r="C456" s="20" t="s">
        <v>1705</v>
      </c>
      <c r="D456" s="161" t="n">
        <v>55505</v>
      </c>
      <c r="E456" s="161" t="n">
        <v>52125</v>
      </c>
      <c r="F456" s="161" t="n">
        <v>107630</v>
      </c>
      <c r="G456" s="161" t="n">
        <v>32187</v>
      </c>
      <c r="H456" s="161" t="n">
        <v>36080</v>
      </c>
      <c r="I456" s="161" t="n">
        <v>59258</v>
      </c>
      <c r="J456" s="20"/>
      <c r="K456" s="20" t="s">
        <v>447</v>
      </c>
      <c r="L456" s="20" t="s">
        <v>442</v>
      </c>
    </row>
    <row collapsed="false" customFormat="false" customHeight="false" hidden="false" ht="15" outlineLevel="0" r="457">
      <c r="A457" s="161" t="n">
        <v>69875</v>
      </c>
      <c r="B457" s="20" t="s">
        <v>1706</v>
      </c>
      <c r="C457" s="20" t="s">
        <v>1707</v>
      </c>
      <c r="D457" s="161" t="n">
        <v>57451</v>
      </c>
      <c r="E457" s="161" t="n">
        <v>55816</v>
      </c>
      <c r="F457" s="161" t="n">
        <v>113267</v>
      </c>
      <c r="G457" s="161" t="n">
        <v>33809</v>
      </c>
      <c r="H457" s="161" t="n">
        <v>38278</v>
      </c>
      <c r="I457" s="161" t="n">
        <v>63404</v>
      </c>
      <c r="J457" s="20"/>
      <c r="K457" s="20" t="s">
        <v>447</v>
      </c>
      <c r="L457" s="20" t="s">
        <v>442</v>
      </c>
    </row>
    <row collapsed="false" customFormat="false" customHeight="false" hidden="false" ht="15" outlineLevel="0" r="458">
      <c r="A458" s="161" t="n">
        <v>18965</v>
      </c>
      <c r="B458" s="20" t="s">
        <v>1708</v>
      </c>
      <c r="C458" s="20" t="s">
        <v>1709</v>
      </c>
      <c r="D458" s="161" t="n">
        <v>9709</v>
      </c>
      <c r="E458" s="161" t="n">
        <v>9155</v>
      </c>
      <c r="F458" s="161" t="n">
        <v>18864</v>
      </c>
      <c r="G458" s="161" t="n">
        <v>5512</v>
      </c>
      <c r="H458" s="161" t="n">
        <v>6806</v>
      </c>
      <c r="I458" s="161" t="n">
        <v>10272</v>
      </c>
      <c r="J458" s="20"/>
      <c r="K458" s="20" t="s">
        <v>447</v>
      </c>
      <c r="L458" s="20" t="s">
        <v>442</v>
      </c>
    </row>
    <row collapsed="false" customFormat="false" customHeight="false" hidden="false" ht="15" outlineLevel="0" r="459">
      <c r="A459" s="161" t="n">
        <v>69853</v>
      </c>
      <c r="B459" s="20" t="s">
        <v>1710</v>
      </c>
      <c r="C459" s="20" t="s">
        <v>1711</v>
      </c>
      <c r="D459" s="161" t="n">
        <v>4902</v>
      </c>
      <c r="E459" s="161" t="n">
        <v>3848</v>
      </c>
      <c r="F459" s="161" t="n">
        <v>8750</v>
      </c>
      <c r="G459" s="161" t="n">
        <v>2571</v>
      </c>
      <c r="H459" s="161" t="n">
        <v>3228</v>
      </c>
      <c r="I459" s="161" t="n">
        <v>4864</v>
      </c>
      <c r="J459" s="20"/>
      <c r="K459" s="20" t="s">
        <v>447</v>
      </c>
      <c r="L459" s="20" t="s">
        <v>442</v>
      </c>
    </row>
    <row collapsed="false" customFormat="false" customHeight="false" hidden="false" ht="15" outlineLevel="0" r="460">
      <c r="A460" s="161" t="n">
        <v>48831</v>
      </c>
      <c r="B460" s="20" t="s">
        <v>1712</v>
      </c>
      <c r="C460" s="20" t="s">
        <v>1713</v>
      </c>
      <c r="D460" s="161" t="n">
        <v>4794</v>
      </c>
      <c r="E460" s="161" t="n">
        <v>4408</v>
      </c>
      <c r="F460" s="161" t="n">
        <v>9202</v>
      </c>
      <c r="G460" s="161" t="n">
        <v>2807</v>
      </c>
      <c r="H460" s="161" t="n">
        <v>3419</v>
      </c>
      <c r="I460" s="161" t="n">
        <v>5328</v>
      </c>
      <c r="J460" s="20"/>
      <c r="K460" s="20" t="s">
        <v>447</v>
      </c>
      <c r="L460" s="20" t="s">
        <v>442</v>
      </c>
    </row>
    <row collapsed="false" customFormat="false" customHeight="false" hidden="false" ht="15" outlineLevel="0" r="461">
      <c r="A461" s="161" t="n">
        <v>69805</v>
      </c>
      <c r="B461" s="20" t="s">
        <v>1714</v>
      </c>
      <c r="C461" s="20" t="s">
        <v>1715</v>
      </c>
      <c r="D461" s="161" t="n">
        <v>2953</v>
      </c>
      <c r="E461" s="161" t="n">
        <v>2205</v>
      </c>
      <c r="F461" s="161" t="n">
        <v>5158</v>
      </c>
      <c r="G461" s="161" t="n">
        <v>1429</v>
      </c>
      <c r="H461" s="161" t="n">
        <v>1874</v>
      </c>
      <c r="I461" s="161" t="n">
        <v>2742</v>
      </c>
      <c r="J461" s="20"/>
      <c r="K461" s="20" t="s">
        <v>447</v>
      </c>
      <c r="L461" s="20" t="s">
        <v>442</v>
      </c>
    </row>
    <row collapsed="false" customFormat="false" customHeight="false" hidden="false" ht="15" outlineLevel="0" r="462">
      <c r="A462" s="161" t="n">
        <v>69849</v>
      </c>
      <c r="B462" s="20" t="s">
        <v>1690</v>
      </c>
      <c r="C462" s="20" t="s">
        <v>1716</v>
      </c>
      <c r="D462" s="161" t="n">
        <v>21865</v>
      </c>
      <c r="E462" s="161" t="n">
        <v>22923</v>
      </c>
      <c r="F462" s="161" t="n">
        <v>44788</v>
      </c>
      <c r="G462" s="161" t="n">
        <v>14481</v>
      </c>
      <c r="H462" s="161" t="n">
        <v>16082</v>
      </c>
      <c r="I462" s="161" t="n">
        <v>27350</v>
      </c>
      <c r="J462" s="20"/>
      <c r="K462" s="20" t="s">
        <v>73</v>
      </c>
      <c r="L462" s="20" t="s">
        <v>73</v>
      </c>
    </row>
    <row collapsed="false" customFormat="false" customHeight="false" hidden="false" ht="15" outlineLevel="0" r="463">
      <c r="A463" s="161" t="n">
        <v>69752</v>
      </c>
      <c r="B463" s="20" t="s">
        <v>1717</v>
      </c>
      <c r="C463" s="20" t="s">
        <v>1718</v>
      </c>
      <c r="D463" s="161" t="n">
        <v>39780</v>
      </c>
      <c r="E463" s="161" t="n">
        <v>42320</v>
      </c>
      <c r="F463" s="161" t="n">
        <v>82100</v>
      </c>
      <c r="G463" s="161" t="n">
        <v>27951</v>
      </c>
      <c r="H463" s="161" t="n">
        <v>32510</v>
      </c>
      <c r="I463" s="161" t="n">
        <v>53528</v>
      </c>
      <c r="J463" s="20"/>
      <c r="K463" s="20" t="s">
        <v>73</v>
      </c>
      <c r="L463" s="20" t="s">
        <v>73</v>
      </c>
    </row>
    <row collapsed="false" customFormat="false" customHeight="false" hidden="false" ht="15" outlineLevel="0" r="464">
      <c r="A464" s="161" t="n">
        <v>69915</v>
      </c>
      <c r="B464" s="20" t="s">
        <v>1719</v>
      </c>
      <c r="C464" s="20" t="s">
        <v>1720</v>
      </c>
      <c r="D464" s="161" t="n">
        <v>87793</v>
      </c>
      <c r="E464" s="161" t="n">
        <v>90299</v>
      </c>
      <c r="F464" s="161" t="n">
        <v>178092</v>
      </c>
      <c r="G464" s="161" t="n">
        <v>56560</v>
      </c>
      <c r="H464" s="161" t="n">
        <v>62458</v>
      </c>
      <c r="I464" s="161" t="n">
        <v>106268</v>
      </c>
      <c r="J464" s="20"/>
      <c r="K464" s="20" t="s">
        <v>446</v>
      </c>
      <c r="L464" s="20" t="s">
        <v>446</v>
      </c>
    </row>
    <row collapsed="false" customFormat="false" customHeight="false" hidden="false" ht="15" outlineLevel="0" r="465">
      <c r="A465" s="161" t="n">
        <v>56292</v>
      </c>
      <c r="B465" s="20" t="s">
        <v>1721</v>
      </c>
      <c r="C465" s="20" t="s">
        <v>1722</v>
      </c>
      <c r="D465" s="161" t="n">
        <v>42453</v>
      </c>
      <c r="E465" s="161" t="n">
        <v>44457</v>
      </c>
      <c r="F465" s="161" t="n">
        <v>86910</v>
      </c>
      <c r="G465" s="161" t="n">
        <v>27693</v>
      </c>
      <c r="H465" s="161" t="n">
        <v>30390</v>
      </c>
      <c r="I465" s="161" t="n">
        <v>51942</v>
      </c>
      <c r="J465" s="20"/>
      <c r="K465" s="20" t="s">
        <v>73</v>
      </c>
      <c r="L465" s="20" t="s">
        <v>73</v>
      </c>
    </row>
    <row collapsed="false" customFormat="false" customHeight="false" hidden="false" ht="15" outlineLevel="0" r="466">
      <c r="A466" s="161" t="n">
        <v>69893</v>
      </c>
      <c r="B466" s="20" t="s">
        <v>1723</v>
      </c>
      <c r="C466" s="20" t="s">
        <v>1724</v>
      </c>
      <c r="D466" s="161" t="n">
        <v>10557</v>
      </c>
      <c r="E466" s="161" t="n">
        <v>10333</v>
      </c>
      <c r="F466" s="161" t="n">
        <v>20890</v>
      </c>
      <c r="G466" s="161" t="n">
        <v>5860</v>
      </c>
      <c r="H466" s="161" t="n">
        <v>7389</v>
      </c>
      <c r="I466" s="161" t="n">
        <v>11142</v>
      </c>
      <c r="J466" s="20"/>
      <c r="K466" s="20" t="s">
        <v>446</v>
      </c>
      <c r="L466" s="20" t="s">
        <v>446</v>
      </c>
    </row>
    <row collapsed="false" customFormat="false" customHeight="false" hidden="false" ht="15" outlineLevel="0" r="467">
      <c r="A467" s="161" t="n">
        <v>91180</v>
      </c>
      <c r="B467" s="20" t="s">
        <v>1725</v>
      </c>
      <c r="C467" s="20" t="s">
        <v>1726</v>
      </c>
      <c r="D467" s="161" t="n">
        <v>93181</v>
      </c>
      <c r="E467" s="161" t="n">
        <v>97843</v>
      </c>
      <c r="F467" s="161" t="n">
        <v>191024</v>
      </c>
      <c r="G467" s="161" t="n">
        <v>64397</v>
      </c>
      <c r="H467" s="161" t="n">
        <v>74256</v>
      </c>
      <c r="I467" s="161" t="n">
        <v>124168</v>
      </c>
      <c r="J467" s="20"/>
      <c r="K467" s="20" t="s">
        <v>443</v>
      </c>
      <c r="L467" s="20" t="s">
        <v>443</v>
      </c>
    </row>
    <row collapsed="false" customFormat="false" customHeight="false" hidden="false" ht="15" outlineLevel="0" r="468">
      <c r="A468" s="161" t="n">
        <v>69855</v>
      </c>
      <c r="B468" s="20" t="s">
        <v>1727</v>
      </c>
      <c r="C468" s="20" t="s">
        <v>1728</v>
      </c>
      <c r="D468" s="161" t="n">
        <v>86966</v>
      </c>
      <c r="E468" s="161" t="n">
        <v>89444</v>
      </c>
      <c r="F468" s="161" t="n">
        <v>176410</v>
      </c>
      <c r="G468" s="161" t="n">
        <v>49969</v>
      </c>
      <c r="H468" s="161" t="n">
        <v>51437</v>
      </c>
      <c r="I468" s="161" t="n">
        <v>90946</v>
      </c>
      <c r="J468" s="20"/>
      <c r="K468" s="20" t="s">
        <v>64</v>
      </c>
      <c r="L468" s="20" t="s">
        <v>64</v>
      </c>
    </row>
    <row collapsed="false" customFormat="false" customHeight="false" hidden="false" ht="15" outlineLevel="0" r="469">
      <c r="A469" s="161" t="n">
        <v>69803</v>
      </c>
      <c r="B469" s="20" t="s">
        <v>1729</v>
      </c>
      <c r="C469" s="20" t="s">
        <v>1730</v>
      </c>
      <c r="D469" s="161" t="n">
        <v>32551</v>
      </c>
      <c r="E469" s="161" t="n">
        <v>34124</v>
      </c>
      <c r="F469" s="161" t="n">
        <v>66675</v>
      </c>
      <c r="G469" s="161" t="n">
        <v>21896</v>
      </c>
      <c r="H469" s="161" t="n">
        <v>26030</v>
      </c>
      <c r="I469" s="161" t="n">
        <v>42084</v>
      </c>
      <c r="J469" s="20"/>
      <c r="K469" s="20" t="s">
        <v>73</v>
      </c>
      <c r="L469" s="20" t="s">
        <v>73</v>
      </c>
    </row>
    <row collapsed="false" customFormat="false" customHeight="false" hidden="false" ht="15" outlineLevel="0" r="470">
      <c r="A470" s="161" t="n">
        <v>25235</v>
      </c>
      <c r="B470" s="20" t="s">
        <v>1699</v>
      </c>
      <c r="C470" s="20" t="s">
        <v>1731</v>
      </c>
      <c r="D470" s="161" t="n">
        <v>250959</v>
      </c>
      <c r="E470" s="161" t="n">
        <v>274134</v>
      </c>
      <c r="F470" s="161" t="n">
        <v>525093</v>
      </c>
      <c r="G470" s="161" t="n">
        <v>165133</v>
      </c>
      <c r="H470" s="161" t="n">
        <v>182841</v>
      </c>
      <c r="I470" s="161" t="n">
        <v>306196</v>
      </c>
      <c r="J470" s="20"/>
      <c r="K470" s="20" t="s">
        <v>446</v>
      </c>
      <c r="L470" s="20" t="s">
        <v>446</v>
      </c>
    </row>
    <row collapsed="false" customFormat="false" customHeight="false" hidden="false" ht="15" outlineLevel="0" r="471">
      <c r="A471" s="161" t="n">
        <v>69756</v>
      </c>
      <c r="B471" s="20" t="s">
        <v>1732</v>
      </c>
      <c r="C471" s="20" t="s">
        <v>1733</v>
      </c>
      <c r="D471" s="161" t="n">
        <v>51674</v>
      </c>
      <c r="E471" s="161" t="n">
        <v>53272</v>
      </c>
      <c r="F471" s="161" t="n">
        <v>104946</v>
      </c>
      <c r="G471" s="161" t="n">
        <v>34327</v>
      </c>
      <c r="H471" s="161" t="n">
        <v>40178</v>
      </c>
      <c r="I471" s="161" t="n">
        <v>66084</v>
      </c>
      <c r="J471" s="20"/>
      <c r="K471" s="20" t="s">
        <v>446</v>
      </c>
      <c r="L471" s="20" t="s">
        <v>446</v>
      </c>
    </row>
    <row collapsed="false" customFormat="false" customHeight="false" hidden="false" ht="15" outlineLevel="0" r="472">
      <c r="A472" s="161" t="n">
        <v>69896</v>
      </c>
      <c r="B472" s="20" t="s">
        <v>1066</v>
      </c>
      <c r="C472" s="20" t="s">
        <v>1734</v>
      </c>
      <c r="D472" s="161" t="n">
        <v>15043</v>
      </c>
      <c r="E472" s="161" t="n">
        <v>14789</v>
      </c>
      <c r="F472" s="161" t="n">
        <v>29832</v>
      </c>
      <c r="G472" s="161" t="n">
        <v>8744</v>
      </c>
      <c r="H472" s="161" t="n">
        <v>10552</v>
      </c>
      <c r="I472" s="161" t="n">
        <v>16824</v>
      </c>
      <c r="J472" s="20"/>
      <c r="K472" s="20" t="s">
        <v>64</v>
      </c>
      <c r="L472" s="20" t="s">
        <v>64</v>
      </c>
    </row>
    <row collapsed="false" customFormat="false" customHeight="false" hidden="false" ht="15" outlineLevel="0" r="473">
      <c r="A473" s="161" t="n">
        <v>18966</v>
      </c>
      <c r="B473" s="20" t="s">
        <v>73</v>
      </c>
      <c r="C473" s="20" t="s">
        <v>1735</v>
      </c>
      <c r="D473" s="161" t="n">
        <v>571506</v>
      </c>
      <c r="E473" s="161" t="n">
        <v>622099</v>
      </c>
      <c r="F473" s="161" t="n">
        <v>1193605</v>
      </c>
      <c r="G473" s="161" t="n">
        <v>392533</v>
      </c>
      <c r="H473" s="161" t="n">
        <v>434485</v>
      </c>
      <c r="I473" s="161" t="n">
        <v>709014</v>
      </c>
      <c r="J473" s="20"/>
      <c r="K473" s="20" t="s">
        <v>73</v>
      </c>
      <c r="L473" s="20" t="s">
        <v>73</v>
      </c>
    </row>
    <row collapsed="false" customFormat="false" customHeight="false" hidden="false" ht="15" outlineLevel="0" r="474">
      <c r="A474" s="161" t="n">
        <v>69789</v>
      </c>
      <c r="B474" s="20" t="s">
        <v>1736</v>
      </c>
      <c r="C474" s="20" t="s">
        <v>1737</v>
      </c>
      <c r="D474" s="161" t="n">
        <v>34019</v>
      </c>
      <c r="E474" s="161" t="n">
        <v>34859</v>
      </c>
      <c r="F474" s="161" t="n">
        <v>68878</v>
      </c>
      <c r="G474" s="161" t="n">
        <v>21776</v>
      </c>
      <c r="H474" s="161" t="n">
        <v>25236</v>
      </c>
      <c r="I474" s="161" t="n">
        <v>41542</v>
      </c>
      <c r="J474" s="20"/>
      <c r="K474" s="20" t="s">
        <v>64</v>
      </c>
      <c r="L474" s="20" t="s">
        <v>64</v>
      </c>
    </row>
    <row collapsed="false" customFormat="false" customHeight="false" hidden="false" ht="15" outlineLevel="0" r="475">
      <c r="A475" s="161" t="n">
        <v>69741</v>
      </c>
      <c r="B475" s="20" t="s">
        <v>1224</v>
      </c>
      <c r="C475" s="20" t="s">
        <v>1738</v>
      </c>
      <c r="D475" s="161" t="n">
        <v>15497</v>
      </c>
      <c r="E475" s="161" t="n">
        <v>15462</v>
      </c>
      <c r="F475" s="161" t="n">
        <v>30959</v>
      </c>
      <c r="G475" s="161" t="n">
        <v>9103</v>
      </c>
      <c r="H475" s="161" t="n">
        <v>10618</v>
      </c>
      <c r="I475" s="161" t="n">
        <v>17474</v>
      </c>
      <c r="J475" s="20"/>
      <c r="K475" s="20" t="s">
        <v>64</v>
      </c>
      <c r="L475" s="20" t="s">
        <v>64</v>
      </c>
    </row>
    <row collapsed="false" customFormat="false" customHeight="false" hidden="false" ht="15" outlineLevel="0" r="476">
      <c r="A476" s="161" t="n">
        <v>56246</v>
      </c>
      <c r="B476" s="20" t="s">
        <v>1739</v>
      </c>
      <c r="C476" s="20" t="s">
        <v>1740</v>
      </c>
      <c r="D476" s="161" t="n">
        <v>40134</v>
      </c>
      <c r="E476" s="161" t="n">
        <v>40706</v>
      </c>
      <c r="F476" s="161" t="n">
        <v>80840</v>
      </c>
      <c r="G476" s="161" t="n">
        <v>25662</v>
      </c>
      <c r="H476" s="161" t="n">
        <v>30121</v>
      </c>
      <c r="I476" s="161" t="n">
        <v>48712</v>
      </c>
      <c r="J476" s="20"/>
      <c r="K476" s="20" t="s">
        <v>446</v>
      </c>
      <c r="L476" s="20" t="s">
        <v>446</v>
      </c>
    </row>
    <row collapsed="false" customFormat="false" customHeight="false" hidden="false" ht="15" outlineLevel="0" r="477">
      <c r="A477" s="161" t="n">
        <v>106663</v>
      </c>
      <c r="B477" s="20" t="s">
        <v>1226</v>
      </c>
      <c r="C477" s="20" t="s">
        <v>1741</v>
      </c>
      <c r="D477" s="161" t="n">
        <v>20124</v>
      </c>
      <c r="E477" s="161" t="n">
        <v>20780</v>
      </c>
      <c r="F477" s="161" t="n">
        <v>40904</v>
      </c>
      <c r="G477" s="161" t="n">
        <v>13113</v>
      </c>
      <c r="H477" s="161" t="n">
        <v>15278</v>
      </c>
      <c r="I477" s="161" t="n">
        <v>24974</v>
      </c>
      <c r="J477" s="20"/>
      <c r="K477" s="20" t="s">
        <v>64</v>
      </c>
      <c r="L477" s="20" t="s">
        <v>64</v>
      </c>
    </row>
    <row collapsed="false" customFormat="false" customHeight="false" hidden="false" ht="15" outlineLevel="0" r="478">
      <c r="A478" s="161" t="n">
        <v>104964</v>
      </c>
      <c r="B478" s="20" t="s">
        <v>1319</v>
      </c>
      <c r="C478" s="20" t="s">
        <v>1742</v>
      </c>
      <c r="D478" s="161" t="n">
        <v>76668</v>
      </c>
      <c r="E478" s="161" t="n">
        <v>80587</v>
      </c>
      <c r="F478" s="161" t="n">
        <v>157255</v>
      </c>
      <c r="G478" s="161" t="n">
        <v>48350</v>
      </c>
      <c r="H478" s="161" t="n">
        <v>52180</v>
      </c>
      <c r="I478" s="161" t="n">
        <v>89004</v>
      </c>
      <c r="J478" s="20"/>
      <c r="K478" s="20" t="s">
        <v>73</v>
      </c>
      <c r="L478" s="20" t="s">
        <v>73</v>
      </c>
    </row>
    <row collapsed="false" customFormat="false" customHeight="false" hidden="false" ht="15" outlineLevel="0" r="479">
      <c r="A479" s="161" t="n">
        <v>69862</v>
      </c>
      <c r="B479" s="20" t="s">
        <v>1274</v>
      </c>
      <c r="C479" s="20" t="s">
        <v>1743</v>
      </c>
      <c r="D479" s="161" t="n">
        <v>31405</v>
      </c>
      <c r="E479" s="161" t="n">
        <v>32437</v>
      </c>
      <c r="F479" s="161" t="n">
        <v>63842</v>
      </c>
      <c r="G479" s="161" t="n">
        <v>21473</v>
      </c>
      <c r="H479" s="161" t="n">
        <v>24541</v>
      </c>
      <c r="I479" s="161" t="n">
        <v>41574</v>
      </c>
      <c r="J479" s="20"/>
      <c r="K479" s="20" t="s">
        <v>446</v>
      </c>
      <c r="L479" s="20" t="s">
        <v>446</v>
      </c>
    </row>
    <row collapsed="false" customFormat="false" customHeight="false" hidden="false" ht="15" outlineLevel="0" r="480">
      <c r="A480" s="161" t="n">
        <v>106670</v>
      </c>
      <c r="B480" s="20" t="s">
        <v>1744</v>
      </c>
      <c r="C480" s="20" t="s">
        <v>1745</v>
      </c>
      <c r="D480" s="161" t="n">
        <v>25686</v>
      </c>
      <c r="E480" s="161" t="n">
        <v>25808</v>
      </c>
      <c r="F480" s="161" t="n">
        <v>51494</v>
      </c>
      <c r="G480" s="161" t="n">
        <v>14756</v>
      </c>
      <c r="H480" s="161" t="n">
        <v>17069</v>
      </c>
      <c r="I480" s="161" t="n">
        <v>27912</v>
      </c>
      <c r="J480" s="20"/>
      <c r="K480" s="20" t="s">
        <v>64</v>
      </c>
      <c r="L480" s="20" t="s">
        <v>64</v>
      </c>
    </row>
    <row collapsed="false" customFormat="false" customHeight="false" hidden="false" ht="15" outlineLevel="0" r="481">
      <c r="A481" s="161" t="n">
        <v>69751</v>
      </c>
      <c r="B481" s="20" t="s">
        <v>1746</v>
      </c>
      <c r="C481" s="20" t="s">
        <v>1747</v>
      </c>
      <c r="D481" s="161" t="n">
        <v>3913</v>
      </c>
      <c r="E481" s="161" t="n">
        <v>3697</v>
      </c>
      <c r="F481" s="161" t="n">
        <v>7610</v>
      </c>
      <c r="G481" s="161" t="n">
        <v>2087</v>
      </c>
      <c r="H481" s="161" t="n">
        <v>2655</v>
      </c>
      <c r="I481" s="161" t="n">
        <v>4046</v>
      </c>
      <c r="J481" s="20"/>
      <c r="K481" s="20" t="s">
        <v>45</v>
      </c>
      <c r="L481" s="20" t="s">
        <v>45</v>
      </c>
    </row>
    <row collapsed="false" customFormat="false" customHeight="false" hidden="false" ht="15" outlineLevel="0" r="482">
      <c r="A482" s="161" t="n">
        <v>69897</v>
      </c>
      <c r="B482" s="20" t="s">
        <v>1748</v>
      </c>
      <c r="C482" s="20" t="s">
        <v>1749</v>
      </c>
      <c r="D482" s="161" t="n">
        <v>9035</v>
      </c>
      <c r="E482" s="161" t="n">
        <v>8217</v>
      </c>
      <c r="F482" s="161" t="n">
        <v>17252</v>
      </c>
      <c r="G482" s="161" t="n">
        <v>3980</v>
      </c>
      <c r="H482" s="161" t="n">
        <v>4048</v>
      </c>
      <c r="I482" s="161" t="n">
        <v>6922</v>
      </c>
      <c r="J482" s="20"/>
      <c r="K482" s="20" t="s">
        <v>45</v>
      </c>
      <c r="L482" s="20" t="s">
        <v>45</v>
      </c>
    </row>
    <row collapsed="false" customFormat="false" customHeight="false" hidden="false" ht="15" outlineLevel="0" r="483">
      <c r="A483" s="161" t="n">
        <v>69847</v>
      </c>
      <c r="B483" s="20" t="s">
        <v>1750</v>
      </c>
      <c r="C483" s="20" t="s">
        <v>1751</v>
      </c>
      <c r="D483" s="161" t="n">
        <v>5433</v>
      </c>
      <c r="E483" s="161" t="n">
        <v>5490</v>
      </c>
      <c r="F483" s="161" t="n">
        <v>10923</v>
      </c>
      <c r="G483" s="161" t="n">
        <v>2520</v>
      </c>
      <c r="H483" s="161" t="n">
        <v>3122</v>
      </c>
      <c r="I483" s="161" t="n">
        <v>4908</v>
      </c>
      <c r="J483" s="20"/>
      <c r="K483" s="20" t="s">
        <v>45</v>
      </c>
      <c r="L483" s="20" t="s">
        <v>45</v>
      </c>
    </row>
    <row collapsed="false" customFormat="false" customHeight="false" hidden="false" ht="15" outlineLevel="0" r="484">
      <c r="A484" s="161" t="n">
        <v>19008</v>
      </c>
      <c r="B484" s="20" t="s">
        <v>897</v>
      </c>
      <c r="C484" s="20" t="s">
        <v>1752</v>
      </c>
      <c r="D484" s="161" t="n">
        <v>10548</v>
      </c>
      <c r="E484" s="161" t="n">
        <v>10215</v>
      </c>
      <c r="F484" s="161" t="n">
        <v>20763</v>
      </c>
      <c r="G484" s="161" t="n">
        <v>4897</v>
      </c>
      <c r="H484" s="161" t="n">
        <v>5177</v>
      </c>
      <c r="I484" s="161" t="n">
        <v>7794</v>
      </c>
      <c r="J484" s="20"/>
      <c r="K484" s="20" t="s">
        <v>45</v>
      </c>
      <c r="L484" s="20" t="s">
        <v>45</v>
      </c>
    </row>
    <row collapsed="false" customFormat="false" customHeight="false" hidden="false" ht="15" outlineLevel="0" r="485">
      <c r="A485" s="161" t="n">
        <v>106664</v>
      </c>
      <c r="B485" s="20" t="s">
        <v>1753</v>
      </c>
      <c r="C485" s="20" t="s">
        <v>1754</v>
      </c>
      <c r="D485" s="161" t="n">
        <v>69320</v>
      </c>
      <c r="E485" s="161" t="n">
        <v>72959</v>
      </c>
      <c r="F485" s="161" t="n">
        <v>142279</v>
      </c>
      <c r="G485" s="161" t="n">
        <v>35244</v>
      </c>
      <c r="H485" s="161" t="n">
        <v>38982</v>
      </c>
      <c r="I485" s="161" t="n">
        <v>66264</v>
      </c>
      <c r="J485" s="20"/>
      <c r="K485" s="20" t="s">
        <v>45</v>
      </c>
      <c r="L485" s="20" t="s">
        <v>45</v>
      </c>
    </row>
    <row collapsed="false" customFormat="false" customHeight="false" hidden="false" ht="15" outlineLevel="0" r="486">
      <c r="A486" s="161" t="n">
        <v>106677</v>
      </c>
      <c r="B486" s="20" t="s">
        <v>1690</v>
      </c>
      <c r="C486" s="20" t="s">
        <v>1755</v>
      </c>
      <c r="D486" s="161" t="n">
        <v>4734</v>
      </c>
      <c r="E486" s="161" t="n">
        <v>4509</v>
      </c>
      <c r="F486" s="161" t="n">
        <v>9243</v>
      </c>
      <c r="G486" s="161" t="n">
        <v>2473</v>
      </c>
      <c r="H486" s="161" t="n">
        <v>2617</v>
      </c>
      <c r="I486" s="161" t="n">
        <v>4314</v>
      </c>
      <c r="J486" s="20"/>
      <c r="K486" s="20" t="s">
        <v>45</v>
      </c>
      <c r="L486" s="20" t="s">
        <v>45</v>
      </c>
    </row>
    <row collapsed="false" customFormat="false" customHeight="false" hidden="false" ht="15" outlineLevel="0" r="487">
      <c r="A487" s="161" t="n">
        <v>69898</v>
      </c>
      <c r="B487" s="20" t="s">
        <v>1170</v>
      </c>
      <c r="C487" s="20" t="s">
        <v>1756</v>
      </c>
      <c r="D487" s="161" t="n">
        <v>127703</v>
      </c>
      <c r="E487" s="161" t="n">
        <v>139422</v>
      </c>
      <c r="F487" s="161" t="n">
        <v>267125</v>
      </c>
      <c r="G487" s="161" t="n">
        <v>68793</v>
      </c>
      <c r="H487" s="161" t="n">
        <v>78196</v>
      </c>
      <c r="I487" s="161" t="n">
        <v>128696</v>
      </c>
      <c r="J487" s="20"/>
      <c r="K487" s="20" t="s">
        <v>45</v>
      </c>
      <c r="L487" s="20" t="s">
        <v>45</v>
      </c>
    </row>
    <row collapsed="false" customFormat="false" customHeight="false" hidden="false" ht="15" outlineLevel="0" r="488">
      <c r="A488" s="161" t="n">
        <v>104994</v>
      </c>
      <c r="B488" s="20" t="s">
        <v>1757</v>
      </c>
      <c r="C488" s="20" t="s">
        <v>1758</v>
      </c>
      <c r="D488" s="161" t="n">
        <v>16313</v>
      </c>
      <c r="E488" s="161" t="n">
        <v>15091</v>
      </c>
      <c r="F488" s="161" t="n">
        <v>31404</v>
      </c>
      <c r="G488" s="161" t="n">
        <v>7522</v>
      </c>
      <c r="H488" s="161" t="n">
        <v>8435</v>
      </c>
      <c r="I488" s="161" t="n">
        <v>13318</v>
      </c>
      <c r="J488" s="20"/>
      <c r="K488" s="20" t="s">
        <v>45</v>
      </c>
      <c r="L488" s="20" t="s">
        <v>45</v>
      </c>
    </row>
    <row collapsed="false" customFormat="false" customHeight="false" hidden="false" ht="15" outlineLevel="0" r="489">
      <c r="A489" s="161" t="n">
        <v>69902</v>
      </c>
      <c r="B489" s="20" t="s">
        <v>1759</v>
      </c>
      <c r="C489" s="20" t="s">
        <v>1760</v>
      </c>
      <c r="D489" s="161" t="n">
        <v>17156</v>
      </c>
      <c r="E489" s="161" t="n">
        <v>17511</v>
      </c>
      <c r="F489" s="161" t="n">
        <v>34667</v>
      </c>
      <c r="G489" s="161" t="n">
        <v>9465</v>
      </c>
      <c r="H489" s="161" t="n">
        <v>11034</v>
      </c>
      <c r="I489" s="161" t="n">
        <v>18060</v>
      </c>
      <c r="J489" s="20"/>
      <c r="K489" s="20" t="s">
        <v>45</v>
      </c>
      <c r="L489" s="20" t="s">
        <v>45</v>
      </c>
    </row>
    <row collapsed="false" customFormat="false" customHeight="false" hidden="false" ht="15" outlineLevel="0" r="490">
      <c r="A490" s="161" t="n">
        <v>69782</v>
      </c>
      <c r="B490" s="20" t="s">
        <v>1761</v>
      </c>
      <c r="C490" s="20" t="s">
        <v>1762</v>
      </c>
      <c r="D490" s="161" t="n">
        <v>9486</v>
      </c>
      <c r="E490" s="161" t="n">
        <v>8334</v>
      </c>
      <c r="F490" s="161" t="n">
        <v>17820</v>
      </c>
      <c r="G490" s="161" t="n">
        <v>4084</v>
      </c>
      <c r="H490" s="161" t="n">
        <v>4290</v>
      </c>
      <c r="I490" s="161" t="n">
        <v>7418</v>
      </c>
      <c r="J490" s="20"/>
      <c r="K490" s="20" t="s">
        <v>45</v>
      </c>
      <c r="L490" s="20" t="s">
        <v>45</v>
      </c>
    </row>
    <row collapsed="false" customFormat="false" customHeight="false" hidden="false" ht="15" outlineLevel="0" r="491">
      <c r="A491" s="161" t="n">
        <v>48845</v>
      </c>
      <c r="B491" s="20" t="s">
        <v>1763</v>
      </c>
      <c r="C491" s="20" t="s">
        <v>1764</v>
      </c>
      <c r="D491" s="161" t="n">
        <v>18999</v>
      </c>
      <c r="E491" s="161" t="n">
        <v>19106</v>
      </c>
      <c r="F491" s="161" t="n">
        <v>38105</v>
      </c>
      <c r="G491" s="161" t="n">
        <v>9073</v>
      </c>
      <c r="H491" s="161" t="n">
        <v>9957</v>
      </c>
      <c r="I491" s="161" t="n">
        <v>16638</v>
      </c>
      <c r="J491" s="20"/>
      <c r="K491" s="20" t="s">
        <v>45</v>
      </c>
      <c r="L491" s="20" t="s">
        <v>45</v>
      </c>
    </row>
    <row collapsed="false" customFormat="false" customHeight="false" hidden="false" ht="15" outlineLevel="0" r="492">
      <c r="A492" s="161" t="n">
        <v>69930</v>
      </c>
      <c r="B492" s="20" t="s">
        <v>1765</v>
      </c>
      <c r="C492" s="20" t="s">
        <v>1766</v>
      </c>
      <c r="D492" s="161" t="n">
        <v>3935</v>
      </c>
      <c r="E492" s="161" t="n">
        <v>3667</v>
      </c>
      <c r="F492" s="161" t="n">
        <v>7602</v>
      </c>
      <c r="G492" s="161" t="n">
        <v>1950</v>
      </c>
      <c r="H492" s="161" t="n">
        <v>2338</v>
      </c>
      <c r="I492" s="161" t="n">
        <v>3590</v>
      </c>
      <c r="J492" s="20"/>
      <c r="K492" s="20" t="s">
        <v>45</v>
      </c>
      <c r="L492" s="20" t="s">
        <v>45</v>
      </c>
    </row>
    <row collapsed="false" customFormat="false" customHeight="false" hidden="false" ht="15" outlineLevel="0" r="493">
      <c r="A493" s="161" t="n">
        <v>25548</v>
      </c>
      <c r="B493" s="20" t="s">
        <v>1767</v>
      </c>
      <c r="C493" s="20" t="s">
        <v>1768</v>
      </c>
      <c r="D493" s="161" t="n">
        <v>7361</v>
      </c>
      <c r="E493" s="161" t="n">
        <v>6991</v>
      </c>
      <c r="F493" s="161" t="n">
        <v>14352</v>
      </c>
      <c r="G493" s="161" t="n">
        <v>3586</v>
      </c>
      <c r="H493" s="161" t="n">
        <v>2886</v>
      </c>
      <c r="I493" s="161" t="n">
        <v>4038</v>
      </c>
      <c r="J493" s="20"/>
      <c r="K493" s="20" t="s">
        <v>45</v>
      </c>
      <c r="L493" s="20" t="s">
        <v>45</v>
      </c>
    </row>
    <row collapsed="false" customFormat="false" customHeight="false" hidden="false" ht="15" outlineLevel="0" r="494">
      <c r="A494" s="161" t="n">
        <v>25652</v>
      </c>
      <c r="B494" s="20" t="s">
        <v>1769</v>
      </c>
      <c r="C494" s="20" t="s">
        <v>1770</v>
      </c>
      <c r="D494" s="161" t="n">
        <v>9240</v>
      </c>
      <c r="E494" s="161" t="n">
        <v>8811</v>
      </c>
      <c r="F494" s="161" t="n">
        <v>18051</v>
      </c>
      <c r="G494" s="161" t="n">
        <v>4180</v>
      </c>
      <c r="H494" s="161" t="n">
        <v>4444</v>
      </c>
      <c r="I494" s="161" t="n">
        <v>7574</v>
      </c>
      <c r="J494" s="20"/>
      <c r="K494" s="20" t="s">
        <v>45</v>
      </c>
      <c r="L494" s="20" t="s">
        <v>45</v>
      </c>
    </row>
    <row collapsed="false" customFormat="false" customHeight="false" hidden="false" ht="15" outlineLevel="0" r="495">
      <c r="A495" s="161" t="n">
        <v>104971</v>
      </c>
      <c r="B495" s="20" t="s">
        <v>1771</v>
      </c>
      <c r="C495" s="20" t="s">
        <v>1772</v>
      </c>
      <c r="D495" s="161" t="n">
        <v>9696</v>
      </c>
      <c r="E495" s="161" t="n">
        <v>10340</v>
      </c>
      <c r="F495" s="161" t="n">
        <v>20036</v>
      </c>
      <c r="G495" s="161" t="n">
        <v>4782</v>
      </c>
      <c r="H495" s="161" t="n">
        <v>5248</v>
      </c>
      <c r="I495" s="161" t="n">
        <v>8836</v>
      </c>
      <c r="J495" s="20"/>
      <c r="K495" s="20" t="s">
        <v>45</v>
      </c>
      <c r="L495" s="20" t="s">
        <v>45</v>
      </c>
    </row>
    <row collapsed="false" customFormat="false" customHeight="false" hidden="false" ht="15" outlineLevel="0" r="496">
      <c r="A496" s="161" t="n">
        <v>69760</v>
      </c>
      <c r="B496" s="20" t="s">
        <v>1773</v>
      </c>
      <c r="C496" s="20" t="s">
        <v>1774</v>
      </c>
      <c r="D496" s="161" t="n">
        <v>997</v>
      </c>
      <c r="E496" s="161" t="n">
        <v>893</v>
      </c>
      <c r="F496" s="161" t="n">
        <v>1890</v>
      </c>
      <c r="G496" s="161" t="n">
        <v>536</v>
      </c>
      <c r="H496" s="161" t="n">
        <v>644</v>
      </c>
      <c r="I496" s="161" t="n">
        <v>1042</v>
      </c>
      <c r="J496" s="20"/>
      <c r="K496" s="20" t="s">
        <v>45</v>
      </c>
      <c r="L496" s="20" t="s">
        <v>45</v>
      </c>
    </row>
    <row collapsed="false" customFormat="false" customHeight="false" hidden="false" ht="15" outlineLevel="0" r="497">
      <c r="A497" s="161" t="n">
        <v>69944</v>
      </c>
      <c r="B497" s="20" t="s">
        <v>1058</v>
      </c>
      <c r="C497" s="20" t="s">
        <v>1775</v>
      </c>
      <c r="D497" s="161" t="n">
        <v>16487</v>
      </c>
      <c r="E497" s="161" t="n">
        <v>15643</v>
      </c>
      <c r="F497" s="161" t="n">
        <v>32130</v>
      </c>
      <c r="G497" s="161" t="n">
        <v>7467</v>
      </c>
      <c r="H497" s="161" t="n">
        <v>7174</v>
      </c>
      <c r="I497" s="161" t="n">
        <v>12026</v>
      </c>
      <c r="J497" s="20"/>
      <c r="K497" s="20" t="s">
        <v>45</v>
      </c>
      <c r="L497" s="20" t="s">
        <v>45</v>
      </c>
    </row>
    <row collapsed="false" customFormat="false" customHeight="false" hidden="false" ht="15" outlineLevel="0" r="498">
      <c r="A498" s="161" t="n">
        <v>69858</v>
      </c>
      <c r="B498" s="20" t="s">
        <v>1776</v>
      </c>
      <c r="C498" s="20" t="s">
        <v>1777</v>
      </c>
      <c r="D498" s="161" t="n">
        <v>6989</v>
      </c>
      <c r="E498" s="161" t="n">
        <v>7019</v>
      </c>
      <c r="F498" s="161" t="n">
        <v>14008</v>
      </c>
      <c r="G498" s="161" t="n">
        <v>3784</v>
      </c>
      <c r="H498" s="161" t="n">
        <v>4371</v>
      </c>
      <c r="I498" s="161" t="n">
        <v>6942</v>
      </c>
      <c r="J498" s="20"/>
      <c r="K498" s="20" t="s">
        <v>45</v>
      </c>
      <c r="L498" s="20" t="s">
        <v>45</v>
      </c>
    </row>
    <row collapsed="false" customFormat="false" customHeight="false" hidden="false" ht="15" outlineLevel="0" r="499">
      <c r="A499" s="161" t="n">
        <v>69797</v>
      </c>
      <c r="B499" s="20" t="s">
        <v>1074</v>
      </c>
      <c r="C499" s="20" t="s">
        <v>1778</v>
      </c>
      <c r="D499" s="161" t="n">
        <v>10650</v>
      </c>
      <c r="E499" s="161" t="n">
        <v>9864</v>
      </c>
      <c r="F499" s="161" t="n">
        <v>20514</v>
      </c>
      <c r="G499" s="161" t="n">
        <v>5296</v>
      </c>
      <c r="H499" s="161" t="n">
        <v>6286</v>
      </c>
      <c r="I499" s="161" t="n">
        <v>9406</v>
      </c>
      <c r="J499" s="20"/>
      <c r="K499" s="20" t="s">
        <v>45</v>
      </c>
      <c r="L499" s="20" t="s">
        <v>45</v>
      </c>
    </row>
    <row collapsed="false" customFormat="false" customHeight="false" hidden="false" ht="15" outlineLevel="0" r="500">
      <c r="A500" s="161" t="n">
        <v>105007</v>
      </c>
      <c r="B500" s="20" t="s">
        <v>1779</v>
      </c>
      <c r="C500" s="20" t="s">
        <v>1780</v>
      </c>
      <c r="D500" s="161" t="n">
        <v>5284</v>
      </c>
      <c r="E500" s="161" t="n">
        <v>5284</v>
      </c>
      <c r="F500" s="161" t="n">
        <v>10568</v>
      </c>
      <c r="G500" s="161" t="n">
        <v>2807</v>
      </c>
      <c r="H500" s="161" t="n">
        <v>3206</v>
      </c>
      <c r="I500" s="161" t="n">
        <v>5198</v>
      </c>
      <c r="J500" s="20"/>
      <c r="K500" s="20" t="s">
        <v>45</v>
      </c>
      <c r="L500" s="20" t="s">
        <v>45</v>
      </c>
    </row>
    <row collapsed="false" customFormat="false" customHeight="false" hidden="false" ht="15" outlineLevel="0" r="501">
      <c r="A501" s="161" t="n">
        <v>69960</v>
      </c>
      <c r="B501" s="20" t="s">
        <v>1781</v>
      </c>
      <c r="C501" s="20" t="s">
        <v>1782</v>
      </c>
      <c r="D501" s="161" t="n">
        <v>27125</v>
      </c>
      <c r="E501" s="161" t="n">
        <v>27742</v>
      </c>
      <c r="F501" s="161" t="n">
        <v>54867</v>
      </c>
      <c r="G501" s="161" t="n">
        <v>13567</v>
      </c>
      <c r="H501" s="161" t="n">
        <v>15181</v>
      </c>
      <c r="I501" s="161" t="n">
        <v>22864</v>
      </c>
      <c r="J501" s="20"/>
      <c r="K501" s="20" t="s">
        <v>45</v>
      </c>
      <c r="L501" s="20" t="s">
        <v>45</v>
      </c>
    </row>
    <row collapsed="false" customFormat="false" customHeight="false" hidden="false" ht="15" outlineLevel="0" r="502">
      <c r="A502" s="161" t="n">
        <v>47141</v>
      </c>
      <c r="B502" s="20" t="s">
        <v>1096</v>
      </c>
      <c r="C502" s="20" t="s">
        <v>1783</v>
      </c>
      <c r="D502" s="161" t="n">
        <v>2594</v>
      </c>
      <c r="E502" s="161" t="n">
        <v>2421</v>
      </c>
      <c r="F502" s="161" t="n">
        <v>5015</v>
      </c>
      <c r="G502" s="161" t="n">
        <v>1468</v>
      </c>
      <c r="H502" s="161" t="n">
        <v>1733</v>
      </c>
      <c r="I502" s="161" t="n">
        <v>2758</v>
      </c>
      <c r="J502" s="20"/>
      <c r="K502" s="20" t="s">
        <v>45</v>
      </c>
      <c r="L502" s="20" t="s">
        <v>45</v>
      </c>
    </row>
    <row collapsed="false" customFormat="false" customHeight="false" hidden="false" ht="15" outlineLevel="0" r="503">
      <c r="A503" s="161" t="n">
        <v>69748</v>
      </c>
      <c r="B503" s="20" t="s">
        <v>1784</v>
      </c>
      <c r="C503" s="20" t="s">
        <v>1785</v>
      </c>
      <c r="D503" s="161" t="n">
        <v>22391</v>
      </c>
      <c r="E503" s="161" t="n">
        <v>22024</v>
      </c>
      <c r="F503" s="161" t="n">
        <v>44415</v>
      </c>
      <c r="G503" s="161" t="n">
        <v>10609</v>
      </c>
      <c r="H503" s="161" t="n">
        <v>11112</v>
      </c>
      <c r="I503" s="161" t="n">
        <v>18402</v>
      </c>
      <c r="J503" s="20"/>
      <c r="K503" s="20" t="s">
        <v>45</v>
      </c>
      <c r="L503" s="20" t="s">
        <v>45</v>
      </c>
    </row>
    <row collapsed="false" customFormat="false" customHeight="false" hidden="false" ht="15" outlineLevel="0" r="504">
      <c r="A504" s="161" t="n">
        <v>69786</v>
      </c>
      <c r="B504" s="20" t="s">
        <v>1786</v>
      </c>
      <c r="C504" s="20" t="s">
        <v>1787</v>
      </c>
      <c r="D504" s="161" t="n">
        <v>5845</v>
      </c>
      <c r="E504" s="161" t="n">
        <v>5372</v>
      </c>
      <c r="F504" s="161" t="n">
        <v>11217</v>
      </c>
      <c r="G504" s="161" t="n">
        <v>2718</v>
      </c>
      <c r="H504" s="161" t="n">
        <v>3307</v>
      </c>
      <c r="I504" s="161" t="n">
        <v>5304</v>
      </c>
      <c r="J504" s="20"/>
      <c r="K504" s="20" t="s">
        <v>45</v>
      </c>
      <c r="L504" s="20" t="s">
        <v>45</v>
      </c>
    </row>
    <row collapsed="false" customFormat="false" customHeight="false" hidden="false" ht="15" outlineLevel="0" r="505">
      <c r="A505" s="161" t="n">
        <v>18967</v>
      </c>
      <c r="B505" s="20" t="s">
        <v>1274</v>
      </c>
      <c r="C505" s="20" t="s">
        <v>1788</v>
      </c>
      <c r="D505" s="161" t="n">
        <v>4995</v>
      </c>
      <c r="E505" s="161" t="n">
        <v>4836</v>
      </c>
      <c r="F505" s="161" t="n">
        <v>9831</v>
      </c>
      <c r="G505" s="161" t="n">
        <v>2261</v>
      </c>
      <c r="H505" s="161" t="n">
        <v>2425</v>
      </c>
      <c r="I505" s="161" t="n">
        <v>4132</v>
      </c>
      <c r="J505" s="20"/>
      <c r="K505" s="20" t="s">
        <v>45</v>
      </c>
      <c r="L505" s="20" t="s">
        <v>45</v>
      </c>
    </row>
    <row collapsed="false" customFormat="false" customHeight="false" hidden="false" ht="15" outlineLevel="0" r="506">
      <c r="A506" s="161" t="n">
        <v>69755</v>
      </c>
      <c r="B506" s="20" t="s">
        <v>1349</v>
      </c>
      <c r="C506" s="20" t="s">
        <v>1789</v>
      </c>
      <c r="D506" s="161" t="n">
        <v>2392</v>
      </c>
      <c r="E506" s="161" t="n">
        <v>2215</v>
      </c>
      <c r="F506" s="161" t="n">
        <v>4607</v>
      </c>
      <c r="G506" s="161" t="n">
        <v>1057</v>
      </c>
      <c r="H506" s="161" t="n">
        <v>1315</v>
      </c>
      <c r="I506" s="161" t="n">
        <v>2082</v>
      </c>
      <c r="J506" s="20"/>
      <c r="K506" s="20" t="s">
        <v>45</v>
      </c>
      <c r="L506" s="20" t="s">
        <v>45</v>
      </c>
    </row>
    <row collapsed="false" customFormat="false" customHeight="false" hidden="false" ht="15" outlineLevel="0" r="507">
      <c r="A507" s="161" t="n">
        <v>69827</v>
      </c>
      <c r="B507" s="20" t="s">
        <v>1790</v>
      </c>
      <c r="C507" s="20" t="s">
        <v>1791</v>
      </c>
      <c r="D507" s="161" t="n">
        <v>4011</v>
      </c>
      <c r="E507" s="161" t="n">
        <v>3701</v>
      </c>
      <c r="F507" s="161" t="n">
        <v>7712</v>
      </c>
      <c r="G507" s="161" t="n">
        <v>1819</v>
      </c>
      <c r="H507" s="161" t="n">
        <v>1851</v>
      </c>
      <c r="I507" s="161" t="n">
        <v>3240</v>
      </c>
      <c r="J507" s="20"/>
      <c r="K507" s="20" t="s">
        <v>45</v>
      </c>
      <c r="L507" s="20" t="s">
        <v>45</v>
      </c>
    </row>
    <row collapsed="false" customFormat="false" customHeight="false" hidden="false" ht="15" outlineLevel="0" r="508">
      <c r="A508" s="161" t="n">
        <v>69800</v>
      </c>
      <c r="B508" s="20" t="s">
        <v>1792</v>
      </c>
      <c r="C508" s="20" t="s">
        <v>1793</v>
      </c>
      <c r="D508" s="161" t="n">
        <v>18979</v>
      </c>
      <c r="E508" s="161" t="n">
        <v>17972</v>
      </c>
      <c r="F508" s="161" t="n">
        <v>36951</v>
      </c>
      <c r="G508" s="161" t="n">
        <v>8807</v>
      </c>
      <c r="H508" s="161" t="n">
        <v>10335</v>
      </c>
      <c r="I508" s="161" t="n">
        <v>16788</v>
      </c>
      <c r="J508" s="20"/>
      <c r="K508" s="20" t="s">
        <v>45</v>
      </c>
      <c r="L508" s="20" t="s">
        <v>45</v>
      </c>
    </row>
    <row collapsed="false" customFormat="false" customHeight="false" hidden="false" ht="15" outlineLevel="0" r="509">
      <c r="A509" s="161" t="n">
        <v>69769</v>
      </c>
      <c r="B509" s="20" t="s">
        <v>1794</v>
      </c>
      <c r="C509" s="20" t="s">
        <v>1795</v>
      </c>
      <c r="D509" s="161" t="n">
        <v>89223</v>
      </c>
      <c r="E509" s="161" t="n">
        <v>91276</v>
      </c>
      <c r="F509" s="161" t="n">
        <v>180499</v>
      </c>
      <c r="G509" s="161" t="n">
        <v>42757</v>
      </c>
      <c r="H509" s="161" t="n">
        <v>42951</v>
      </c>
      <c r="I509" s="161" t="n">
        <v>77300</v>
      </c>
      <c r="J509" s="20"/>
      <c r="K509" s="20" t="s">
        <v>45</v>
      </c>
      <c r="L509" s="20" t="s">
        <v>45</v>
      </c>
    </row>
    <row collapsed="false" customFormat="false" customHeight="false" hidden="false" ht="15" outlineLevel="0" r="510">
      <c r="A510" s="161" t="n">
        <v>69894</v>
      </c>
      <c r="B510" s="20" t="s">
        <v>1796</v>
      </c>
      <c r="C510" s="20" t="s">
        <v>1797</v>
      </c>
      <c r="D510" s="161" t="n">
        <v>39556</v>
      </c>
      <c r="E510" s="161" t="n">
        <v>41179</v>
      </c>
      <c r="F510" s="161" t="n">
        <v>80735</v>
      </c>
      <c r="G510" s="161" t="n">
        <v>19864</v>
      </c>
      <c r="H510" s="161" t="n">
        <v>20605</v>
      </c>
      <c r="I510" s="161" t="n">
        <v>36696</v>
      </c>
      <c r="J510" s="20"/>
      <c r="K510" s="20" t="s">
        <v>45</v>
      </c>
      <c r="L510" s="20" t="s">
        <v>45</v>
      </c>
    </row>
    <row collapsed="false" customFormat="false" customHeight="false" hidden="false" ht="15" outlineLevel="0" r="511">
      <c r="A511" s="161" t="n">
        <v>69766</v>
      </c>
      <c r="B511" s="20" t="s">
        <v>1798</v>
      </c>
      <c r="C511" s="20" t="s">
        <v>1799</v>
      </c>
      <c r="D511" s="161" t="n">
        <v>17216</v>
      </c>
      <c r="E511" s="161" t="n">
        <v>17326</v>
      </c>
      <c r="F511" s="161" t="n">
        <v>34542</v>
      </c>
      <c r="G511" s="161" t="n">
        <v>8019</v>
      </c>
      <c r="H511" s="161" t="n">
        <v>8124</v>
      </c>
      <c r="I511" s="161" t="n">
        <v>14502</v>
      </c>
      <c r="J511" s="20"/>
      <c r="K511" s="20" t="s">
        <v>45</v>
      </c>
      <c r="L511" s="20" t="s">
        <v>45</v>
      </c>
    </row>
    <row collapsed="false" customFormat="false" customHeight="false" hidden="false" ht="15" outlineLevel="0" r="512">
      <c r="A512" s="161" t="n">
        <v>69742</v>
      </c>
      <c r="B512" s="20" t="s">
        <v>1800</v>
      </c>
      <c r="C512" s="20" t="s">
        <v>1801</v>
      </c>
      <c r="D512" s="161" t="n">
        <v>7035</v>
      </c>
      <c r="E512" s="161" t="n">
        <v>6516</v>
      </c>
      <c r="F512" s="161" t="n">
        <v>13551</v>
      </c>
      <c r="G512" s="161" t="n">
        <v>3481</v>
      </c>
      <c r="H512" s="161" t="n">
        <v>4143</v>
      </c>
      <c r="I512" s="161" t="n">
        <v>6734</v>
      </c>
      <c r="J512" s="20"/>
      <c r="K512" s="20" t="s">
        <v>45</v>
      </c>
      <c r="L512" s="20" t="s">
        <v>45</v>
      </c>
    </row>
    <row collapsed="false" customFormat="false" customHeight="false" hidden="false" ht="15" outlineLevel="0" r="513">
      <c r="A513" s="161" t="n">
        <v>69859</v>
      </c>
      <c r="B513" s="20" t="s">
        <v>1802</v>
      </c>
      <c r="C513" s="20" t="s">
        <v>1803</v>
      </c>
      <c r="D513" s="161" t="n">
        <v>14910</v>
      </c>
      <c r="E513" s="161" t="n">
        <v>15327</v>
      </c>
      <c r="F513" s="161" t="n">
        <v>30237</v>
      </c>
      <c r="G513" s="161" t="n">
        <v>7554</v>
      </c>
      <c r="H513" s="161" t="n">
        <v>8261</v>
      </c>
      <c r="I513" s="161" t="n">
        <v>14296</v>
      </c>
      <c r="J513" s="20"/>
      <c r="K513" s="20" t="s">
        <v>45</v>
      </c>
      <c r="L513" s="20" t="s">
        <v>45</v>
      </c>
    </row>
    <row collapsed="false" customFormat="false" customHeight="false" hidden="false" ht="15" outlineLevel="0" r="514">
      <c r="A514" s="161" t="n">
        <v>69868</v>
      </c>
      <c r="B514" s="20" t="s">
        <v>1804</v>
      </c>
      <c r="C514" s="20" t="s">
        <v>1805</v>
      </c>
      <c r="D514" s="161" t="n">
        <v>9578</v>
      </c>
      <c r="E514" s="161" t="n">
        <v>9424</v>
      </c>
      <c r="F514" s="161" t="n">
        <v>19002</v>
      </c>
      <c r="G514" s="161" t="n">
        <v>4607</v>
      </c>
      <c r="H514" s="161" t="n">
        <v>5043</v>
      </c>
      <c r="I514" s="161" t="n">
        <v>8378</v>
      </c>
      <c r="J514" s="20"/>
      <c r="K514" s="20" t="s">
        <v>45</v>
      </c>
      <c r="L514" s="20" t="s">
        <v>45</v>
      </c>
    </row>
    <row collapsed="false" customFormat="false" customHeight="false" hidden="false" ht="15" outlineLevel="0" r="515">
      <c r="A515" s="161" t="n">
        <v>69877</v>
      </c>
      <c r="B515" s="20" t="s">
        <v>1806</v>
      </c>
      <c r="C515" s="20" t="s">
        <v>1807</v>
      </c>
      <c r="D515" s="161" t="n">
        <v>27715</v>
      </c>
      <c r="E515" s="161" t="n">
        <v>27234</v>
      </c>
      <c r="F515" s="161" t="n">
        <v>54949</v>
      </c>
      <c r="G515" s="161" t="n">
        <v>13663</v>
      </c>
      <c r="H515" s="161" t="n">
        <v>15209</v>
      </c>
      <c r="I515" s="161" t="n">
        <v>26254</v>
      </c>
      <c r="J515" s="20"/>
      <c r="K515" s="20" t="s">
        <v>45</v>
      </c>
      <c r="L515" s="20" t="s">
        <v>45</v>
      </c>
    </row>
    <row collapsed="false" customFormat="false" customHeight="false" hidden="false" ht="15" outlineLevel="0" r="516">
      <c r="A516" s="161" t="n">
        <v>69832</v>
      </c>
      <c r="B516" s="20" t="s">
        <v>1808</v>
      </c>
      <c r="C516" s="20" t="s">
        <v>1809</v>
      </c>
      <c r="D516" s="161" t="n">
        <v>33945</v>
      </c>
      <c r="E516" s="161" t="n">
        <v>34529</v>
      </c>
      <c r="F516" s="161" t="n">
        <v>68474</v>
      </c>
      <c r="G516" s="161" t="n">
        <v>16361</v>
      </c>
      <c r="H516" s="161" t="n">
        <v>16869</v>
      </c>
      <c r="I516" s="161" t="n">
        <v>29214</v>
      </c>
      <c r="J516" s="20"/>
      <c r="K516" s="20" t="s">
        <v>45</v>
      </c>
      <c r="L516" s="20" t="s">
        <v>45</v>
      </c>
    </row>
    <row collapsed="false" customFormat="false" customHeight="false" hidden="false" ht="15" outlineLevel="0" r="517">
      <c r="A517" s="161" t="n">
        <v>69739</v>
      </c>
      <c r="B517" s="20" t="s">
        <v>1810</v>
      </c>
      <c r="C517" s="20" t="s">
        <v>1811</v>
      </c>
      <c r="D517" s="161" t="n">
        <v>31424</v>
      </c>
      <c r="E517" s="161" t="n">
        <v>32217</v>
      </c>
      <c r="F517" s="161" t="n">
        <v>63641</v>
      </c>
      <c r="G517" s="161" t="n">
        <v>15944</v>
      </c>
      <c r="H517" s="161" t="n">
        <v>17168</v>
      </c>
      <c r="I517" s="161" t="n">
        <v>29930</v>
      </c>
      <c r="J517" s="20"/>
      <c r="K517" s="20" t="s">
        <v>45</v>
      </c>
      <c r="L517" s="20" t="s">
        <v>45</v>
      </c>
    </row>
    <row collapsed="false" customFormat="false" customHeight="false" hidden="false" ht="15" outlineLevel="0" r="518">
      <c r="A518" s="161" t="n">
        <v>105798</v>
      </c>
      <c r="B518" s="20" t="s">
        <v>1714</v>
      </c>
      <c r="C518" s="20" t="s">
        <v>1812</v>
      </c>
      <c r="D518" s="161" t="n">
        <v>28298</v>
      </c>
      <c r="E518" s="161" t="n">
        <v>28549</v>
      </c>
      <c r="F518" s="161" t="n">
        <v>56847</v>
      </c>
      <c r="G518" s="161" t="n">
        <v>14088</v>
      </c>
      <c r="H518" s="161" t="n">
        <v>14733</v>
      </c>
      <c r="I518" s="161" t="n">
        <v>26194</v>
      </c>
      <c r="J518" s="20"/>
      <c r="K518" s="20" t="s">
        <v>45</v>
      </c>
      <c r="L518" s="20" t="s">
        <v>45</v>
      </c>
    </row>
    <row collapsed="false" customFormat="false" customHeight="false" hidden="false" ht="15" outlineLevel="0" r="519">
      <c r="A519" s="161" t="n">
        <v>104965</v>
      </c>
      <c r="B519" s="20" t="s">
        <v>1170</v>
      </c>
      <c r="C519" s="20" t="s">
        <v>1813</v>
      </c>
      <c r="D519" s="161" t="n">
        <v>261010</v>
      </c>
      <c r="E519" s="161" t="n">
        <v>287856</v>
      </c>
      <c r="F519" s="161" t="n">
        <v>548866</v>
      </c>
      <c r="G519" s="161" t="n">
        <v>148773</v>
      </c>
      <c r="H519" s="161" t="n">
        <v>157351</v>
      </c>
      <c r="I519" s="161" t="n">
        <v>266816</v>
      </c>
      <c r="J519" s="20"/>
      <c r="K519" s="20" t="s">
        <v>45</v>
      </c>
      <c r="L519" s="20" t="s">
        <v>45</v>
      </c>
    </row>
    <row collapsed="false" customFormat="false" customHeight="false" hidden="false" ht="15" outlineLevel="0" r="520">
      <c r="A520" s="161" t="n">
        <v>48750</v>
      </c>
      <c r="B520" s="20" t="s">
        <v>1814</v>
      </c>
      <c r="C520" s="20" t="s">
        <v>1815</v>
      </c>
      <c r="D520" s="161" t="n">
        <v>15878</v>
      </c>
      <c r="E520" s="161" t="n">
        <v>14998</v>
      </c>
      <c r="F520" s="161" t="n">
        <v>30876</v>
      </c>
      <c r="G520" s="161" t="n">
        <v>7875</v>
      </c>
      <c r="H520" s="161" t="n">
        <v>8660</v>
      </c>
      <c r="I520" s="161" t="n">
        <v>14976</v>
      </c>
      <c r="J520" s="20"/>
      <c r="K520" s="20" t="s">
        <v>45</v>
      </c>
      <c r="L520" s="20" t="s">
        <v>45</v>
      </c>
    </row>
    <row collapsed="false" customFormat="false" customHeight="false" hidden="false" ht="15" outlineLevel="0" r="521">
      <c r="A521" s="161" t="n">
        <v>69889</v>
      </c>
      <c r="B521" s="20" t="s">
        <v>1816</v>
      </c>
      <c r="C521" s="20" t="s">
        <v>1817</v>
      </c>
      <c r="D521" s="161" t="n">
        <v>7664</v>
      </c>
      <c r="E521" s="161" t="n">
        <v>7269</v>
      </c>
      <c r="F521" s="161" t="n">
        <v>14933</v>
      </c>
      <c r="G521" s="161" t="n">
        <v>3972</v>
      </c>
      <c r="H521" s="161" t="n">
        <v>8517</v>
      </c>
      <c r="I521" s="161" t="n">
        <v>7586</v>
      </c>
      <c r="J521" s="20"/>
      <c r="K521" s="20" t="s">
        <v>45</v>
      </c>
      <c r="L521" s="20" t="s">
        <v>45</v>
      </c>
    </row>
    <row collapsed="false" customFormat="false" customHeight="false" hidden="false" ht="15" outlineLevel="0" r="522">
      <c r="A522" s="161" t="n">
        <v>69792</v>
      </c>
      <c r="B522" s="20" t="s">
        <v>1818</v>
      </c>
      <c r="C522" s="20" t="s">
        <v>1819</v>
      </c>
      <c r="D522" s="161" t="n">
        <v>59487</v>
      </c>
      <c r="E522" s="161" t="n">
        <v>62151</v>
      </c>
      <c r="F522" s="161" t="n">
        <v>121638</v>
      </c>
      <c r="G522" s="161" t="n">
        <v>29772</v>
      </c>
      <c r="H522" s="161" t="n">
        <v>31491</v>
      </c>
      <c r="I522" s="161" t="n">
        <v>53228</v>
      </c>
      <c r="J522" s="20"/>
      <c r="K522" s="20" t="s">
        <v>45</v>
      </c>
      <c r="L522" s="20" t="s">
        <v>45</v>
      </c>
    </row>
    <row collapsed="false" customFormat="false" customHeight="false" hidden="false" ht="15" outlineLevel="0" r="523">
      <c r="A523" s="161" t="n">
        <v>106625</v>
      </c>
      <c r="B523" s="20" t="s">
        <v>1820</v>
      </c>
      <c r="C523" s="20" t="s">
        <v>1821</v>
      </c>
      <c r="D523" s="161" t="n">
        <v>8893</v>
      </c>
      <c r="E523" s="161" t="n">
        <v>8478</v>
      </c>
      <c r="F523" s="161" t="n">
        <v>17371</v>
      </c>
      <c r="G523" s="161" t="n">
        <v>4441</v>
      </c>
      <c r="H523" s="161" t="n">
        <v>6889</v>
      </c>
      <c r="I523" s="161" t="n">
        <v>8408</v>
      </c>
      <c r="J523" s="20"/>
      <c r="K523" s="20" t="s">
        <v>45</v>
      </c>
      <c r="L523" s="20" t="s">
        <v>45</v>
      </c>
    </row>
    <row collapsed="false" customFormat="false" customHeight="false" hidden="false" ht="15" outlineLevel="0" r="524">
      <c r="A524" s="161" t="n">
        <v>69885</v>
      </c>
      <c r="B524" s="20" t="s">
        <v>1822</v>
      </c>
      <c r="C524" s="20" t="s">
        <v>1823</v>
      </c>
      <c r="D524" s="161" t="n">
        <v>36576</v>
      </c>
      <c r="E524" s="161" t="n">
        <v>38500</v>
      </c>
      <c r="F524" s="161" t="n">
        <v>75076</v>
      </c>
      <c r="G524" s="161" t="n">
        <v>18560</v>
      </c>
      <c r="H524" s="161" t="n">
        <v>19691</v>
      </c>
      <c r="I524" s="161" t="n">
        <v>34342</v>
      </c>
      <c r="J524" s="20"/>
      <c r="K524" s="20" t="s">
        <v>45</v>
      </c>
      <c r="L524" s="20" t="s">
        <v>45</v>
      </c>
    </row>
    <row collapsed="false" customFormat="false" customHeight="false" hidden="false" ht="15" outlineLevel="0" r="525">
      <c r="A525" s="161" t="n">
        <v>69870</v>
      </c>
      <c r="B525" s="20" t="s">
        <v>1824</v>
      </c>
      <c r="C525" s="20" t="s">
        <v>1825</v>
      </c>
      <c r="D525" s="161" t="n">
        <v>35947</v>
      </c>
      <c r="E525" s="161" t="n">
        <v>34095</v>
      </c>
      <c r="F525" s="161" t="n">
        <v>70042</v>
      </c>
      <c r="G525" s="161" t="n">
        <v>21410</v>
      </c>
      <c r="H525" s="161" t="n">
        <v>23298</v>
      </c>
      <c r="I525" s="161" t="n">
        <v>39580</v>
      </c>
      <c r="J525" s="20"/>
      <c r="K525" s="20" t="s">
        <v>447</v>
      </c>
      <c r="L525" s="20" t="s">
        <v>442</v>
      </c>
    </row>
    <row collapsed="false" customFormat="false" customHeight="false" hidden="false" ht="15" outlineLevel="0" r="526">
      <c r="A526" s="161" t="n">
        <v>69842</v>
      </c>
      <c r="B526" s="20" t="s">
        <v>1826</v>
      </c>
      <c r="C526" s="20" t="s">
        <v>1827</v>
      </c>
      <c r="D526" s="161" t="n">
        <v>29130</v>
      </c>
      <c r="E526" s="161" t="n">
        <v>27826</v>
      </c>
      <c r="F526" s="161" t="n">
        <v>56956</v>
      </c>
      <c r="G526" s="161" t="n">
        <v>17538</v>
      </c>
      <c r="H526" s="161" t="n">
        <v>20054</v>
      </c>
      <c r="I526" s="161" t="n">
        <v>33782</v>
      </c>
      <c r="J526" s="20"/>
      <c r="K526" s="20" t="s">
        <v>447</v>
      </c>
      <c r="L526" s="20" t="s">
        <v>442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D5" activeCellId="0" pane="topLeft" sqref="D5"/>
    </sheetView>
  </sheetViews>
  <sheetFormatPr defaultRowHeight="15"/>
  <cols>
    <col collapsed="false" hidden="false" max="1" min="1" style="0" width="28.9948979591837"/>
    <col collapsed="false" hidden="false" max="2" min="2" style="0" width="10.7091836734694"/>
    <col collapsed="false" hidden="false" max="3" min="3" style="0" width="8.85714285714286"/>
    <col collapsed="false" hidden="false" max="4" min="4" style="0" width="12.8622448979592"/>
    <col collapsed="false" hidden="false" max="1025" min="5" style="0" width="10.7295918367347"/>
  </cols>
  <sheetData>
    <row collapsed="false" customFormat="false" customHeight="false" hidden="false" ht="28.5" outlineLevel="0" r="1">
      <c r="A1" s="232" t="s">
        <v>4015</v>
      </c>
      <c r="B1" s="233" t="s">
        <v>4016</v>
      </c>
      <c r="C1" s="233" t="s">
        <v>4017</v>
      </c>
      <c r="D1" s="233" t="s">
        <v>4018</v>
      </c>
    </row>
    <row collapsed="false" customFormat="false" customHeight="false" hidden="false" ht="15" outlineLevel="0" r="2">
      <c r="A2" s="234" t="s">
        <v>4019</v>
      </c>
      <c r="B2" s="235" t="n">
        <v>8</v>
      </c>
      <c r="C2" s="235" t="n">
        <v>6</v>
      </c>
      <c r="D2" s="235" t="n">
        <f aca="false">+SUM(B2:C2)</f>
        <v>14</v>
      </c>
    </row>
    <row collapsed="false" customFormat="false" customHeight="false" hidden="false" ht="15" outlineLevel="0" r="3">
      <c r="A3" s="236" t="s">
        <v>4020</v>
      </c>
      <c r="B3" s="237" t="n">
        <v>25</v>
      </c>
      <c r="C3" s="237" t="n">
        <v>3</v>
      </c>
      <c r="D3" s="237" t="n">
        <f aca="false">+SUM(B3:C3)</f>
        <v>28</v>
      </c>
    </row>
    <row collapsed="false" customFormat="false" customHeight="false" hidden="false" ht="15" outlineLevel="0" r="4">
      <c r="A4" s="234" t="s">
        <v>4021</v>
      </c>
      <c r="B4" s="235" t="n">
        <v>13</v>
      </c>
      <c r="C4" s="235" t="n">
        <v>2</v>
      </c>
      <c r="D4" s="235" t="n">
        <f aca="false">+SUM(B4:C4)</f>
        <v>15</v>
      </c>
    </row>
    <row collapsed="false" customFormat="false" customHeight="false" hidden="false" ht="15" outlineLevel="0" r="5">
      <c r="A5" s="236" t="s">
        <v>4022</v>
      </c>
      <c r="B5" s="237" t="n">
        <v>34</v>
      </c>
      <c r="C5" s="237" t="n">
        <v>4</v>
      </c>
      <c r="D5" s="237" t="n">
        <f aca="false">+SUM(B5:C5)</f>
        <v>38</v>
      </c>
    </row>
    <row collapsed="false" customFormat="false" customHeight="false" hidden="false" ht="15" outlineLevel="0" r="6">
      <c r="A6" s="234" t="s">
        <v>4023</v>
      </c>
      <c r="B6" s="235" t="n">
        <v>46</v>
      </c>
      <c r="C6" s="235" t="n">
        <v>3</v>
      </c>
      <c r="D6" s="235" t="n">
        <f aca="false">+SUM(B6:C6)</f>
        <v>49</v>
      </c>
    </row>
    <row collapsed="false" customFormat="false" customHeight="false" hidden="false" ht="15" outlineLevel="0" r="7">
      <c r="A7" s="236" t="s">
        <v>4024</v>
      </c>
      <c r="B7" s="237" t="n">
        <v>9</v>
      </c>
      <c r="C7" s="237" t="n">
        <v>2</v>
      </c>
      <c r="D7" s="237" t="n">
        <f aca="false">+SUM(B7:C7)</f>
        <v>11</v>
      </c>
    </row>
    <row collapsed="false" customFormat="false" customHeight="false" hidden="false" ht="15" outlineLevel="0" r="8">
      <c r="A8" s="234" t="s">
        <v>4025</v>
      </c>
      <c r="B8" s="235" t="n">
        <v>30</v>
      </c>
      <c r="C8" s="235" t="n">
        <v>1</v>
      </c>
      <c r="D8" s="235" t="n">
        <f aca="false">+SUM(B8:C8)</f>
        <v>31</v>
      </c>
    </row>
    <row collapsed="false" customFormat="false" customHeight="false" hidden="false" ht="15" outlineLevel="0" r="9">
      <c r="A9" s="236" t="s">
        <v>4026</v>
      </c>
      <c r="B9" s="237" t="n">
        <v>4</v>
      </c>
      <c r="C9" s="237" t="n">
        <v>2</v>
      </c>
      <c r="D9" s="237" t="n">
        <f aca="false">+SUM(B9:C9)</f>
        <v>6</v>
      </c>
    </row>
    <row collapsed="false" customFormat="false" customHeight="false" hidden="false" ht="15" outlineLevel="0" r="10">
      <c r="A10" s="234" t="s">
        <v>4027</v>
      </c>
      <c r="B10" s="235" t="n">
        <v>40</v>
      </c>
      <c r="C10" s="235" t="n">
        <v>2</v>
      </c>
      <c r="D10" s="235" t="n">
        <f aca="false">+SUM(B10:C10)</f>
        <v>42</v>
      </c>
    </row>
    <row collapsed="false" customFormat="false" customHeight="false" hidden="false" ht="15" outlineLevel="0" r="11">
      <c r="A11" s="236" t="s">
        <v>4028</v>
      </c>
      <c r="B11" s="237" t="n">
        <v>9</v>
      </c>
      <c r="C11" s="237" t="n">
        <v>1</v>
      </c>
      <c r="D11" s="237" t="n">
        <f aca="false">+SUM(B11:C11)</f>
        <v>10</v>
      </c>
    </row>
    <row collapsed="false" customFormat="false" customHeight="false" hidden="false" ht="15" outlineLevel="0" r="12">
      <c r="A12" s="234" t="s">
        <v>4029</v>
      </c>
      <c r="B12" s="235" t="n">
        <v>38</v>
      </c>
      <c r="C12" s="235" t="n">
        <v>5</v>
      </c>
      <c r="D12" s="235" t="n">
        <f aca="false">+SUM(B12:C12)</f>
        <v>43</v>
      </c>
    </row>
    <row collapsed="false" customFormat="false" customHeight="false" hidden="false" ht="15" outlineLevel="0" r="13">
      <c r="A13" s="236" t="s">
        <v>4030</v>
      </c>
      <c r="B13" s="237" t="n">
        <v>21</v>
      </c>
      <c r="C13" s="237" t="n">
        <v>4</v>
      </c>
      <c r="D13" s="237" t="n">
        <f aca="false">+SUM(B13:C13)</f>
        <v>25</v>
      </c>
    </row>
    <row collapsed="false" customFormat="false" customHeight="false" hidden="false" ht="15" outlineLevel="0" r="14">
      <c r="A14" s="234" t="s">
        <v>4031</v>
      </c>
      <c r="B14" s="235" t="n">
        <v>15</v>
      </c>
      <c r="C14" s="235" t="n">
        <v>4</v>
      </c>
      <c r="D14" s="235" t="n">
        <f aca="false">+SUM(B14:C14)</f>
        <v>19</v>
      </c>
    </row>
    <row collapsed="false" customFormat="false" customHeight="false" hidden="false" ht="15" outlineLevel="0" r="15">
      <c r="A15" s="236" t="s">
        <v>4032</v>
      </c>
      <c r="B15" s="237" t="n">
        <v>2</v>
      </c>
      <c r="C15" s="237" t="n">
        <v>2</v>
      </c>
      <c r="D15" s="237" t="n">
        <f aca="false">+SUM(B15:C15)</f>
        <v>4</v>
      </c>
    </row>
    <row collapsed="false" customFormat="false" customHeight="false" hidden="false" ht="15" outlineLevel="0" r="16">
      <c r="A16" s="234" t="s">
        <v>4033</v>
      </c>
      <c r="B16" s="235" t="n">
        <v>59</v>
      </c>
      <c r="C16" s="235" t="n">
        <v>3</v>
      </c>
      <c r="D16" s="235" t="n">
        <f aca="false">+SUM(B16:C16)</f>
        <v>62</v>
      </c>
    </row>
    <row collapsed="false" customFormat="false" customHeight="false" hidden="false" ht="15" outlineLevel="0" r="17">
      <c r="A17" s="238" t="s">
        <v>12</v>
      </c>
      <c r="B17" s="239" t="n">
        <f aca="false">+SUM(B2:B16)</f>
        <v>353</v>
      </c>
      <c r="C17" s="239" t="n">
        <f aca="false">+SUM(C2:C16)</f>
        <v>44</v>
      </c>
      <c r="D17" s="239" t="n">
        <f aca="false">+SUM(D2:D16)</f>
        <v>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2016-01-25T16:03:53Z</dcterms:created>
  <dc:creator>Gabriela Aragona</dc:creator>
  <cp:lastModifiedBy>garagona</cp:lastModifiedBy>
  <cp:lastPrinted>2016-05-11T17:19:31Z</cp:lastPrinted>
  <dcterms:modified xsi:type="dcterms:W3CDTF">2016-05-19T19:44:44Z</dcterms:modified>
  <cp:revision>0</cp:revision>
</cp:coreProperties>
</file>