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andes-my.sharepoint.com/personal/a_castellanosm_uniandes_edu_co/Documents/Universidad/9-Noveno semestre/AnalisisAlgoritmos/Tarea 2/"/>
    </mc:Choice>
  </mc:AlternateContent>
  <xr:revisionPtr revIDLastSave="480" documentId="8_{F1BB00D5-6210-49FC-91E6-6EA8B5C39A75}" xr6:coauthVersionLast="47" xr6:coauthVersionMax="47" xr10:uidLastSave="{908DDD7E-879B-4323-BAB5-3164415406C8}"/>
  <bookViews>
    <workbookView xWindow="9510" yWindow="0" windowWidth="9780" windowHeight="11370" xr2:uid="{BE473B7C-F0F2-49AC-96A8-99F93C1516B9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1" l="1"/>
  <c r="M21" i="1"/>
  <c r="M7" i="1"/>
  <c r="M17" i="1"/>
  <c r="C18" i="1"/>
  <c r="C19" i="1"/>
  <c r="C20" i="1"/>
  <c r="C21" i="1"/>
  <c r="C17" i="1"/>
  <c r="D17" i="1" s="1"/>
  <c r="D18" i="1"/>
  <c r="D19" i="1"/>
  <c r="D20" i="1"/>
  <c r="D21" i="1"/>
  <c r="D14" i="1"/>
  <c r="D13" i="1"/>
  <c r="D12" i="1"/>
  <c r="D11" i="1"/>
  <c r="D10" i="1"/>
  <c r="E21" i="1"/>
  <c r="E20" i="1"/>
  <c r="E19" i="1"/>
  <c r="E18" i="1"/>
  <c r="E17" i="1"/>
  <c r="F18" i="1"/>
  <c r="F19" i="1"/>
  <c r="F20" i="1"/>
  <c r="F21" i="1"/>
  <c r="F17" i="1"/>
  <c r="N18" i="1"/>
  <c r="N19" i="1"/>
  <c r="N20" i="1"/>
  <c r="N17" i="1"/>
  <c r="M18" i="1"/>
  <c r="M19" i="1"/>
  <c r="M20" i="1"/>
  <c r="L21" i="1"/>
  <c r="L18" i="1"/>
  <c r="L19" i="1"/>
  <c r="L20" i="1"/>
  <c r="L17" i="1"/>
  <c r="L11" i="1"/>
  <c r="L12" i="1"/>
  <c r="L13" i="1"/>
  <c r="L14" i="1"/>
  <c r="L10" i="1"/>
  <c r="L7" i="1"/>
  <c r="L4" i="1"/>
  <c r="L5" i="1"/>
  <c r="L6" i="1"/>
  <c r="L3" i="1"/>
  <c r="E13" i="1"/>
  <c r="M13" i="1" s="1"/>
  <c r="N13" i="1" s="1"/>
  <c r="E14" i="1"/>
  <c r="M14" i="1" s="1"/>
  <c r="N14" i="1" s="1"/>
  <c r="E12" i="1"/>
  <c r="M12" i="1" s="1"/>
  <c r="N12" i="1" s="1"/>
  <c r="E7" i="1"/>
  <c r="N7" i="1" s="1"/>
  <c r="E6" i="1"/>
  <c r="M6" i="1" s="1"/>
  <c r="N6" i="1" s="1"/>
  <c r="E5" i="1"/>
  <c r="M5" i="1" s="1"/>
  <c r="N5" i="1" s="1"/>
  <c r="E11" i="1"/>
  <c r="F11" i="1" s="1"/>
  <c r="E10" i="1"/>
  <c r="F10" i="1" s="1"/>
  <c r="C11" i="1"/>
  <c r="C12" i="1"/>
  <c r="C13" i="1"/>
  <c r="C14" i="1"/>
  <c r="C10" i="1"/>
  <c r="C3" i="1"/>
  <c r="D3" i="1" s="1"/>
  <c r="E4" i="1"/>
  <c r="M4" i="1" s="1"/>
  <c r="N4" i="1" s="1"/>
  <c r="E3" i="1"/>
  <c r="M3" i="1" s="1"/>
  <c r="N3" i="1" s="1"/>
  <c r="C4" i="1"/>
  <c r="C5" i="1"/>
  <c r="C6" i="1"/>
  <c r="C7" i="1"/>
  <c r="D7" i="1" s="1"/>
  <c r="D4" i="1" l="1"/>
  <c r="D6" i="1"/>
  <c r="D5" i="1"/>
  <c r="F13" i="1"/>
  <c r="F12" i="1"/>
  <c r="F14" i="1"/>
  <c r="M11" i="1"/>
  <c r="N11" i="1" s="1"/>
  <c r="F3" i="1"/>
  <c r="M10" i="1"/>
  <c r="N10" i="1" s="1"/>
  <c r="F6" i="1"/>
  <c r="F4" i="1" l="1"/>
  <c r="F5" i="1"/>
  <c r="F7" i="1"/>
</calcChain>
</file>

<file path=xl/sharedStrings.xml><?xml version="1.0" encoding="utf-8"?>
<sst xmlns="http://schemas.openxmlformats.org/spreadsheetml/2006/main" count="28" uniqueCount="13">
  <si>
    <t>Size</t>
  </si>
  <si>
    <t>Promedio</t>
  </si>
  <si>
    <t>Push relabel</t>
  </si>
  <si>
    <t>Relabel to front</t>
  </si>
  <si>
    <t>Maximum #Edges</t>
  </si>
  <si>
    <t>Edges added</t>
  </si>
  <si>
    <t>Edmonds-Karp</t>
  </si>
  <si>
    <t>Total elements (edges +vertices)</t>
  </si>
  <si>
    <t>O(V*E^2)</t>
  </si>
  <si>
    <t>Aprox time ( 1*10^9 op/s)</t>
  </si>
  <si>
    <t>O(V^2*E)</t>
  </si>
  <si>
    <t>% density</t>
  </si>
  <si>
    <t>Flujo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</si>
</sst>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43" fontId="0" fillId="0" borderId="1" xfId="1" applyFont="1" applyBorder="1"/>
    <xf numFmtId="43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Font="1"/>
    <xf numFmtId="0" fontId="2" fillId="0" borderId="1" xfId="0" applyFont="1" applyBorder="1"/>
    <xf numFmtId="43" fontId="2" fillId="0" borderId="1" xfId="1" applyFont="1" applyBorder="1"/>
    <xf numFmtId="0" fontId="0" fillId="0" borderId="0" xfId="0" applyBorder="1"/>
    <xf numFmtId="0" fontId="0" fillId="0" borderId="0" xfId="0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Tiempo experimental de ejecución en función de cantidad de elementos del grafo </a:t>
            </a:r>
            <a:endParaRPr lang="es-CO"/>
          </a:p>
        </c:rich>
      </c:tx>
      <c:layout>
        <c:manualLayout>
          <c:xMode val="edge"/>
          <c:yMode val="edge"/>
          <c:x val="0.12110073994051582"/>
          <c:y val="3.8206968048445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Edmonds-Karp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Hoja1!$F$10:$F$14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25250</c:v>
                </c:pt>
                <c:pt idx="3">
                  <c:v>101000</c:v>
                </c:pt>
                <c:pt idx="4">
                  <c:v>202000</c:v>
                </c:pt>
              </c:numCache>
            </c:numRef>
          </c:xVal>
          <c:yVal>
            <c:numRef>
              <c:f>Hoja1!$L$3:$L$7</c:f>
              <c:numCache>
                <c:formatCode>General</c:formatCode>
                <c:ptCount val="5"/>
                <c:pt idx="0">
                  <c:v>2.0000000000000001E-4</c:v>
                </c:pt>
                <c:pt idx="1">
                  <c:v>4.8514000000000005E-3</c:v>
                </c:pt>
                <c:pt idx="2">
                  <c:v>0.17347679999999999</c:v>
                </c:pt>
                <c:pt idx="3">
                  <c:v>1.9551459999999998</c:v>
                </c:pt>
                <c:pt idx="4">
                  <c:v>9.5525073999999996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8E-4E2B-93E0-6B4C045A0E95}"/>
            </c:ext>
          </c:extLst>
        </c:ser>
        <c:ser>
          <c:idx val="1"/>
          <c:order val="1"/>
          <c:tx>
            <c:v>Push relabel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Hoja1!$F$10:$F$14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25250</c:v>
                </c:pt>
                <c:pt idx="3">
                  <c:v>101000</c:v>
                </c:pt>
                <c:pt idx="4">
                  <c:v>202000</c:v>
                </c:pt>
              </c:numCache>
            </c:numRef>
          </c:xVal>
          <c:yVal>
            <c:numRef>
              <c:f>Hoja1!$L$10:$L$14</c:f>
              <c:numCache>
                <c:formatCode>General</c:formatCode>
                <c:ptCount val="5"/>
                <c:pt idx="0">
                  <c:v>2.0000000000000001E-4</c:v>
                </c:pt>
                <c:pt idx="1">
                  <c:v>2.3395999999999997E-2</c:v>
                </c:pt>
                <c:pt idx="2">
                  <c:v>4.5540600000000001E-2</c:v>
                </c:pt>
                <c:pt idx="3">
                  <c:v>0.24580639999999998</c:v>
                </c:pt>
                <c:pt idx="4">
                  <c:v>0.48293300000000006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8E-4E2B-93E0-6B4C045A0E95}"/>
            </c:ext>
          </c:extLst>
        </c:ser>
        <c:ser>
          <c:idx val="2"/>
          <c:order val="2"/>
          <c:tx>
            <c:v>Relabel-to-Front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Hoja1!$F$17:$F$21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25250</c:v>
                </c:pt>
                <c:pt idx="3">
                  <c:v>101000</c:v>
                </c:pt>
                <c:pt idx="4">
                  <c:v>202000</c:v>
                </c:pt>
              </c:numCache>
            </c:numRef>
          </c:xVal>
          <c:yVal>
            <c:numRef>
              <c:f>Hoja1!$L$17:$L$21</c:f>
              <c:numCache>
                <c:formatCode>General</c:formatCode>
                <c:ptCount val="5"/>
                <c:pt idx="0">
                  <c:v>1.9940000000000002E-4</c:v>
                </c:pt>
                <c:pt idx="1">
                  <c:v>6.0080000000000008E-4</c:v>
                </c:pt>
                <c:pt idx="2">
                  <c:v>1.4174600000000001E-2</c:v>
                </c:pt>
                <c:pt idx="3">
                  <c:v>1.6477600000000002E-2</c:v>
                </c:pt>
                <c:pt idx="4">
                  <c:v>2.0559000000000001E-2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9E-479A-A5FD-586BF661D45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1168608"/>
        <c:axId val="91170528"/>
      </c:scatterChart>
      <c:valAx>
        <c:axId val="9116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elementos ( vertices + nodos)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170528"/>
        <c:crosses val="autoZero"/>
        <c:crossBetween val="midCat"/>
      </c:valAx>
      <c:valAx>
        <c:axId val="911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de ejecución (s)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16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ejecucion del algoritmo Edmonds-Karp</a:t>
            </a:r>
            <a:r>
              <a:rPr lang="es-CO" baseline="0"/>
              <a:t> en función de cantidad de elementos del grafo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Hoja1!$F$3:$F$7</c:f>
              <c:numCache>
                <c:formatCode>_(* #,##0.00_);_(* \(#,##0.00\);_(* "-"??_);_(@_)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25250</c:v>
                </c:pt>
                <c:pt idx="3">
                  <c:v>101000</c:v>
                </c:pt>
                <c:pt idx="4">
                  <c:v>202000</c:v>
                </c:pt>
              </c:numCache>
            </c:numRef>
          </c:xVal>
          <c:yVal>
            <c:numRef>
              <c:f>Hoja1!$N$3:$N$7</c:f>
              <c:numCache>
                <c:formatCode>0.00</c:formatCode>
                <c:ptCount val="5"/>
                <c:pt idx="0">
                  <c:v>1.5999999999999999E-5</c:v>
                </c:pt>
                <c:pt idx="1">
                  <c:v>1.6E-2</c:v>
                </c:pt>
                <c:pt idx="2">
                  <c:v>156.25</c:v>
                </c:pt>
                <c:pt idx="3">
                  <c:v>10000</c:v>
                </c:pt>
                <c:pt idx="4">
                  <c:v>80000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6C-443C-9A75-D50ECFC80055}"/>
            </c:ext>
          </c:extLst>
        </c:ser>
        <c:ser>
          <c:idx val="1"/>
          <c:order val="1"/>
          <c:tx>
            <c:v>Real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Hoja1!$F$3:$F$7</c:f>
              <c:numCache>
                <c:formatCode>_(* #,##0.00_);_(* \(#,##0.00\);_(* "-"??_);_(@_)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25250</c:v>
                </c:pt>
                <c:pt idx="3">
                  <c:v>101000</c:v>
                </c:pt>
                <c:pt idx="4">
                  <c:v>202000</c:v>
                </c:pt>
              </c:numCache>
            </c:numRef>
          </c:xVal>
          <c:yVal>
            <c:numRef>
              <c:f>Hoja1!$L$3:$L$7</c:f>
              <c:numCache>
                <c:formatCode>General</c:formatCode>
                <c:ptCount val="5"/>
                <c:pt idx="0">
                  <c:v>2.0000000000000001E-4</c:v>
                </c:pt>
                <c:pt idx="1">
                  <c:v>4.8514000000000005E-3</c:v>
                </c:pt>
                <c:pt idx="2">
                  <c:v>0.17347679999999999</c:v>
                </c:pt>
                <c:pt idx="3">
                  <c:v>1.9551459999999998</c:v>
                </c:pt>
                <c:pt idx="4">
                  <c:v>9.5525073999999996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6C-443C-9A75-D50ECFC80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253104"/>
        <c:axId val="1522253584"/>
      </c:scatterChart>
      <c:valAx>
        <c:axId val="152225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Elementos</a:t>
                </a:r>
                <a:r>
                  <a:rPr lang="es-CO" baseline="0"/>
                  <a:t> del grafo (vertices+ejes) 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2253584"/>
        <c:crosses val="autoZero"/>
        <c:crossBetween val="midCat"/>
      </c:valAx>
      <c:valAx>
        <c:axId val="15222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( s)</a:t>
                </a:r>
              </a:p>
              <a:p>
                <a:pPr>
                  <a:defRPr/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225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ejecucion del algoritmo Push</a:t>
            </a:r>
            <a:r>
              <a:rPr lang="es-CO" baseline="0"/>
              <a:t> Relabel </a:t>
            </a:r>
          </a:p>
          <a:p>
            <a:pPr>
              <a:defRPr/>
            </a:pPr>
            <a:r>
              <a:rPr lang="es-CO" baseline="0"/>
              <a:t>en función de cantidad de elementos del grafo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Hoja1!$F$10:$F$14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25250</c:v>
                </c:pt>
                <c:pt idx="3">
                  <c:v>101000</c:v>
                </c:pt>
                <c:pt idx="4">
                  <c:v>202000</c:v>
                </c:pt>
              </c:numCache>
            </c:numRef>
          </c:xVal>
          <c:yVal>
            <c:numRef>
              <c:f>Hoja1!$N$10:$N$14</c:f>
              <c:numCache>
                <c:formatCode>_(* #,##0.00_);_(* \(#,##0.00\);_(* "-"??_);_(@_)</c:formatCode>
                <c:ptCount val="5"/>
                <c:pt idx="0">
                  <c:v>3.9999999999999998E-6</c:v>
                </c:pt>
                <c:pt idx="1">
                  <c:v>4.0000000000000001E-3</c:v>
                </c:pt>
                <c:pt idx="2">
                  <c:v>1.5625</c:v>
                </c:pt>
                <c:pt idx="3">
                  <c:v>100</c:v>
                </c:pt>
                <c:pt idx="4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2-48D0-B6D3-D2C11AD40836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Hoja1!$F$10:$F$14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25250</c:v>
                </c:pt>
                <c:pt idx="3">
                  <c:v>101000</c:v>
                </c:pt>
                <c:pt idx="4">
                  <c:v>202000</c:v>
                </c:pt>
              </c:numCache>
            </c:numRef>
          </c:xVal>
          <c:yVal>
            <c:numRef>
              <c:f>Hoja1!$L$10:$L$14</c:f>
              <c:numCache>
                <c:formatCode>General</c:formatCode>
                <c:ptCount val="5"/>
                <c:pt idx="0">
                  <c:v>2.0000000000000001E-4</c:v>
                </c:pt>
                <c:pt idx="1">
                  <c:v>2.3395999999999997E-2</c:v>
                </c:pt>
                <c:pt idx="2">
                  <c:v>4.5540600000000001E-2</c:v>
                </c:pt>
                <c:pt idx="3">
                  <c:v>0.24580639999999998</c:v>
                </c:pt>
                <c:pt idx="4">
                  <c:v>0.48293300000000006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2-48D0-B6D3-D2C11AD40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253104"/>
        <c:axId val="1522253584"/>
      </c:scatterChart>
      <c:valAx>
        <c:axId val="152225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Elementos</a:t>
                </a:r>
                <a:r>
                  <a:rPr lang="es-CO" baseline="0"/>
                  <a:t> del grafo (vertices + ejes)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2253584"/>
        <c:crosses val="autoZero"/>
        <c:crossBetween val="midCat"/>
      </c:valAx>
      <c:valAx>
        <c:axId val="15222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225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Tiempo teórico de ejecución en función de cantidad de elementos del grafo </a:t>
            </a:r>
            <a:endParaRPr lang="es-CO"/>
          </a:p>
        </c:rich>
      </c:tx>
      <c:layout>
        <c:manualLayout>
          <c:xMode val="edge"/>
          <c:yMode val="edge"/>
          <c:x val="0.12110073994051582"/>
          <c:y val="3.8206968048445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Edmonds-Karp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Hoja1!$F$10:$F$14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25250</c:v>
                </c:pt>
                <c:pt idx="3">
                  <c:v>101000</c:v>
                </c:pt>
                <c:pt idx="4">
                  <c:v>202000</c:v>
                </c:pt>
              </c:numCache>
            </c:numRef>
          </c:xVal>
          <c:yVal>
            <c:numRef>
              <c:f>Hoja1!$N$3:$N$7</c:f>
              <c:numCache>
                <c:formatCode>0.00</c:formatCode>
                <c:ptCount val="5"/>
                <c:pt idx="0">
                  <c:v>1.5999999999999999E-5</c:v>
                </c:pt>
                <c:pt idx="1">
                  <c:v>1.6E-2</c:v>
                </c:pt>
                <c:pt idx="2">
                  <c:v>156.25</c:v>
                </c:pt>
                <c:pt idx="3">
                  <c:v>10000</c:v>
                </c:pt>
                <c:pt idx="4">
                  <c:v>80000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B3-4D9D-9A85-8C4CDE553C65}"/>
            </c:ext>
          </c:extLst>
        </c:ser>
        <c:ser>
          <c:idx val="1"/>
          <c:order val="1"/>
          <c:tx>
            <c:v>Push relabel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Hoja1!$F$10:$F$14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25250</c:v>
                </c:pt>
                <c:pt idx="3">
                  <c:v>101000</c:v>
                </c:pt>
                <c:pt idx="4">
                  <c:v>202000</c:v>
                </c:pt>
              </c:numCache>
            </c:numRef>
          </c:xVal>
          <c:yVal>
            <c:numRef>
              <c:f>Hoja1!$N$10:$N$14</c:f>
              <c:numCache>
                <c:formatCode>_(* #,##0.00_);_(* \(#,##0.00\);_(* "-"??_);_(@_)</c:formatCode>
                <c:ptCount val="5"/>
                <c:pt idx="0">
                  <c:v>3.9999999999999998E-6</c:v>
                </c:pt>
                <c:pt idx="1">
                  <c:v>4.0000000000000001E-3</c:v>
                </c:pt>
                <c:pt idx="2">
                  <c:v>1.5625</c:v>
                </c:pt>
                <c:pt idx="3">
                  <c:v>100</c:v>
                </c:pt>
                <c:pt idx="4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B3-4D9D-9A85-8C4CDE553C65}"/>
            </c:ext>
          </c:extLst>
        </c:ser>
        <c:ser>
          <c:idx val="2"/>
          <c:order val="2"/>
          <c:tx>
            <c:v>Relabel-to-front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Hoja1!$F$17:$F$21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25250</c:v>
                </c:pt>
                <c:pt idx="3">
                  <c:v>101000</c:v>
                </c:pt>
                <c:pt idx="4">
                  <c:v>202000</c:v>
                </c:pt>
              </c:numCache>
            </c:numRef>
          </c:xVal>
          <c:yVal>
            <c:numRef>
              <c:f>Hoja1!$N$17:$N$21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1E-3</c:v>
                </c:pt>
                <c:pt idx="2">
                  <c:v>1.5625E-2</c:v>
                </c:pt>
                <c:pt idx="3">
                  <c:v>1</c:v>
                </c:pt>
                <c:pt idx="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B3-4D9D-9A85-8C4CDE553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68608"/>
        <c:axId val="91170528"/>
      </c:scatterChart>
      <c:valAx>
        <c:axId val="9116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elementos ( vertices + nodos)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170528"/>
        <c:crosses val="autoZero"/>
        <c:crossBetween val="midCat"/>
      </c:valAx>
      <c:valAx>
        <c:axId val="911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de ejecución (s)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16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ejecucion del algoritmo Relabel</a:t>
            </a:r>
            <a:r>
              <a:rPr lang="es-CO" baseline="0"/>
              <a:t> to front</a:t>
            </a:r>
          </a:p>
          <a:p>
            <a:pPr>
              <a:defRPr/>
            </a:pPr>
            <a:r>
              <a:rPr lang="es-CO" baseline="0"/>
              <a:t>en función de cantidad de elementos del grafo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Hoja1!$F$17:$F$21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25250</c:v>
                </c:pt>
                <c:pt idx="3">
                  <c:v>101000</c:v>
                </c:pt>
                <c:pt idx="4">
                  <c:v>202000</c:v>
                </c:pt>
              </c:numCache>
            </c:numRef>
          </c:xVal>
          <c:yVal>
            <c:numRef>
              <c:f>Hoja1!$M$17:$M$21</c:f>
              <c:numCache>
                <c:formatCode>_(* #,##0.00_);_(* \(#,##0.00\);_(* "-"??_);_(@_)</c:formatCode>
                <c:ptCount val="5"/>
                <c:pt idx="0">
                  <c:v>1000</c:v>
                </c:pt>
                <c:pt idx="1">
                  <c:v>1000000</c:v>
                </c:pt>
                <c:pt idx="2">
                  <c:v>15625000</c:v>
                </c:pt>
                <c:pt idx="3">
                  <c:v>1000000000</c:v>
                </c:pt>
                <c:pt idx="4">
                  <c:v>8000000000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5B-4AA7-84C5-AE3EBE9A6C20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Hoja1!$F$17:$F$21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25250</c:v>
                </c:pt>
                <c:pt idx="3">
                  <c:v>101000</c:v>
                </c:pt>
                <c:pt idx="4">
                  <c:v>202000</c:v>
                </c:pt>
              </c:numCache>
            </c:numRef>
          </c:xVal>
          <c:yVal>
            <c:numRef>
              <c:f>Hoja1!$L$17:$L$21</c:f>
              <c:numCache>
                <c:formatCode>General</c:formatCode>
                <c:ptCount val="5"/>
                <c:pt idx="0">
                  <c:v>1.9940000000000002E-4</c:v>
                </c:pt>
                <c:pt idx="1">
                  <c:v>6.0080000000000008E-4</c:v>
                </c:pt>
                <c:pt idx="2">
                  <c:v>1.4174600000000001E-2</c:v>
                </c:pt>
                <c:pt idx="3">
                  <c:v>1.6477600000000002E-2</c:v>
                </c:pt>
                <c:pt idx="4">
                  <c:v>2.0559000000000001E-2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5B-4AA7-84C5-AE3EBE9A6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253104"/>
        <c:axId val="1522253584"/>
      </c:scatterChart>
      <c:valAx>
        <c:axId val="152225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  <a:p>
                <a:pPr>
                  <a:defRPr/>
                </a:pPr>
                <a:r>
                  <a:rPr lang="es-CO"/>
                  <a:t>Elementos del grafo (vertices + ejes)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2253584"/>
        <c:crosses val="autoZero"/>
        <c:crossBetween val="midCat"/>
      </c:valAx>
      <c:valAx>
        <c:axId val="15222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225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26122</xdr:colOff>
      <xdr:row>23</xdr:row>
      <xdr:rowOff>134044</xdr:rowOff>
    </xdr:from>
    <xdr:to>
      <xdr:col>6</xdr:col>
      <xdr:colOff>293806</xdr:colOff>
      <xdr:row>42</xdr:row>
      <xdr:rowOff>75821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519B72B-2FF1-82D9-D859-0D8D63291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416695</xdr:colOff>
      <xdr:row>0</xdr:row>
      <xdr:rowOff>88832</xdr:rowOff>
    </xdr:from>
    <xdr:to>
      <xdr:col>20</xdr:col>
      <xdr:colOff>742628</xdr:colOff>
      <xdr:row>13</xdr:row>
      <xdr:rowOff>150678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91FD9A-624F-3FEF-039A-0FC3E12A5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274450</xdr:colOff>
      <xdr:row>15</xdr:row>
      <xdr:rowOff>141319</xdr:rowOff>
    </xdr:from>
    <xdr:to>
      <xdr:col>20</xdr:col>
      <xdr:colOff>731866</xdr:colOff>
      <xdr:row>30</xdr:row>
      <xdr:rowOff>139915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23653B-EC66-456F-876C-217345770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606507</xdr:colOff>
      <xdr:row>23</xdr:row>
      <xdr:rowOff>111426</xdr:rowOff>
    </xdr:from>
    <xdr:to>
      <xdr:col>13</xdr:col>
      <xdr:colOff>1326866</xdr:colOff>
      <xdr:row>43</xdr:row>
      <xdr:rowOff>18955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86AC6C-3F68-43DB-A9AF-BA827385C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312118</xdr:colOff>
      <xdr:row>31</xdr:row>
      <xdr:rowOff>150677</xdr:rowOff>
    </xdr:from>
    <xdr:to>
      <xdr:col>20</xdr:col>
      <xdr:colOff>730488</xdr:colOff>
      <xdr:row>47</xdr:row>
      <xdr:rowOff>71616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3508CE2-3A61-45DB-9BD8-AC0E0DD79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652C7-DE71-4B8B-B6AA-07101B7F645D}">
  <dimension ref="A2:N50"/>
  <sheetViews>
    <sheetView tabSelected="1" zoomScale="46" workbookViewId="0">
      <selection activeCell="N47" sqref="N47"/>
    </sheetView>
  </sheetViews>
  <sheetFormatPr baseColWidth="10" defaultRowHeight="14.5" x14ac:dyDescent="0.35"/>
  <cols>
    <col min="2" max="2" width="11" bestFit="1" customWidth="1"/>
    <col min="3" max="3" width="17.08984375" bestFit="1" customWidth="1"/>
    <col min="4" max="4" width="17.08984375" customWidth="1"/>
    <col min="5" max="5" width="14.7265625" bestFit="1" customWidth="1"/>
    <col min="6" max="6" width="30.90625" bestFit="1" customWidth="1"/>
    <col min="7" max="12" width="11" bestFit="1" customWidth="1"/>
    <col min="13" max="13" width="21.6328125" bestFit="1" customWidth="1"/>
    <col min="14" max="14" width="25.08984375" bestFit="1" customWidth="1"/>
    <col min="18" max="18" width="16.36328125" bestFit="1" customWidth="1"/>
    <col min="19" max="19" width="11.36328125" bestFit="1" customWidth="1"/>
  </cols>
  <sheetData>
    <row r="2" spans="1:14" x14ac:dyDescent="0.35">
      <c r="B2" s="2" t="s">
        <v>0</v>
      </c>
      <c r="C2" s="3" t="s">
        <v>4</v>
      </c>
      <c r="D2" s="3" t="s">
        <v>11</v>
      </c>
      <c r="E2" s="3" t="s">
        <v>5</v>
      </c>
      <c r="F2" s="3" t="s">
        <v>7</v>
      </c>
      <c r="G2" s="4" t="s">
        <v>6</v>
      </c>
      <c r="H2" s="4"/>
      <c r="I2" s="4"/>
      <c r="J2" s="4"/>
      <c r="K2" s="4"/>
      <c r="L2" s="3" t="s">
        <v>1</v>
      </c>
      <c r="M2" s="3" t="s">
        <v>8</v>
      </c>
      <c r="N2" s="3" t="s">
        <v>9</v>
      </c>
    </row>
    <row r="3" spans="1:14" x14ac:dyDescent="0.35">
      <c r="B3" s="2">
        <v>10</v>
      </c>
      <c r="C3" s="5">
        <f>(B3*(B3-1)/2)</f>
        <v>45</v>
      </c>
      <c r="D3" s="5">
        <f>E3/C3*100</f>
        <v>88.888888888888886</v>
      </c>
      <c r="E3" s="5">
        <f>B3*4</f>
        <v>40</v>
      </c>
      <c r="F3" s="6">
        <f>E3+B3</f>
        <v>50</v>
      </c>
      <c r="G3" s="3">
        <v>0</v>
      </c>
      <c r="H3" s="3">
        <v>0</v>
      </c>
      <c r="I3" s="3">
        <v>0</v>
      </c>
      <c r="J3" s="3">
        <v>0</v>
      </c>
      <c r="K3" s="3">
        <v>1E-3</v>
      </c>
      <c r="L3" s="3">
        <f>AVERAGE(G3:K3)</f>
        <v>2.0000000000000001E-4</v>
      </c>
      <c r="M3" s="5">
        <f>B3*E3^(2)</f>
        <v>16000</v>
      </c>
      <c r="N3" s="7">
        <f>M3/(1*10^9)</f>
        <v>1.5999999999999999E-5</v>
      </c>
    </row>
    <row r="4" spans="1:14" x14ac:dyDescent="0.35">
      <c r="B4" s="2">
        <v>100</v>
      </c>
      <c r="C4" s="5">
        <f t="shared" ref="C4:C7" si="0">(B4*(B4-1)/2)</f>
        <v>4950</v>
      </c>
      <c r="D4" s="5">
        <f t="shared" ref="D4:D7" si="1">E4/C4*100</f>
        <v>8.0808080808080813</v>
      </c>
      <c r="E4" s="5">
        <f t="shared" ref="E4" si="2">B4*4</f>
        <v>400</v>
      </c>
      <c r="F4" s="6">
        <f>E4+B4</f>
        <v>500</v>
      </c>
      <c r="G4" s="3">
        <v>5.0010000000000002E-3</v>
      </c>
      <c r="H4" s="3">
        <v>5.2570000000000004E-3</v>
      </c>
      <c r="I4" s="3">
        <v>5.0000000000000001E-3</v>
      </c>
      <c r="J4" s="3">
        <v>5.0000000000000001E-3</v>
      </c>
      <c r="K4" s="3">
        <v>3.999E-3</v>
      </c>
      <c r="L4" s="3">
        <f t="shared" ref="L4:L6" si="3">AVERAGE(G4:K4)</f>
        <v>4.8514000000000005E-3</v>
      </c>
      <c r="M4" s="5">
        <f t="shared" ref="M4:M7" si="4">B4*E4^(2)</f>
        <v>16000000</v>
      </c>
      <c r="N4" s="7">
        <f t="shared" ref="N4:N7" si="5">M4/(1*10^9)</f>
        <v>1.6E-2</v>
      </c>
    </row>
    <row r="5" spans="1:14" x14ac:dyDescent="0.35">
      <c r="B5" s="2">
        <v>250</v>
      </c>
      <c r="C5" s="5">
        <f t="shared" si="0"/>
        <v>31125</v>
      </c>
      <c r="D5" s="5">
        <f t="shared" si="1"/>
        <v>80.321285140562253</v>
      </c>
      <c r="E5" s="5">
        <f>B5*100</f>
        <v>25000</v>
      </c>
      <c r="F5" s="6">
        <f>E5+B5</f>
        <v>25250</v>
      </c>
      <c r="G5" s="3">
        <v>0.17578099999999999</v>
      </c>
      <c r="H5" s="3">
        <v>0.15504999999999999</v>
      </c>
      <c r="I5" s="3">
        <v>0.20057700000000001</v>
      </c>
      <c r="J5" s="3">
        <v>0.155863</v>
      </c>
      <c r="K5" s="3">
        <v>0.180113</v>
      </c>
      <c r="L5" s="3">
        <f t="shared" si="3"/>
        <v>0.17347679999999999</v>
      </c>
      <c r="M5" s="5">
        <f t="shared" si="4"/>
        <v>156250000000</v>
      </c>
      <c r="N5" s="7">
        <f t="shared" si="5"/>
        <v>156.25</v>
      </c>
    </row>
    <row r="6" spans="1:14" x14ac:dyDescent="0.35">
      <c r="B6" s="2">
        <v>1000</v>
      </c>
      <c r="C6" s="5">
        <f t="shared" si="0"/>
        <v>499500</v>
      </c>
      <c r="D6" s="5">
        <f t="shared" si="1"/>
        <v>20.02002002002002</v>
      </c>
      <c r="E6" s="5">
        <f>B6*100</f>
        <v>100000</v>
      </c>
      <c r="F6" s="6">
        <f>E6+B6</f>
        <v>101000</v>
      </c>
      <c r="G6" s="3">
        <v>2.009395</v>
      </c>
      <c r="H6" s="3">
        <v>1.9066879999999999</v>
      </c>
      <c r="I6" s="3">
        <v>1.8486689999999999</v>
      </c>
      <c r="J6" s="3">
        <v>2.0108700000000002</v>
      </c>
      <c r="K6" s="3">
        <v>2.000108</v>
      </c>
      <c r="L6" s="3">
        <f t="shared" si="3"/>
        <v>1.9551459999999998</v>
      </c>
      <c r="M6" s="5">
        <f t="shared" si="4"/>
        <v>10000000000000</v>
      </c>
      <c r="N6" s="7">
        <f t="shared" si="5"/>
        <v>10000</v>
      </c>
    </row>
    <row r="7" spans="1:14" x14ac:dyDescent="0.35">
      <c r="B7" s="2">
        <v>2000</v>
      </c>
      <c r="C7" s="5">
        <f t="shared" si="0"/>
        <v>1999000</v>
      </c>
      <c r="D7" s="5">
        <f t="shared" si="1"/>
        <v>10.005002501250624</v>
      </c>
      <c r="E7" s="5">
        <f t="shared" ref="E7" si="6">B7*100</f>
        <v>200000</v>
      </c>
      <c r="F7" s="6">
        <f>E7+B7</f>
        <v>202000</v>
      </c>
      <c r="G7" s="3">
        <v>9.5993539999999999</v>
      </c>
      <c r="H7" s="3">
        <v>9.3833420000000007</v>
      </c>
      <c r="I7" s="3">
        <v>9.5645550000000004</v>
      </c>
      <c r="J7" s="3">
        <v>9.6450460000000007</v>
      </c>
      <c r="K7" s="3">
        <v>9.5702400000000001</v>
      </c>
      <c r="L7" s="3">
        <f>AVERAGE(G7:K7)</f>
        <v>9.5525073999999996</v>
      </c>
      <c r="M7" s="5">
        <f>B7*E7^(2)</f>
        <v>80000000000000</v>
      </c>
      <c r="N7" s="7">
        <f t="shared" si="5"/>
        <v>80000</v>
      </c>
    </row>
    <row r="8" spans="1:14" x14ac:dyDescent="0.35">
      <c r="B8" s="1"/>
    </row>
    <row r="9" spans="1:14" x14ac:dyDescent="0.35">
      <c r="A9" t="s">
        <v>12</v>
      </c>
      <c r="B9" s="2" t="s">
        <v>0</v>
      </c>
      <c r="C9" s="3" t="s">
        <v>4</v>
      </c>
      <c r="D9" s="3" t="s">
        <v>11</v>
      </c>
      <c r="E9" s="3" t="s">
        <v>5</v>
      </c>
      <c r="F9" s="3" t="s">
        <v>7</v>
      </c>
      <c r="G9" s="4" t="s">
        <v>2</v>
      </c>
      <c r="H9" s="4"/>
      <c r="I9" s="4"/>
      <c r="J9" s="4"/>
      <c r="K9" s="4"/>
      <c r="L9" s="3" t="s">
        <v>1</v>
      </c>
      <c r="M9" s="3" t="s">
        <v>10</v>
      </c>
      <c r="N9" s="3" t="s">
        <v>9</v>
      </c>
    </row>
    <row r="10" spans="1:14" x14ac:dyDescent="0.35">
      <c r="B10" s="2">
        <v>10</v>
      </c>
      <c r="C10" s="3">
        <f>(B3*(B3-1)/2)</f>
        <v>45</v>
      </c>
      <c r="D10" s="5">
        <f>E10/C10*100</f>
        <v>88.888888888888886</v>
      </c>
      <c r="E10" s="3">
        <f>B10*4</f>
        <v>40</v>
      </c>
      <c r="F10" s="3">
        <f>E10+B10</f>
        <v>50</v>
      </c>
      <c r="G10" s="3">
        <v>0</v>
      </c>
      <c r="H10" s="3">
        <v>1E-3</v>
      </c>
      <c r="I10" s="3">
        <v>0</v>
      </c>
      <c r="J10" s="3">
        <v>0</v>
      </c>
      <c r="K10" s="3">
        <v>0</v>
      </c>
      <c r="L10" s="3">
        <f>AVERAGE(G10:K10)</f>
        <v>2.0000000000000001E-4</v>
      </c>
      <c r="M10" s="5">
        <f>B10^2*E10</f>
        <v>4000</v>
      </c>
      <c r="N10" s="6">
        <f>M10/(1*10^9)</f>
        <v>3.9999999999999998E-6</v>
      </c>
    </row>
    <row r="11" spans="1:14" x14ac:dyDescent="0.35">
      <c r="B11" s="2">
        <v>100</v>
      </c>
      <c r="C11" s="3">
        <f>(B4*(B4-1)/2)</f>
        <v>4950</v>
      </c>
      <c r="D11" s="5">
        <f t="shared" ref="D11:D14" si="7">E11/C11*100</f>
        <v>8.0808080808080813</v>
      </c>
      <c r="E11" s="3">
        <f>B11*4</f>
        <v>400</v>
      </c>
      <c r="F11" s="3">
        <f t="shared" ref="F11:F14" si="8">E11+B11</f>
        <v>500</v>
      </c>
      <c r="G11" s="3">
        <v>2.3997999999999998E-2</v>
      </c>
      <c r="H11" s="3">
        <v>2.2342999999999998E-2</v>
      </c>
      <c r="I11" s="3">
        <v>2.2629E-2</v>
      </c>
      <c r="J11" s="3">
        <v>2.3576E-2</v>
      </c>
      <c r="K11" s="3">
        <v>2.4434000000000001E-2</v>
      </c>
      <c r="L11" s="3">
        <f t="shared" ref="L11:L14" si="9">AVERAGE(G11:K11)</f>
        <v>2.3395999999999997E-2</v>
      </c>
      <c r="M11" s="5">
        <f t="shared" ref="M11:M14" si="10">B11^2*E11</f>
        <v>4000000</v>
      </c>
      <c r="N11" s="6">
        <f t="shared" ref="N11:N14" si="11">M11/(1*10^9)</f>
        <v>4.0000000000000001E-3</v>
      </c>
    </row>
    <row r="12" spans="1:14" x14ac:dyDescent="0.35">
      <c r="B12" s="2">
        <v>250</v>
      </c>
      <c r="C12" s="3">
        <f>(B5*(B5-1)/2)</f>
        <v>31125</v>
      </c>
      <c r="D12" s="5">
        <f t="shared" si="7"/>
        <v>80.321285140562253</v>
      </c>
      <c r="E12" s="3">
        <f>B12*100</f>
        <v>25000</v>
      </c>
      <c r="F12" s="3">
        <f t="shared" si="8"/>
        <v>25250</v>
      </c>
      <c r="G12" s="3">
        <v>4.3519000000000002E-2</v>
      </c>
      <c r="H12" s="3">
        <v>4.9973999999999998E-2</v>
      </c>
      <c r="I12" s="3">
        <v>4.3163E-2</v>
      </c>
      <c r="J12" s="3">
        <v>4.7101999999999998E-2</v>
      </c>
      <c r="K12" s="3">
        <v>4.3944999999999998E-2</v>
      </c>
      <c r="L12" s="3">
        <f t="shared" si="9"/>
        <v>4.5540600000000001E-2</v>
      </c>
      <c r="M12" s="5">
        <f t="shared" si="10"/>
        <v>1562500000</v>
      </c>
      <c r="N12" s="6">
        <f t="shared" si="11"/>
        <v>1.5625</v>
      </c>
    </row>
    <row r="13" spans="1:14" x14ac:dyDescent="0.35">
      <c r="B13" s="2">
        <v>1000</v>
      </c>
      <c r="C13" s="3">
        <f>(B6*(B6-1)/2)</f>
        <v>499500</v>
      </c>
      <c r="D13" s="5">
        <f t="shared" si="7"/>
        <v>20.02002002002002</v>
      </c>
      <c r="E13" s="3">
        <f t="shared" ref="E13:E14" si="12">B13*100</f>
        <v>100000</v>
      </c>
      <c r="F13" s="3">
        <f t="shared" si="8"/>
        <v>101000</v>
      </c>
      <c r="G13" s="3">
        <v>0.24416599999999999</v>
      </c>
      <c r="H13" s="3">
        <v>0.26458500000000001</v>
      </c>
      <c r="I13" s="3">
        <v>0.23422799999999999</v>
      </c>
      <c r="J13" s="3">
        <v>0.25433699999999998</v>
      </c>
      <c r="K13" s="3">
        <v>0.23171600000000001</v>
      </c>
      <c r="L13" s="3">
        <f t="shared" si="9"/>
        <v>0.24580639999999998</v>
      </c>
      <c r="M13" s="5">
        <f t="shared" si="10"/>
        <v>100000000000</v>
      </c>
      <c r="N13" s="6">
        <f t="shared" si="11"/>
        <v>100</v>
      </c>
    </row>
    <row r="14" spans="1:14" x14ac:dyDescent="0.35">
      <c r="A14">
        <v>95134</v>
      </c>
      <c r="B14" s="2">
        <v>2000</v>
      </c>
      <c r="C14" s="3">
        <f>(B7*(B7-1)/2)</f>
        <v>1999000</v>
      </c>
      <c r="D14" s="5">
        <f t="shared" si="7"/>
        <v>10.005002501250624</v>
      </c>
      <c r="E14" s="3">
        <f t="shared" si="12"/>
        <v>200000</v>
      </c>
      <c r="F14" s="3">
        <f t="shared" si="8"/>
        <v>202000</v>
      </c>
      <c r="G14" s="3">
        <v>0.49360599999999999</v>
      </c>
      <c r="H14" s="8">
        <v>0.47339700000000001</v>
      </c>
      <c r="I14" s="8">
        <v>0.451683</v>
      </c>
      <c r="J14" s="8">
        <v>0.49920700000000001</v>
      </c>
      <c r="K14" s="8">
        <v>0.49677199999999999</v>
      </c>
      <c r="L14" s="3">
        <f t="shared" si="9"/>
        <v>0.48293300000000006</v>
      </c>
      <c r="M14" s="5">
        <f t="shared" si="10"/>
        <v>800000000000</v>
      </c>
      <c r="N14" s="6">
        <f t="shared" si="11"/>
        <v>800</v>
      </c>
    </row>
    <row r="16" spans="1:14" x14ac:dyDescent="0.35">
      <c r="B16" s="2" t="s">
        <v>0</v>
      </c>
      <c r="C16" s="3" t="s">
        <v>4</v>
      </c>
      <c r="D16" s="11" t="s">
        <v>11</v>
      </c>
      <c r="E16" s="3" t="s">
        <v>5</v>
      </c>
      <c r="F16" s="3" t="s">
        <v>7</v>
      </c>
      <c r="G16" s="4" t="s">
        <v>3</v>
      </c>
      <c r="H16" s="4"/>
      <c r="I16" s="4"/>
      <c r="J16" s="4"/>
      <c r="K16" s="4"/>
      <c r="L16" s="3" t="s">
        <v>1</v>
      </c>
      <c r="M16" s="3" t="s">
        <v>10</v>
      </c>
      <c r="N16" s="3" t="s">
        <v>9</v>
      </c>
    </row>
    <row r="17" spans="2:14" x14ac:dyDescent="0.35">
      <c r="B17" s="2">
        <v>10</v>
      </c>
      <c r="C17" s="3">
        <f>(B17*(B17-1)/2)</f>
        <v>45</v>
      </c>
      <c r="D17" s="12">
        <f>(E17/C17)*100</f>
        <v>88.888888888888886</v>
      </c>
      <c r="E17" s="3">
        <f>B17*4</f>
        <v>40</v>
      </c>
      <c r="F17" s="3">
        <f>E17+B17</f>
        <v>50</v>
      </c>
      <c r="G17" s="3">
        <v>0</v>
      </c>
      <c r="H17" s="3">
        <v>9.9700000000000006E-4</v>
      </c>
      <c r="I17" s="3">
        <v>0</v>
      </c>
      <c r="J17" s="3">
        <v>0</v>
      </c>
      <c r="K17" s="3">
        <v>0</v>
      </c>
      <c r="L17" s="3">
        <f>AVERAGE(G17:K17)</f>
        <v>1.9940000000000002E-4</v>
      </c>
      <c r="M17" s="5">
        <f>B17^3</f>
        <v>1000</v>
      </c>
      <c r="N17" s="3">
        <f>M17/(1*10^9)</f>
        <v>9.9999999999999995E-7</v>
      </c>
    </row>
    <row r="18" spans="2:14" x14ac:dyDescent="0.35">
      <c r="B18" s="2">
        <v>100</v>
      </c>
      <c r="C18" s="3">
        <f t="shared" ref="C18:C21" si="13">(B18*(B18-1)/2)</f>
        <v>4950</v>
      </c>
      <c r="D18" s="12">
        <f t="shared" ref="D18:D21" si="14">(E18/C18)*100</f>
        <v>8.0808080808080813</v>
      </c>
      <c r="E18" s="3">
        <f>B18*4</f>
        <v>400</v>
      </c>
      <c r="F18" s="3">
        <f t="shared" ref="F18:F21" si="15">E18+B18</f>
        <v>500</v>
      </c>
      <c r="G18" s="3">
        <v>0</v>
      </c>
      <c r="H18" s="3">
        <v>1E-3</v>
      </c>
      <c r="I18" s="3">
        <v>0</v>
      </c>
      <c r="J18" s="3">
        <v>1.0020000000000001E-3</v>
      </c>
      <c r="K18" s="3">
        <v>1.0020000000000001E-3</v>
      </c>
      <c r="L18" s="3">
        <f t="shared" ref="L18:L20" si="16">AVERAGE(G18:K18)</f>
        <v>6.0080000000000008E-4</v>
      </c>
      <c r="M18" s="5">
        <f t="shared" ref="M18:M21" si="17">B18^3</f>
        <v>1000000</v>
      </c>
      <c r="N18" s="3">
        <f t="shared" ref="N18:N22" si="18">M18/(1*10^9)</f>
        <v>1E-3</v>
      </c>
    </row>
    <row r="19" spans="2:14" x14ac:dyDescent="0.35">
      <c r="B19" s="2">
        <v>250</v>
      </c>
      <c r="C19" s="3">
        <f t="shared" si="13"/>
        <v>31125</v>
      </c>
      <c r="D19" s="12">
        <f t="shared" si="14"/>
        <v>80.321285140562253</v>
      </c>
      <c r="E19" s="3">
        <f>B19*100</f>
        <v>25000</v>
      </c>
      <c r="F19" s="3">
        <f t="shared" si="15"/>
        <v>25250</v>
      </c>
      <c r="G19" s="3">
        <v>1.6E-2</v>
      </c>
      <c r="H19" s="3">
        <v>1.2999999999999999E-2</v>
      </c>
      <c r="I19" s="3">
        <v>1.4342000000000001E-2</v>
      </c>
      <c r="J19" s="3">
        <v>1.4101000000000001E-2</v>
      </c>
      <c r="K19" s="3">
        <v>1.3429999999999999E-2</v>
      </c>
      <c r="L19" s="3">
        <f t="shared" si="16"/>
        <v>1.4174600000000001E-2</v>
      </c>
      <c r="M19" s="5">
        <f t="shared" si="17"/>
        <v>15625000</v>
      </c>
      <c r="N19" s="3">
        <f t="shared" si="18"/>
        <v>1.5625E-2</v>
      </c>
    </row>
    <row r="20" spans="2:14" x14ac:dyDescent="0.35">
      <c r="B20" s="2">
        <v>1000</v>
      </c>
      <c r="C20" s="3">
        <f t="shared" si="13"/>
        <v>499500</v>
      </c>
      <c r="D20" s="12">
        <f t="shared" si="14"/>
        <v>20.02002002002002</v>
      </c>
      <c r="E20" s="3">
        <f t="shared" ref="E20:E21" si="19">B20*100</f>
        <v>100000</v>
      </c>
      <c r="F20" s="3">
        <f t="shared" si="15"/>
        <v>101000</v>
      </c>
      <c r="G20" s="3">
        <v>1.4985E-2</v>
      </c>
      <c r="H20" s="3">
        <v>1.5221999999999999E-2</v>
      </c>
      <c r="I20" s="3">
        <v>1.7453E-2</v>
      </c>
      <c r="J20" s="3">
        <v>1.6546000000000002E-2</v>
      </c>
      <c r="K20" s="3">
        <v>1.8182E-2</v>
      </c>
      <c r="L20" s="3">
        <f t="shared" si="16"/>
        <v>1.6477600000000002E-2</v>
      </c>
      <c r="M20" s="5">
        <f t="shared" si="17"/>
        <v>1000000000</v>
      </c>
      <c r="N20" s="3">
        <f t="shared" si="18"/>
        <v>1</v>
      </c>
    </row>
    <row r="21" spans="2:14" x14ac:dyDescent="0.35">
      <c r="B21" s="2">
        <v>2000</v>
      </c>
      <c r="C21" s="3">
        <f t="shared" si="13"/>
        <v>1999000</v>
      </c>
      <c r="D21" s="12">
        <f t="shared" si="14"/>
        <v>10.005002501250624</v>
      </c>
      <c r="E21" s="3">
        <f t="shared" si="19"/>
        <v>200000</v>
      </c>
      <c r="F21" s="3">
        <f t="shared" si="15"/>
        <v>202000</v>
      </c>
      <c r="G21" s="3">
        <v>1.8755999999999998E-2</v>
      </c>
      <c r="H21" s="3">
        <v>3.1689000000000002E-2</v>
      </c>
      <c r="I21" s="3">
        <v>1.8151E-2</v>
      </c>
      <c r="J21" s="3">
        <v>1.7076999999999998E-2</v>
      </c>
      <c r="K21" s="3">
        <v>1.7121999999999998E-2</v>
      </c>
      <c r="L21" s="3">
        <f>AVERAGE(G21:K21)</f>
        <v>2.0559000000000001E-2</v>
      </c>
      <c r="M21" s="5">
        <f>B21^3</f>
        <v>8000000000</v>
      </c>
      <c r="N21" s="6">
        <f>M21/(1*10^9)</f>
        <v>8</v>
      </c>
    </row>
    <row r="22" spans="2:14" x14ac:dyDescent="0.35">
      <c r="N22" s="3"/>
    </row>
    <row r="45" spans="2:14" x14ac:dyDescent="0.35">
      <c r="B45" s="13"/>
      <c r="C45" s="14"/>
    </row>
    <row r="46" spans="2:14" x14ac:dyDescent="0.35">
      <c r="B46" s="13"/>
      <c r="C46" s="14"/>
    </row>
    <row r="47" spans="2:14" x14ac:dyDescent="0.35">
      <c r="B47" s="13"/>
      <c r="C47" s="14"/>
      <c r="N47" s="10"/>
    </row>
    <row r="48" spans="2:14" x14ac:dyDescent="0.35">
      <c r="B48" s="13"/>
      <c r="C48" s="14"/>
    </row>
    <row r="49" spans="2:14" x14ac:dyDescent="0.35">
      <c r="B49" s="13"/>
      <c r="C49" s="14"/>
      <c r="N49" s="9"/>
    </row>
    <row r="50" spans="2:14" x14ac:dyDescent="0.35">
      <c r="B50" s="13"/>
      <c r="C50" s="13"/>
    </row>
  </sheetData>
  <mergeCells count="3">
    <mergeCell ref="G2:K2"/>
    <mergeCell ref="G9:K9"/>
    <mergeCell ref="G16:K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Sofía Castellanos Mosquera</dc:creator>
  <cp:lastModifiedBy>Ana Sofia Castellanos Mosquera</cp:lastModifiedBy>
  <dcterms:created xsi:type="dcterms:W3CDTF">2025-02-12T02:56:08Z</dcterms:created>
  <dcterms:modified xsi:type="dcterms:W3CDTF">2025-02-12T22:54:31Z</dcterms:modified>
</cp:coreProperties>
</file>