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royectos\GIT\R\regression\data\"/>
    </mc:Choice>
  </mc:AlternateContent>
  <xr:revisionPtr revIDLastSave="0" documentId="13_ncr:1_{DC4F8FBC-EDE6-4B94-A06C-22D798006F39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Hoja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L32" i="1"/>
  <c r="E33" i="1"/>
  <c r="E32" i="1"/>
  <c r="M45" i="1"/>
  <c r="L45" i="1"/>
  <c r="K45" i="1"/>
  <c r="J45" i="1"/>
  <c r="I45" i="1"/>
  <c r="H45" i="1"/>
  <c r="G45" i="1"/>
  <c r="F45" i="1"/>
  <c r="E45" i="1"/>
  <c r="D45" i="1"/>
  <c r="D28" i="1"/>
  <c r="D27" i="1"/>
  <c r="J32" i="1"/>
  <c r="J34" i="1" s="1"/>
  <c r="C34" i="1"/>
  <c r="M32" i="1" l="1"/>
  <c r="M34" i="1" s="1"/>
  <c r="E34" i="1"/>
  <c r="F34" i="1" s="1"/>
  <c r="F9" i="1" l="1"/>
  <c r="F11" i="1" s="1"/>
  <c r="F13" i="1" s="1"/>
  <c r="F14" i="1" s="1"/>
  <c r="F6" i="1"/>
  <c r="F4" i="1"/>
</calcChain>
</file>

<file path=xl/sharedStrings.xml><?xml version="1.0" encoding="utf-8"?>
<sst xmlns="http://schemas.openxmlformats.org/spreadsheetml/2006/main" count="51" uniqueCount="50">
  <si>
    <t>DEPRECIACIÓN DE ACTIVOS</t>
  </si>
  <si>
    <t>INVERSIONES</t>
  </si>
  <si>
    <t>%</t>
  </si>
  <si>
    <t>IGV</t>
  </si>
  <si>
    <t>TOTAL CON IGV</t>
  </si>
  <si>
    <t>V. ÚTIL(AÑOS)</t>
  </si>
  <si>
    <t>TIPO DEPREC.</t>
  </si>
  <si>
    <t>V. RESIDUAL</t>
  </si>
  <si>
    <t>DEPREC. ANUAL</t>
  </si>
  <si>
    <t>VM</t>
  </si>
  <si>
    <t>VM-VL</t>
  </si>
  <si>
    <t>anual</t>
  </si>
  <si>
    <t xml:space="preserve">Precio unitario </t>
  </si>
  <si>
    <t>VENTAS, COSTOS Y GASTOS</t>
  </si>
  <si>
    <t>Ventas(unidades)</t>
  </si>
  <si>
    <t>Costo Unitario (MP) (S/)</t>
  </si>
  <si>
    <t>Costo Unitario (MO) (S/)</t>
  </si>
  <si>
    <t>CIF (no pers., variable) (S/)</t>
  </si>
  <si>
    <t>DETERMINACIÓN DE LA CANTIDAD DE MAQUINAS PARA UNA PRODUCCION DETERMINADA</t>
  </si>
  <si>
    <t>REQUERIMIENTO DE PRODUCCION</t>
  </si>
  <si>
    <t>( 20 días por mes)</t>
  </si>
  <si>
    <t>mensual</t>
  </si>
  <si>
    <t>unidades de producto x turno de 8 horas</t>
  </si>
  <si>
    <t>turno</t>
  </si>
  <si>
    <t>horas</t>
  </si>
  <si>
    <t>días al mes</t>
  </si>
  <si>
    <t>Minutos por turno de 8 horas:</t>
  </si>
  <si>
    <t>minutos</t>
  </si>
  <si>
    <t xml:space="preserve"> - Tiempo de ocio</t>
  </si>
  <si>
    <t>equivale a 54 min de 60 min</t>
  </si>
  <si>
    <t xml:space="preserve">  Eficiencia esperada</t>
  </si>
  <si>
    <t>minutos efectivos en cada turno de 8 horas</t>
  </si>
  <si>
    <t>Para cada unidad de producto rerminado se requieren 9 partes o componentes</t>
  </si>
  <si>
    <t>MÁQUINAS</t>
  </si>
  <si>
    <t>Inversión (S/)</t>
  </si>
  <si>
    <t>Etiquetas/hora (estándar)</t>
  </si>
  <si>
    <t>Costo unitario de insumos (S/)</t>
  </si>
  <si>
    <t>A</t>
  </si>
  <si>
    <t>B</t>
  </si>
  <si>
    <t>REEMPLAZO</t>
  </si>
  <si>
    <t>HORAS</t>
  </si>
  <si>
    <t>HORAS/DIA</t>
  </si>
  <si>
    <t>Turnos</t>
  </si>
  <si>
    <t xml:space="preserve">DÍAS </t>
  </si>
  <si>
    <t>horas de producción unitarias (unidades/horas)</t>
  </si>
  <si>
    <t>Maquinaria A</t>
  </si>
  <si>
    <t>Maquinaria B</t>
  </si>
  <si>
    <t>% DE VALOR DE MERCADO EN 5 AÑOS</t>
  </si>
  <si>
    <t>year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</si>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</sst>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00%"/>
    <numFmt numFmtId="167" formatCode="_-* #,##0.000\ _€_-;\-* #,##0.000\ _€_-;_-* &quot;-&quot;??\ _€_-;_-@_-"/>
    <numFmt numFmtId="168" formatCode="_-* #,##0_-;\-* #,##0_-;_-* &quot;-&quot;??_-;_-@_-"/>
    <numFmt numFmtId="169" formatCode="_-[$S/-280A]\ * #,##0.00_-;\-[$S/-280A]\ * #,##0.00_-;_-[$S/-28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sz val="11"/>
      <name val="Arial"/>
      <family val="2"/>
    </font>
    <font>
      <b/>
      <sz val="12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0" borderId="2" xfId="1" applyFont="1" applyBorder="1"/>
    <xf numFmtId="9" fontId="0" fillId="0" borderId="1" xfId="3" applyFont="1" applyBorder="1"/>
    <xf numFmtId="43" fontId="0" fillId="0" borderId="1" xfId="1" applyFont="1" applyBorder="1"/>
    <xf numFmtId="165" fontId="0" fillId="3" borderId="1" xfId="0" applyNumberFormat="1" applyFill="1" applyBorder="1"/>
    <xf numFmtId="43" fontId="3" fillId="0" borderId="1" xfId="1" applyFont="1" applyBorder="1"/>
    <xf numFmtId="0" fontId="3" fillId="0" borderId="1" xfId="0" applyFont="1" applyBorder="1"/>
    <xf numFmtId="165" fontId="3" fillId="0" borderId="1" xfId="0" applyNumberFormat="1" applyFont="1" applyBorder="1"/>
    <xf numFmtId="9" fontId="3" fillId="0" borderId="1" xfId="3" applyFont="1" applyBorder="1"/>
    <xf numFmtId="165" fontId="3" fillId="3" borderId="1" xfId="0" applyNumberFormat="1" applyFont="1" applyFill="1" applyBorder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9" fontId="0" fillId="0" borderId="0" xfId="3" applyFont="1" applyFill="1" applyBorder="1"/>
    <xf numFmtId="165" fontId="0" fillId="0" borderId="0" xfId="0" applyNumberFormat="1" applyFill="1" applyBorder="1"/>
    <xf numFmtId="43" fontId="3" fillId="0" borderId="0" xfId="1" applyFont="1" applyFill="1" applyBorder="1"/>
    <xf numFmtId="0" fontId="3" fillId="0" borderId="0" xfId="0" applyFont="1" applyFill="1" applyBorder="1"/>
    <xf numFmtId="165" fontId="3" fillId="0" borderId="0" xfId="0" applyNumberFormat="1" applyFont="1" applyFill="1" applyBorder="1"/>
    <xf numFmtId="9" fontId="3" fillId="0" borderId="0" xfId="3" applyFont="1" applyFill="1" applyBorder="1"/>
    <xf numFmtId="0" fontId="4" fillId="0" borderId="0" xfId="0" applyFont="1" applyFill="1" applyBorder="1"/>
    <xf numFmtId="3" fontId="0" fillId="0" borderId="0" xfId="0" applyNumberFormat="1" applyFill="1" applyBorder="1"/>
    <xf numFmtId="10" fontId="0" fillId="0" borderId="0" xfId="3" applyNumberFormat="1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/>
    <xf numFmtId="10" fontId="3" fillId="0" borderId="0" xfId="3" applyNumberFormat="1" applyFont="1" applyFill="1" applyBorder="1"/>
    <xf numFmtId="167" fontId="0" fillId="0" borderId="0" xfId="0" applyNumberFormat="1" applyFill="1" applyBorder="1"/>
    <xf numFmtId="43" fontId="0" fillId="0" borderId="0" xfId="0" applyNumberFormat="1" applyFill="1" applyBorder="1"/>
    <xf numFmtId="166" fontId="0" fillId="0" borderId="0" xfId="0" applyNumberFormat="1" applyFill="1" applyBorder="1"/>
    <xf numFmtId="168" fontId="0" fillId="0" borderId="0" xfId="1" applyNumberFormat="1" applyFont="1" applyFill="1" applyBorder="1"/>
    <xf numFmtId="168" fontId="0" fillId="0" borderId="0" xfId="0" applyNumberFormat="1" applyFill="1" applyBorder="1"/>
    <xf numFmtId="3" fontId="8" fillId="0" borderId="0" xfId="0" applyNumberFormat="1" applyFont="1" applyFill="1" applyBorder="1"/>
    <xf numFmtId="10" fontId="0" fillId="0" borderId="0" xfId="0" applyNumberFormat="1" applyFill="1" applyBorder="1"/>
    <xf numFmtId="9" fontId="3" fillId="0" borderId="0" xfId="0" applyNumberFormat="1" applyFont="1" applyFill="1" applyBorder="1"/>
    <xf numFmtId="9" fontId="0" fillId="0" borderId="0" xfId="0" applyNumberFormat="1" applyFill="1" applyBorder="1"/>
    <xf numFmtId="43" fontId="3" fillId="0" borderId="0" xfId="0" applyNumberFormat="1" applyFont="1" applyFill="1" applyBorder="1"/>
    <xf numFmtId="0" fontId="2" fillId="0" borderId="0" xfId="0" applyFont="1" applyFill="1" applyBorder="1"/>
    <xf numFmtId="168" fontId="3" fillId="0" borderId="0" xfId="0" applyNumberFormat="1" applyFont="1" applyFill="1" applyBorder="1"/>
    <xf numFmtId="168" fontId="3" fillId="0" borderId="0" xfId="1" applyNumberFormat="1" applyFont="1" applyFill="1" applyBorder="1"/>
    <xf numFmtId="1" fontId="0" fillId="0" borderId="0" xfId="0" applyNumberFormat="1" applyFill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3" fontId="12" fillId="0" borderId="1" xfId="0" applyNumberFormat="1" applyFont="1" applyBorder="1"/>
    <xf numFmtId="0" fontId="13" fillId="0" borderId="0" xfId="0" applyFont="1"/>
    <xf numFmtId="0" fontId="12" fillId="0" borderId="0" xfId="0" applyFont="1"/>
    <xf numFmtId="0" fontId="12" fillId="0" borderId="2" xfId="0" applyFont="1" applyBorder="1"/>
    <xf numFmtId="0" fontId="0" fillId="0" borderId="4" xfId="0" applyBorder="1"/>
    <xf numFmtId="0" fontId="11" fillId="0" borderId="2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4" xfId="0" applyFont="1" applyBorder="1"/>
    <xf numFmtId="9" fontId="15" fillId="0" borderId="2" xfId="0" applyNumberFormat="1" applyFont="1" applyBorder="1"/>
    <xf numFmtId="0" fontId="12" fillId="0" borderId="9" xfId="0" applyFont="1" applyBorder="1"/>
    <xf numFmtId="0" fontId="12" fillId="0" borderId="10" xfId="0" applyFont="1" applyBorder="1"/>
    <xf numFmtId="9" fontId="15" fillId="0" borderId="0" xfId="0" applyNumberFormat="1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1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4" borderId="12" xfId="0" applyFont="1" applyFill="1" applyBorder="1" applyAlignment="1">
      <alignment vertical="center" wrapText="1"/>
    </xf>
    <xf numFmtId="169" fontId="16" fillId="4" borderId="12" xfId="2" applyNumberFormat="1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164" fontId="16" fillId="4" borderId="12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169" fontId="16" fillId="4" borderId="13" xfId="2" applyNumberFormat="1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164" fontId="16" fillId="4" borderId="13" xfId="2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169" fontId="16" fillId="0" borderId="0" xfId="2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4" fontId="16" fillId="0" borderId="0" xfId="2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vertical="center" wrapText="1"/>
    </xf>
    <xf numFmtId="164" fontId="16" fillId="4" borderId="0" xfId="2" applyFont="1" applyFill="1" applyBorder="1" applyAlignment="1">
      <alignment horizontal="center" vertical="center" wrapText="1"/>
    </xf>
    <xf numFmtId="168" fontId="0" fillId="2" borderId="1" xfId="1" applyNumberFormat="1" applyFont="1" applyFill="1" applyBorder="1"/>
    <xf numFmtId="0" fontId="0" fillId="0" borderId="0" xfId="0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78</xdr:row>
      <xdr:rowOff>99060</xdr:rowOff>
    </xdr:from>
    <xdr:to>
      <xdr:col>19</xdr:col>
      <xdr:colOff>99061</xdr:colOff>
      <xdr:row>86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62439B-1261-4E4F-B69D-139D1B6C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6800" y="13997940"/>
          <a:ext cx="3268981" cy="1394460"/>
        </a:xfrm>
        <a:prstGeom prst="rect">
          <a:avLst/>
        </a:prstGeom>
      </xdr:spPr>
    </xdr:pic>
    <xdr:clientData/>
  </xdr:twoCellAnchor>
  <xdr:twoCellAnchor editAs="oneCell">
    <xdr:from>
      <xdr:col>13</xdr:col>
      <xdr:colOff>975360</xdr:colOff>
      <xdr:row>4</xdr:row>
      <xdr:rowOff>106680</xdr:rowOff>
    </xdr:from>
    <xdr:to>
      <xdr:col>19</xdr:col>
      <xdr:colOff>88578</xdr:colOff>
      <xdr:row>11</xdr:row>
      <xdr:rowOff>68873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3B69D4-CD2B-4928-AB97-90DEB22C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94480" y="838200"/>
          <a:ext cx="3136578" cy="1349033"/>
        </a:xfrm>
        <a:prstGeom prst="rect">
          <a:avLst/>
        </a:prstGeom>
      </xdr:spPr>
    </xdr:pic>
    <xdr:clientData/>
  </xdr:twoCellAnchor>
  <xdr:twoCellAnchor editAs="oneCell">
    <xdr:from>
      <xdr:col>11</xdr:col>
      <xdr:colOff>906780</xdr:colOff>
      <xdr:row>22</xdr:row>
      <xdr:rowOff>114300</xdr:rowOff>
    </xdr:from>
    <xdr:to>
      <xdr:col>17</xdr:col>
      <xdr:colOff>224638</xdr:colOff>
      <xdr:row>26</xdr:row>
      <xdr:rowOff>99122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2AD9B2-A752-4B1D-A255-0C25AFDF9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9940" y="4777740"/>
          <a:ext cx="4522318" cy="716342"/>
        </a:xfrm>
        <a:prstGeom prst="rect">
          <a:avLst/>
        </a:prstGeom>
      </xdr:spPr>
    </xdr:pic>
    <xdr:clientData/>
  </xdr:twoCellAnchor>
  <xdr:twoCellAnchor editAs="oneCell">
    <xdr:from>
      <xdr:col>8</xdr:col>
      <xdr:colOff>654424</xdr:colOff>
      <xdr:row>64</xdr:row>
      <xdr:rowOff>131359</xdr:rowOff>
    </xdr:from>
    <xdr:to>
      <xdr:col>15</xdr:col>
      <xdr:colOff>97202</xdr:colOff>
      <xdr:row>69</xdr:row>
      <xdr:rowOff>33272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5A49F2-E288-43CE-8953-2780DAFA5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91844" y="11469919"/>
          <a:ext cx="6255058" cy="816313"/>
        </a:xfrm>
        <a:prstGeom prst="rect">
          <a:avLst/>
        </a:prstGeom>
      </xdr:spPr>
    </xdr:pic>
    <xdr:clientData/>
  </xdr:twoCellAnchor>
  <xdr:twoCellAnchor editAs="oneCell">
    <xdr:from>
      <xdr:col>9</xdr:col>
      <xdr:colOff>216050</xdr:colOff>
      <xdr:row>72</xdr:row>
      <xdr:rowOff>130401</xdr:rowOff>
    </xdr:from>
    <xdr:to>
      <xdr:col>13</xdr:col>
      <xdr:colOff>29775</xdr:colOff>
      <xdr:row>77</xdr:row>
      <xdr:rowOff>140921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47B61C4-C06F-41FA-94DC-4E5899574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41250" y="12932001"/>
          <a:ext cx="4454305" cy="924920"/>
        </a:xfrm>
        <a:prstGeom prst="rect">
          <a:avLst/>
        </a:prstGeom>
      </xdr:spPr>
    </xdr:pic>
    <xdr:clientData/>
  </xdr:twoCellAnchor>
  <xdr:twoCellAnchor editAs="oneCell">
    <xdr:from>
      <xdr:col>9</xdr:col>
      <xdr:colOff>809962</xdr:colOff>
      <xdr:row>78</xdr:row>
      <xdr:rowOff>11144</xdr:rowOff>
    </xdr:from>
    <xdr:to>
      <xdr:col>17</xdr:col>
      <xdr:colOff>167576</xdr:colOff>
      <xdr:row>85</xdr:row>
      <xdr:rowOff>135091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30217B1-142A-450D-87BB-4468847D9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35162" y="13910024"/>
          <a:ext cx="6436594" cy="1388867"/>
        </a:xfrm>
        <a:prstGeom prst="rect">
          <a:avLst/>
        </a:prstGeom>
      </xdr:spPr>
    </xdr:pic>
    <xdr:clientData/>
  </xdr:twoCellAnchor>
  <xdr:twoCellAnchor editAs="oneCell">
    <xdr:from>
      <xdr:col>14</xdr:col>
      <xdr:colOff>185266</xdr:colOff>
      <xdr:row>127</xdr:row>
      <xdr:rowOff>30480</xdr:rowOff>
    </xdr:from>
    <xdr:to>
      <xdr:col>21</xdr:col>
      <xdr:colOff>274319</xdr:colOff>
      <xdr:row>141</xdr:row>
      <xdr:rowOff>30909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D18DC21-422A-444F-9DA1-CEED7DFF7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71186" y="22928580"/>
          <a:ext cx="4356253" cy="2530269"/>
        </a:xfrm>
        <a:prstGeom prst="rect">
          <a:avLst/>
        </a:prstGeom>
      </xdr:spPr>
    </xdr:pic>
    <xdr:clientData/>
  </xdr:twoCellAnchor>
  <xdr:twoCellAnchor editAs="oneCell">
    <xdr:from>
      <xdr:col>5</xdr:col>
      <xdr:colOff>995791</xdr:colOff>
      <xdr:row>137</xdr:row>
      <xdr:rowOff>8212</xdr:rowOff>
    </xdr:from>
    <xdr:to>
      <xdr:col>19</xdr:col>
      <xdr:colOff>263268</xdr:colOff>
      <xdr:row>140</xdr:row>
      <xdr:rowOff>177672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3D8FCC0-1500-4923-98CA-2D44FB16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83231" y="24757972"/>
          <a:ext cx="12076697" cy="718100"/>
        </a:xfrm>
        <a:prstGeom prst="rect">
          <a:avLst/>
        </a:prstGeom>
      </xdr:spPr>
    </xdr:pic>
    <xdr:clientData/>
  </xdr:twoCellAnchor>
  <xdr:twoCellAnchor editAs="oneCell">
    <xdr:from>
      <xdr:col>3</xdr:col>
      <xdr:colOff>655320</xdr:colOff>
      <xdr:row>52</xdr:row>
      <xdr:rowOff>7620</xdr:rowOff>
    </xdr:from>
    <xdr:to>
      <xdr:col>9</xdr:col>
      <xdr:colOff>572094</xdr:colOff>
      <xdr:row>86</xdr:row>
      <xdr:rowOff>152951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09E82B9-3B04-461D-B4C6-F199C3085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76700" y="10172700"/>
          <a:ext cx="6858594" cy="636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opLeftCell="C22" workbookViewId="0">
      <selection activeCell="D39" sqref="D39:M40"/>
    </sheetView>
  </sheetViews>
  <sheetFormatPr baseColWidth="10" defaultColWidth="8.88671875" defaultRowHeight="14.4" x14ac:dyDescent="0.3"/>
  <cols>
    <col min="2" max="2" width="19.109375" customWidth="1"/>
    <col min="3" max="3" width="21.88671875" customWidth="1"/>
    <col min="4" max="4" width="16.5546875" customWidth="1"/>
    <col min="5" max="5" width="18.88671875" customWidth="1"/>
    <col min="6" max="6" width="16.6640625" customWidth="1"/>
    <col min="7" max="7" width="16.77734375" customWidth="1"/>
    <col min="8" max="8" width="18.44140625" customWidth="1"/>
    <col min="9" max="9" width="13.88671875" customWidth="1"/>
    <col min="10" max="10" width="12.33203125" customWidth="1"/>
    <col min="11" max="11" width="15" customWidth="1"/>
    <col min="12" max="12" width="18.21875" customWidth="1"/>
    <col min="13" max="13" width="22.109375" customWidth="1"/>
  </cols>
  <sheetData>
    <row r="1" spans="1:25" x14ac:dyDescent="0.3">
      <c r="A1" s="17"/>
      <c r="B1" s="17"/>
      <c r="C1" s="17"/>
      <c r="D1" s="17"/>
      <c r="E1" s="17"/>
      <c r="F1" s="17"/>
      <c r="G1" s="84"/>
      <c r="H1" s="84"/>
      <c r="I1" s="84"/>
      <c r="J1" s="84"/>
      <c r="K1" s="9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8" x14ac:dyDescent="0.35">
      <c r="B2" s="48"/>
      <c r="C2" s="49" t="s">
        <v>18</v>
      </c>
      <c r="D2" s="50"/>
      <c r="E2" s="50"/>
      <c r="F2" s="50"/>
      <c r="G2" s="50"/>
      <c r="H2" s="50"/>
      <c r="I2" s="50"/>
      <c r="J2" s="50"/>
      <c r="K2" s="92"/>
      <c r="L2" s="18"/>
      <c r="M2" s="18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3">
      <c r="B3" s="48"/>
      <c r="K3" s="20"/>
      <c r="L3" s="19"/>
      <c r="M3" s="21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6" x14ac:dyDescent="0.3">
      <c r="B4" s="48"/>
      <c r="C4" s="85" t="s">
        <v>19</v>
      </c>
      <c r="D4" s="85"/>
      <c r="E4" s="86"/>
      <c r="F4" s="51">
        <f>F5*12</f>
        <v>600000</v>
      </c>
      <c r="G4" s="52" t="s">
        <v>11</v>
      </c>
      <c r="H4" s="52"/>
      <c r="I4" s="87" t="s">
        <v>20</v>
      </c>
      <c r="K4" s="20"/>
      <c r="L4" s="19"/>
      <c r="M4" s="2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5.6" x14ac:dyDescent="0.3">
      <c r="B5" s="48"/>
      <c r="C5" s="85"/>
      <c r="D5" s="85"/>
      <c r="E5" s="86"/>
      <c r="F5" s="51">
        <v>50000</v>
      </c>
      <c r="G5" s="52" t="s">
        <v>21</v>
      </c>
      <c r="H5" s="52"/>
      <c r="I5" s="87"/>
      <c r="K5" s="20"/>
      <c r="L5" s="19"/>
      <c r="M5" s="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5.6" x14ac:dyDescent="0.3">
      <c r="B6" s="48"/>
      <c r="C6" s="85"/>
      <c r="D6" s="85"/>
      <c r="E6" s="86"/>
      <c r="F6" s="51">
        <f>F5/20</f>
        <v>2500</v>
      </c>
      <c r="G6" s="52" t="s">
        <v>22</v>
      </c>
      <c r="H6" s="52"/>
      <c r="I6" s="52"/>
      <c r="K6" s="2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5.6" x14ac:dyDescent="0.3">
      <c r="B7" s="48"/>
      <c r="C7" s="53"/>
      <c r="D7" s="53"/>
      <c r="E7" s="53"/>
      <c r="F7" s="53"/>
      <c r="G7" s="52"/>
      <c r="H7" s="52"/>
      <c r="I7" s="52"/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6" x14ac:dyDescent="0.3">
      <c r="B8" s="48"/>
      <c r="C8" s="53"/>
      <c r="D8" s="53"/>
      <c r="E8" s="53"/>
      <c r="F8" s="53"/>
      <c r="G8" s="52"/>
      <c r="H8" s="52"/>
      <c r="I8" s="52"/>
      <c r="K8" s="25"/>
      <c r="L8" s="23"/>
      <c r="M8" s="24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6" x14ac:dyDescent="0.3">
      <c r="B9" s="48"/>
      <c r="C9" s="54" t="s">
        <v>23</v>
      </c>
      <c r="D9" s="54"/>
      <c r="E9" s="55"/>
      <c r="F9" s="55">
        <f>3*8</f>
        <v>24</v>
      </c>
      <c r="G9" s="52" t="s">
        <v>24</v>
      </c>
      <c r="H9" s="52"/>
      <c r="I9" s="5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5.6" x14ac:dyDescent="0.3">
      <c r="B10" s="48"/>
      <c r="C10" s="53"/>
      <c r="D10" s="53"/>
      <c r="F10">
        <v>20</v>
      </c>
      <c r="G10" s="52" t="s">
        <v>25</v>
      </c>
      <c r="H10" s="52"/>
      <c r="I10" s="52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6" x14ac:dyDescent="0.3">
      <c r="B11" s="48"/>
      <c r="C11" s="56" t="s">
        <v>26</v>
      </c>
      <c r="D11" s="57"/>
      <c r="E11" s="58"/>
      <c r="F11" s="59">
        <f>F9*60</f>
        <v>1440</v>
      </c>
      <c r="G11" s="52" t="s">
        <v>27</v>
      </c>
      <c r="H11" s="52"/>
      <c r="I11" s="52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6" x14ac:dyDescent="0.3">
      <c r="B12" s="48"/>
      <c r="C12" s="54" t="s">
        <v>28</v>
      </c>
      <c r="D12" s="60">
        <v>0.1</v>
      </c>
      <c r="E12" s="59" t="s">
        <v>29</v>
      </c>
      <c r="F12" s="59"/>
      <c r="G12" s="52"/>
      <c r="H12" s="52"/>
      <c r="I12" s="52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6" x14ac:dyDescent="0.3">
      <c r="B13" s="48"/>
      <c r="C13" s="54"/>
      <c r="D13" s="61"/>
      <c r="E13" s="62"/>
      <c r="F13" s="59">
        <f>SUM(F11:F12)</f>
        <v>1440</v>
      </c>
      <c r="G13" s="52"/>
      <c r="H13" s="52"/>
      <c r="I13" s="52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6" x14ac:dyDescent="0.3">
      <c r="B14" s="48"/>
      <c r="C14" s="54" t="s">
        <v>30</v>
      </c>
      <c r="D14" s="60">
        <v>0.8</v>
      </c>
      <c r="E14" s="59"/>
      <c r="F14" s="59">
        <f>F13*D14</f>
        <v>1152</v>
      </c>
      <c r="G14" s="52" t="s">
        <v>31</v>
      </c>
      <c r="H14" s="52"/>
      <c r="I14" s="5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6" x14ac:dyDescent="0.3">
      <c r="B15" s="48"/>
      <c r="C15" s="53"/>
      <c r="D15" s="63"/>
      <c r="E15" s="53"/>
      <c r="F15" s="53"/>
      <c r="G15" s="52"/>
      <c r="H15" s="52"/>
      <c r="I15" s="52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6" x14ac:dyDescent="0.3">
      <c r="B16" s="48"/>
      <c r="C16" s="53"/>
      <c r="D16" s="53"/>
      <c r="E16" s="53"/>
      <c r="F16" s="53"/>
      <c r="G16" s="53"/>
      <c r="H16" s="53"/>
      <c r="I16" s="5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6" x14ac:dyDescent="0.3">
      <c r="B17" s="48"/>
      <c r="C17" s="53"/>
      <c r="D17" s="53"/>
      <c r="E17" s="53"/>
      <c r="F17" s="53"/>
      <c r="G17" s="53"/>
      <c r="H17" s="53"/>
      <c r="I17" s="53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6.2" thickBot="1" x14ac:dyDescent="0.35">
      <c r="B18" s="48"/>
      <c r="C18" s="64" t="s">
        <v>32</v>
      </c>
      <c r="D18" s="65"/>
      <c r="E18" s="65"/>
      <c r="F18" s="65"/>
      <c r="G18" s="65"/>
      <c r="H18" s="65"/>
      <c r="I18" s="65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6.2" thickBot="1" x14ac:dyDescent="0.35">
      <c r="B19" s="48"/>
      <c r="C19" s="66" t="s">
        <v>33</v>
      </c>
      <c r="D19" s="67" t="s">
        <v>37</v>
      </c>
      <c r="E19" s="73" t="s">
        <v>38</v>
      </c>
      <c r="F19" s="77"/>
      <c r="G19" s="77"/>
      <c r="H19" s="77"/>
      <c r="I19" s="77"/>
      <c r="J19" s="68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3">
      <c r="B20" s="48"/>
      <c r="C20" s="69" t="s">
        <v>34</v>
      </c>
      <c r="D20" s="70">
        <v>27000</v>
      </c>
      <c r="E20" s="74">
        <v>105000</v>
      </c>
      <c r="F20" s="78"/>
      <c r="G20" s="78"/>
      <c r="H20" s="78"/>
      <c r="I20" s="78"/>
      <c r="J20" s="48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7.6" x14ac:dyDescent="0.3">
      <c r="B21" s="48"/>
      <c r="C21" s="69" t="s">
        <v>35</v>
      </c>
      <c r="D21" s="71">
        <v>350</v>
      </c>
      <c r="E21" s="75">
        <v>500</v>
      </c>
      <c r="F21" s="79"/>
      <c r="G21" s="79"/>
      <c r="H21" s="79"/>
      <c r="I21" s="79"/>
      <c r="J21" s="4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7.6" x14ac:dyDescent="0.3">
      <c r="B22" s="48"/>
      <c r="C22" s="69" t="s">
        <v>36</v>
      </c>
      <c r="D22" s="72">
        <v>1.5</v>
      </c>
      <c r="E22" s="76">
        <v>0.05</v>
      </c>
      <c r="F22" s="80"/>
      <c r="G22" s="80"/>
      <c r="H22" s="80"/>
      <c r="I22" s="80"/>
      <c r="J22" s="4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3">
      <c r="B23" s="48"/>
      <c r="C23" s="81"/>
      <c r="D23" s="82"/>
      <c r="E23" s="82"/>
      <c r="F23" s="80"/>
      <c r="G23" s="80"/>
      <c r="H23" s="80"/>
      <c r="I23" s="80"/>
      <c r="J23" s="48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3">
      <c r="A24" s="17"/>
      <c r="B24" s="17"/>
      <c r="C24" s="19" t="s">
        <v>39</v>
      </c>
      <c r="D24" s="19">
        <v>231000</v>
      </c>
      <c r="E24" s="19" t="s">
        <v>40</v>
      </c>
      <c r="F24" s="19"/>
      <c r="G24" s="19"/>
      <c r="H24" s="21"/>
      <c r="I24" s="17"/>
      <c r="J24" s="21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3">
      <c r="A25" s="17"/>
      <c r="B25" s="17"/>
      <c r="C25" s="19"/>
      <c r="D25" s="19">
        <v>8</v>
      </c>
      <c r="E25" s="19" t="s">
        <v>40</v>
      </c>
      <c r="F25" s="19"/>
      <c r="G25" s="19"/>
      <c r="H25" s="21"/>
      <c r="I25" s="17"/>
      <c r="J25" s="21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3">
      <c r="A26" s="17"/>
      <c r="B26" s="17"/>
      <c r="C26" s="19"/>
      <c r="D26" s="19">
        <v>3</v>
      </c>
      <c r="E26" s="19" t="s">
        <v>42</v>
      </c>
      <c r="F26" s="19"/>
      <c r="G26" s="19"/>
      <c r="H26" s="21"/>
      <c r="I26" s="17"/>
      <c r="J26" s="21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3">
      <c r="A27" s="17"/>
      <c r="B27" s="17"/>
      <c r="C27" s="19"/>
      <c r="D27" s="19">
        <f>D25*D26</f>
        <v>24</v>
      </c>
      <c r="E27" s="19" t="s">
        <v>41</v>
      </c>
      <c r="F27" s="19"/>
      <c r="G27" s="19"/>
      <c r="H27" s="21"/>
      <c r="I27" s="17"/>
      <c r="J27" s="21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3">
      <c r="A28" s="17"/>
      <c r="B28" s="17"/>
      <c r="C28" s="19" t="s">
        <v>43</v>
      </c>
      <c r="D28" s="37">
        <f>D24/D27</f>
        <v>9625</v>
      </c>
      <c r="E28" s="19"/>
      <c r="F28" s="19"/>
      <c r="G28" s="19"/>
      <c r="H28" s="21"/>
      <c r="I28" s="17"/>
      <c r="J28" s="21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">
      <c r="A29" s="17"/>
      <c r="B29" s="17"/>
      <c r="C29" s="19"/>
      <c r="D29" s="19"/>
      <c r="E29" s="19"/>
      <c r="F29" s="19"/>
      <c r="G29" s="19"/>
      <c r="H29" s="21"/>
      <c r="I29" s="17"/>
      <c r="J29" s="21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3">
      <c r="D30" s="1"/>
      <c r="E30" s="1"/>
      <c r="F30" s="1"/>
      <c r="G30" s="88" t="s">
        <v>0</v>
      </c>
      <c r="H30" s="88"/>
      <c r="I30" s="88"/>
      <c r="J30" s="88"/>
      <c r="K30" s="95" t="s">
        <v>47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3">
      <c r="B31" s="89" t="s">
        <v>1</v>
      </c>
      <c r="C31" s="90"/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95"/>
      <c r="L31" s="2" t="s">
        <v>9</v>
      </c>
      <c r="M31" s="3" t="s">
        <v>10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3">
      <c r="B32" s="1" t="s">
        <v>45</v>
      </c>
      <c r="C32" s="4">
        <v>27000</v>
      </c>
      <c r="D32" s="5"/>
      <c r="E32" s="13">
        <f>C32*0.18</f>
        <v>4860</v>
      </c>
      <c r="F32" s="1"/>
      <c r="G32" s="1">
        <v>5</v>
      </c>
      <c r="H32" s="1"/>
      <c r="I32" s="1"/>
      <c r="J32" s="1">
        <f>C32*0.1</f>
        <v>2700</v>
      </c>
      <c r="K32" s="5"/>
      <c r="L32" s="6">
        <f>C32*K32</f>
        <v>0</v>
      </c>
      <c r="M32" s="7">
        <f>L32-(C32-J32*G32)</f>
        <v>-13500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3">
      <c r="B33" s="1" t="s">
        <v>46</v>
      </c>
      <c r="C33" s="4">
        <v>10500</v>
      </c>
      <c r="D33" s="5"/>
      <c r="E33" s="13">
        <f>C33*0.18</f>
        <v>1890</v>
      </c>
      <c r="F33" s="1"/>
      <c r="G33" s="1">
        <v>5</v>
      </c>
      <c r="H33" s="1"/>
      <c r="I33" s="1"/>
      <c r="J33" s="1">
        <f>C33*0.1</f>
        <v>1050</v>
      </c>
      <c r="K33" s="5"/>
      <c r="L33" s="6"/>
      <c r="M33" s="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3">
      <c r="B34" s="1"/>
      <c r="C34" s="8">
        <f>SUM(C32:C32)</f>
        <v>27000</v>
      </c>
      <c r="D34" s="9"/>
      <c r="E34" s="9">
        <f>SUM(E32:E32)</f>
        <v>4860</v>
      </c>
      <c r="F34" s="10">
        <f>C34+E34</f>
        <v>31860</v>
      </c>
      <c r="G34" s="9"/>
      <c r="H34" s="9"/>
      <c r="I34" s="9"/>
      <c r="J34" s="9">
        <f>SUM(J32:J32)</f>
        <v>2700</v>
      </c>
      <c r="K34" s="11"/>
      <c r="L34" s="9"/>
      <c r="M34" s="12">
        <f>SUM(M32:M32)</f>
        <v>-13500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3">
      <c r="A36" s="17"/>
      <c r="B36" s="2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5" thickBot="1" x14ac:dyDescent="0.35">
      <c r="A37" s="17"/>
      <c r="B37" s="26"/>
      <c r="C37" s="2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5" thickBot="1" x14ac:dyDescent="0.35">
      <c r="A38" s="17"/>
      <c r="E38" s="14" t="s">
        <v>12</v>
      </c>
      <c r="F38" s="15">
        <v>10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3">
      <c r="A39" s="17"/>
      <c r="B39" s="9" t="s">
        <v>13</v>
      </c>
      <c r="C39" s="1"/>
      <c r="D39" s="1">
        <v>1</v>
      </c>
      <c r="E39" s="16">
        <v>2</v>
      </c>
      <c r="F39" s="16">
        <v>3</v>
      </c>
      <c r="G39" s="1">
        <v>4</v>
      </c>
      <c r="H39" s="1">
        <v>5</v>
      </c>
      <c r="I39" s="1">
        <v>6</v>
      </c>
      <c r="J39" s="1">
        <v>7</v>
      </c>
      <c r="K39" s="1">
        <v>8</v>
      </c>
      <c r="L39" s="1">
        <v>9</v>
      </c>
      <c r="M39" s="1">
        <v>10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3">
      <c r="A40" s="17"/>
      <c r="B40" s="1" t="s">
        <v>14</v>
      </c>
      <c r="C40" s="1"/>
      <c r="D40" s="83">
        <v>1200</v>
      </c>
      <c r="E40" s="83">
        <v>1390</v>
      </c>
      <c r="F40" s="83">
        <v>1610</v>
      </c>
      <c r="G40" s="83">
        <v>1860</v>
      </c>
      <c r="H40" s="83">
        <v>2160</v>
      </c>
      <c r="I40" s="83">
        <v>2500</v>
      </c>
      <c r="J40" s="83">
        <v>2900</v>
      </c>
      <c r="K40" s="83">
        <v>3370</v>
      </c>
      <c r="L40" s="83">
        <v>3900</v>
      </c>
      <c r="M40" s="83">
        <v>4500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x14ac:dyDescent="0.3">
      <c r="A41" s="17"/>
      <c r="B41" s="1" t="s">
        <v>44</v>
      </c>
      <c r="C41" s="1"/>
      <c r="D41" s="6">
        <v>10</v>
      </c>
      <c r="E41" s="6">
        <v>10</v>
      </c>
      <c r="F41" s="6">
        <v>10</v>
      </c>
      <c r="G41" s="6">
        <v>10</v>
      </c>
      <c r="H41" s="6">
        <v>10</v>
      </c>
      <c r="I41" s="6">
        <v>10</v>
      </c>
      <c r="J41" s="6">
        <v>10</v>
      </c>
      <c r="K41" s="6">
        <v>10</v>
      </c>
      <c r="L41" s="6">
        <v>10</v>
      </c>
      <c r="M41" s="6">
        <v>10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x14ac:dyDescent="0.3">
      <c r="A42" s="17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x14ac:dyDescent="0.3">
      <c r="A43" s="17"/>
      <c r="B43" s="1" t="s">
        <v>15</v>
      </c>
      <c r="C43" s="1"/>
      <c r="D43" s="6"/>
      <c r="E43" s="6"/>
      <c r="F43" s="6"/>
      <c r="G43" s="6"/>
      <c r="H43" s="6"/>
      <c r="I43" s="6">
        <v>4.5</v>
      </c>
      <c r="J43" s="6"/>
      <c r="K43" s="6">
        <v>4.5</v>
      </c>
      <c r="L43" s="6">
        <v>4.5</v>
      </c>
      <c r="M43" s="6">
        <v>4.5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x14ac:dyDescent="0.3">
      <c r="A44" s="17"/>
      <c r="B44" s="1" t="s">
        <v>16</v>
      </c>
      <c r="C44" s="1"/>
      <c r="D44" s="6">
        <v>2.5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2.5</v>
      </c>
      <c r="K44" s="6">
        <v>2.5</v>
      </c>
      <c r="L44" s="6">
        <v>2.5</v>
      </c>
      <c r="M44" s="6">
        <v>2.5</v>
      </c>
      <c r="N44" s="30"/>
      <c r="O44" s="31"/>
      <c r="P44" s="17"/>
      <c r="Q44" s="21"/>
      <c r="R44" s="17"/>
      <c r="S44" s="17"/>
      <c r="T44" s="17"/>
      <c r="U44" s="17"/>
      <c r="V44" s="17"/>
      <c r="W44" s="17"/>
      <c r="X44" s="17"/>
      <c r="Y44" s="17"/>
    </row>
    <row r="45" spans="1:25" x14ac:dyDescent="0.3">
      <c r="A45" s="17"/>
      <c r="B45" s="1" t="s">
        <v>17</v>
      </c>
      <c r="C45" s="1"/>
      <c r="D45" s="6">
        <f>0.5</f>
        <v>0.5</v>
      </c>
      <c r="E45" s="6">
        <f t="shared" ref="E45:M45" si="0">0.5</f>
        <v>0.5</v>
      </c>
      <c r="F45" s="6">
        <f t="shared" si="0"/>
        <v>0.5</v>
      </c>
      <c r="G45" s="6">
        <f t="shared" si="0"/>
        <v>0.5</v>
      </c>
      <c r="H45" s="6">
        <f t="shared" si="0"/>
        <v>0.5</v>
      </c>
      <c r="I45" s="6">
        <f t="shared" si="0"/>
        <v>0.5</v>
      </c>
      <c r="J45" s="6">
        <f t="shared" si="0"/>
        <v>0.5</v>
      </c>
      <c r="K45" s="6">
        <f t="shared" si="0"/>
        <v>0.5</v>
      </c>
      <c r="L45" s="6">
        <f t="shared" si="0"/>
        <v>0.5</v>
      </c>
      <c r="M45" s="6">
        <f t="shared" si="0"/>
        <v>0.5</v>
      </c>
      <c r="N45" s="17"/>
      <c r="O45" s="21"/>
      <c r="P45" s="17"/>
      <c r="Q45" s="19"/>
      <c r="R45" s="17"/>
      <c r="S45" s="17"/>
      <c r="T45" s="17"/>
      <c r="U45" s="17"/>
      <c r="V45" s="17"/>
      <c r="W45" s="17"/>
      <c r="X45" s="17"/>
      <c r="Y45" s="17"/>
    </row>
    <row r="46" spans="1:25" x14ac:dyDescent="0.3">
      <c r="A46" s="17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17"/>
      <c r="O46" s="21"/>
      <c r="P46" s="17"/>
      <c r="Q46" s="19"/>
      <c r="R46" s="17"/>
      <c r="S46" s="17"/>
      <c r="T46" s="17"/>
      <c r="U46" s="17"/>
      <c r="V46" s="17"/>
      <c r="W46" s="17"/>
      <c r="X46" s="17"/>
      <c r="Y46" s="17"/>
    </row>
    <row r="47" spans="1:25" x14ac:dyDescent="0.3">
      <c r="A47" s="17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17"/>
      <c r="O47" s="21"/>
      <c r="P47" s="17"/>
      <c r="Q47" s="19"/>
      <c r="R47" s="17"/>
      <c r="S47" s="17"/>
      <c r="T47" s="17"/>
      <c r="U47" s="17"/>
      <c r="V47" s="17"/>
      <c r="W47" s="17"/>
      <c r="X47" s="17"/>
      <c r="Y47" s="17"/>
    </row>
    <row r="48" spans="1:25" x14ac:dyDescent="0.3">
      <c r="A48" s="17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17"/>
      <c r="O48" s="21"/>
      <c r="P48" s="17"/>
      <c r="Q48" s="19"/>
      <c r="R48" s="17"/>
      <c r="S48" s="17"/>
      <c r="T48" s="17"/>
      <c r="U48" s="17"/>
      <c r="V48" s="17"/>
      <c r="W48" s="17"/>
      <c r="X48" s="17"/>
      <c r="Y48" s="17"/>
    </row>
    <row r="49" spans="1:25" x14ac:dyDescent="0.3">
      <c r="A49" s="17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17"/>
      <c r="O49" s="21"/>
      <c r="P49" s="17"/>
      <c r="Q49" s="19"/>
      <c r="R49" s="17"/>
      <c r="S49" s="17"/>
      <c r="T49" s="17"/>
      <c r="U49" s="17"/>
      <c r="V49" s="17"/>
      <c r="W49" s="17"/>
      <c r="X49" s="17"/>
      <c r="Y49" s="17"/>
    </row>
    <row r="50" spans="1:25" x14ac:dyDescent="0.3">
      <c r="A50" s="17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17"/>
      <c r="O50" s="21"/>
      <c r="P50" s="17"/>
      <c r="Q50" s="19"/>
      <c r="R50" s="17"/>
      <c r="S50" s="17"/>
      <c r="T50" s="17"/>
      <c r="U50" s="17"/>
      <c r="V50" s="17"/>
      <c r="W50" s="17"/>
      <c r="X50" s="17"/>
      <c r="Y50" s="17"/>
    </row>
    <row r="51" spans="1:25" x14ac:dyDescent="0.3">
      <c r="A51" s="17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17"/>
      <c r="O51" s="21"/>
      <c r="P51" s="17"/>
      <c r="Q51" s="19"/>
      <c r="R51" s="17"/>
      <c r="S51" s="17"/>
      <c r="T51" s="17"/>
      <c r="U51" s="17"/>
      <c r="V51" s="17"/>
      <c r="W51" s="17"/>
      <c r="X51" s="17"/>
      <c r="Y51" s="17"/>
    </row>
    <row r="52" spans="1:25" x14ac:dyDescent="0.3">
      <c r="A52" s="17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17"/>
      <c r="O52" s="21"/>
      <c r="P52" s="17"/>
      <c r="Q52" s="19"/>
      <c r="R52" s="17"/>
      <c r="S52" s="17"/>
      <c r="T52" s="17"/>
      <c r="U52" s="17"/>
      <c r="V52" s="17"/>
      <c r="W52" s="17"/>
      <c r="X52" s="17"/>
      <c r="Y52" s="17"/>
    </row>
    <row r="53" spans="1:25" x14ac:dyDescent="0.3">
      <c r="A53" s="17"/>
      <c r="B53" s="17"/>
      <c r="C53" s="19"/>
      <c r="D53" s="19"/>
      <c r="E53" s="19"/>
      <c r="F53" s="19"/>
      <c r="G53" s="19"/>
      <c r="H53" s="34"/>
      <c r="I53" s="19"/>
      <c r="J53" s="21"/>
      <c r="K53" s="19"/>
      <c r="L53" s="35"/>
      <c r="M53" s="17"/>
      <c r="N53" s="17"/>
      <c r="O53" s="21"/>
      <c r="P53" s="17"/>
      <c r="Q53" s="19"/>
      <c r="R53" s="17"/>
      <c r="S53" s="17"/>
      <c r="T53" s="17"/>
      <c r="U53" s="17"/>
      <c r="V53" s="17"/>
      <c r="W53" s="17"/>
      <c r="X53" s="17"/>
      <c r="Y53" s="17"/>
    </row>
    <row r="54" spans="1:25" x14ac:dyDescent="0.3">
      <c r="A54" s="17"/>
      <c r="B54" s="17"/>
      <c r="C54" s="19"/>
      <c r="D54" s="19"/>
      <c r="E54" s="19"/>
      <c r="F54" s="19"/>
      <c r="G54" s="19"/>
      <c r="H54" s="34"/>
      <c r="I54" s="19"/>
      <c r="J54" s="21"/>
      <c r="K54" s="19"/>
      <c r="L54" s="35"/>
      <c r="M54" s="17"/>
      <c r="N54" s="17"/>
      <c r="O54" s="21"/>
      <c r="P54" s="17"/>
      <c r="Q54" s="19"/>
      <c r="R54" s="17"/>
      <c r="S54" s="17"/>
      <c r="T54" s="17"/>
      <c r="U54" s="17"/>
      <c r="V54" s="17"/>
      <c r="W54" s="17"/>
      <c r="X54" s="17"/>
      <c r="Y54" s="17"/>
    </row>
    <row r="55" spans="1:25" x14ac:dyDescent="0.3">
      <c r="A55" s="17"/>
      <c r="B55" s="17"/>
      <c r="C55" s="19"/>
      <c r="D55" s="22"/>
      <c r="E55" s="22"/>
      <c r="F55" s="19"/>
      <c r="G55" s="19"/>
      <c r="H55" s="21"/>
      <c r="I55" s="21"/>
      <c r="J55" s="21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">
      <c r="A56" s="17"/>
      <c r="B56" s="17"/>
      <c r="C56" s="19"/>
      <c r="D56" s="19"/>
      <c r="E56" s="19"/>
      <c r="F56" s="19"/>
      <c r="G56" s="19"/>
      <c r="H56" s="17"/>
      <c r="I56" s="17"/>
      <c r="J56" s="17"/>
      <c r="K56" s="17"/>
      <c r="L56" s="17"/>
      <c r="M56" s="17"/>
      <c r="N56" s="32"/>
      <c r="O56" s="23"/>
      <c r="P56" s="17"/>
      <c r="Q56" s="32"/>
      <c r="R56" s="23"/>
      <c r="S56" s="17"/>
      <c r="T56" s="17"/>
      <c r="U56" s="17"/>
      <c r="V56" s="17"/>
      <c r="W56" s="17"/>
      <c r="X56" s="17"/>
      <c r="Y56" s="17"/>
    </row>
    <row r="57" spans="1:25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36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x14ac:dyDescent="0.3">
      <c r="A62" s="17"/>
      <c r="B62" s="93"/>
      <c r="C62" s="93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x14ac:dyDescent="0.3">
      <c r="A63" s="17"/>
      <c r="B63" s="94"/>
      <c r="C63" s="94"/>
      <c r="D63" s="35"/>
      <c r="E63" s="3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x14ac:dyDescent="0.3">
      <c r="A64" s="17"/>
      <c r="B64" s="94"/>
      <c r="C64" s="94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x14ac:dyDescent="0.3">
      <c r="A65" s="17"/>
      <c r="B65" s="17"/>
      <c r="C65" s="17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x14ac:dyDescent="0.3">
      <c r="A67" s="17"/>
      <c r="B67" s="91"/>
      <c r="C67" s="91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x14ac:dyDescent="0.3">
      <c r="A68" s="17"/>
      <c r="B68" s="84"/>
      <c r="C68" s="84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x14ac:dyDescent="0.3">
      <c r="A71" s="17"/>
      <c r="B71" s="91"/>
      <c r="C71" s="91"/>
      <c r="D71" s="84"/>
      <c r="E71" s="84"/>
      <c r="F71" s="84"/>
      <c r="G71" s="84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x14ac:dyDescent="0.3">
      <c r="A72" s="17"/>
      <c r="B72" s="84"/>
      <c r="C72" s="84"/>
      <c r="D72" s="27"/>
      <c r="E72" s="28"/>
      <c r="F72" s="17"/>
      <c r="G72" s="28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x14ac:dyDescent="0.3">
      <c r="A73" s="17"/>
      <c r="B73" s="84"/>
      <c r="C73" s="84"/>
      <c r="D73" s="37"/>
      <c r="E73" s="28"/>
      <c r="F73" s="38"/>
      <c r="G73" s="28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x14ac:dyDescent="0.3">
      <c r="A74" s="17"/>
      <c r="B74" s="84"/>
      <c r="C74" s="84"/>
      <c r="D74" s="27"/>
      <c r="E74" s="28"/>
      <c r="F74" s="17"/>
      <c r="G74" s="33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x14ac:dyDescent="0.3">
      <c r="A75" s="17"/>
      <c r="B75" s="84"/>
      <c r="C75" s="84"/>
      <c r="D75" s="27"/>
      <c r="E75" s="28"/>
      <c r="F75" s="39"/>
      <c r="G75" s="28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x14ac:dyDescent="0.3">
      <c r="A76" s="17"/>
      <c r="B76" s="84"/>
      <c r="C76" s="84"/>
      <c r="D76" s="27"/>
      <c r="E76" s="40"/>
      <c r="F76" s="27"/>
      <c r="G76" s="40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x14ac:dyDescent="0.3">
      <c r="A78" s="17"/>
      <c r="B78" s="17"/>
      <c r="C78" s="17"/>
      <c r="D78" s="17"/>
      <c r="E78" s="17"/>
      <c r="F78" s="17"/>
      <c r="G78" s="17"/>
      <c r="H78" s="4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x14ac:dyDescent="0.3">
      <c r="A79" s="17"/>
      <c r="B79" s="91"/>
      <c r="C79" s="91"/>
      <c r="D79" s="91"/>
      <c r="E79" s="91"/>
      <c r="F79" s="23"/>
      <c r="G79" s="23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x14ac:dyDescent="0.3">
      <c r="A80" s="17"/>
      <c r="B80" s="84"/>
      <c r="C80" s="84"/>
      <c r="D80" s="27"/>
      <c r="E80" s="28"/>
      <c r="F80" s="40"/>
      <c r="G80" s="40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x14ac:dyDescent="0.3">
      <c r="A81" s="17"/>
      <c r="B81" s="84"/>
      <c r="C81" s="84"/>
      <c r="D81" s="37"/>
      <c r="E81" s="28"/>
      <c r="F81" s="36"/>
      <c r="G81" s="40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x14ac:dyDescent="0.3">
      <c r="A82" s="17"/>
      <c r="B82" s="84"/>
      <c r="C82" s="84"/>
      <c r="D82" s="27"/>
      <c r="E82" s="28"/>
      <c r="F82" s="42"/>
      <c r="G82" s="42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x14ac:dyDescent="0.3">
      <c r="A83" s="17"/>
      <c r="B83" s="84"/>
      <c r="C83" s="84"/>
      <c r="D83" s="27"/>
      <c r="E83" s="4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x14ac:dyDescent="0.3">
      <c r="A84" s="17"/>
      <c r="B84" s="17"/>
      <c r="C84" s="17"/>
      <c r="D84" s="17"/>
      <c r="E84" s="17"/>
      <c r="F84" s="17"/>
      <c r="G84" s="40"/>
      <c r="H84" s="23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x14ac:dyDescent="0.3">
      <c r="A86" s="17"/>
      <c r="B86" s="2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x14ac:dyDescent="0.3">
      <c r="A87" s="17"/>
      <c r="B87" s="17"/>
      <c r="C87" s="1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x14ac:dyDescent="0.3">
      <c r="A88" s="17"/>
      <c r="B88" s="17"/>
      <c r="C88" s="17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x14ac:dyDescent="0.3">
      <c r="A89" s="17"/>
      <c r="B89" s="17"/>
      <c r="C89" s="17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x14ac:dyDescent="0.3">
      <c r="A90" s="17"/>
      <c r="B90" s="17"/>
      <c r="C90" s="17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x14ac:dyDescent="0.3">
      <c r="A91" s="17"/>
      <c r="B91" s="17"/>
      <c r="C91" s="17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x14ac:dyDescent="0.3">
      <c r="A92" s="17"/>
      <c r="B92" s="17"/>
      <c r="C92" s="17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x14ac:dyDescent="0.3">
      <c r="A93" s="17"/>
      <c r="B93" s="17"/>
      <c r="C93" s="17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x14ac:dyDescent="0.3">
      <c r="A94" s="17"/>
      <c r="B94" s="17"/>
      <c r="C94" s="17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x14ac:dyDescent="0.3">
      <c r="A95" s="17"/>
      <c r="B95" s="17"/>
      <c r="C95" s="17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x14ac:dyDescent="0.3">
      <c r="A96" s="17"/>
      <c r="B96" s="17"/>
      <c r="C96" s="17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x14ac:dyDescent="0.3">
      <c r="A97" s="17"/>
      <c r="B97" s="17"/>
      <c r="C97" s="17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x14ac:dyDescent="0.3">
      <c r="A98" s="17"/>
      <c r="B98" s="17"/>
      <c r="C98" s="17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x14ac:dyDescent="0.3">
      <c r="A99" s="17"/>
      <c r="B99" s="17"/>
      <c r="C99" s="17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x14ac:dyDescent="0.3">
      <c r="A102" s="17"/>
      <c r="B102" s="2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x14ac:dyDescent="0.3">
      <c r="A103" s="17"/>
      <c r="B103" s="17"/>
      <c r="C103" s="1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x14ac:dyDescent="0.3">
      <c r="A104" s="17"/>
      <c r="B104" s="17"/>
      <c r="C104" s="1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x14ac:dyDescent="0.3">
      <c r="A105" s="17"/>
      <c r="B105" s="17"/>
      <c r="C105" s="17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x14ac:dyDescent="0.3">
      <c r="A106" s="17"/>
      <c r="B106" s="17"/>
      <c r="C106" s="17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x14ac:dyDescent="0.3">
      <c r="A107" s="17"/>
      <c r="B107" s="17"/>
      <c r="C107" s="17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x14ac:dyDescent="0.3">
      <c r="A108" s="17"/>
      <c r="B108" s="17"/>
      <c r="C108" s="17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x14ac:dyDescent="0.3">
      <c r="A109" s="17"/>
      <c r="B109" s="17"/>
      <c r="C109" s="17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x14ac:dyDescent="0.3">
      <c r="A110" s="17"/>
      <c r="B110" s="17"/>
      <c r="C110" s="17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2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21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2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x14ac:dyDescent="0.3">
      <c r="A122" s="17"/>
      <c r="B122" s="23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x14ac:dyDescent="0.3">
      <c r="A123" s="17"/>
      <c r="B123" s="17"/>
      <c r="C123" s="1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x14ac:dyDescent="0.3">
      <c r="A124" s="17"/>
      <c r="B124" s="17"/>
      <c r="C124" s="1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x14ac:dyDescent="0.3">
      <c r="A125" s="17"/>
      <c r="B125" s="23"/>
      <c r="C125" s="17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x14ac:dyDescent="0.3">
      <c r="A126" s="17"/>
      <c r="B126" s="17"/>
      <c r="C126" s="17"/>
      <c r="D126" s="19"/>
      <c r="E126" s="19"/>
      <c r="F126" s="19"/>
      <c r="G126" s="19"/>
      <c r="H126" s="19"/>
      <c r="I126" s="19"/>
      <c r="J126" s="19"/>
      <c r="K126" s="19"/>
      <c r="L126" s="19"/>
      <c r="M126" s="3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x14ac:dyDescent="0.3">
      <c r="A127" s="17"/>
      <c r="B127" s="17"/>
      <c r="C127" s="17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x14ac:dyDescent="0.3">
      <c r="A128" s="17"/>
      <c r="B128" s="17"/>
      <c r="C128" s="17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x14ac:dyDescent="0.3">
      <c r="A129" s="17"/>
      <c r="B129" s="23"/>
      <c r="C129" s="1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x14ac:dyDescent="0.3">
      <c r="A130" s="17"/>
      <c r="B130" s="17"/>
      <c r="C130" s="17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x14ac:dyDescent="0.3">
      <c r="A131" s="17"/>
      <c r="B131" s="17"/>
      <c r="C131" s="17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x14ac:dyDescent="0.3">
      <c r="A132" s="17"/>
      <c r="B132" s="23"/>
      <c r="C132" s="1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x14ac:dyDescent="0.3">
      <c r="A133" s="17"/>
      <c r="B133" s="17"/>
      <c r="C133" s="17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x14ac:dyDescent="0.3">
      <c r="A134" s="17"/>
      <c r="B134" s="44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x14ac:dyDescent="0.3">
      <c r="A135" s="17"/>
      <c r="B135" s="23"/>
      <c r="C135" s="17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x14ac:dyDescent="0.3">
      <c r="A138" s="17"/>
      <c r="B138" s="17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x14ac:dyDescent="0.3">
      <c r="A142" s="17"/>
      <c r="B142" s="23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x14ac:dyDescent="0.3">
      <c r="A143" s="17"/>
      <c r="B143" s="17"/>
      <c r="C143" s="1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x14ac:dyDescent="0.3">
      <c r="A144" s="17"/>
      <c r="B144" s="17"/>
      <c r="C144" s="1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x14ac:dyDescent="0.3">
      <c r="A145" s="17"/>
      <c r="B145" s="17"/>
      <c r="C145" s="35"/>
      <c r="D145" s="22"/>
      <c r="E145" s="22"/>
      <c r="F145" s="22"/>
      <c r="G145" s="22"/>
      <c r="H145" s="22"/>
      <c r="I145" s="22"/>
      <c r="J145" s="22"/>
      <c r="K145" s="22"/>
      <c r="L145" s="22"/>
      <c r="M145" s="4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x14ac:dyDescent="0.3">
      <c r="A146" s="17"/>
      <c r="B146" s="17"/>
      <c r="C146" s="35"/>
      <c r="D146" s="19"/>
      <c r="E146" s="19"/>
      <c r="F146" s="19"/>
      <c r="G146" s="19"/>
      <c r="H146" s="19"/>
      <c r="I146" s="19"/>
      <c r="J146" s="19"/>
      <c r="K146" s="19"/>
      <c r="L146" s="19"/>
      <c r="M146" s="3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x14ac:dyDescent="0.3">
      <c r="A147" s="17"/>
      <c r="B147" s="17"/>
      <c r="C147" s="35"/>
      <c r="D147" s="19"/>
      <c r="E147" s="19"/>
      <c r="F147" s="19"/>
      <c r="G147" s="19"/>
      <c r="H147" s="19"/>
      <c r="I147" s="19"/>
      <c r="J147" s="19"/>
      <c r="K147" s="19"/>
      <c r="L147" s="19"/>
      <c r="M147" s="3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x14ac:dyDescent="0.3">
      <c r="A148" s="17"/>
      <c r="B148" s="17"/>
      <c r="C148" s="35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x14ac:dyDescent="0.3">
      <c r="A149" s="17"/>
      <c r="B149" s="17"/>
      <c r="C149" s="35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x14ac:dyDescent="0.3">
      <c r="A150" s="17"/>
      <c r="B150" s="17"/>
      <c r="C150" s="17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x14ac:dyDescent="0.3">
      <c r="A151" s="17"/>
      <c r="B151" s="17"/>
      <c r="C151" s="17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x14ac:dyDescent="0.3">
      <c r="A152" s="17"/>
      <c r="B152" s="17"/>
      <c r="C152" s="17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x14ac:dyDescent="0.3">
      <c r="A153" s="17"/>
      <c r="B153" s="17"/>
      <c r="C153" s="17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x14ac:dyDescent="0.3">
      <c r="A154" s="17"/>
      <c r="B154" s="2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x14ac:dyDescent="0.3">
      <c r="A155" s="17"/>
      <c r="B155" s="17"/>
      <c r="C155" s="17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x14ac:dyDescent="0.3">
      <c r="A156" s="17"/>
      <c r="B156" s="17"/>
      <c r="C156" s="17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x14ac:dyDescent="0.3">
      <c r="A158" s="17"/>
      <c r="B158" s="17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x14ac:dyDescent="0.3">
      <c r="A159" s="17"/>
      <c r="B159" s="17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x14ac:dyDescent="0.3">
      <c r="A161" s="17"/>
      <c r="B161" s="40"/>
      <c r="C161" s="17"/>
      <c r="D161" s="17"/>
      <c r="E161" s="40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x14ac:dyDescent="0.3">
      <c r="A162" s="17"/>
      <c r="B162" s="4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x14ac:dyDescent="0.3">
      <c r="A164" s="17"/>
      <c r="B164" s="23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x14ac:dyDescent="0.3">
      <c r="A165" s="17"/>
      <c r="B165" s="17"/>
      <c r="C165" s="1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x14ac:dyDescent="0.3">
      <c r="A166" s="17"/>
      <c r="B166" s="17"/>
      <c r="C166" s="1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x14ac:dyDescent="0.3">
      <c r="A167" s="17"/>
      <c r="B167" s="17"/>
      <c r="C167" s="35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x14ac:dyDescent="0.3">
      <c r="A168" s="17"/>
      <c r="B168" s="17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x14ac:dyDescent="0.3">
      <c r="A169" s="17"/>
      <c r="B169" s="17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x14ac:dyDescent="0.3">
      <c r="A171" s="17"/>
      <c r="B171" s="17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x14ac:dyDescent="0.3">
      <c r="A173" s="17"/>
      <c r="B173" s="40"/>
      <c r="C173" s="17"/>
      <c r="D173" s="17"/>
      <c r="E173" s="40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x14ac:dyDescent="0.3">
      <c r="A174" s="17"/>
      <c r="B174" s="4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x14ac:dyDescent="0.3">
      <c r="A178" s="17"/>
      <c r="B178" s="17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x14ac:dyDescent="0.3">
      <c r="A179" s="17"/>
      <c r="B179" s="17"/>
      <c r="C179" s="21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x14ac:dyDescent="0.3">
      <c r="A182" s="17"/>
      <c r="B182" s="29"/>
      <c r="C182" s="29"/>
      <c r="D182" s="29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x14ac:dyDescent="0.3">
      <c r="A183" s="17"/>
      <c r="B183" s="17"/>
      <c r="C183" s="19"/>
      <c r="D183" s="19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x14ac:dyDescent="0.3">
      <c r="A184" s="17"/>
      <c r="B184" s="17"/>
      <c r="C184" s="19"/>
      <c r="D184" s="19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x14ac:dyDescent="0.3">
      <c r="A185" s="17"/>
      <c r="B185" s="17"/>
      <c r="C185" s="19"/>
      <c r="D185" s="19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x14ac:dyDescent="0.3">
      <c r="A186" s="17"/>
      <c r="B186" s="17"/>
      <c r="C186" s="19"/>
      <c r="D186" s="19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x14ac:dyDescent="0.3">
      <c r="A187" s="17"/>
      <c r="B187" s="17"/>
      <c r="C187" s="19"/>
      <c r="D187" s="19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x14ac:dyDescent="0.3">
      <c r="A188" s="17"/>
      <c r="B188" s="17"/>
      <c r="C188" s="19"/>
      <c r="D188" s="19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x14ac:dyDescent="0.3">
      <c r="A189" s="17"/>
      <c r="B189" s="17"/>
      <c r="C189" s="19"/>
      <c r="D189" s="19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</sheetData>
  <mergeCells count="26">
    <mergeCell ref="G1:J1"/>
    <mergeCell ref="K1:K2"/>
    <mergeCell ref="B62:C62"/>
    <mergeCell ref="B63:C63"/>
    <mergeCell ref="B64:C64"/>
    <mergeCell ref="K30:K31"/>
    <mergeCell ref="I4:I5"/>
    <mergeCell ref="G30:J30"/>
    <mergeCell ref="B31:C31"/>
    <mergeCell ref="B73:C73"/>
    <mergeCell ref="B74:C74"/>
    <mergeCell ref="B67:C67"/>
    <mergeCell ref="B68:C68"/>
    <mergeCell ref="B71:C71"/>
    <mergeCell ref="D71:E71"/>
    <mergeCell ref="F71:G71"/>
    <mergeCell ref="B72:C72"/>
    <mergeCell ref="B80:C80"/>
    <mergeCell ref="B81:C81"/>
    <mergeCell ref="B82:C82"/>
    <mergeCell ref="B83:C83"/>
    <mergeCell ref="C4:E6"/>
    <mergeCell ref="B75:C75"/>
    <mergeCell ref="B76:C76"/>
    <mergeCell ref="B79:C79"/>
    <mergeCell ref="D79:E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1209-09B8-4119-9325-E3B7C3060751}">
  <dimension ref="A1:B11"/>
  <sheetViews>
    <sheetView tabSelected="1" workbookViewId="0">
      <selection activeCell="F5" sqref="F5"/>
    </sheetView>
  </sheetViews>
  <sheetFormatPr baseColWidth="10" defaultRowHeight="14.4" x14ac:dyDescent="0.3"/>
  <sheetData>
    <row r="1" spans="1:2" x14ac:dyDescent="0.3">
      <c r="A1" t="s">
        <v>48</v>
      </c>
      <c r="B1" t="s">
        <v>49</v>
      </c>
    </row>
    <row r="2" spans="1:2" x14ac:dyDescent="0.3">
      <c r="A2" s="1">
        <v>1</v>
      </c>
      <c r="B2" s="83">
        <v>1200</v>
      </c>
    </row>
    <row r="3" spans="1:2" x14ac:dyDescent="0.3">
      <c r="A3" s="16">
        <v>2</v>
      </c>
      <c r="B3" s="83">
        <v>1390</v>
      </c>
    </row>
    <row r="4" spans="1:2" x14ac:dyDescent="0.3">
      <c r="A4" s="16">
        <v>3</v>
      </c>
      <c r="B4" s="83">
        <v>1610</v>
      </c>
    </row>
    <row r="5" spans="1:2" x14ac:dyDescent="0.3">
      <c r="A5" s="1">
        <v>4</v>
      </c>
      <c r="B5" s="83">
        <v>1860</v>
      </c>
    </row>
    <row r="6" spans="1:2" x14ac:dyDescent="0.3">
      <c r="A6" s="1">
        <v>5</v>
      </c>
      <c r="B6" s="83">
        <v>2160</v>
      </c>
    </row>
    <row r="7" spans="1:2" x14ac:dyDescent="0.3">
      <c r="A7" s="1">
        <v>6</v>
      </c>
      <c r="B7" s="83">
        <v>2500</v>
      </c>
    </row>
    <row r="8" spans="1:2" x14ac:dyDescent="0.3">
      <c r="A8" s="1">
        <v>7</v>
      </c>
      <c r="B8" s="83">
        <v>2900</v>
      </c>
    </row>
    <row r="9" spans="1:2" x14ac:dyDescent="0.3">
      <c r="A9" s="1">
        <v>8</v>
      </c>
      <c r="B9" s="83">
        <v>3370</v>
      </c>
    </row>
    <row r="10" spans="1:2" x14ac:dyDescent="0.3">
      <c r="A10" s="1">
        <v>9</v>
      </c>
      <c r="B10" s="83">
        <v>3900</v>
      </c>
    </row>
    <row r="11" spans="1:2" x14ac:dyDescent="0.3">
      <c r="A11" s="1">
        <v>10</v>
      </c>
      <c r="B11" s="83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Castillo</dc:creator>
  <cp:lastModifiedBy>ALÍN ROBERT CASTILLO MEDINA</cp:lastModifiedBy>
  <dcterms:created xsi:type="dcterms:W3CDTF">2015-06-05T18:19:34Z</dcterms:created>
  <dcterms:modified xsi:type="dcterms:W3CDTF">2022-07-16T17:41:17Z</dcterms:modified>
</cp:coreProperties>
</file>