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5E6D365E-4424-40D2-ACA4-429277F91C9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<sst xmlns="http://schemas.openxmlformats.org/spreadsheetml/2006/main" count="60" uniqueCount="27">
  <si>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</si>
  <si>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</si>
  <si>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</si>
  <si>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</si>
  <si>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</si>
  <si>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</si>
  <si>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</si>
  <si>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</si>
  <si>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</si>
  <si>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</si>
  <si>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</si>
  <si>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</si>
  <si>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</si>
  <si>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</si>
  <si>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</si>
  <si>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</si>
  <si>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</si>
  <si>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</si>
  <si>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</si>
  <si>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</si>
  <si>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</si>
  <si>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</si>
  <si>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</si>
  <si>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</si>
  <si>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</si>
  <si>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</si>
  <si>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CREAM Grape D8- 3.24.2023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</si>
</sst>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26.2</c:v>
                </c:pt>
                <c:pt idx="1">
                  <c:v>29.733333333333331</c:v>
                </c:pt>
                <c:pt idx="2">
                  <c:v>39.1</c:v>
                </c:pt>
                <c:pt idx="3">
                  <c:v>48.966666666666669</c:v>
                </c:pt>
                <c:pt idx="4">
                  <c:v>59.6</c:v>
                </c:pt>
                <c:pt idx="5">
                  <c:v>68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175433.33333333334</c:v>
                </c:pt>
                <c:pt idx="1">
                  <c:v>91910</c:v>
                </c:pt>
                <c:pt idx="2">
                  <c:v>13183.333333333334</c:v>
                </c:pt>
                <c:pt idx="3">
                  <c:v>2495.6666666666665</c:v>
                </c:pt>
                <c:pt idx="4">
                  <c:v>585.4666666666667</c:v>
                </c:pt>
                <c:pt idx="5">
                  <c:v>214.83333333333334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3.3405898461164561E-3</c:v>
                </c:pt>
                <c:pt idx="1">
                  <c:v>3.3016018363654499E-3</c:v>
                </c:pt>
                <c:pt idx="2">
                  <c:v>3.2025622686181958E-3</c:v>
                </c:pt>
                <c:pt idx="3">
                  <c:v>3.1044653223552695E-3</c:v>
                </c:pt>
                <c:pt idx="4">
                  <c:v>3.0052669809882263E-3</c:v>
                </c:pt>
                <c:pt idx="5">
                  <c:v>2.9312620761599907E-3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5.1634860162191112</c:v>
                </c:pt>
                <c:pt idx="1">
                  <c:v>4.5204979312105094</c:v>
                </c:pt>
                <c:pt idx="2">
                  <c:v>2.578912366717784</c:v>
                </c:pt>
                <c:pt idx="3">
                  <c:v>0.91451387276610951</c:v>
                </c:pt>
                <c:pt idx="4">
                  <c:v>-0.53714969801155854</c:v>
                </c:pt>
                <c:pt idx="5">
                  <c:v>-1.537917634117475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N5" sqref="N5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s="17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0.1</v>
      </c>
      <c r="C4">
        <v>25.7</v>
      </c>
      <c r="D4">
        <v>61.7</v>
      </c>
      <c r="E4" s="15">
        <v>161400</v>
      </c>
      <c r="F4">
        <v>25.7</v>
      </c>
      <c r="G4">
        <v>75.3</v>
      </c>
      <c r="H4">
        <v>197000</v>
      </c>
      <c r="I4">
        <v>27.2</v>
      </c>
      <c r="J4">
        <v>64.2</v>
      </c>
      <c r="K4">
        <v>167900</v>
      </c>
      <c r="L4" s="10">
        <f>AVERAGE(C4,F4,I4)</f>
        <v>26.2</v>
      </c>
      <c r="M4" s="2">
        <f>AVERAGE(D4,G4,J4)</f>
        <v>67.066666666666663</v>
      </c>
      <c r="N4" s="9">
        <f>AVERAGE(E4,H4,K4)</f>
        <v>175433.33333333334</v>
      </c>
      <c r="O4" s="7">
        <f>STDEV(C4,F4,I4)</f>
        <v>0.8660254037844386</v>
      </c>
      <c r="P4" s="7">
        <f>STDEV(D4,G4,J4)</f>
        <v>7.2390146659150574</v>
      </c>
      <c r="Q4" s="7">
        <f>STDEV(E4,H4,K4)</f>
        <v>18957.935893269954</v>
      </c>
    </row>
    <row r="5" spans="1:24" x14ac:dyDescent="0.35">
      <c r="A5" t="s">
        <v>25</v>
      </c>
      <c r="B5">
        <v>0.2</v>
      </c>
      <c r="C5">
        <v>29.6</v>
      </c>
      <c r="D5">
        <v>72.400000000000006</v>
      </c>
      <c r="E5" s="15">
        <v>94700</v>
      </c>
      <c r="F5">
        <v>29.7</v>
      </c>
      <c r="G5">
        <v>70.3</v>
      </c>
      <c r="H5">
        <v>91950</v>
      </c>
      <c r="I5">
        <v>29.9</v>
      </c>
      <c r="J5">
        <v>68.099999999999994</v>
      </c>
      <c r="K5">
        <v>89080</v>
      </c>
      <c r="L5" s="10">
        <f t="shared" ref="L5:L13" si="0">AVERAGE(C5,F5,I5)</f>
        <v>29.733333333333331</v>
      </c>
      <c r="M5" s="2">
        <f t="shared" ref="M5:M13" si="1">AVERAGE(D5,G5,J5)</f>
        <v>70.266666666666666</v>
      </c>
      <c r="N5" s="9">
        <f t="shared" ref="N5:N13" si="2">AVERAGE(E5,H5,K5)</f>
        <v>91910</v>
      </c>
      <c r="O5" s="7">
        <f t="shared" ref="O5:O13" si="3">STDEV(C5,F5,I5)</f>
        <v>0.15275252316519336</v>
      </c>
      <c r="P5" s="7">
        <f t="shared" ref="P5:P13" si="4">STDEV(D5,G5,J5)</f>
        <v>2.1501937897160244</v>
      </c>
      <c r="Q5" s="7">
        <f t="shared" ref="Q5:Q13" si="5">STDEV(E5,H5,K5)</f>
        <v>2810.2135150198105</v>
      </c>
    </row>
    <row r="6" spans="1:24" x14ac:dyDescent="0.35">
      <c r="A6" t="s">
        <v>25</v>
      </c>
      <c r="B6">
        <v>1</v>
      </c>
      <c r="C6">
        <v>39</v>
      </c>
      <c r="D6">
        <v>51</v>
      </c>
      <c r="E6" s="15">
        <v>13340</v>
      </c>
      <c r="F6">
        <v>39.1</v>
      </c>
      <c r="G6">
        <v>50.4</v>
      </c>
      <c r="H6">
        <v>13160</v>
      </c>
      <c r="I6">
        <v>39.200000000000003</v>
      </c>
      <c r="J6">
        <v>49.9</v>
      </c>
      <c r="K6">
        <v>13050</v>
      </c>
      <c r="L6" s="10">
        <f t="shared" si="0"/>
        <v>39.1</v>
      </c>
      <c r="M6" s="2">
        <f t="shared" si="1"/>
        <v>50.433333333333337</v>
      </c>
      <c r="N6" s="9">
        <f t="shared" si="2"/>
        <v>13183.333333333334</v>
      </c>
      <c r="O6" s="7">
        <f t="shared" si="3"/>
        <v>0.10000000000000142</v>
      </c>
      <c r="P6" s="7">
        <f t="shared" si="4"/>
        <v>0.55075705472861092</v>
      </c>
      <c r="Q6" s="7">
        <f t="shared" si="5"/>
        <v>146.40127503998499</v>
      </c>
    </row>
    <row r="7" spans="1:24" x14ac:dyDescent="0.35">
      <c r="A7" t="s">
        <v>25</v>
      </c>
      <c r="B7">
        <v>5</v>
      </c>
      <c r="C7">
        <v>48.9</v>
      </c>
      <c r="D7">
        <v>48.1</v>
      </c>
      <c r="E7">
        <v>2517</v>
      </c>
      <c r="F7">
        <v>49</v>
      </c>
      <c r="G7">
        <v>47.9</v>
      </c>
      <c r="H7">
        <v>2506</v>
      </c>
      <c r="I7">
        <v>49</v>
      </c>
      <c r="J7">
        <v>47.1</v>
      </c>
      <c r="K7">
        <v>2464</v>
      </c>
      <c r="L7" s="10">
        <f t="shared" si="0"/>
        <v>48.966666666666669</v>
      </c>
      <c r="M7" s="2">
        <f t="shared" si="1"/>
        <v>47.699999999999996</v>
      </c>
      <c r="N7" s="9">
        <f t="shared" si="2"/>
        <v>2495.6666666666665</v>
      </c>
      <c r="O7" s="7">
        <f t="shared" si="3"/>
        <v>5.77350269189634E-2</v>
      </c>
      <c r="P7" s="7">
        <f t="shared" si="4"/>
        <v>0.52915026221291761</v>
      </c>
      <c r="Q7" s="7">
        <f t="shared" si="5"/>
        <v>27.970222261064233</v>
      </c>
    </row>
    <row r="8" spans="1:24" x14ac:dyDescent="0.35">
      <c r="A8" t="s">
        <v>25</v>
      </c>
      <c r="B8">
        <v>7</v>
      </c>
      <c r="C8">
        <v>59</v>
      </c>
      <c r="D8">
        <v>16.8</v>
      </c>
      <c r="E8">
        <v>627.79999999999995</v>
      </c>
      <c r="F8">
        <v>59.5</v>
      </c>
      <c r="G8">
        <v>15.7</v>
      </c>
      <c r="H8">
        <v>586.70000000000005</v>
      </c>
      <c r="I8">
        <v>60.3</v>
      </c>
      <c r="J8">
        <v>14.5</v>
      </c>
      <c r="K8">
        <v>541.9</v>
      </c>
      <c r="L8" s="10">
        <f t="shared" si="0"/>
        <v>59.6</v>
      </c>
      <c r="M8" s="2">
        <f t="shared" si="1"/>
        <v>15.666666666666666</v>
      </c>
      <c r="N8" s="9">
        <f t="shared" si="2"/>
        <v>585.4666666666667</v>
      </c>
      <c r="O8" s="7">
        <f t="shared" si="3"/>
        <v>0.65574385243019861</v>
      </c>
      <c r="P8" s="7">
        <f t="shared" si="4"/>
        <v>1.1503622617824936</v>
      </c>
      <c r="Q8" s="7">
        <f t="shared" si="5"/>
        <v>42.96327889411296</v>
      </c>
    </row>
    <row r="9" spans="1:24" x14ac:dyDescent="0.35">
      <c r="A9" t="s">
        <v>25</v>
      </c>
      <c r="B9">
        <v>50</v>
      </c>
      <c r="C9">
        <v>67.900000000000006</v>
      </c>
      <c r="D9">
        <v>41.4</v>
      </c>
      <c r="E9">
        <v>216.6</v>
      </c>
      <c r="F9">
        <v>68</v>
      </c>
      <c r="G9">
        <v>41.1</v>
      </c>
      <c r="H9">
        <v>215</v>
      </c>
      <c r="I9">
        <v>68.099999999999994</v>
      </c>
      <c r="J9">
        <v>40.700000000000003</v>
      </c>
      <c r="K9">
        <v>212.9</v>
      </c>
      <c r="L9" s="10">
        <f t="shared" si="0"/>
        <v>68</v>
      </c>
      <c r="M9" s="2">
        <f t="shared" si="1"/>
        <v>41.06666666666667</v>
      </c>
      <c r="N9" s="9">
        <f t="shared" si="2"/>
        <v>214.83333333333334</v>
      </c>
      <c r="O9" s="7">
        <f t="shared" si="3"/>
        <v>9.9999999999994316E-2</v>
      </c>
      <c r="P9" s="7">
        <f t="shared" si="4"/>
        <v>0.3511884584284225</v>
      </c>
      <c r="Q9" s="7">
        <f t="shared" si="5"/>
        <v>1.8556220879622316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CREAM Grape D8- 3.24.2023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0.1</v>
      </c>
      <c r="C19">
        <f t="shared" ref="C19:C28" si="6">1/(C4+273.15)</f>
        <v>3.3461602810774642E-3</v>
      </c>
      <c r="D19">
        <f t="shared" ref="D19:D28" si="7">D4</f>
        <v>61.7</v>
      </c>
      <c r="E19">
        <f t="shared" ref="E19:E28" si="8">LN(E4/1000)</f>
        <v>5.0838857558358486</v>
      </c>
      <c r="F19">
        <f t="shared" ref="F19:F28" si="9">1/(F4+273.15)</f>
        <v>3.3461602810774642E-3</v>
      </c>
      <c r="G19">
        <f t="shared" ref="G19:G28" si="10">G4</f>
        <v>75.3</v>
      </c>
      <c r="H19">
        <f t="shared" ref="H19:H28" si="11">LN(H4/1000)</f>
        <v>5.2832037287379885</v>
      </c>
      <c r="I19">
        <f t="shared" ref="I19:I28" si="12">1/(I4+273.15)</f>
        <v>3.32944897619444E-3</v>
      </c>
      <c r="J19">
        <f t="shared" ref="J19:J28" si="13">J4</f>
        <v>64.2</v>
      </c>
      <c r="K19">
        <f t="shared" ref="K19:K28" si="14">LN(K4/1000)</f>
        <v>5.1233685640834956</v>
      </c>
      <c r="L19" s="5">
        <f t="shared" ref="L19:L28" si="15">AVERAGE(C19,F19,I19)</f>
        <v>3.3405898461164561E-3</v>
      </c>
      <c r="M19" s="2">
        <f t="shared" ref="M19:M28" si="16">AVERAGE(D19,G19,J19)</f>
        <v>67.066666666666663</v>
      </c>
      <c r="N19" s="4">
        <f t="shared" ref="N19:N28" si="17">AVERAGE(E19,H19,K19)</f>
        <v>5.1634860162191112</v>
      </c>
      <c r="O19" s="5">
        <f t="shared" ref="O19:O28" si="18">STDEV(C19,F19,I19)</f>
        <v>9.6482763727239242E-6</v>
      </c>
      <c r="P19" s="2">
        <f t="shared" ref="P19:P28" si="19">STDEV(D19,G19,J19)</f>
        <v>7.2390146659150574</v>
      </c>
      <c r="Q19" s="4">
        <f t="shared" ref="Q19:Q28" si="20">STDEV(E19,H19,K19)</f>
        <v>0.10554132392027581</v>
      </c>
    </row>
    <row r="20" spans="1:17" x14ac:dyDescent="0.35">
      <c r="B20">
        <f t="shared" ref="B20:B28" si="21">B5</f>
        <v>0.2</v>
      </c>
      <c r="C20">
        <f t="shared" si="6"/>
        <v>3.3030553261767133E-3</v>
      </c>
      <c r="D20">
        <f t="shared" si="7"/>
        <v>72.400000000000006</v>
      </c>
      <c r="E20">
        <f t="shared" si="8"/>
        <v>4.5507140001920323</v>
      </c>
      <c r="F20">
        <f t="shared" si="9"/>
        <v>3.3019646689780423E-3</v>
      </c>
      <c r="G20">
        <f t="shared" si="10"/>
        <v>70.3</v>
      </c>
      <c r="H20">
        <f t="shared" si="11"/>
        <v>4.5212449510503303</v>
      </c>
      <c r="I20">
        <f t="shared" si="12"/>
        <v>3.2997855139415941E-3</v>
      </c>
      <c r="J20">
        <f t="shared" si="13"/>
        <v>68.099999999999994</v>
      </c>
      <c r="K20">
        <f t="shared" si="14"/>
        <v>4.4895348423891672</v>
      </c>
      <c r="L20" s="5">
        <f t="shared" si="15"/>
        <v>3.3016018363654499E-3</v>
      </c>
      <c r="M20" s="2">
        <f t="shared" si="16"/>
        <v>70.266666666666666</v>
      </c>
      <c r="N20" s="4">
        <f t="shared" si="17"/>
        <v>4.5204979312105094</v>
      </c>
      <c r="O20" s="5">
        <f t="shared" si="18"/>
        <v>1.664828412120686E-6</v>
      </c>
      <c r="P20" s="2">
        <f t="shared" si="19"/>
        <v>2.1501937897160244</v>
      </c>
      <c r="Q20" s="4">
        <f t="shared" si="20"/>
        <v>3.0596419175252864E-2</v>
      </c>
    </row>
    <row r="21" spans="1:17" x14ac:dyDescent="0.35">
      <c r="B21">
        <f t="shared" si="21"/>
        <v>1</v>
      </c>
      <c r="C21">
        <f t="shared" si="6"/>
        <v>3.2035880185808108E-3</v>
      </c>
      <c r="D21">
        <f t="shared" si="7"/>
        <v>51</v>
      </c>
      <c r="E21">
        <f t="shared" si="8"/>
        <v>2.5907670404874779</v>
      </c>
      <c r="F21">
        <f t="shared" si="9"/>
        <v>3.2025620496397116E-3</v>
      </c>
      <c r="G21">
        <f t="shared" si="10"/>
        <v>50.4</v>
      </c>
      <c r="H21">
        <f t="shared" si="11"/>
        <v>2.5771819258971713</v>
      </c>
      <c r="I21">
        <f t="shared" si="12"/>
        <v>3.2015367376340646E-3</v>
      </c>
      <c r="J21">
        <f t="shared" si="13"/>
        <v>49.9</v>
      </c>
      <c r="K21">
        <f t="shared" si="14"/>
        <v>2.5687881337687024</v>
      </c>
      <c r="L21" s="5">
        <f t="shared" si="15"/>
        <v>3.2025622686181958E-3</v>
      </c>
      <c r="M21" s="2">
        <f t="shared" si="16"/>
        <v>50.433333333333337</v>
      </c>
      <c r="N21" s="4">
        <f t="shared" si="17"/>
        <v>2.578912366717784</v>
      </c>
      <c r="O21" s="5">
        <f t="shared" si="18"/>
        <v>1.0256404909054103E-6</v>
      </c>
      <c r="P21" s="2">
        <f t="shared" si="19"/>
        <v>0.55075705472861092</v>
      </c>
      <c r="Q21" s="4">
        <f t="shared" si="20"/>
        <v>1.1091163339045629E-2</v>
      </c>
    </row>
    <row r="22" spans="1:17" x14ac:dyDescent="0.35">
      <c r="B22">
        <f t="shared" si="21"/>
        <v>5</v>
      </c>
      <c r="C22">
        <f t="shared" si="6"/>
        <v>3.1051079024996121E-3</v>
      </c>
      <c r="D22">
        <f t="shared" si="7"/>
        <v>48.1</v>
      </c>
      <c r="E22">
        <f t="shared" si="8"/>
        <v>0.92306771615317873</v>
      </c>
      <c r="F22">
        <f t="shared" si="9"/>
        <v>3.1041440322830982E-3</v>
      </c>
      <c r="G22">
        <f t="shared" si="10"/>
        <v>47.9</v>
      </c>
      <c r="H22">
        <f t="shared" si="11"/>
        <v>0.91868785647387652</v>
      </c>
      <c r="I22">
        <f t="shared" si="12"/>
        <v>3.1041440322830982E-3</v>
      </c>
      <c r="J22">
        <f t="shared" si="13"/>
        <v>47.1</v>
      </c>
      <c r="K22">
        <f t="shared" si="14"/>
        <v>0.9017860456712733</v>
      </c>
      <c r="L22" s="5">
        <f t="shared" si="15"/>
        <v>3.1044653223552695E-3</v>
      </c>
      <c r="M22" s="2">
        <f t="shared" si="16"/>
        <v>47.699999999999996</v>
      </c>
      <c r="N22" s="4">
        <f t="shared" si="17"/>
        <v>0.91451387276610951</v>
      </c>
      <c r="O22" s="5">
        <f t="shared" si="18"/>
        <v>5.5649072896819659E-7</v>
      </c>
      <c r="P22" s="2">
        <f t="shared" si="19"/>
        <v>0.52915026221291761</v>
      </c>
      <c r="Q22" s="4">
        <f t="shared" si="20"/>
        <v>1.123805942410119E-2</v>
      </c>
    </row>
    <row r="23" spans="1:17" x14ac:dyDescent="0.35">
      <c r="B23">
        <f t="shared" si="21"/>
        <v>7</v>
      </c>
      <c r="C23">
        <f t="shared" si="6"/>
        <v>3.0106879421947915E-3</v>
      </c>
      <c r="D23">
        <f t="shared" si="7"/>
        <v>16.8</v>
      </c>
      <c r="E23">
        <f t="shared" si="8"/>
        <v>-0.46553363457428404</v>
      </c>
      <c r="F23">
        <f t="shared" si="9"/>
        <v>3.0061626333984671E-3</v>
      </c>
      <c r="G23">
        <f t="shared" si="10"/>
        <v>15.7</v>
      </c>
      <c r="H23">
        <f t="shared" si="11"/>
        <v>-0.53324166305032283</v>
      </c>
      <c r="I23">
        <f t="shared" si="12"/>
        <v>2.99895036737142E-3</v>
      </c>
      <c r="J23">
        <f t="shared" si="13"/>
        <v>14.5</v>
      </c>
      <c r="K23">
        <f t="shared" si="14"/>
        <v>-0.61267379641006869</v>
      </c>
      <c r="L23" s="5">
        <f t="shared" si="15"/>
        <v>3.0052669809882263E-3</v>
      </c>
      <c r="M23" s="2">
        <f t="shared" si="16"/>
        <v>15.666666666666666</v>
      </c>
      <c r="N23" s="4">
        <f t="shared" si="17"/>
        <v>-0.53714969801155854</v>
      </c>
      <c r="O23" s="5">
        <f t="shared" si="18"/>
        <v>5.9198235289186854E-6</v>
      </c>
      <c r="P23" s="2">
        <f t="shared" si="19"/>
        <v>1.1503622617824936</v>
      </c>
      <c r="Q23" s="4">
        <f t="shared" si="20"/>
        <v>7.3647887676490775E-2</v>
      </c>
    </row>
    <row r="24" spans="1:17" x14ac:dyDescent="0.35">
      <c r="B24">
        <f t="shared" si="21"/>
        <v>50</v>
      </c>
      <c r="C24">
        <f t="shared" si="6"/>
        <v>2.9321213898255392E-3</v>
      </c>
      <c r="D24">
        <f t="shared" si="7"/>
        <v>41.4</v>
      </c>
      <c r="E24">
        <f t="shared" si="8"/>
        <v>-1.5297029444152468</v>
      </c>
      <c r="F24">
        <f t="shared" si="9"/>
        <v>2.9312619082515023E-3</v>
      </c>
      <c r="G24">
        <f t="shared" si="10"/>
        <v>41.1</v>
      </c>
      <c r="H24">
        <f t="shared" si="11"/>
        <v>-1.5371172508544744</v>
      </c>
      <c r="I24">
        <f t="shared" si="12"/>
        <v>2.9304029304029304E-3</v>
      </c>
      <c r="J24">
        <f t="shared" si="13"/>
        <v>40.700000000000003</v>
      </c>
      <c r="K24">
        <f t="shared" si="14"/>
        <v>-1.5469327070827033</v>
      </c>
      <c r="L24" s="5">
        <f t="shared" si="15"/>
        <v>2.9312620761599907E-3</v>
      </c>
      <c r="M24" s="2">
        <f t="shared" si="16"/>
        <v>41.06666666666667</v>
      </c>
      <c r="N24" s="4">
        <f t="shared" si="17"/>
        <v>-1.537917634117475</v>
      </c>
      <c r="O24" s="5">
        <f t="shared" si="18"/>
        <v>8.5922972360901499E-7</v>
      </c>
      <c r="P24" s="2">
        <f t="shared" si="19"/>
        <v>0.3511884584284225</v>
      </c>
      <c r="Q24" s="4">
        <f t="shared" si="20"/>
        <v>8.6427218178064431E-3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2023-03-24T18:40:44Z</dcterms:modified>
</cp:coreProperties>
</file>