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BA7504AD-E653-4B56-A606-690C685DBE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<sst xmlns="http://schemas.openxmlformats.org/spreadsheetml/2006/main" count="61" uniqueCount="29">
  <si>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</si>
  <si>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</si>
  <si>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</si>
  <si>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</si>
  <si>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</si>
  <si>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</si>
  <si>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</si>
  <si>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</si>
  <si>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</si>
  <si>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</si>
  <si>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</si>
  <si>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</si>
  <si>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</si>
  <si>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</si>
  <si>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</si>
  <si>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</si>
  <si>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</si>
  <si>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</si>
  <si>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</si>
  <si>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</si>
  <si>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</si>
  <si>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</si>
  <si>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</si>
  <si>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</si>
  <si>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</si>
  <si>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CPA-52Z</t>
  </si>
  <si>
    <t>D8- 3.15.2023</t>
  </si>
  <si>
    <t>Lemon Haze</t>
  </si>
  <si>
    <t>CPA-40Z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</si>
</sst>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24.366666666666664</c:v>
                </c:pt>
                <c:pt idx="1">
                  <c:v>29.333333333333332</c:v>
                </c:pt>
                <c:pt idx="2">
                  <c:v>39.1</c:v>
                </c:pt>
                <c:pt idx="3">
                  <c:v>48.733333333333327</c:v>
                </c:pt>
                <c:pt idx="4">
                  <c:v>58.199999999999996</c:v>
                </c:pt>
                <c:pt idx="5">
                  <c:v>69.533333333333331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1070900</c:v>
                </c:pt>
                <c:pt idx="1">
                  <c:v>278066.66666666669</c:v>
                </c:pt>
                <c:pt idx="2">
                  <c:v>28136.666666666668</c:v>
                </c:pt>
                <c:pt idx="3">
                  <c:v>17434.333333333332</c:v>
                </c:pt>
                <c:pt idx="4">
                  <c:v>103.25666666666666</c:v>
                </c:pt>
                <c:pt idx="5">
                  <c:v>31.303333333333331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3.3611593604312346E-3</c:v>
                </c:pt>
                <c:pt idx="1">
                  <c:v>3.3059687962634678E-3</c:v>
                </c:pt>
                <c:pt idx="2">
                  <c:v>3.2025620496397116E-3</c:v>
                </c:pt>
                <c:pt idx="3">
                  <c:v>3.1067157503628516E-3</c:v>
                </c:pt>
                <c:pt idx="4">
                  <c:v>3.017957576223878E-3</c:v>
                </c:pt>
                <c:pt idx="5">
                  <c:v>2.9181503647092433E-3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6.9726533341233052</c:v>
                </c:pt>
                <c:pt idx="1">
                  <c:v>5.6266531800474766</c:v>
                </c:pt>
                <c:pt idx="2">
                  <c:v>3.3370314376986219</c:v>
                </c:pt>
                <c:pt idx="3">
                  <c:v>2.1998556080737264</c:v>
                </c:pt>
                <c:pt idx="4">
                  <c:v>-2.2709576274940755</c:v>
                </c:pt>
                <c:pt idx="5">
                  <c:v>-3.4648732793716768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A34" workbookViewId="0">
      <selection activeCell="C12" sqref="C12"/>
    </sheetView>
  </sheetViews>
  <sheetFormatPr defaultRowHeight="14.5" x14ac:dyDescent="0.35"/>
  <cols>
    <col min="5" max="5" width="11.453125" customWidth="1"/>
    <col min="6" max="6" width="12.453125" customWidth="1"/>
    <col min="14" max="14" width="13.36328125" customWidth="1"/>
  </cols>
  <sheetData>
    <row r="1" spans="1:24" x14ac:dyDescent="0.35">
      <c r="A1" s="14" t="s">
        <v>24</v>
      </c>
      <c r="B1" t="s">
        <v>27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0.5</v>
      </c>
      <c r="C4">
        <v>24.4</v>
      </c>
      <c r="D4">
        <v>68.099999999999994</v>
      </c>
      <c r="E4" s="15">
        <v>1081000</v>
      </c>
      <c r="F4">
        <v>24</v>
      </c>
      <c r="G4">
        <v>74.099999999999994</v>
      </c>
      <c r="H4" s="15">
        <v>1176000</v>
      </c>
      <c r="I4">
        <v>24.7</v>
      </c>
      <c r="J4">
        <v>60.2</v>
      </c>
      <c r="K4" s="15">
        <v>955700</v>
      </c>
      <c r="L4" s="10">
        <f>AVERAGE(C4,F4,I4)</f>
        <v>24.366666666666664</v>
      </c>
      <c r="M4" s="2">
        <f>AVERAGE(D4,G4,J4)</f>
        <v>67.466666666666654</v>
      </c>
      <c r="N4" s="9">
        <f>AVERAGE(E4,H4,K4)</f>
        <v>1070900</v>
      </c>
      <c r="O4" s="7">
        <f>STDEV(C4,F4,I4)</f>
        <v>0.35118845842842422</v>
      </c>
      <c r="P4" s="7">
        <f>STDEV(D4,G4,J4)</f>
        <v>6.9716090921202163</v>
      </c>
      <c r="Q4" s="7">
        <f>STDEV(E4,H4,K4)</f>
        <v>110496.74203341924</v>
      </c>
    </row>
    <row r="5" spans="1:24" x14ac:dyDescent="0.35">
      <c r="A5" t="s">
        <v>25</v>
      </c>
      <c r="B5">
        <v>1</v>
      </c>
      <c r="C5">
        <v>29.1</v>
      </c>
      <c r="D5">
        <v>37.1</v>
      </c>
      <c r="E5" s="15">
        <v>294500</v>
      </c>
      <c r="F5">
        <v>29.3</v>
      </c>
      <c r="G5">
        <v>35.1</v>
      </c>
      <c r="H5" s="15">
        <v>278600</v>
      </c>
      <c r="I5">
        <v>29.6</v>
      </c>
      <c r="J5">
        <v>32.9</v>
      </c>
      <c r="K5" s="15">
        <v>261100</v>
      </c>
      <c r="L5" s="10">
        <f t="shared" ref="L5:L13" si="0">AVERAGE(C5,F5,I5)</f>
        <v>29.333333333333332</v>
      </c>
      <c r="M5" s="2">
        <f t="shared" ref="M5:M13" si="1">AVERAGE(D5,G5,J5)</f>
        <v>35.033333333333331</v>
      </c>
      <c r="N5" s="9">
        <f t="shared" ref="N5:N13" si="2">AVERAGE(E5,H5,K5)</f>
        <v>278066.66666666669</v>
      </c>
      <c r="O5" s="7">
        <f t="shared" ref="O5:O13" si="3">STDEV(C5,F5,I5)</f>
        <v>0.25166114784235838</v>
      </c>
      <c r="P5" s="7">
        <f t="shared" ref="P5:P13" si="4">STDEV(D5,G5,J5)</f>
        <v>2.100793500878499</v>
      </c>
      <c r="Q5" s="7">
        <f t="shared" ref="Q5:Q13" si="5">STDEV(E5,H5,K5)</f>
        <v>16706.386004559256</v>
      </c>
    </row>
    <row r="6" spans="1:24" x14ac:dyDescent="0.35">
      <c r="A6" t="s">
        <v>25</v>
      </c>
      <c r="B6">
        <v>15</v>
      </c>
      <c r="C6">
        <v>39.1</v>
      </c>
      <c r="D6">
        <v>53.1</v>
      </c>
      <c r="E6" s="15">
        <v>28100</v>
      </c>
      <c r="F6">
        <v>39.1</v>
      </c>
      <c r="G6">
        <v>52.6</v>
      </c>
      <c r="H6" s="15">
        <v>27840</v>
      </c>
      <c r="I6">
        <v>39.1</v>
      </c>
      <c r="J6">
        <v>53.8</v>
      </c>
      <c r="K6" s="15">
        <v>28470</v>
      </c>
      <c r="L6" s="10">
        <f t="shared" si="0"/>
        <v>39.1</v>
      </c>
      <c r="M6" s="2">
        <f t="shared" si="1"/>
        <v>53.166666666666664</v>
      </c>
      <c r="N6" s="9">
        <f t="shared" si="2"/>
        <v>28136.666666666668</v>
      </c>
      <c r="O6" s="7">
        <f t="shared" si="3"/>
        <v>0</v>
      </c>
      <c r="P6" s="7">
        <f t="shared" si="4"/>
        <v>0.60277137733416852</v>
      </c>
      <c r="Q6" s="7">
        <f t="shared" si="5"/>
        <v>316.59648345067473</v>
      </c>
    </row>
    <row r="7" spans="1:24" x14ac:dyDescent="0.35">
      <c r="A7" t="s">
        <v>25</v>
      </c>
      <c r="B7">
        <v>50</v>
      </c>
      <c r="C7">
        <v>48.7</v>
      </c>
      <c r="D7">
        <v>26.1</v>
      </c>
      <c r="E7" s="15">
        <v>44143</v>
      </c>
      <c r="F7">
        <v>48.7</v>
      </c>
      <c r="G7">
        <v>25.9</v>
      </c>
      <c r="H7" s="15">
        <v>4112</v>
      </c>
      <c r="I7">
        <v>48.8</v>
      </c>
      <c r="J7">
        <v>25.5</v>
      </c>
      <c r="K7" s="15">
        <v>4048</v>
      </c>
      <c r="L7" s="10">
        <f t="shared" si="0"/>
        <v>48.733333333333327</v>
      </c>
      <c r="M7" s="2">
        <f t="shared" si="1"/>
        <v>25.833333333333332</v>
      </c>
      <c r="N7" s="9">
        <f t="shared" si="2"/>
        <v>17434.333333333332</v>
      </c>
      <c r="O7" s="7">
        <f t="shared" si="3"/>
        <v>5.7735026918959292E-2</v>
      </c>
      <c r="P7" s="7">
        <f t="shared" si="4"/>
        <v>0.30550504633038983</v>
      </c>
      <c r="Q7" s="7">
        <f t="shared" si="5"/>
        <v>23130.405969920488</v>
      </c>
    </row>
    <row r="8" spans="1:24" x14ac:dyDescent="0.35">
      <c r="A8" t="s">
        <v>28</v>
      </c>
      <c r="B8">
        <v>100</v>
      </c>
      <c r="C8">
        <v>58</v>
      </c>
      <c r="D8">
        <v>40.9</v>
      </c>
      <c r="E8" s="15">
        <v>107</v>
      </c>
      <c r="F8">
        <v>58.2</v>
      </c>
      <c r="G8">
        <v>39.4</v>
      </c>
      <c r="H8" s="15">
        <v>103.1</v>
      </c>
      <c r="I8">
        <v>58.4</v>
      </c>
      <c r="J8">
        <v>38.1</v>
      </c>
      <c r="K8" s="15">
        <v>99.67</v>
      </c>
      <c r="L8" s="10">
        <f t="shared" si="0"/>
        <v>58.199999999999996</v>
      </c>
      <c r="M8" s="2">
        <f t="shared" si="1"/>
        <v>39.466666666666669</v>
      </c>
      <c r="N8" s="9">
        <f t="shared" si="2"/>
        <v>103.25666666666666</v>
      </c>
      <c r="O8" s="7">
        <f t="shared" si="3"/>
        <v>0.19999999999999929</v>
      </c>
      <c r="P8" s="7">
        <f t="shared" si="4"/>
        <v>1.4011899704655788</v>
      </c>
      <c r="Q8" s="7">
        <f t="shared" si="5"/>
        <v>3.6675105089601758</v>
      </c>
    </row>
    <row r="9" spans="1:24" x14ac:dyDescent="0.35">
      <c r="A9" t="s">
        <v>28</v>
      </c>
      <c r="B9">
        <v>100</v>
      </c>
      <c r="C9">
        <v>69.099999999999994</v>
      </c>
      <c r="D9">
        <v>12.6</v>
      </c>
      <c r="E9" s="15">
        <v>32.96</v>
      </c>
      <c r="F9">
        <v>69.400000000000006</v>
      </c>
      <c r="G9">
        <v>11.9</v>
      </c>
      <c r="H9">
        <v>31.13</v>
      </c>
      <c r="I9">
        <v>70.099999999999994</v>
      </c>
      <c r="J9">
        <v>11.4</v>
      </c>
      <c r="K9">
        <v>29.82</v>
      </c>
      <c r="L9" s="10">
        <f t="shared" si="0"/>
        <v>69.533333333333331</v>
      </c>
      <c r="M9" s="2">
        <f t="shared" si="1"/>
        <v>11.966666666666667</v>
      </c>
      <c r="N9" s="9">
        <f t="shared" si="2"/>
        <v>31.303333333333331</v>
      </c>
      <c r="O9" s="7">
        <f t="shared" si="3"/>
        <v>0.5131601439446869</v>
      </c>
      <c r="P9" s="7">
        <f t="shared" si="4"/>
        <v>0.60277137733417041</v>
      </c>
      <c r="Q9" s="7">
        <f t="shared" si="5"/>
        <v>1.5771598946629775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D8- 3.15.2023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0.5</v>
      </c>
      <c r="C19">
        <f t="shared" ref="C19:C28" si="6">1/(C4+273.15)</f>
        <v>3.3607797008906072E-3</v>
      </c>
      <c r="D19">
        <f t="shared" ref="D19:D28" si="7">D4</f>
        <v>68.099999999999994</v>
      </c>
      <c r="E19">
        <f t="shared" ref="E19:E28" si="8">LN(E4/1000)</f>
        <v>6.9856418176392081</v>
      </c>
      <c r="F19">
        <f t="shared" ref="F19:F28" si="9">1/(F4+273.15)</f>
        <v>3.3653037186606094E-3</v>
      </c>
      <c r="G19">
        <f t="shared" ref="G19:G28" si="10">G4</f>
        <v>74.099999999999994</v>
      </c>
      <c r="H19">
        <f t="shared" ref="H19:H28" si="11">LN(H4/1000)</f>
        <v>7.0698741284585722</v>
      </c>
      <c r="I19">
        <f t="shared" ref="I19:I28" si="12">1/(I4+273.15)</f>
        <v>3.3573946617424882E-3</v>
      </c>
      <c r="J19">
        <f t="shared" ref="J19:J28" si="13">J4</f>
        <v>60.2</v>
      </c>
      <c r="K19">
        <f t="shared" ref="K19:K28" si="14">LN(K4/1000)</f>
        <v>6.8624440562721336</v>
      </c>
      <c r="L19" s="5">
        <f t="shared" ref="L19:L28" si="15">AVERAGE(C19,F19,I19)</f>
        <v>3.3611593604312346E-3</v>
      </c>
      <c r="M19" s="2">
        <f t="shared" ref="M19:M28" si="16">AVERAGE(D19,G19,J19)</f>
        <v>67.466666666666654</v>
      </c>
      <c r="N19" s="4">
        <f t="shared" ref="N19:N28" si="17">AVERAGE(E19,H19,K19)</f>
        <v>6.9726533341233052</v>
      </c>
      <c r="O19" s="5">
        <f t="shared" ref="O19:O28" si="18">STDEV(C19,F19,I19)</f>
        <v>3.9681735544973938E-6</v>
      </c>
      <c r="P19" s="2">
        <f t="shared" ref="P19:P28" si="19">STDEV(D19,G19,J19)</f>
        <v>6.9716090921202163</v>
      </c>
      <c r="Q19" s="4">
        <f t="shared" ref="Q19:Q28" si="20">STDEV(E19,H19,K19)</f>
        <v>0.10432322004160892</v>
      </c>
    </row>
    <row r="20" spans="1:17" x14ac:dyDescent="0.35">
      <c r="B20">
        <f t="shared" ref="B20:B28" si="21">B5</f>
        <v>1</v>
      </c>
      <c r="C20">
        <f t="shared" si="6"/>
        <v>3.3085194375516956E-3</v>
      </c>
      <c r="D20">
        <f t="shared" si="7"/>
        <v>37.1</v>
      </c>
      <c r="E20">
        <f t="shared" si="8"/>
        <v>5.6852790030916411</v>
      </c>
      <c r="F20">
        <f t="shared" si="9"/>
        <v>3.3063316250619939E-3</v>
      </c>
      <c r="G20">
        <f t="shared" si="10"/>
        <v>35.1</v>
      </c>
      <c r="H20">
        <f t="shared" si="11"/>
        <v>5.6297770613457052</v>
      </c>
      <c r="I20">
        <f t="shared" si="12"/>
        <v>3.3030553261767133E-3</v>
      </c>
      <c r="J20">
        <f t="shared" si="13"/>
        <v>32.9</v>
      </c>
      <c r="K20">
        <f t="shared" si="14"/>
        <v>5.5649034757050835</v>
      </c>
      <c r="L20" s="5">
        <f t="shared" si="15"/>
        <v>3.3059687962634678E-3</v>
      </c>
      <c r="M20" s="2">
        <f t="shared" si="16"/>
        <v>35.033333333333331</v>
      </c>
      <c r="N20" s="4">
        <f t="shared" si="17"/>
        <v>5.6266531800474766</v>
      </c>
      <c r="O20" s="5">
        <f t="shared" si="18"/>
        <v>2.7500657869099835E-6</v>
      </c>
      <c r="P20" s="2">
        <f t="shared" si="19"/>
        <v>2.100793500878499</v>
      </c>
      <c r="Q20" s="4">
        <f t="shared" si="20"/>
        <v>6.0248534207663837E-2</v>
      </c>
    </row>
    <row r="21" spans="1:17" x14ac:dyDescent="0.35">
      <c r="B21">
        <f t="shared" si="21"/>
        <v>15</v>
      </c>
      <c r="C21">
        <f t="shared" si="6"/>
        <v>3.2025620496397116E-3</v>
      </c>
      <c r="D21">
        <f t="shared" si="7"/>
        <v>53.1</v>
      </c>
      <c r="E21">
        <f t="shared" si="8"/>
        <v>3.3357695763396999</v>
      </c>
      <c r="F21">
        <f t="shared" si="9"/>
        <v>3.2025620496397116E-3</v>
      </c>
      <c r="G21">
        <f t="shared" si="10"/>
        <v>52.6</v>
      </c>
      <c r="H21">
        <f t="shared" si="11"/>
        <v>3.3264738354662189</v>
      </c>
      <c r="I21">
        <f t="shared" si="12"/>
        <v>3.2025620496397116E-3</v>
      </c>
      <c r="J21">
        <f t="shared" si="13"/>
        <v>53.8</v>
      </c>
      <c r="K21">
        <f t="shared" si="14"/>
        <v>3.3488509012899463</v>
      </c>
      <c r="L21" s="5">
        <f t="shared" si="15"/>
        <v>3.2025620496397116E-3</v>
      </c>
      <c r="M21" s="2">
        <f t="shared" si="16"/>
        <v>53.166666666666664</v>
      </c>
      <c r="N21" s="4">
        <f t="shared" si="17"/>
        <v>3.3370314376986219</v>
      </c>
      <c r="O21" s="5">
        <f t="shared" si="18"/>
        <v>0</v>
      </c>
      <c r="P21" s="2">
        <f t="shared" si="19"/>
        <v>0.60277137733416852</v>
      </c>
      <c r="Q21" s="4">
        <f t="shared" si="20"/>
        <v>1.1241774294421351E-2</v>
      </c>
    </row>
    <row r="22" spans="1:17" x14ac:dyDescent="0.35">
      <c r="B22">
        <f t="shared" si="21"/>
        <v>50</v>
      </c>
      <c r="C22">
        <f t="shared" si="6"/>
        <v>3.1070374398011499E-3</v>
      </c>
      <c r="D22">
        <f t="shared" si="7"/>
        <v>26.1</v>
      </c>
      <c r="E22">
        <f t="shared" si="8"/>
        <v>3.78743436408315</v>
      </c>
      <c r="F22">
        <f t="shared" si="9"/>
        <v>3.1070374398011499E-3</v>
      </c>
      <c r="G22">
        <f t="shared" si="10"/>
        <v>25.9</v>
      </c>
      <c r="H22">
        <f t="shared" si="11"/>
        <v>1.413909528152864</v>
      </c>
      <c r="I22">
        <f t="shared" si="12"/>
        <v>3.1060723714862559E-3</v>
      </c>
      <c r="J22">
        <f t="shared" si="13"/>
        <v>25.5</v>
      </c>
      <c r="K22">
        <f t="shared" si="14"/>
        <v>1.3982229319851645</v>
      </c>
      <c r="L22" s="5">
        <f t="shared" si="15"/>
        <v>3.1067157503628516E-3</v>
      </c>
      <c r="M22" s="2">
        <f t="shared" si="16"/>
        <v>25.833333333333332</v>
      </c>
      <c r="N22" s="4">
        <f t="shared" si="17"/>
        <v>2.1998556080737264</v>
      </c>
      <c r="O22" s="5">
        <f t="shared" si="18"/>
        <v>5.5718245139043699E-7</v>
      </c>
      <c r="P22" s="2">
        <f t="shared" si="19"/>
        <v>0.30550504633038983</v>
      </c>
      <c r="Q22" s="4">
        <f t="shared" si="20"/>
        <v>1.3749059048619128</v>
      </c>
    </row>
    <row r="23" spans="1:17" x14ac:dyDescent="0.35">
      <c r="B23">
        <f t="shared" si="21"/>
        <v>100</v>
      </c>
      <c r="C23">
        <f t="shared" si="6"/>
        <v>3.0197795560924054E-3</v>
      </c>
      <c r="D23">
        <f t="shared" si="7"/>
        <v>40.9</v>
      </c>
      <c r="E23">
        <f t="shared" si="8"/>
        <v>-2.234926444520231</v>
      </c>
      <c r="F23">
        <f t="shared" si="9"/>
        <v>3.0179568432171424E-3</v>
      </c>
      <c r="G23">
        <f t="shared" si="10"/>
        <v>39.4</v>
      </c>
      <c r="H23">
        <f t="shared" si="11"/>
        <v>-2.272055887959223</v>
      </c>
      <c r="I23">
        <f t="shared" si="12"/>
        <v>3.0161363293620875E-3</v>
      </c>
      <c r="J23">
        <f t="shared" si="13"/>
        <v>38.1</v>
      </c>
      <c r="K23">
        <f t="shared" si="14"/>
        <v>-2.305890550002772</v>
      </c>
      <c r="L23" s="5">
        <f t="shared" si="15"/>
        <v>3.017957576223878E-3</v>
      </c>
      <c r="M23" s="2">
        <f t="shared" si="16"/>
        <v>39.466666666666669</v>
      </c>
      <c r="N23" s="4">
        <f t="shared" si="17"/>
        <v>-2.2709576274940755</v>
      </c>
      <c r="O23" s="5">
        <f t="shared" si="18"/>
        <v>1.8216134757680828E-6</v>
      </c>
      <c r="P23" s="2">
        <f t="shared" si="19"/>
        <v>1.4011899704655788</v>
      </c>
      <c r="Q23" s="4">
        <f t="shared" si="20"/>
        <v>3.5494798193133587E-2</v>
      </c>
    </row>
    <row r="24" spans="1:17" x14ac:dyDescent="0.35">
      <c r="B24">
        <f t="shared" si="21"/>
        <v>100</v>
      </c>
      <c r="C24">
        <f t="shared" si="6"/>
        <v>2.9218407596785976E-3</v>
      </c>
      <c r="D24">
        <f t="shared" si="7"/>
        <v>12.6</v>
      </c>
      <c r="E24">
        <f t="shared" si="8"/>
        <v>-3.4124605739408662</v>
      </c>
      <c r="F24">
        <f t="shared" si="9"/>
        <v>2.9192818566632613E-3</v>
      </c>
      <c r="G24">
        <f t="shared" si="10"/>
        <v>11.9</v>
      </c>
      <c r="H24">
        <f t="shared" si="11"/>
        <v>-3.4695832945286202</v>
      </c>
      <c r="I24">
        <f t="shared" si="12"/>
        <v>2.9133284777858705E-3</v>
      </c>
      <c r="J24">
        <f t="shared" si="13"/>
        <v>11.4</v>
      </c>
      <c r="K24">
        <f t="shared" si="14"/>
        <v>-3.5125759696455447</v>
      </c>
      <c r="L24" s="5">
        <f t="shared" si="15"/>
        <v>2.9181503647092433E-3</v>
      </c>
      <c r="M24" s="2">
        <f t="shared" si="16"/>
        <v>11.966666666666667</v>
      </c>
      <c r="N24" s="4">
        <f t="shared" si="17"/>
        <v>-3.4648732793716768</v>
      </c>
      <c r="O24" s="5">
        <f t="shared" si="18"/>
        <v>4.3674868387687358E-6</v>
      </c>
      <c r="P24" s="2">
        <f t="shared" si="19"/>
        <v>0.60277137733417041</v>
      </c>
      <c r="Q24" s="4">
        <f t="shared" si="20"/>
        <v>5.0223612936148541E-2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2023-03-15T22:52:25Z</dcterms:modified>
</cp:coreProperties>
</file>