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30902EC9-22F7-49BE-94D0-34AC2E8546C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<sst xmlns="http://schemas.openxmlformats.org/spreadsheetml/2006/main" count="60" uniqueCount="28">
  <si>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</si>
  <si>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</si>
  <si>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</si>
  <si>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</si>
  <si>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</si>
  <si>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</si>
  <si>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</si>
  <si>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</si>
  <si>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</si>
  <si>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</si>
  <si>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</si>
  <si>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</si>
  <si>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</si>
  <si>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</si>
  <si>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</si>
  <si>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</si>
  <si>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</si>
  <si>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</si>
  <si>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</si>
  <si>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</si>
  <si>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</si>
  <si>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</si>
  <si>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</si>
  <si>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</si>
  <si>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</si>
  <si>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</si>
  <si>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D8- 2.16.2023</t>
  </si>
  <si>
    <t>CPA-52Z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</si>
</sst>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25.799999999999997</c:v>
                </c:pt>
                <c:pt idx="1">
                  <c:v>29.666666666666668</c:v>
                </c:pt>
                <c:pt idx="2">
                  <c:v>39.466666666666669</c:v>
                </c:pt>
                <c:pt idx="3">
                  <c:v>49.366666666666667</c:v>
                </c:pt>
                <c:pt idx="4">
                  <c:v>59.4</c:v>
                </c:pt>
                <c:pt idx="5">
                  <c:v>69.233333333333334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1281333.3333333333</c:v>
                </c:pt>
                <c:pt idx="1">
                  <c:v>497433.33333333331</c:v>
                </c:pt>
                <c:pt idx="2">
                  <c:v>45966.666666666664</c:v>
                </c:pt>
                <c:pt idx="3">
                  <c:v>6632.666666666667</c:v>
                </c:pt>
                <c:pt idx="4">
                  <c:v>1125.3333333333333</c:v>
                </c:pt>
                <c:pt idx="5">
                  <c:v>59.466666666666669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3.3450462142732358E-3</c:v>
                </c:pt>
                <c:pt idx="1">
                  <c:v>3.3023282213775992E-3</c:v>
                </c:pt>
                <c:pt idx="2">
                  <c:v>3.1988058519198154E-3</c:v>
                </c:pt>
                <c:pt idx="3">
                  <c:v>3.100615021547945E-3</c:v>
                </c:pt>
                <c:pt idx="4">
                  <c:v>3.0070666065253348E-3</c:v>
                </c:pt>
                <c:pt idx="5">
                  <c:v>2.9207031373455357E-3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7.1552850915770589</c:v>
                </c:pt>
                <c:pt idx="1">
                  <c:v>6.2091208803882658</c:v>
                </c:pt>
                <c:pt idx="2">
                  <c:v>3.8279006955422665</c:v>
                </c:pt>
                <c:pt idx="3">
                  <c:v>1.8919998533407953</c:v>
                </c:pt>
                <c:pt idx="4">
                  <c:v>0.11807053132733347</c:v>
                </c:pt>
                <c:pt idx="5">
                  <c:v>-2.8226582123396677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F13" sqref="F13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26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0.28000000000000003</v>
      </c>
      <c r="C4">
        <v>25.4</v>
      </c>
      <c r="D4">
        <v>49.3</v>
      </c>
      <c r="E4">
        <v>1298000</v>
      </c>
      <c r="F4">
        <v>25.7</v>
      </c>
      <c r="G4">
        <v>43.5</v>
      </c>
      <c r="H4">
        <v>1233000</v>
      </c>
      <c r="I4">
        <v>26.3</v>
      </c>
      <c r="J4">
        <v>46.3</v>
      </c>
      <c r="K4">
        <v>1313000</v>
      </c>
      <c r="L4" s="10">
        <f>AVERAGE(C4,F4,I4)</f>
        <v>25.799999999999997</v>
      </c>
      <c r="M4" s="2">
        <f>AVERAGE(D4,G4,J4)</f>
        <v>46.366666666666667</v>
      </c>
      <c r="N4" s="9">
        <f>AVERAGE(E4,H4,K4)</f>
        <v>1281333.3333333333</v>
      </c>
      <c r="O4" s="7">
        <f>STDEV(C4,F4,I4)</f>
        <v>0.4582575694955851</v>
      </c>
      <c r="P4" s="7">
        <f>STDEV(D4,G4,J4)</f>
        <v>2.9005746557076106</v>
      </c>
      <c r="Q4" s="7">
        <f>STDEV(E4,H4,K4)</f>
        <v>42524.502740576914</v>
      </c>
    </row>
    <row r="5" spans="1:24" x14ac:dyDescent="0.35">
      <c r="A5" t="s">
        <v>25</v>
      </c>
      <c r="B5">
        <v>1</v>
      </c>
      <c r="C5">
        <v>29.6</v>
      </c>
      <c r="D5">
        <v>64.7</v>
      </c>
      <c r="E5" s="15">
        <v>513600</v>
      </c>
      <c r="F5">
        <v>29.7</v>
      </c>
      <c r="G5">
        <v>62.6</v>
      </c>
      <c r="H5">
        <v>496900</v>
      </c>
      <c r="I5">
        <v>29.7</v>
      </c>
      <c r="J5">
        <v>60.7</v>
      </c>
      <c r="K5">
        <v>481800</v>
      </c>
      <c r="L5" s="10">
        <f t="shared" ref="L5:L13" si="0">AVERAGE(C5,F5,I5)</f>
        <v>29.666666666666668</v>
      </c>
      <c r="M5" s="2">
        <f t="shared" ref="M5:M13" si="1">AVERAGE(D5,G5,J5)</f>
        <v>62.666666666666664</v>
      </c>
      <c r="N5" s="9">
        <f t="shared" ref="N5:N13" si="2">AVERAGE(E5,H5,K5)</f>
        <v>497433.33333333331</v>
      </c>
      <c r="O5" s="7">
        <f t="shared" ref="O5:O13" si="3">STDEV(C5,F5,I5)</f>
        <v>5.7735026918961346E-2</v>
      </c>
      <c r="P5" s="7">
        <f t="shared" ref="P5:P13" si="4">STDEV(D5,G5,J5)</f>
        <v>2.0008331597945226</v>
      </c>
      <c r="Q5" s="7">
        <f t="shared" ref="Q5:Q13" si="5">STDEV(E5,H5,K5)</f>
        <v>15906.707180725158</v>
      </c>
    </row>
    <row r="6" spans="1:24" x14ac:dyDescent="0.35">
      <c r="A6" t="s">
        <v>25</v>
      </c>
      <c r="B6">
        <v>15</v>
      </c>
      <c r="C6">
        <v>39.4</v>
      </c>
      <c r="D6">
        <v>87.5</v>
      </c>
      <c r="E6" s="15">
        <v>46300</v>
      </c>
      <c r="F6">
        <v>39.5</v>
      </c>
      <c r="G6">
        <v>86.8</v>
      </c>
      <c r="H6">
        <v>45930</v>
      </c>
      <c r="I6">
        <v>39.5</v>
      </c>
      <c r="J6">
        <v>86.3</v>
      </c>
      <c r="K6">
        <v>45670</v>
      </c>
      <c r="L6" s="10">
        <f t="shared" si="0"/>
        <v>39.466666666666669</v>
      </c>
      <c r="M6" s="2">
        <f t="shared" si="1"/>
        <v>86.866666666666674</v>
      </c>
      <c r="N6" s="9">
        <f t="shared" si="2"/>
        <v>45966.666666666664</v>
      </c>
      <c r="O6" s="7">
        <f t="shared" si="3"/>
        <v>5.77350269189634E-2</v>
      </c>
      <c r="P6" s="7">
        <f t="shared" si="4"/>
        <v>0.6027713773341723</v>
      </c>
      <c r="Q6" s="7">
        <f t="shared" si="5"/>
        <v>316.59648345067467</v>
      </c>
    </row>
    <row r="7" spans="1:24" x14ac:dyDescent="0.35">
      <c r="A7" t="s">
        <v>25</v>
      </c>
      <c r="B7">
        <v>15</v>
      </c>
      <c r="C7">
        <v>49.3</v>
      </c>
      <c r="D7">
        <v>12.6</v>
      </c>
      <c r="E7">
        <v>6668</v>
      </c>
      <c r="F7">
        <v>49.4</v>
      </c>
      <c r="G7">
        <v>12.5</v>
      </c>
      <c r="H7">
        <v>6615</v>
      </c>
      <c r="I7">
        <v>49.4</v>
      </c>
      <c r="J7">
        <v>12.5</v>
      </c>
      <c r="K7">
        <v>6615</v>
      </c>
      <c r="L7" s="10">
        <f t="shared" si="0"/>
        <v>49.366666666666667</v>
      </c>
      <c r="M7" s="2">
        <f t="shared" si="1"/>
        <v>12.533333333333333</v>
      </c>
      <c r="N7" s="9">
        <f t="shared" si="2"/>
        <v>6632.666666666667</v>
      </c>
      <c r="O7" s="7">
        <f t="shared" si="3"/>
        <v>5.77350269189634E-2</v>
      </c>
      <c r="P7" s="7">
        <f t="shared" si="4"/>
        <v>5.7735026918962373E-2</v>
      </c>
      <c r="Q7" s="7">
        <f t="shared" si="5"/>
        <v>30.599564267050166</v>
      </c>
    </row>
    <row r="8" spans="1:24" x14ac:dyDescent="0.35">
      <c r="A8" t="s">
        <v>25</v>
      </c>
      <c r="B8">
        <v>75</v>
      </c>
      <c r="C8">
        <v>59.4</v>
      </c>
      <c r="D8">
        <v>10.7</v>
      </c>
      <c r="E8">
        <v>1132</v>
      </c>
      <c r="F8">
        <v>59.4</v>
      </c>
      <c r="G8">
        <v>10.6</v>
      </c>
      <c r="H8">
        <v>1122</v>
      </c>
      <c r="I8">
        <v>59.4</v>
      </c>
      <c r="J8">
        <v>10.6</v>
      </c>
      <c r="K8">
        <v>1122</v>
      </c>
      <c r="L8" s="10">
        <f t="shared" si="0"/>
        <v>59.4</v>
      </c>
      <c r="M8" s="2">
        <f t="shared" si="1"/>
        <v>10.633333333333333</v>
      </c>
      <c r="N8" s="9">
        <f t="shared" si="2"/>
        <v>1125.3333333333333</v>
      </c>
      <c r="O8" s="7">
        <f t="shared" si="3"/>
        <v>0</v>
      </c>
      <c r="P8" s="7">
        <f t="shared" si="4"/>
        <v>5.7735026918962373E-2</v>
      </c>
      <c r="Q8" s="7">
        <f t="shared" si="5"/>
        <v>5.7735026918962573</v>
      </c>
    </row>
    <row r="9" spans="1:24" x14ac:dyDescent="0.35">
      <c r="A9" t="s">
        <v>27</v>
      </c>
      <c r="B9">
        <v>50</v>
      </c>
      <c r="C9">
        <v>69.3</v>
      </c>
      <c r="D9">
        <v>11</v>
      </c>
      <c r="E9">
        <v>57.55</v>
      </c>
      <c r="F9">
        <v>69.3</v>
      </c>
      <c r="G9">
        <v>11.4</v>
      </c>
      <c r="H9">
        <v>59.64</v>
      </c>
      <c r="I9">
        <v>69.099999999999994</v>
      </c>
      <c r="J9">
        <v>11.7</v>
      </c>
      <c r="K9">
        <v>61.21</v>
      </c>
      <c r="L9" s="10">
        <f t="shared" si="0"/>
        <v>69.233333333333334</v>
      </c>
      <c r="M9" s="2">
        <f t="shared" si="1"/>
        <v>11.366666666666665</v>
      </c>
      <c r="N9" s="9">
        <f t="shared" si="2"/>
        <v>59.466666666666669</v>
      </c>
      <c r="O9" s="7">
        <f t="shared" si="3"/>
        <v>0.1154700538379268</v>
      </c>
      <c r="P9" s="7">
        <f t="shared" si="4"/>
        <v>0.35118845842842428</v>
      </c>
      <c r="Q9" s="7">
        <f t="shared" si="5"/>
        <v>1.8361463267760934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D8- 2.16.2023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0.28000000000000003</v>
      </c>
      <c r="C19">
        <f t="shared" ref="C19:C28" si="6">1/(C4+273.15)</f>
        <v>3.3495226930162457E-3</v>
      </c>
      <c r="D19">
        <f t="shared" ref="D19:D28" si="7">D4</f>
        <v>49.3</v>
      </c>
      <c r="E19">
        <f t="shared" ref="E19:E28" si="8">LN(E4/1000)</f>
        <v>7.1685798972640349</v>
      </c>
      <c r="F19">
        <f t="shared" ref="F19:F28" si="9">1/(F4+273.15)</f>
        <v>3.3461602810774642E-3</v>
      </c>
      <c r="G19">
        <f t="shared" ref="G19:G28" si="10">G4</f>
        <v>43.5</v>
      </c>
      <c r="H19">
        <f t="shared" ref="H19:H28" si="11">LN(H4/1000)</f>
        <v>7.1172055031643442</v>
      </c>
      <c r="I19">
        <f t="shared" ref="I19:I28" si="12">1/(I4+273.15)</f>
        <v>3.3394556687259976E-3</v>
      </c>
      <c r="J19">
        <f t="shared" ref="J19:J28" si="13">J4</f>
        <v>46.3</v>
      </c>
      <c r="K19">
        <f t="shared" ref="K19:K28" si="14">LN(K4/1000)</f>
        <v>7.180069874302796</v>
      </c>
      <c r="L19" s="5">
        <f t="shared" ref="L19:L28" si="15">AVERAGE(C19,F19,I19)</f>
        <v>3.3450462142732358E-3</v>
      </c>
      <c r="M19" s="2">
        <f t="shared" ref="M19:M28" si="16">AVERAGE(D19,G19,J19)</f>
        <v>46.366666666666667</v>
      </c>
      <c r="N19" s="4">
        <f t="shared" ref="N19:N28" si="17">AVERAGE(E19,H19,K19)</f>
        <v>7.1552850915770589</v>
      </c>
      <c r="O19" s="5">
        <f t="shared" ref="O19:O28" si="18">STDEV(C19,F19,I19)</f>
        <v>5.1251442075637193E-6</v>
      </c>
      <c r="P19" s="2">
        <f t="shared" ref="P19:P28" si="19">STDEV(D19,G19,J19)</f>
        <v>2.9005746557076106</v>
      </c>
      <c r="Q19" s="4">
        <f t="shared" ref="Q19:Q28" si="20">STDEV(E19,H19,K19)</f>
        <v>3.3474560241310118E-2</v>
      </c>
    </row>
    <row r="20" spans="1:17" x14ac:dyDescent="0.35">
      <c r="B20">
        <f t="shared" ref="B20:B28" si="21">B5</f>
        <v>1</v>
      </c>
      <c r="C20">
        <f t="shared" si="6"/>
        <v>3.3030553261767133E-3</v>
      </c>
      <c r="D20">
        <f t="shared" si="7"/>
        <v>64.7</v>
      </c>
      <c r="E20">
        <f t="shared" si="8"/>
        <v>6.2414447523757515</v>
      </c>
      <c r="F20">
        <f t="shared" si="9"/>
        <v>3.3019646689780423E-3</v>
      </c>
      <c r="G20">
        <f t="shared" si="10"/>
        <v>62.6</v>
      </c>
      <c r="H20">
        <f t="shared" si="11"/>
        <v>6.2083887986082749</v>
      </c>
      <c r="I20">
        <f t="shared" si="12"/>
        <v>3.3019646689780423E-3</v>
      </c>
      <c r="J20">
        <f t="shared" si="13"/>
        <v>60.7</v>
      </c>
      <c r="K20">
        <f t="shared" si="14"/>
        <v>6.1775290901807711</v>
      </c>
      <c r="L20" s="5">
        <f t="shared" si="15"/>
        <v>3.3023282213775992E-3</v>
      </c>
      <c r="M20" s="2">
        <f t="shared" si="16"/>
        <v>62.666666666666664</v>
      </c>
      <c r="N20" s="4">
        <f t="shared" si="17"/>
        <v>6.2091208803882658</v>
      </c>
      <c r="O20" s="5">
        <f t="shared" si="18"/>
        <v>6.2969122724627581E-7</v>
      </c>
      <c r="P20" s="2">
        <f t="shared" si="19"/>
        <v>2.0008331597945226</v>
      </c>
      <c r="Q20" s="4">
        <f t="shared" si="20"/>
        <v>3.196411935679061E-2</v>
      </c>
    </row>
    <row r="21" spans="1:17" x14ac:dyDescent="0.35">
      <c r="B21">
        <f t="shared" si="21"/>
        <v>15</v>
      </c>
      <c r="C21">
        <f t="shared" si="6"/>
        <v>3.1994880819068952E-3</v>
      </c>
      <c r="D21">
        <f t="shared" si="7"/>
        <v>87.5</v>
      </c>
      <c r="E21">
        <f t="shared" si="8"/>
        <v>3.8351419610921882</v>
      </c>
      <c r="F21">
        <f t="shared" si="9"/>
        <v>3.1984647369262755E-3</v>
      </c>
      <c r="G21">
        <f t="shared" si="10"/>
        <v>86.8</v>
      </c>
      <c r="H21">
        <f t="shared" si="11"/>
        <v>3.8271184983377022</v>
      </c>
      <c r="I21">
        <f t="shared" si="12"/>
        <v>3.1984647369262755E-3</v>
      </c>
      <c r="J21">
        <f t="shared" si="13"/>
        <v>86.3</v>
      </c>
      <c r="K21">
        <f t="shared" si="14"/>
        <v>3.8214416271969078</v>
      </c>
      <c r="L21" s="5">
        <f t="shared" si="15"/>
        <v>3.1988058519198154E-3</v>
      </c>
      <c r="M21" s="2">
        <f t="shared" si="16"/>
        <v>86.866666666666674</v>
      </c>
      <c r="N21" s="4">
        <f t="shared" si="17"/>
        <v>3.8279006955422665</v>
      </c>
      <c r="O21" s="5">
        <f t="shared" si="18"/>
        <v>5.9082850003467167E-7</v>
      </c>
      <c r="P21" s="2">
        <f t="shared" si="19"/>
        <v>0.6027713773341723</v>
      </c>
      <c r="Q21" s="4">
        <f t="shared" si="20"/>
        <v>6.883579124311901E-3</v>
      </c>
    </row>
    <row r="22" spans="1:17" x14ac:dyDescent="0.35">
      <c r="B22">
        <f t="shared" si="21"/>
        <v>15</v>
      </c>
      <c r="C22">
        <f t="shared" si="6"/>
        <v>3.1012560086835167E-3</v>
      </c>
      <c r="D22">
        <f t="shared" si="7"/>
        <v>12.6</v>
      </c>
      <c r="E22">
        <f t="shared" si="8"/>
        <v>1.8973199648885475</v>
      </c>
      <c r="F22">
        <f t="shared" si="9"/>
        <v>3.1002945279801587E-3</v>
      </c>
      <c r="G22">
        <f t="shared" si="10"/>
        <v>12.5</v>
      </c>
      <c r="H22">
        <f t="shared" si="11"/>
        <v>1.8893397975669191</v>
      </c>
      <c r="I22">
        <f t="shared" si="12"/>
        <v>3.1002945279801587E-3</v>
      </c>
      <c r="J22">
        <f t="shared" si="13"/>
        <v>12.5</v>
      </c>
      <c r="K22">
        <f t="shared" si="14"/>
        <v>1.8893397975669191</v>
      </c>
      <c r="L22" s="5">
        <f t="shared" si="15"/>
        <v>3.100615021547945E-3</v>
      </c>
      <c r="M22" s="2">
        <f t="shared" si="16"/>
        <v>12.533333333333333</v>
      </c>
      <c r="N22" s="4">
        <f t="shared" si="17"/>
        <v>1.8919998533407953</v>
      </c>
      <c r="O22" s="5">
        <f t="shared" si="18"/>
        <v>5.5511114290439461E-7</v>
      </c>
      <c r="P22" s="2">
        <f t="shared" si="19"/>
        <v>5.7735026918962373E-2</v>
      </c>
      <c r="Q22" s="4">
        <f t="shared" si="20"/>
        <v>4.6073517513204277E-3</v>
      </c>
    </row>
    <row r="23" spans="1:17" x14ac:dyDescent="0.35">
      <c r="B23">
        <f t="shared" si="21"/>
        <v>75</v>
      </c>
      <c r="C23">
        <f t="shared" si="6"/>
        <v>3.0070666065253348E-3</v>
      </c>
      <c r="D23">
        <f t="shared" si="7"/>
        <v>10.7</v>
      </c>
      <c r="E23">
        <f t="shared" si="8"/>
        <v>0.1239859797809911</v>
      </c>
      <c r="F23">
        <f t="shared" si="9"/>
        <v>3.0070666065253348E-3</v>
      </c>
      <c r="G23">
        <f t="shared" si="10"/>
        <v>10.6</v>
      </c>
      <c r="H23">
        <f t="shared" si="11"/>
        <v>0.11511280710050467</v>
      </c>
      <c r="I23">
        <f t="shared" si="12"/>
        <v>3.0070666065253348E-3</v>
      </c>
      <c r="J23">
        <f t="shared" si="13"/>
        <v>10.6</v>
      </c>
      <c r="K23">
        <f t="shared" si="14"/>
        <v>0.11511280710050467</v>
      </c>
      <c r="L23" s="5">
        <f t="shared" si="15"/>
        <v>3.0070666065253348E-3</v>
      </c>
      <c r="M23" s="2">
        <f t="shared" si="16"/>
        <v>10.633333333333333</v>
      </c>
      <c r="N23" s="4">
        <f t="shared" si="17"/>
        <v>0.11807053132733347</v>
      </c>
      <c r="O23" s="5">
        <f t="shared" si="18"/>
        <v>0</v>
      </c>
      <c r="P23" s="2">
        <f t="shared" si="19"/>
        <v>5.7735026918962373E-2</v>
      </c>
      <c r="Q23" s="4">
        <f t="shared" si="20"/>
        <v>5.1229286356448732E-3</v>
      </c>
    </row>
    <row r="24" spans="1:17" x14ac:dyDescent="0.35">
      <c r="B24">
        <f t="shared" si="21"/>
        <v>50</v>
      </c>
      <c r="C24">
        <f t="shared" si="6"/>
        <v>2.9201343261790044E-3</v>
      </c>
      <c r="D24">
        <f t="shared" si="7"/>
        <v>11</v>
      </c>
      <c r="E24">
        <f t="shared" si="8"/>
        <v>-2.8551011438142453</v>
      </c>
      <c r="F24">
        <f t="shared" si="9"/>
        <v>2.9201343261790044E-3</v>
      </c>
      <c r="G24">
        <f t="shared" si="10"/>
        <v>11.4</v>
      </c>
      <c r="H24">
        <f t="shared" si="11"/>
        <v>-2.8194287890855994</v>
      </c>
      <c r="I24">
        <f t="shared" si="12"/>
        <v>2.9218407596785976E-3</v>
      </c>
      <c r="J24">
        <f t="shared" si="13"/>
        <v>11.7</v>
      </c>
      <c r="K24">
        <f t="shared" si="14"/>
        <v>-2.7934447041191586</v>
      </c>
      <c r="L24" s="5">
        <f t="shared" si="15"/>
        <v>2.9207031373455357E-3</v>
      </c>
      <c r="M24" s="2">
        <f t="shared" si="16"/>
        <v>11.366666666666665</v>
      </c>
      <c r="N24" s="4">
        <f t="shared" si="17"/>
        <v>-2.8226582123396677</v>
      </c>
      <c r="O24" s="5">
        <f t="shared" si="18"/>
        <v>9.8520984034431934E-7</v>
      </c>
      <c r="P24" s="2">
        <f t="shared" si="19"/>
        <v>0.35118845842842428</v>
      </c>
      <c r="Q24" s="4">
        <f t="shared" si="20"/>
        <v>3.0954822239578513E-2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2:E2"/>
    <mergeCell ref="F2:H2"/>
    <mergeCell ref="I2:K2"/>
    <mergeCell ref="L2:N2"/>
    <mergeCell ref="O2:Q2"/>
    <mergeCell ref="C17:E17"/>
    <mergeCell ref="F17:H17"/>
    <mergeCell ref="I17:K17"/>
    <mergeCell ref="L17:N17"/>
    <mergeCell ref="O17:Q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2023-02-16T18:27:01Z</dcterms:modified>
</cp:coreProperties>
</file>