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E98BA285-D6FA-4255-B30D-32C3986AF19A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<sst xmlns="http://schemas.openxmlformats.org/spreadsheetml/2006/main" count="60" uniqueCount="28">
  <si>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</si>
  <si>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</si>
  <si>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</si>
  <si>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</si>
  <si>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</si>
  <si>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</si>
  <si>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</si>
  <si>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</si>
  <si>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</si>
  <si>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</si>
  <si>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</si>
  <si>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</si>
  <si>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</si>
  <si>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</si>
  <si>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</si>
  <si>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</si>
  <si>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</si>
  <si>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</si>
  <si>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</si>
  <si>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</si>
  <si>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</si>
  <si>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</si>
  <si>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</si>
  <si>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</si>
  <si>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</si>
  <si>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</si>
  <si>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D8+watermelon-11.14.23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</si>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</sst>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24.7</c:v>
                </c:pt>
                <c:pt idx="1">
                  <c:v>30.233333333333331</c:v>
                </c:pt>
                <c:pt idx="2">
                  <c:v>40.133333333333333</c:v>
                </c:pt>
                <c:pt idx="3">
                  <c:v>49.966666666666669</c:v>
                </c:pt>
                <c:pt idx="4">
                  <c:v>59.466666666666669</c:v>
                </c:pt>
                <c:pt idx="5">
                  <c:v>67.733333333333334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728700</c:v>
                </c:pt>
                <c:pt idx="1">
                  <c:v>208800</c:v>
                </c:pt>
                <c:pt idx="2">
                  <c:v>24290</c:v>
                </c:pt>
                <c:pt idx="3">
                  <c:v>1063.3333333333333</c:v>
                </c:pt>
                <c:pt idx="4">
                  <c:v>354.73333333333335</c:v>
                </c:pt>
                <c:pt idx="5">
                  <c:v>74.989999999999995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3.35739642707614E-3</c:v>
                </c:pt>
                <c:pt idx="1">
                  <c:v>3.2961605306141926E-3</c:v>
                </c:pt>
                <c:pt idx="2">
                  <c:v>3.1919992290341862E-3</c:v>
                </c:pt>
                <c:pt idx="3">
                  <c:v>3.0948578398369447E-3</c:v>
                </c:pt>
                <c:pt idx="4">
                  <c:v>3.0064639577740897E-3</c:v>
                </c:pt>
                <c:pt idx="5">
                  <c:v>2.9335577294442583E-3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6.590754662641598</c:v>
                </c:pt>
                <c:pt idx="1">
                  <c:v>5.3410266694445534</c:v>
                </c:pt>
                <c:pt idx="2">
                  <c:v>3.1900068852877794</c:v>
                </c:pt>
                <c:pt idx="3">
                  <c:v>6.1081300434483753E-2</c:v>
                </c:pt>
                <c:pt idx="4">
                  <c:v>-1.0363939809248175</c:v>
                </c:pt>
                <c:pt idx="5">
                  <c:v>-2.5908845337649375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" workbookViewId="0">
      <selection activeCell="E12" sqref="E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0.8</v>
      </c>
      <c r="C4">
        <v>24.5</v>
      </c>
      <c r="D4">
        <v>80</v>
      </c>
      <c r="E4">
        <v>759500</v>
      </c>
      <c r="F4">
        <v>24.6</v>
      </c>
      <c r="G4">
        <v>76</v>
      </c>
      <c r="H4">
        <v>723400</v>
      </c>
      <c r="I4">
        <v>25</v>
      </c>
      <c r="J4">
        <v>71.599999999999994</v>
      </c>
      <c r="K4">
        <v>703200</v>
      </c>
      <c r="L4" s="10">
        <f>AVERAGE(C4,F4,I4)</f>
        <v>24.7</v>
      </c>
      <c r="M4" s="2">
        <f>AVERAGE(D4,G4,J4)</f>
        <v>75.86666666666666</v>
      </c>
      <c r="N4" s="17">
        <f>AVERAGE(E4,H4,K4)</f>
        <v>728700</v>
      </c>
      <c r="O4" s="7">
        <f>STDEV(C4,F4,I4)</f>
        <v>0.26457513110645881</v>
      </c>
      <c r="P4" s="7">
        <f>STDEV(D4,G4,J4)</f>
        <v>4.2015870017569981</v>
      </c>
      <c r="Q4" s="7">
        <f>STDEV(E4,H4,K4)</f>
        <v>28521.746089606786</v>
      </c>
    </row>
    <row r="5" spans="1:24" x14ac:dyDescent="0.35">
      <c r="A5" t="s">
        <v>27</v>
      </c>
      <c r="B5">
        <v>1</v>
      </c>
      <c r="C5">
        <v>30.1</v>
      </c>
      <c r="D5">
        <v>27.2</v>
      </c>
      <c r="E5" s="15">
        <v>215900</v>
      </c>
      <c r="F5">
        <v>30.2</v>
      </c>
      <c r="G5">
        <v>26.2</v>
      </c>
      <c r="H5">
        <v>208100</v>
      </c>
      <c r="I5">
        <v>30.4</v>
      </c>
      <c r="J5">
        <v>25.5</v>
      </c>
      <c r="K5">
        <v>202400</v>
      </c>
      <c r="L5" s="10">
        <f t="shared" ref="L5:L13" si="0">AVERAGE(C5,F5,I5)</f>
        <v>30.233333333333331</v>
      </c>
      <c r="M5" s="2">
        <f t="shared" ref="M5:M13" si="1">AVERAGE(D5,G5,J5)</f>
        <v>26.3</v>
      </c>
      <c r="N5" s="9">
        <f t="shared" ref="N5:N13" si="2">AVERAGE(E5,H5,K5)</f>
        <v>208800</v>
      </c>
      <c r="O5" s="7">
        <f t="shared" ref="O5:O13" si="3">STDEV(C5,F5,I5)</f>
        <v>0.15275252316519336</v>
      </c>
      <c r="P5" s="7">
        <f t="shared" ref="P5:P13" si="4">STDEV(D5,G5,J5)</f>
        <v>0.85440037453175277</v>
      </c>
      <c r="Q5" s="7">
        <f t="shared" ref="Q5:Q13" si="5">STDEV(E5,H5,K5)</f>
        <v>6777.1675499429703</v>
      </c>
    </row>
    <row r="6" spans="1:24" x14ac:dyDescent="0.35">
      <c r="A6" t="s">
        <v>27</v>
      </c>
      <c r="B6">
        <v>5</v>
      </c>
      <c r="C6">
        <v>40.299999999999997</v>
      </c>
      <c r="D6">
        <v>15.1</v>
      </c>
      <c r="E6" s="15">
        <v>23970</v>
      </c>
      <c r="F6">
        <v>40.1</v>
      </c>
      <c r="G6">
        <v>15.3</v>
      </c>
      <c r="H6">
        <v>24290</v>
      </c>
      <c r="I6">
        <v>40</v>
      </c>
      <c r="J6">
        <v>15.5</v>
      </c>
      <c r="K6">
        <v>24610</v>
      </c>
      <c r="L6" s="10">
        <f t="shared" si="0"/>
        <v>40.133333333333333</v>
      </c>
      <c r="M6" s="2">
        <f t="shared" si="1"/>
        <v>15.299999999999999</v>
      </c>
      <c r="N6" s="9">
        <f t="shared" si="2"/>
        <v>24290</v>
      </c>
      <c r="O6" s="7">
        <f t="shared" si="3"/>
        <v>0.15275252316519294</v>
      </c>
      <c r="P6" s="7">
        <f t="shared" si="4"/>
        <v>0.20000000000000018</v>
      </c>
      <c r="Q6" s="7">
        <f t="shared" si="5"/>
        <v>320</v>
      </c>
    </row>
    <row r="7" spans="1:24" x14ac:dyDescent="0.35">
      <c r="A7" t="s">
        <v>27</v>
      </c>
      <c r="B7">
        <v>150</v>
      </c>
      <c r="C7">
        <v>49.8</v>
      </c>
      <c r="D7">
        <v>20.8</v>
      </c>
      <c r="E7">
        <v>1101</v>
      </c>
      <c r="F7">
        <v>50</v>
      </c>
      <c r="G7">
        <v>19.899999999999999</v>
      </c>
      <c r="H7">
        <v>1052</v>
      </c>
      <c r="I7">
        <v>50.1</v>
      </c>
      <c r="J7">
        <v>19.600000000000001</v>
      </c>
      <c r="K7">
        <v>1037</v>
      </c>
      <c r="L7" s="10">
        <f t="shared" si="0"/>
        <v>49.966666666666669</v>
      </c>
      <c r="M7" s="2">
        <f t="shared" si="1"/>
        <v>20.100000000000001</v>
      </c>
      <c r="N7" s="9">
        <f t="shared" si="2"/>
        <v>1063.3333333333333</v>
      </c>
      <c r="O7" s="7">
        <f t="shared" si="3"/>
        <v>0.15275252316519683</v>
      </c>
      <c r="P7" s="7">
        <f t="shared" si="4"/>
        <v>0.62449979983983983</v>
      </c>
      <c r="Q7" s="7">
        <f t="shared" si="5"/>
        <v>33.471380810079133</v>
      </c>
    </row>
    <row r="8" spans="1:24" x14ac:dyDescent="0.35">
      <c r="A8" t="s">
        <v>25</v>
      </c>
      <c r="B8">
        <v>50</v>
      </c>
      <c r="C8">
        <v>59.4</v>
      </c>
      <c r="D8">
        <v>67.7</v>
      </c>
      <c r="E8">
        <v>354.2</v>
      </c>
      <c r="F8">
        <v>59.5</v>
      </c>
      <c r="G8">
        <v>67.599999999999994</v>
      </c>
      <c r="H8">
        <v>353.7</v>
      </c>
      <c r="I8">
        <v>59.5</v>
      </c>
      <c r="J8">
        <v>68.099999999999994</v>
      </c>
      <c r="K8">
        <v>356.3</v>
      </c>
      <c r="L8" s="10">
        <f t="shared" si="0"/>
        <v>59.466666666666669</v>
      </c>
      <c r="M8" s="2">
        <f t="shared" si="1"/>
        <v>67.8</v>
      </c>
      <c r="N8" s="9">
        <f t="shared" si="2"/>
        <v>354.73333333333335</v>
      </c>
      <c r="O8" s="7">
        <f t="shared" si="3"/>
        <v>5.77350269189634E-2</v>
      </c>
      <c r="P8" s="7">
        <f t="shared" si="4"/>
        <v>0.26457513110645747</v>
      </c>
      <c r="Q8" s="7">
        <f t="shared" si="5"/>
        <v>1.379613472438338</v>
      </c>
    </row>
    <row r="9" spans="1:24" x14ac:dyDescent="0.35">
      <c r="A9" t="s">
        <v>25</v>
      </c>
      <c r="B9">
        <v>100</v>
      </c>
      <c r="C9">
        <v>67.3</v>
      </c>
      <c r="D9">
        <v>29.9</v>
      </c>
      <c r="E9">
        <v>78.22</v>
      </c>
      <c r="F9">
        <v>67.8</v>
      </c>
      <c r="G9">
        <v>28.3</v>
      </c>
      <c r="H9">
        <v>74.03</v>
      </c>
      <c r="I9">
        <v>68.099999999999994</v>
      </c>
      <c r="J9">
        <v>27.8</v>
      </c>
      <c r="K9">
        <v>72.72</v>
      </c>
      <c r="L9" s="10">
        <f t="shared" si="0"/>
        <v>67.733333333333334</v>
      </c>
      <c r="M9" s="2">
        <f t="shared" si="1"/>
        <v>28.666666666666668</v>
      </c>
      <c r="N9" s="9">
        <f t="shared" si="2"/>
        <v>74.989999999999995</v>
      </c>
      <c r="O9" s="7">
        <f t="shared" si="3"/>
        <v>0.40414518843273678</v>
      </c>
      <c r="P9" s="7">
        <f t="shared" si="4"/>
        <v>1.0969655114602876</v>
      </c>
      <c r="Q9" s="7">
        <f t="shared" si="5"/>
        <v>2.8729253383963873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D8+watermelon-11.14.23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0.8</v>
      </c>
      <c r="C19">
        <f t="shared" ref="C19:C28" si="6">1/(C4+273.15)</f>
        <v>3.3596505963379812E-3</v>
      </c>
      <c r="D19">
        <f t="shared" ref="D19:D28" si="7">D4</f>
        <v>80</v>
      </c>
      <c r="E19">
        <f t="shared" ref="E19:E28" si="8">LN(E4/1000)</f>
        <v>6.6326603220358278</v>
      </c>
      <c r="F19">
        <f t="shared" ref="F19:F28" si="9">1/(F4+273.15)</f>
        <v>3.3585222502099076E-3</v>
      </c>
      <c r="G19">
        <f t="shared" ref="G19:G28" si="10">G4</f>
        <v>76</v>
      </c>
      <c r="H19">
        <f t="shared" ref="H19:H28" si="11">LN(H4/1000)</f>
        <v>6.5839623195179975</v>
      </c>
      <c r="I19">
        <f t="shared" ref="I19:I28" si="12">1/(I4+273.15)</f>
        <v>3.3540164346805303E-3</v>
      </c>
      <c r="J19">
        <f t="shared" ref="J19:J28" si="13">J4</f>
        <v>71.599999999999994</v>
      </c>
      <c r="K19">
        <f t="shared" ref="K19:K28" si="14">LN(K4/1000)</f>
        <v>6.5556413463709671</v>
      </c>
      <c r="L19" s="5">
        <f t="shared" ref="L19:L28" si="15">AVERAGE(C19,F19,I19)</f>
        <v>3.35739642707614E-3</v>
      </c>
      <c r="M19" s="2">
        <f t="shared" ref="M19:M28" si="16">AVERAGE(D19,G19,J19)</f>
        <v>75.86666666666666</v>
      </c>
      <c r="N19" s="4">
        <f t="shared" ref="N19:N28" si="17">AVERAGE(E19,H19,K19)</f>
        <v>6.590754662641598</v>
      </c>
      <c r="O19" s="5">
        <f t="shared" ref="O19:O28" si="18">STDEV(C19,F19,I19)</f>
        <v>2.9810321521190658E-6</v>
      </c>
      <c r="P19" s="2">
        <f t="shared" ref="P19:P28" si="19">STDEV(D19,G19,J19)</f>
        <v>4.2015870017569981</v>
      </c>
      <c r="Q19" s="4">
        <f t="shared" ref="Q19:Q28" si="20">STDEV(E19,H19,K19)</f>
        <v>3.8956162502839502E-2</v>
      </c>
    </row>
    <row r="20" spans="1:17" x14ac:dyDescent="0.35">
      <c r="B20">
        <f t="shared" ref="B20:B28" si="21">B5</f>
        <v>1</v>
      </c>
      <c r="C20">
        <f t="shared" si="6"/>
        <v>3.2976092333058533E-3</v>
      </c>
      <c r="D20">
        <f t="shared" si="7"/>
        <v>27.2</v>
      </c>
      <c r="E20">
        <f t="shared" si="8"/>
        <v>5.3748153375207615</v>
      </c>
      <c r="F20">
        <f t="shared" si="9"/>
        <v>3.2965221691115877E-3</v>
      </c>
      <c r="G20">
        <f t="shared" si="10"/>
        <v>26.2</v>
      </c>
      <c r="H20">
        <f t="shared" si="11"/>
        <v>5.338018733399589</v>
      </c>
      <c r="I20">
        <f t="shared" si="12"/>
        <v>3.2943501894251363E-3</v>
      </c>
      <c r="J20">
        <f t="shared" si="13"/>
        <v>25.5</v>
      </c>
      <c r="K20">
        <f t="shared" si="14"/>
        <v>5.3102459374133106</v>
      </c>
      <c r="L20" s="5">
        <f t="shared" si="15"/>
        <v>3.2961605306141926E-3</v>
      </c>
      <c r="M20" s="2">
        <f t="shared" si="16"/>
        <v>26.3</v>
      </c>
      <c r="N20" s="4">
        <f t="shared" si="17"/>
        <v>5.3410266694445534</v>
      </c>
      <c r="O20" s="5">
        <f t="shared" si="18"/>
        <v>1.6593458217648504E-6</v>
      </c>
      <c r="P20" s="2">
        <f t="shared" si="19"/>
        <v>0.85440037453175277</v>
      </c>
      <c r="Q20" s="4">
        <f t="shared" si="20"/>
        <v>3.2389622057025703E-2</v>
      </c>
    </row>
    <row r="21" spans="1:17" x14ac:dyDescent="0.35">
      <c r="B21">
        <f t="shared" si="21"/>
        <v>5</v>
      </c>
      <c r="C21">
        <f t="shared" si="6"/>
        <v>3.1903014834901901E-3</v>
      </c>
      <c r="D21">
        <f t="shared" si="7"/>
        <v>15.1</v>
      </c>
      <c r="E21">
        <f t="shared" si="8"/>
        <v>3.1768030484462928</v>
      </c>
      <c r="F21">
        <f t="shared" si="9"/>
        <v>3.1923383878691143E-3</v>
      </c>
      <c r="G21">
        <f t="shared" si="10"/>
        <v>15.3</v>
      </c>
      <c r="H21">
        <f t="shared" si="11"/>
        <v>3.1900647430140809</v>
      </c>
      <c r="I21">
        <f t="shared" si="12"/>
        <v>3.1933578157432542E-3</v>
      </c>
      <c r="J21">
        <f t="shared" si="13"/>
        <v>15.5</v>
      </c>
      <c r="K21">
        <f t="shared" si="14"/>
        <v>3.2031528644029645</v>
      </c>
      <c r="L21" s="5">
        <f t="shared" si="15"/>
        <v>3.1919992290341862E-3</v>
      </c>
      <c r="M21" s="2">
        <f t="shared" si="16"/>
        <v>15.299999999999999</v>
      </c>
      <c r="N21" s="4">
        <f t="shared" si="17"/>
        <v>3.1900068852877794</v>
      </c>
      <c r="O21" s="5">
        <f t="shared" si="18"/>
        <v>1.5561372840344697E-6</v>
      </c>
      <c r="P21" s="2">
        <f t="shared" si="19"/>
        <v>0.20000000000000018</v>
      </c>
      <c r="Q21" s="4">
        <f t="shared" si="20"/>
        <v>1.3175003259012415E-2</v>
      </c>
    </row>
    <row r="22" spans="1:17" x14ac:dyDescent="0.35">
      <c r="B22">
        <f t="shared" si="21"/>
        <v>150</v>
      </c>
      <c r="C22">
        <f t="shared" si="6"/>
        <v>3.0964545595293389E-3</v>
      </c>
      <c r="D22">
        <f t="shared" si="7"/>
        <v>20.8</v>
      </c>
      <c r="E22">
        <f t="shared" si="8"/>
        <v>9.6218857740542896E-2</v>
      </c>
      <c r="F22">
        <f t="shared" si="9"/>
        <v>3.0945381401825778E-3</v>
      </c>
      <c r="G22">
        <f t="shared" si="10"/>
        <v>19.899999999999999</v>
      </c>
      <c r="H22">
        <f t="shared" si="11"/>
        <v>5.0693114315518165E-2</v>
      </c>
      <c r="I22">
        <f t="shared" si="12"/>
        <v>3.0935808197989174E-3</v>
      </c>
      <c r="J22">
        <f t="shared" si="13"/>
        <v>19.600000000000001</v>
      </c>
      <c r="K22">
        <f t="shared" si="14"/>
        <v>3.6331929247390204E-2</v>
      </c>
      <c r="L22" s="5">
        <f t="shared" si="15"/>
        <v>3.0948578398369447E-3</v>
      </c>
      <c r="M22" s="2">
        <f t="shared" si="16"/>
        <v>20.100000000000001</v>
      </c>
      <c r="N22" s="4">
        <f t="shared" si="17"/>
        <v>6.1081300434483753E-2</v>
      </c>
      <c r="O22" s="5">
        <f t="shared" si="18"/>
        <v>1.4633013740519987E-6</v>
      </c>
      <c r="P22" s="2">
        <f t="shared" si="19"/>
        <v>0.62449979983983983</v>
      </c>
      <c r="Q22" s="4">
        <f t="shared" si="20"/>
        <v>3.126574578060947E-2</v>
      </c>
    </row>
    <row r="23" spans="1:17" x14ac:dyDescent="0.35">
      <c r="B23">
        <f t="shared" si="21"/>
        <v>50</v>
      </c>
      <c r="C23">
        <f t="shared" si="6"/>
        <v>3.0070666065253348E-3</v>
      </c>
      <c r="D23">
        <f t="shared" si="7"/>
        <v>67.7</v>
      </c>
      <c r="E23">
        <f t="shared" si="8"/>
        <v>-1.0378935536334037</v>
      </c>
      <c r="F23">
        <f t="shared" si="9"/>
        <v>3.0061626333984671E-3</v>
      </c>
      <c r="G23">
        <f t="shared" si="10"/>
        <v>67.599999999999994</v>
      </c>
      <c r="H23">
        <f t="shared" si="11"/>
        <v>-1.039306182770702</v>
      </c>
      <c r="I23">
        <f t="shared" si="12"/>
        <v>3.0061626333984671E-3</v>
      </c>
      <c r="J23">
        <f t="shared" si="13"/>
        <v>68.099999999999994</v>
      </c>
      <c r="K23">
        <f t="shared" si="14"/>
        <v>-1.0319822063703468</v>
      </c>
      <c r="L23" s="5">
        <f t="shared" si="15"/>
        <v>3.0064639577740897E-3</v>
      </c>
      <c r="M23" s="2">
        <f t="shared" si="16"/>
        <v>67.8</v>
      </c>
      <c r="N23" s="4">
        <f t="shared" si="17"/>
        <v>-1.0363939809248175</v>
      </c>
      <c r="O23" s="5">
        <f t="shared" si="18"/>
        <v>5.2190912813727186E-7</v>
      </c>
      <c r="P23" s="2">
        <f t="shared" si="19"/>
        <v>0.26457513110645747</v>
      </c>
      <c r="Q23" s="4">
        <f t="shared" si="20"/>
        <v>3.8854467322937932E-3</v>
      </c>
    </row>
    <row r="24" spans="1:17" x14ac:dyDescent="0.35">
      <c r="B24">
        <f t="shared" si="21"/>
        <v>100</v>
      </c>
      <c r="C24">
        <f t="shared" si="6"/>
        <v>2.9372888823615802E-3</v>
      </c>
      <c r="D24">
        <f t="shared" si="7"/>
        <v>29.9</v>
      </c>
      <c r="E24">
        <f t="shared" si="8"/>
        <v>-2.5482299096547689</v>
      </c>
      <c r="F24">
        <f t="shared" si="9"/>
        <v>2.9329813755682652E-3</v>
      </c>
      <c r="G24">
        <f t="shared" si="10"/>
        <v>28.3</v>
      </c>
      <c r="H24">
        <f t="shared" si="11"/>
        <v>-2.6032848625271301</v>
      </c>
      <c r="I24">
        <f t="shared" si="12"/>
        <v>2.9304029304029304E-3</v>
      </c>
      <c r="J24">
        <f t="shared" si="13"/>
        <v>27.8</v>
      </c>
      <c r="K24">
        <f t="shared" si="14"/>
        <v>-2.6211388291129136</v>
      </c>
      <c r="L24" s="5">
        <f t="shared" si="15"/>
        <v>2.9335577294442583E-3</v>
      </c>
      <c r="M24" s="2">
        <f t="shared" si="16"/>
        <v>28.666666666666668</v>
      </c>
      <c r="N24" s="4">
        <f t="shared" si="17"/>
        <v>-2.5908845337649375</v>
      </c>
      <c r="O24" s="5">
        <f t="shared" si="18"/>
        <v>3.4789684443794203E-6</v>
      </c>
      <c r="P24" s="2">
        <f t="shared" si="19"/>
        <v>1.0969655114602876</v>
      </c>
      <c r="Q24" s="4">
        <f t="shared" si="20"/>
        <v>3.8003338658549497E-2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2023-11-14T17:45:43Z</dcterms:modified>
</cp:coreProperties>
</file>