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59AE675D-1404-4A82-851A-5E4CF945198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<sst xmlns="http://schemas.openxmlformats.org/spreadsheetml/2006/main" count="60" uniqueCount="27">
  <si>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</si>
  <si>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</si>
  <si>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</si>
  <si>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</si>
  <si>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</si>
  <si>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</si>
  <si>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</si>
  <si>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</si>
  <si>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</si>
  <si>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</si>
  <si>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</si>
  <si>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</si>
  <si>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</si>
  <si>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</si>
  <si>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</si>
  <si>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</si>
  <si>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</si>
  <si>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</si>
  <si>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</si>
  <si>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</si>
  <si>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</si>
  <si>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</si>
  <si>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</si>
  <si>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</si>
  <si>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</si>
  <si>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</si>
  <si>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D8- 3.28.2023 OG 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</si>
</sst>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25.466666666666665</c:v>
                </c:pt>
                <c:pt idx="1">
                  <c:v>32</c:v>
                </c:pt>
                <c:pt idx="2">
                  <c:v>40.6</c:v>
                </c:pt>
                <c:pt idx="3">
                  <c:v>49.6</c:v>
                </c:pt>
                <c:pt idx="4">
                  <c:v>60.800000000000004</c:v>
                </c:pt>
                <c:pt idx="5">
                  <c:v>73.900000000000006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247666.66666666666</c:v>
                </c:pt>
                <c:pt idx="1">
                  <c:v>57030</c:v>
                </c:pt>
                <c:pt idx="2">
                  <c:v>9286.3333333333339</c:v>
                </c:pt>
                <c:pt idx="3">
                  <c:v>1879.3333333333333</c:v>
                </c:pt>
                <c:pt idx="4">
                  <c:v>378.4666666666667</c:v>
                </c:pt>
                <c:pt idx="5">
                  <c:v>88.943333333333328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3.3487810041895223E-3</c:v>
                </c:pt>
                <c:pt idx="1">
                  <c:v>3.2770784904988626E-3</c:v>
                </c:pt>
                <c:pt idx="2">
                  <c:v>3.1872576905674229E-3</c:v>
                </c:pt>
                <c:pt idx="3">
                  <c:v>3.0983765267010581E-3</c:v>
                </c:pt>
                <c:pt idx="4">
                  <c:v>2.9944604275449018E-3</c:v>
                </c:pt>
                <c:pt idx="5">
                  <c:v>2.8814291888776839E-3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5.5081298852788727</c:v>
                </c:pt>
                <c:pt idx="1">
                  <c:v>4.0430284497764619</c:v>
                </c:pt>
                <c:pt idx="2">
                  <c:v>2.2244641854047931</c:v>
                </c:pt>
                <c:pt idx="3">
                  <c:v>0.62974779552344062</c:v>
                </c:pt>
                <c:pt idx="4">
                  <c:v>-0.97177550089606013</c:v>
                </c:pt>
                <c:pt idx="5">
                  <c:v>-2.4198373120103489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0.05</v>
      </c>
      <c r="C4">
        <v>25.7</v>
      </c>
      <c r="D4">
        <v>44.2</v>
      </c>
      <c r="E4" s="15">
        <v>231300</v>
      </c>
      <c r="F4">
        <v>24.9</v>
      </c>
      <c r="G4">
        <v>53.4</v>
      </c>
      <c r="H4" s="15">
        <v>279400</v>
      </c>
      <c r="I4">
        <v>25.8</v>
      </c>
      <c r="J4">
        <v>44.4</v>
      </c>
      <c r="K4" s="15">
        <v>232300</v>
      </c>
      <c r="L4" s="10">
        <f>AVERAGE(C4,F4,I4)</f>
        <v>25.466666666666665</v>
      </c>
      <c r="M4" s="2">
        <f>AVERAGE(D4,G4,J4)</f>
        <v>47.333333333333336</v>
      </c>
      <c r="N4" s="9">
        <f>AVERAGE(E4,H4,K4)</f>
        <v>247666.66666666666</v>
      </c>
      <c r="O4" s="7">
        <f>STDEV(C4,F4,I4)</f>
        <v>0.49328828623162563</v>
      </c>
      <c r="P4" s="7">
        <f>STDEV(D4,G4,J4)</f>
        <v>5.2548390397169467</v>
      </c>
      <c r="Q4" s="7">
        <f>STDEV(E4,H4,K4)</f>
        <v>27486.420889838191</v>
      </c>
    </row>
    <row r="5" spans="1:24" x14ac:dyDescent="0.35">
      <c r="A5" t="s">
        <v>25</v>
      </c>
      <c r="B5">
        <v>0.1</v>
      </c>
      <c r="C5">
        <v>31.7</v>
      </c>
      <c r="D5">
        <v>22.8</v>
      </c>
      <c r="E5" s="15">
        <v>59650</v>
      </c>
      <c r="F5">
        <v>32.1</v>
      </c>
      <c r="G5">
        <v>21.5</v>
      </c>
      <c r="H5">
        <v>56240</v>
      </c>
      <c r="I5">
        <v>32.200000000000003</v>
      </c>
      <c r="J5">
        <v>21.1</v>
      </c>
      <c r="K5">
        <v>55200</v>
      </c>
      <c r="L5" s="10">
        <f t="shared" ref="L5:L13" si="0">AVERAGE(C5,F5,I5)</f>
        <v>32</v>
      </c>
      <c r="M5" s="2">
        <f t="shared" ref="M5:M13" si="1">AVERAGE(D5,G5,J5)</f>
        <v>21.8</v>
      </c>
      <c r="N5" s="9">
        <f t="shared" ref="N5:N13" si="2">AVERAGE(E5,H5,K5)</f>
        <v>57030</v>
      </c>
      <c r="O5" s="7">
        <f t="shared" ref="O5:O13" si="3">STDEV(C5,F5,I5)</f>
        <v>0.2645751311064608</v>
      </c>
      <c r="P5" s="7">
        <f t="shared" ref="P5:P13" si="4">STDEV(D5,G5,J5)</f>
        <v>0.8888194417315588</v>
      </c>
      <c r="Q5" s="7">
        <f t="shared" ref="Q5:Q13" si="5">STDEV(E5,H5,K5)</f>
        <v>2327.8101297141911</v>
      </c>
    </row>
    <row r="6" spans="1:24" x14ac:dyDescent="0.35">
      <c r="A6" t="s">
        <v>25</v>
      </c>
      <c r="B6">
        <v>0.8</v>
      </c>
      <c r="C6">
        <v>40</v>
      </c>
      <c r="D6">
        <v>31.9</v>
      </c>
      <c r="E6" s="15">
        <v>10430</v>
      </c>
      <c r="F6">
        <v>40.700000000000003</v>
      </c>
      <c r="G6">
        <v>27.6</v>
      </c>
      <c r="H6">
        <v>9025</v>
      </c>
      <c r="I6">
        <v>41.1</v>
      </c>
      <c r="J6">
        <v>25.7</v>
      </c>
      <c r="K6">
        <v>8404</v>
      </c>
      <c r="L6" s="10">
        <f t="shared" si="0"/>
        <v>40.6</v>
      </c>
      <c r="M6" s="2">
        <f t="shared" si="1"/>
        <v>28.400000000000002</v>
      </c>
      <c r="N6" s="9">
        <f t="shared" si="2"/>
        <v>9286.3333333333339</v>
      </c>
      <c r="O6" s="7">
        <f t="shared" si="3"/>
        <v>0.55677643628300311</v>
      </c>
      <c r="P6" s="7">
        <f t="shared" si="4"/>
        <v>3.1764760348537178</v>
      </c>
      <c r="Q6" s="7">
        <f t="shared" si="5"/>
        <v>1037.9741486825833</v>
      </c>
    </row>
    <row r="7" spans="1:24" x14ac:dyDescent="0.35">
      <c r="A7" t="s">
        <v>25</v>
      </c>
      <c r="B7">
        <v>4</v>
      </c>
      <c r="C7">
        <v>49.2</v>
      </c>
      <c r="D7">
        <v>30.4</v>
      </c>
      <c r="E7">
        <v>1988</v>
      </c>
      <c r="F7">
        <v>49.6</v>
      </c>
      <c r="G7">
        <v>28.8</v>
      </c>
      <c r="H7">
        <v>1884</v>
      </c>
      <c r="I7">
        <v>50</v>
      </c>
      <c r="J7">
        <v>27</v>
      </c>
      <c r="K7">
        <v>1766</v>
      </c>
      <c r="L7" s="10">
        <f t="shared" si="0"/>
        <v>49.6</v>
      </c>
      <c r="M7" s="2">
        <f t="shared" si="1"/>
        <v>28.733333333333334</v>
      </c>
      <c r="N7" s="9">
        <f t="shared" si="2"/>
        <v>1879.3333333333333</v>
      </c>
      <c r="O7" s="7">
        <f t="shared" si="3"/>
        <v>0.39999999999999858</v>
      </c>
      <c r="P7" s="7">
        <f t="shared" si="4"/>
        <v>1.7009801096230757</v>
      </c>
      <c r="Q7" s="7">
        <f t="shared" si="5"/>
        <v>111.07354920652051</v>
      </c>
    </row>
    <row r="8" spans="1:24" x14ac:dyDescent="0.35">
      <c r="A8" t="s">
        <v>25</v>
      </c>
      <c r="B8">
        <v>10</v>
      </c>
      <c r="C8">
        <v>60.7</v>
      </c>
      <c r="D8">
        <v>14.8</v>
      </c>
      <c r="E8">
        <v>387.2</v>
      </c>
      <c r="F8">
        <v>60.8</v>
      </c>
      <c r="G8">
        <v>14.2</v>
      </c>
      <c r="H8">
        <v>371.5</v>
      </c>
      <c r="I8">
        <v>60.9</v>
      </c>
      <c r="J8">
        <v>14.4</v>
      </c>
      <c r="K8">
        <v>376.7</v>
      </c>
      <c r="L8" s="10">
        <f t="shared" si="0"/>
        <v>60.800000000000004</v>
      </c>
      <c r="M8" s="2">
        <f t="shared" si="1"/>
        <v>14.466666666666667</v>
      </c>
      <c r="N8" s="9">
        <f t="shared" si="2"/>
        <v>378.4666666666667</v>
      </c>
      <c r="O8" s="7">
        <f t="shared" si="3"/>
        <v>9.9999999999997882E-2</v>
      </c>
      <c r="P8" s="7">
        <f t="shared" si="4"/>
        <v>0.30550504633039</v>
      </c>
      <c r="Q8" s="7">
        <f t="shared" si="5"/>
        <v>7.9977080050057632</v>
      </c>
    </row>
    <row r="9" spans="1:24" x14ac:dyDescent="0.35">
      <c r="A9" t="s">
        <v>25</v>
      </c>
      <c r="B9">
        <v>50</v>
      </c>
      <c r="C9">
        <v>73.900000000000006</v>
      </c>
      <c r="D9">
        <v>17.2</v>
      </c>
      <c r="E9">
        <v>89.99</v>
      </c>
      <c r="F9">
        <v>73.900000000000006</v>
      </c>
      <c r="G9">
        <v>17.100000000000001</v>
      </c>
      <c r="H9">
        <v>89.47</v>
      </c>
      <c r="I9">
        <v>73.900000000000006</v>
      </c>
      <c r="J9">
        <v>16.7</v>
      </c>
      <c r="K9">
        <v>87.37</v>
      </c>
      <c r="L9" s="10">
        <f t="shared" si="0"/>
        <v>73.900000000000006</v>
      </c>
      <c r="M9" s="2">
        <f t="shared" si="1"/>
        <v>17</v>
      </c>
      <c r="N9" s="9">
        <f t="shared" si="2"/>
        <v>88.943333333333328</v>
      </c>
      <c r="O9" s="7">
        <f t="shared" si="3"/>
        <v>0</v>
      </c>
      <c r="P9" s="7">
        <f t="shared" si="4"/>
        <v>0.26457513110645947</v>
      </c>
      <c r="Q9" s="7">
        <f t="shared" si="5"/>
        <v>1.387131332402711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D8- 3.28.2023 OG Watermelon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0.05</v>
      </c>
      <c r="C19">
        <f t="shared" ref="C19:C28" si="6">1/(C4+273.15)</f>
        <v>3.3461602810774642E-3</v>
      </c>
      <c r="D19">
        <f t="shared" ref="D19:D28" si="7">D4</f>
        <v>44.2</v>
      </c>
      <c r="E19">
        <f t="shared" ref="E19:E28" si="8">LN(E4/1000)</f>
        <v>5.4437155692373933</v>
      </c>
      <c r="F19">
        <f t="shared" ref="F19:F28" si="9">1/(F4+273.15)</f>
        <v>3.3551417547391382E-3</v>
      </c>
      <c r="G19">
        <f t="shared" ref="G19:G28" si="10">G4</f>
        <v>53.4</v>
      </c>
      <c r="H19">
        <f t="shared" ref="H19:H28" si="11">LN(H4/1000)</f>
        <v>5.6326444468228614</v>
      </c>
      <c r="I19">
        <f t="shared" ref="I19:I28" si="12">1/(I4+273.15)</f>
        <v>3.3450409767519654E-3</v>
      </c>
      <c r="J19">
        <f t="shared" ref="J19:J28" si="13">J4</f>
        <v>44.4</v>
      </c>
      <c r="K19">
        <f t="shared" ref="K19:K28" si="14">LN(K4/1000)</f>
        <v>5.4480296397763635</v>
      </c>
      <c r="L19" s="5">
        <f t="shared" ref="L19:L28" si="15">AVERAGE(C19,F19,I19)</f>
        <v>3.3487810041895223E-3</v>
      </c>
      <c r="M19" s="2">
        <f t="shared" ref="M19:M28" si="16">AVERAGE(D19,G19,J19)</f>
        <v>47.333333333333336</v>
      </c>
      <c r="N19" s="4">
        <f t="shared" ref="N19:N28" si="17">AVERAGE(E19,H19,K19)</f>
        <v>5.5081298852788727</v>
      </c>
      <c r="O19" s="5">
        <f t="shared" ref="O19:O28" si="18">STDEV(C19,F19,I19)</f>
        <v>5.5369279577304058E-6</v>
      </c>
      <c r="P19" s="2">
        <f t="shared" ref="P19:P28" si="19">STDEV(D19,G19,J19)</f>
        <v>5.2548390397169467</v>
      </c>
      <c r="Q19" s="4">
        <f t="shared" ref="Q19:Q28" si="20">STDEV(E19,H19,K19)</f>
        <v>0.10785434543180264</v>
      </c>
    </row>
    <row r="20" spans="1:17" x14ac:dyDescent="0.35">
      <c r="B20">
        <f t="shared" ref="B20:B28" si="21">B5</f>
        <v>0.1</v>
      </c>
      <c r="C20">
        <f t="shared" si="6"/>
        <v>3.2803017877644745E-3</v>
      </c>
      <c r="D20">
        <f t="shared" si="7"/>
        <v>22.8</v>
      </c>
      <c r="E20">
        <f t="shared" si="8"/>
        <v>4.0884941485439255</v>
      </c>
      <c r="F20">
        <f t="shared" si="9"/>
        <v>3.2760032760032762E-3</v>
      </c>
      <c r="G20">
        <f t="shared" si="10"/>
        <v>21.5</v>
      </c>
      <c r="H20">
        <f t="shared" si="11"/>
        <v>4.0296282475024094</v>
      </c>
      <c r="I20">
        <f t="shared" si="12"/>
        <v>3.2749304077288361E-3</v>
      </c>
      <c r="J20">
        <f t="shared" si="13"/>
        <v>21.1</v>
      </c>
      <c r="K20">
        <f t="shared" si="14"/>
        <v>4.01096295328305</v>
      </c>
      <c r="L20" s="5">
        <f t="shared" si="15"/>
        <v>3.2770784904988626E-3</v>
      </c>
      <c r="M20" s="2">
        <f t="shared" si="16"/>
        <v>21.8</v>
      </c>
      <c r="N20" s="4">
        <f t="shared" si="17"/>
        <v>4.0430284497764619</v>
      </c>
      <c r="O20" s="5">
        <f t="shared" si="18"/>
        <v>2.8425332945196439E-6</v>
      </c>
      <c r="P20" s="2">
        <f t="shared" si="19"/>
        <v>0.8888194417315588</v>
      </c>
      <c r="Q20" s="4">
        <f t="shared" si="20"/>
        <v>4.0465363280021781E-2</v>
      </c>
    </row>
    <row r="21" spans="1:17" x14ac:dyDescent="0.35">
      <c r="B21">
        <f t="shared" si="21"/>
        <v>0.8</v>
      </c>
      <c r="C21">
        <f t="shared" si="6"/>
        <v>3.1933578157432542E-3</v>
      </c>
      <c r="D21">
        <f t="shared" si="7"/>
        <v>31.9</v>
      </c>
      <c r="E21">
        <f t="shared" si="8"/>
        <v>2.3446862690126808</v>
      </c>
      <c r="F21">
        <f t="shared" si="9"/>
        <v>3.1862354628007013E-3</v>
      </c>
      <c r="G21">
        <f t="shared" si="10"/>
        <v>27.6</v>
      </c>
      <c r="H21">
        <f t="shared" si="11"/>
        <v>2.1999985042189447</v>
      </c>
      <c r="I21">
        <f t="shared" si="12"/>
        <v>3.1821797931583136E-3</v>
      </c>
      <c r="J21">
        <f t="shared" si="13"/>
        <v>25.7</v>
      </c>
      <c r="K21">
        <f t="shared" si="14"/>
        <v>2.1287077829827541</v>
      </c>
      <c r="L21" s="5">
        <f t="shared" si="15"/>
        <v>3.1872576905674229E-3</v>
      </c>
      <c r="M21" s="2">
        <f t="shared" si="16"/>
        <v>28.400000000000002</v>
      </c>
      <c r="N21" s="4">
        <f t="shared" si="17"/>
        <v>2.2244641854047931</v>
      </c>
      <c r="O21" s="5">
        <f t="shared" si="18"/>
        <v>5.6586888439507767E-6</v>
      </c>
      <c r="P21" s="2">
        <f t="shared" si="19"/>
        <v>3.1764760348537178</v>
      </c>
      <c r="Q21" s="4">
        <f t="shared" si="20"/>
        <v>0.11004818841698623</v>
      </c>
    </row>
    <row r="22" spans="1:17" x14ac:dyDescent="0.35">
      <c r="B22">
        <f t="shared" si="21"/>
        <v>4</v>
      </c>
      <c r="C22">
        <f t="shared" si="6"/>
        <v>3.1022180859314411E-3</v>
      </c>
      <c r="D22">
        <f t="shared" si="7"/>
        <v>30.4</v>
      </c>
      <c r="E22">
        <f t="shared" si="8"/>
        <v>0.68712910823438234</v>
      </c>
      <c r="F22">
        <f t="shared" si="9"/>
        <v>3.0983733539891559E-3</v>
      </c>
      <c r="G22">
        <f t="shared" si="10"/>
        <v>28.8</v>
      </c>
      <c r="H22">
        <f t="shared" si="11"/>
        <v>0.63339717615417124</v>
      </c>
      <c r="I22">
        <f t="shared" si="12"/>
        <v>3.0945381401825778E-3</v>
      </c>
      <c r="J22">
        <f t="shared" si="13"/>
        <v>27</v>
      </c>
      <c r="K22">
        <f t="shared" si="14"/>
        <v>0.5687171021817683</v>
      </c>
      <c r="L22" s="5">
        <f t="shared" si="15"/>
        <v>3.0983765267010581E-3</v>
      </c>
      <c r="M22" s="2">
        <f t="shared" si="16"/>
        <v>28.733333333333334</v>
      </c>
      <c r="N22" s="4">
        <f t="shared" si="17"/>
        <v>0.62974779552344062</v>
      </c>
      <c r="O22" s="5">
        <f t="shared" si="18"/>
        <v>3.8399738574561544E-6</v>
      </c>
      <c r="P22" s="2">
        <f t="shared" si="19"/>
        <v>1.7009801096230757</v>
      </c>
      <c r="Q22" s="4">
        <f t="shared" si="20"/>
        <v>5.9290296664732921E-2</v>
      </c>
    </row>
    <row r="23" spans="1:17" x14ac:dyDescent="0.35">
      <c r="B23">
        <f t="shared" si="21"/>
        <v>10</v>
      </c>
      <c r="C23">
        <f t="shared" si="6"/>
        <v>2.9953571963456647E-3</v>
      </c>
      <c r="D23">
        <f t="shared" si="7"/>
        <v>14.8</v>
      </c>
      <c r="E23">
        <f t="shared" si="8"/>
        <v>-0.94881392357971517</v>
      </c>
      <c r="F23">
        <f t="shared" si="9"/>
        <v>2.9944602485402006E-3</v>
      </c>
      <c r="G23">
        <f t="shared" si="10"/>
        <v>14.2</v>
      </c>
      <c r="H23">
        <f t="shared" si="11"/>
        <v>-0.99020641482432326</v>
      </c>
      <c r="I23">
        <f t="shared" si="12"/>
        <v>2.9935638377488402E-3</v>
      </c>
      <c r="J23">
        <f t="shared" si="13"/>
        <v>14.4</v>
      </c>
      <c r="K23">
        <f t="shared" si="14"/>
        <v>-0.97630616428414174</v>
      </c>
      <c r="L23" s="5">
        <f t="shared" si="15"/>
        <v>2.9944604275449018E-3</v>
      </c>
      <c r="M23" s="2">
        <f t="shared" si="16"/>
        <v>14.466666666666667</v>
      </c>
      <c r="N23" s="4">
        <f t="shared" si="17"/>
        <v>-0.97177550089606013</v>
      </c>
      <c r="O23" s="5">
        <f t="shared" si="18"/>
        <v>8.9667931181280005E-7</v>
      </c>
      <c r="P23" s="2">
        <f t="shared" si="19"/>
        <v>0.30550504633039</v>
      </c>
      <c r="Q23" s="4">
        <f t="shared" si="20"/>
        <v>2.1064894158547703E-2</v>
      </c>
    </row>
    <row r="24" spans="1:17" x14ac:dyDescent="0.35">
      <c r="B24">
        <f t="shared" si="21"/>
        <v>50</v>
      </c>
      <c r="C24">
        <f t="shared" si="6"/>
        <v>2.8814291888776839E-3</v>
      </c>
      <c r="D24">
        <f t="shared" si="7"/>
        <v>17.2</v>
      </c>
      <c r="E24">
        <f t="shared" si="8"/>
        <v>-2.4080567259362797</v>
      </c>
      <c r="F24">
        <f t="shared" si="9"/>
        <v>2.8814291888776839E-3</v>
      </c>
      <c r="G24">
        <f t="shared" si="10"/>
        <v>17.100000000000001</v>
      </c>
      <c r="H24">
        <f t="shared" si="11"/>
        <v>-2.4138519054226326</v>
      </c>
      <c r="I24">
        <f t="shared" si="12"/>
        <v>2.8814291888776839E-3</v>
      </c>
      <c r="J24">
        <f t="shared" si="13"/>
        <v>16.7</v>
      </c>
      <c r="K24">
        <f t="shared" si="14"/>
        <v>-2.4376033046721339</v>
      </c>
      <c r="L24" s="5">
        <f t="shared" si="15"/>
        <v>2.8814291888776839E-3</v>
      </c>
      <c r="M24" s="2">
        <f t="shared" si="16"/>
        <v>17</v>
      </c>
      <c r="N24" s="4">
        <f t="shared" si="17"/>
        <v>-2.4198373120103489</v>
      </c>
      <c r="O24" s="5">
        <f t="shared" si="18"/>
        <v>0</v>
      </c>
      <c r="P24" s="2">
        <f t="shared" si="19"/>
        <v>0.26457513110645947</v>
      </c>
      <c r="Q24" s="4">
        <f t="shared" si="20"/>
        <v>1.5656273431558187E-2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2023-03-28T23:15:19Z</dcterms:modified>
</cp:coreProperties>
</file>