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ADE3B4E7-6539-4933-97EF-E595F510DE0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N20" i="2"/>
  <c r="N21" i="2"/>
  <c r="N22" i="2"/>
  <c r="N23" i="2"/>
  <c r="N24" i="2"/>
  <c r="N18" i="2"/>
  <c r="N4" i="2"/>
  <c r="Q9" i="2" l="1"/>
  <c r="Q10" i="2"/>
  <c r="Q11" i="2"/>
  <c r="Q12" i="2"/>
  <c r="P9" i="2"/>
  <c r="P10" i="2"/>
  <c r="P11" i="2"/>
  <c r="P12" i="2"/>
  <c r="N12" i="2"/>
  <c r="N9" i="2"/>
  <c r="N10" i="2"/>
  <c r="N11" i="2"/>
  <c r="L9" i="2"/>
  <c r="L10" i="2"/>
  <c r="L11" i="2"/>
  <c r="L12" i="2"/>
  <c r="L8" i="2"/>
  <c r="Q5" i="2"/>
  <c r="Q6" i="2"/>
  <c r="Q7" i="2"/>
  <c r="Q8" i="2"/>
  <c r="P5" i="2"/>
  <c r="P6" i="2"/>
  <c r="P7" i="2"/>
  <c r="P8" i="2"/>
  <c r="N5" i="2"/>
  <c r="N6" i="2"/>
  <c r="N7" i="2"/>
  <c r="N8" i="2"/>
  <c r="L5" i="2"/>
  <c r="L6" i="2"/>
  <c r="L7" i="2"/>
  <c r="Q4" i="2" l="1"/>
  <c r="P4" i="2"/>
  <c r="L4" i="2"/>
  <c r="B16" i="2" l="1"/>
  <c r="B19" i="2" l="1"/>
  <c r="B20" i="2"/>
  <c r="B21" i="2"/>
  <c r="B22" i="2"/>
  <c r="B23" i="2"/>
  <c r="B24" i="2"/>
  <c r="B25" i="2"/>
  <c r="B26" i="2"/>
  <c r="B18" i="2"/>
  <c r="C18" i="2" l="1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O23" i="2" s="1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Q26" i="2" s="1"/>
  <c r="F26" i="2"/>
  <c r="G26" i="2"/>
  <c r="H26" i="2"/>
  <c r="I26" i="2"/>
  <c r="J26" i="2"/>
  <c r="K26" i="2"/>
  <c r="Q23" i="2" l="1"/>
  <c r="O20" i="2"/>
  <c r="Q21" i="2"/>
  <c r="Q19" i="2"/>
  <c r="M24" i="2"/>
  <c r="P20" i="2"/>
  <c r="L20" i="2"/>
  <c r="O26" i="2"/>
  <c r="M25" i="2"/>
  <c r="Q25" i="2"/>
  <c r="P25" i="2"/>
  <c r="N25" i="2"/>
  <c r="Q24" i="2"/>
  <c r="L25" i="2"/>
  <c r="L24" i="2"/>
  <c r="M22" i="2"/>
  <c r="O21" i="2"/>
  <c r="P21" i="2"/>
  <c r="Q20" i="2"/>
  <c r="M19" i="2"/>
  <c r="L19" i="2"/>
  <c r="O19" i="2"/>
  <c r="Q18" i="2"/>
  <c r="M18" i="2"/>
  <c r="M26" i="2"/>
  <c r="P22" i="2"/>
  <c r="L18" i="2"/>
  <c r="Q22" i="2"/>
  <c r="O25" i="2"/>
  <c r="L26" i="2"/>
  <c r="P24" i="2"/>
  <c r="O22" i="2"/>
  <c r="M21" i="2"/>
  <c r="M20" i="2"/>
  <c r="P18" i="2"/>
  <c r="O24" i="2"/>
  <c r="L21" i="2"/>
  <c r="N26" i="2"/>
  <c r="P26" i="2"/>
  <c r="L23" i="2"/>
  <c r="P23" i="2"/>
  <c r="O18" i="2"/>
  <c r="P19" i="2"/>
  <c r="L22" i="2"/>
  <c r="M23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<sst xmlns="http://schemas.openxmlformats.org/spreadsheetml/2006/main" count="59" uniqueCount="27">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</sst>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</a:t>
            </a:r>
            <a:r>
              <a:rPr lang="en-US" baseline="0"/>
              <a:t> Diamond with 10% Tropical Breeze Terpene</a:t>
            </a:r>
            <a:endParaRPr lang="en-US"/>
          </a:p>
        </c:rich>
      </c:tx>
      <c:layout>
        <c:manualLayout>
          <c:xMode val="edge"/>
          <c:yMode val="edge"/>
          <c:x val="0.18725361366622864"/>
          <c:y val="4.513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Template'!$L$4:$L$8</c:f>
              <c:numCache>
                <c:formatCode>0.0</c:formatCode>
                <c:ptCount val="5"/>
                <c:pt idx="0">
                  <c:v>38.5</c:v>
                </c:pt>
                <c:pt idx="1">
                  <c:v>40.1</c:v>
                </c:pt>
                <c:pt idx="2">
                  <c:v>43.8</c:v>
                </c:pt>
                <c:pt idx="3">
                  <c:v>47.4</c:v>
                </c:pt>
                <c:pt idx="4">
                  <c:v>52</c:v>
                </c:pt>
              </c:numCache>
            </c:numRef>
          </c:xVal>
          <c:yVal>
            <c:numRef>
              <c:f>'Viscosity Template'!$N$4:$N$8</c:f>
              <c:numCache>
                <c:formatCode>0.00E+00</c:formatCode>
                <c:ptCount val="5"/>
                <c:pt idx="0">
                  <c:v>272000</c:v>
                </c:pt>
                <c:pt idx="1">
                  <c:v>198000</c:v>
                </c:pt>
                <c:pt idx="2">
                  <c:v>75000</c:v>
                </c:pt>
                <c:pt idx="3">
                  <c:v>31000</c:v>
                </c:pt>
                <c:pt idx="4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Template'!$L$18:$L$22</c:f>
              <c:numCache>
                <c:formatCode>0.00000</c:formatCode>
                <c:ptCount val="5"/>
                <c:pt idx="0">
                  <c:v>3.5102373323950518E-3</c:v>
                </c:pt>
                <c:pt idx="1">
                  <c:v>3.5047742152009864E-3</c:v>
                </c:pt>
                <c:pt idx="2">
                  <c:v>3.4923520118722642E-3</c:v>
                </c:pt>
                <c:pt idx="3">
                  <c:v>3.4805407932372323E-3</c:v>
                </c:pt>
                <c:pt idx="4">
                  <c:v>3.465829290483531E-3</c:v>
                </c:pt>
              </c:numCache>
            </c:numRef>
          </c:xVal>
          <c:yVal>
            <c:numRef>
              <c:f>'Viscosity Template'!$N$18:$N$22</c:f>
              <c:numCache>
                <c:formatCode>0.00</c:formatCode>
                <c:ptCount val="5"/>
                <c:pt idx="0">
                  <c:v>5.6058020662959978</c:v>
                </c:pt>
                <c:pt idx="1">
                  <c:v>5.2882670306945352</c:v>
                </c:pt>
                <c:pt idx="2">
                  <c:v>4.3174881135363101</c:v>
                </c:pt>
                <c:pt idx="3">
                  <c:v>3.4339872044851463</c:v>
                </c:pt>
                <c:pt idx="4">
                  <c:v>2.4849066497880004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28</xdr:row>
      <xdr:rowOff>146050</xdr:rowOff>
    </xdr:from>
    <xdr:to>
      <xdr:col>8</xdr:col>
      <xdr:colOff>222250</xdr:colOff>
      <xdr:row>48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29</xdr:row>
      <xdr:rowOff>79375</xdr:rowOff>
    </xdr:from>
    <xdr:to>
      <xdr:col>16</xdr:col>
      <xdr:colOff>98425</xdr:colOff>
      <xdr:row>49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topLeftCell="A13" workbookViewId="0">
      <selection activeCell="R36" sqref="R3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38.5</v>
      </c>
      <c r="E4">
        <v>272000</v>
      </c>
      <c r="L4" s="10">
        <f>AVERAGE(C4,F4,I4)</f>
        <v>38.5</v>
      </c>
      <c r="M4" s="2"/>
      <c r="N4" s="9">
        <f>AVERAGE(E4,H4,K4)</f>
        <v>272000</v>
      </c>
      <c r="O4" s="7"/>
      <c r="P4" s="7" t="e">
        <f>STDEV(D4,G4,J4)</f>
        <v>#DIV/0!</v>
      </c>
      <c r="Q4" s="7" t="e">
        <f>STDEV(E4,H4,K4)</f>
        <v>#DIV/0!</v>
      </c>
    </row>
    <row r="5" spans="1:24" x14ac:dyDescent="0.35">
      <c r="A5" t="s">
        <v>25</v>
      </c>
      <c r="B5">
        <v>1</v>
      </c>
      <c r="C5">
        <v>40.1</v>
      </c>
      <c r="E5" s="15">
        <v>198000</v>
      </c>
      <c r="L5" s="10">
        <f t="shared" ref="L5:L12" si="0">AVERAGE(C5,F5,I5)</f>
        <v>40.1</v>
      </c>
      <c r="M5" s="2"/>
      <c r="N5" s="9">
        <f t="shared" ref="N5:N12" si="1">AVERAGE(E5,H5,K5)</f>
        <v>198000</v>
      </c>
      <c r="O5" s="7"/>
      <c r="P5" s="7" t="e">
        <f t="shared" ref="P5:P12" si="2">STDEV(D5,G5,J5)</f>
        <v>#DIV/0!</v>
      </c>
      <c r="Q5" s="7" t="e">
        <f t="shared" ref="Q5:Q12" si="3">STDEV(E5,H5,K5)</f>
        <v>#DIV/0!</v>
      </c>
    </row>
    <row r="6" spans="1:24" x14ac:dyDescent="0.35">
      <c r="A6" t="s">
        <v>25</v>
      </c>
      <c r="B6">
        <v>5</v>
      </c>
      <c r="C6">
        <v>43.8</v>
      </c>
      <c r="E6" s="15">
        <v>75000</v>
      </c>
      <c r="L6" s="10">
        <f t="shared" si="0"/>
        <v>43.8</v>
      </c>
      <c r="M6" s="2"/>
      <c r="N6" s="9">
        <f t="shared" si="1"/>
        <v>75000</v>
      </c>
      <c r="O6" s="7"/>
      <c r="P6" s="7" t="e">
        <f t="shared" si="2"/>
        <v>#DIV/0!</v>
      </c>
      <c r="Q6" s="7" t="e">
        <f t="shared" si="3"/>
        <v>#DIV/0!</v>
      </c>
    </row>
    <row r="7" spans="1:24" x14ac:dyDescent="0.35">
      <c r="A7" t="s">
        <v>25</v>
      </c>
      <c r="B7">
        <v>10</v>
      </c>
      <c r="C7">
        <v>47.4</v>
      </c>
      <c r="E7">
        <v>31000</v>
      </c>
      <c r="L7" s="10">
        <f t="shared" si="0"/>
        <v>47.4</v>
      </c>
      <c r="M7" s="2"/>
      <c r="N7" s="9">
        <f t="shared" si="1"/>
        <v>31000</v>
      </c>
      <c r="O7" s="7"/>
      <c r="P7" s="7" t="e">
        <f t="shared" si="2"/>
        <v>#DIV/0!</v>
      </c>
      <c r="Q7" s="7" t="e">
        <f t="shared" si="3"/>
        <v>#DIV/0!</v>
      </c>
    </row>
    <row r="8" spans="1:24" x14ac:dyDescent="0.35">
      <c r="A8" t="s">
        <v>25</v>
      </c>
      <c r="B8">
        <v>25</v>
      </c>
      <c r="C8">
        <v>52</v>
      </c>
      <c r="E8">
        <v>12000</v>
      </c>
      <c r="L8" s="10">
        <f t="shared" si="0"/>
        <v>52</v>
      </c>
      <c r="M8" s="2"/>
      <c r="N8" s="9">
        <f t="shared" si="1"/>
        <v>12000</v>
      </c>
      <c r="O8" s="7"/>
      <c r="P8" s="7" t="e">
        <f t="shared" si="2"/>
        <v>#DIV/0!</v>
      </c>
      <c r="Q8" s="7" t="e">
        <f t="shared" si="3"/>
        <v>#DIV/0!</v>
      </c>
    </row>
    <row r="9" spans="1:24" x14ac:dyDescent="0.35">
      <c r="L9" s="10" t="e">
        <f t="shared" si="0"/>
        <v>#DIV/0!</v>
      </c>
      <c r="M9" s="2"/>
      <c r="N9" s="9" t="e">
        <f t="shared" si="1"/>
        <v>#DIV/0!</v>
      </c>
      <c r="O9" s="7"/>
      <c r="P9" s="7" t="e">
        <f t="shared" si="2"/>
        <v>#DIV/0!</v>
      </c>
      <c r="Q9" s="7" t="e">
        <f t="shared" si="3"/>
        <v>#DIV/0!</v>
      </c>
    </row>
    <row r="10" spans="1:24" x14ac:dyDescent="0.35">
      <c r="L10" s="10" t="e">
        <f t="shared" si="0"/>
        <v>#DIV/0!</v>
      </c>
      <c r="M10" s="2"/>
      <c r="N10" s="9" t="e">
        <f t="shared" si="1"/>
        <v>#DIV/0!</v>
      </c>
      <c r="O10" s="7"/>
      <c r="P10" s="7" t="e">
        <f t="shared" si="2"/>
        <v>#DIV/0!</v>
      </c>
      <c r="Q10" s="7" t="e">
        <f t="shared" si="3"/>
        <v>#DIV/0!</v>
      </c>
    </row>
    <row r="11" spans="1:24" x14ac:dyDescent="0.35">
      <c r="L11" s="10" t="e">
        <f t="shared" si="0"/>
        <v>#DIV/0!</v>
      </c>
      <c r="M11" s="2"/>
      <c r="N11" s="9" t="e">
        <f t="shared" si="1"/>
        <v>#DIV/0!</v>
      </c>
      <c r="O11" s="7"/>
      <c r="P11" s="7" t="e">
        <f t="shared" si="2"/>
        <v>#DIV/0!</v>
      </c>
      <c r="Q11" s="7" t="e">
        <f t="shared" si="3"/>
        <v>#DIV/0!</v>
      </c>
    </row>
    <row r="12" spans="1:24" x14ac:dyDescent="0.35">
      <c r="L12" s="10" t="e">
        <f t="shared" si="0"/>
        <v>#DIV/0!</v>
      </c>
      <c r="M12" s="2"/>
      <c r="N12" s="9" t="e">
        <f t="shared" si="1"/>
        <v>#DIV/0!</v>
      </c>
      <c r="O12" s="7"/>
      <c r="P12" s="7" t="e">
        <f t="shared" si="2"/>
        <v>#DIV/0!</v>
      </c>
      <c r="Q12" s="7" t="e">
        <f t="shared" si="3"/>
        <v>#DIV/0!</v>
      </c>
    </row>
    <row r="13" spans="1:24" x14ac:dyDescent="0.35">
      <c r="L13" s="2"/>
      <c r="M13" s="2"/>
      <c r="N13" s="1"/>
      <c r="P13" s="2"/>
    </row>
    <row r="14" spans="1:24" x14ac:dyDescent="0.35">
      <c r="L14" s="2"/>
      <c r="M14" s="2"/>
      <c r="N14" s="1"/>
    </row>
    <row r="15" spans="1:24" x14ac:dyDescent="0.35">
      <c r="L15" s="2"/>
      <c r="M15" s="2"/>
      <c r="N15" s="1"/>
    </row>
    <row r="16" spans="1:24" x14ac:dyDescent="0.35">
      <c r="A16" t="s">
        <v>12</v>
      </c>
      <c r="B16" t="str">
        <f>B2</f>
        <v>D8- 1.6.2023</v>
      </c>
      <c r="C16" s="16" t="s">
        <v>11</v>
      </c>
      <c r="D16" s="16"/>
      <c r="E16" s="16"/>
      <c r="F16" s="16" t="s">
        <v>10</v>
      </c>
      <c r="G16" s="16"/>
      <c r="H16" s="16"/>
      <c r="I16" s="16" t="s">
        <v>9</v>
      </c>
      <c r="J16" s="16"/>
      <c r="K16" s="16"/>
      <c r="L16" s="16" t="s">
        <v>8</v>
      </c>
      <c r="M16" s="16"/>
      <c r="N16" s="16"/>
      <c r="O16" s="16" t="s">
        <v>7</v>
      </c>
      <c r="P16" s="16"/>
      <c r="Q16" s="16"/>
    </row>
    <row r="17" spans="2:17" x14ac:dyDescent="0.35">
      <c r="B17" t="s">
        <v>6</v>
      </c>
      <c r="C17" t="s">
        <v>5</v>
      </c>
      <c r="D17" s="8" t="s">
        <v>4</v>
      </c>
      <c r="E17" t="s">
        <v>3</v>
      </c>
      <c r="F17" t="s">
        <v>2</v>
      </c>
      <c r="G17" t="s">
        <v>1</v>
      </c>
      <c r="H17" t="s">
        <v>0</v>
      </c>
      <c r="I17" t="s">
        <v>2</v>
      </c>
      <c r="J17" t="s">
        <v>1</v>
      </c>
      <c r="K17" t="s">
        <v>0</v>
      </c>
      <c r="L17" s="5" t="s">
        <v>2</v>
      </c>
      <c r="M17" s="2" t="s">
        <v>1</v>
      </c>
      <c r="N17" s="6" t="s">
        <v>0</v>
      </c>
      <c r="O17" s="7" t="s">
        <v>2</v>
      </c>
      <c r="P17" s="2" t="s">
        <v>1</v>
      </c>
      <c r="Q17" s="6" t="s">
        <v>0</v>
      </c>
    </row>
    <row r="18" spans="2:17" x14ac:dyDescent="0.35">
      <c r="B18">
        <f>B4</f>
        <v>1</v>
      </c>
      <c r="C18">
        <f>1/(C4+273.15)</f>
        <v>3.2087277394513077E-3</v>
      </c>
      <c r="D18">
        <f>D4</f>
        <v>0</v>
      </c>
      <c r="E18">
        <f>LN(E4/1000)</f>
        <v>5.6058020662959978</v>
      </c>
      <c r="F18">
        <f>1/(F4+273.15)</f>
        <v>3.6609921288669233E-3</v>
      </c>
      <c r="G18">
        <f>G4</f>
        <v>0</v>
      </c>
      <c r="H18" t="e">
        <f>LN(H4/1000)</f>
        <v>#NUM!</v>
      </c>
      <c r="I18">
        <f>1/(I4+273.15)</f>
        <v>3.6609921288669233E-3</v>
      </c>
      <c r="J18">
        <f>J4</f>
        <v>0</v>
      </c>
      <c r="K18" t="e">
        <f>LN(K4/1000)</f>
        <v>#NUM!</v>
      </c>
      <c r="L18" s="5">
        <f t="shared" ref="L18:L26" si="4">AVERAGE(C18,F18,I18)</f>
        <v>3.5102373323950518E-3</v>
      </c>
      <c r="M18" s="2">
        <f t="shared" ref="M18:M26" si="5">AVERAGE(D18,G18,J18)</f>
        <v>0</v>
      </c>
      <c r="N18" s="4">
        <f>AVERAGE(E18)</f>
        <v>5.6058020662959978</v>
      </c>
      <c r="O18" s="5">
        <f t="shared" ref="O18:O26" si="6">STDEV(C18,F18,I18)</f>
        <v>2.6111496697398743E-4</v>
      </c>
      <c r="P18" s="2">
        <f t="shared" ref="P18:P26" si="7">STDEV(D18,G18,J18)</f>
        <v>0</v>
      </c>
      <c r="Q18" s="4" t="e">
        <f t="shared" ref="Q18:Q26" si="8">STDEV(E18,H18,K18)</f>
        <v>#NUM!</v>
      </c>
    </row>
    <row r="19" spans="2:17" x14ac:dyDescent="0.35">
      <c r="B19">
        <f>B5</f>
        <v>1</v>
      </c>
      <c r="C19">
        <f>1/(C5+273.15)</f>
        <v>3.1923383878691143E-3</v>
      </c>
      <c r="D19">
        <f>D5</f>
        <v>0</v>
      </c>
      <c r="E19">
        <f>LN(E5/1000)</f>
        <v>5.2882670306945352</v>
      </c>
      <c r="F19">
        <f>1/(F5+273.15)</f>
        <v>3.6609921288669233E-3</v>
      </c>
      <c r="G19">
        <f>G5</f>
        <v>0</v>
      </c>
      <c r="H19" t="e">
        <f>LN(H5/1000)</f>
        <v>#NUM!</v>
      </c>
      <c r="I19">
        <f>1/(I5+273.15)</f>
        <v>3.6609921288669233E-3</v>
      </c>
      <c r="J19">
        <f>J5</f>
        <v>0</v>
      </c>
      <c r="K19" t="e">
        <f>LN(K5/1000)</f>
        <v>#NUM!</v>
      </c>
      <c r="L19" s="5">
        <f t="shared" si="4"/>
        <v>3.5047742152009864E-3</v>
      </c>
      <c r="M19" s="2">
        <f t="shared" si="5"/>
        <v>0</v>
      </c>
      <c r="N19" s="4">
        <f t="shared" ref="N19:N24" si="9">AVERAGE(E19)</f>
        <v>5.2882670306945352</v>
      </c>
      <c r="O19" s="5">
        <f t="shared" si="6"/>
        <v>2.7057736352181018E-4</v>
      </c>
      <c r="P19" s="2">
        <f t="shared" si="7"/>
        <v>0</v>
      </c>
      <c r="Q19" s="4" t="e">
        <f t="shared" si="8"/>
        <v>#NUM!</v>
      </c>
    </row>
    <row r="20" spans="2:17" x14ac:dyDescent="0.35">
      <c r="B20">
        <f>B6</f>
        <v>5</v>
      </c>
      <c r="C20">
        <f>1/(C6+273.15)</f>
        <v>3.155071777882947E-3</v>
      </c>
      <c r="D20">
        <f>D6</f>
        <v>0</v>
      </c>
      <c r="E20">
        <f>LN(E6/1000)</f>
        <v>4.3174881135363101</v>
      </c>
      <c r="F20">
        <f>1/(F6+273.15)</f>
        <v>3.6609921288669233E-3</v>
      </c>
      <c r="G20">
        <f>G6</f>
        <v>0</v>
      </c>
      <c r="H20" t="e">
        <f>LN(H6/1000)</f>
        <v>#NUM!</v>
      </c>
      <c r="I20">
        <f>1/(I6+273.15)</f>
        <v>3.6609921288669233E-3</v>
      </c>
      <c r="J20">
        <f>J6</f>
        <v>0</v>
      </c>
      <c r="K20" t="e">
        <f>LN(K6/1000)</f>
        <v>#NUM!</v>
      </c>
      <c r="L20" s="5">
        <f t="shared" si="4"/>
        <v>3.4923520118722642E-3</v>
      </c>
      <c r="M20" s="2">
        <f t="shared" si="5"/>
        <v>0</v>
      </c>
      <c r="N20" s="4">
        <f t="shared" si="9"/>
        <v>4.3174881135363101</v>
      </c>
      <c r="O20" s="5">
        <f t="shared" si="6"/>
        <v>2.9209325082910862E-4</v>
      </c>
      <c r="P20" s="2">
        <f t="shared" si="7"/>
        <v>0</v>
      </c>
      <c r="Q20" s="4" t="e">
        <f t="shared" si="8"/>
        <v>#NUM!</v>
      </c>
    </row>
    <row r="21" spans="2:17" x14ac:dyDescent="0.35">
      <c r="B21">
        <f>B7</f>
        <v>10</v>
      </c>
      <c r="C21">
        <f>1/(C7+273.15)</f>
        <v>3.1196381219778511E-3</v>
      </c>
      <c r="D21">
        <f>D7</f>
        <v>0</v>
      </c>
      <c r="E21">
        <f>LN(E7/1000)</f>
        <v>3.4339872044851463</v>
      </c>
      <c r="F21">
        <f>1/(F7+273.15)</f>
        <v>3.6609921288669233E-3</v>
      </c>
      <c r="G21">
        <f>G7</f>
        <v>0</v>
      </c>
      <c r="H21" t="e">
        <f>LN(H7/1000)</f>
        <v>#NUM!</v>
      </c>
      <c r="I21">
        <f>1/(I7+273.15)</f>
        <v>3.6609921288669233E-3</v>
      </c>
      <c r="J21">
        <f>J7</f>
        <v>0</v>
      </c>
      <c r="K21" t="e">
        <f>LN(K7/1000)</f>
        <v>#NUM!</v>
      </c>
      <c r="L21" s="5">
        <f t="shared" si="4"/>
        <v>3.4805407932372323E-3</v>
      </c>
      <c r="M21" s="2">
        <f t="shared" si="5"/>
        <v>0</v>
      </c>
      <c r="N21" s="4">
        <f t="shared" si="9"/>
        <v>3.4339872044851463</v>
      </c>
      <c r="O21" s="5">
        <f t="shared" si="6"/>
        <v>3.1255088160428836E-4</v>
      </c>
      <c r="P21" s="2">
        <f t="shared" si="7"/>
        <v>0</v>
      </c>
      <c r="Q21" s="4" t="e">
        <f t="shared" si="8"/>
        <v>#NUM!</v>
      </c>
    </row>
    <row r="22" spans="2:17" x14ac:dyDescent="0.35">
      <c r="B22">
        <f>B8</f>
        <v>25</v>
      </c>
      <c r="C22">
        <f>1/(C8+273.15)</f>
        <v>3.0755036137167465E-3</v>
      </c>
      <c r="D22">
        <f>D8</f>
        <v>0</v>
      </c>
      <c r="E22">
        <f>LN(E8/1000)</f>
        <v>2.4849066497880004</v>
      </c>
      <c r="F22">
        <f>1/(F8+273.15)</f>
        <v>3.6609921288669233E-3</v>
      </c>
      <c r="G22">
        <f>G8</f>
        <v>0</v>
      </c>
      <c r="H22" t="e">
        <f>LN(H8/1000)</f>
        <v>#NUM!</v>
      </c>
      <c r="I22">
        <f>1/(I8+273.15)</f>
        <v>3.6609921288669233E-3</v>
      </c>
      <c r="J22">
        <f>J8</f>
        <v>0</v>
      </c>
      <c r="K22" t="e">
        <f>LN(K8/1000)</f>
        <v>#NUM!</v>
      </c>
      <c r="L22" s="5">
        <f t="shared" si="4"/>
        <v>3.465829290483531E-3</v>
      </c>
      <c r="M22" s="2">
        <f t="shared" si="5"/>
        <v>0</v>
      </c>
      <c r="N22" s="4">
        <f t="shared" si="9"/>
        <v>2.4849066497880004</v>
      </c>
      <c r="O22" s="5">
        <f t="shared" si="6"/>
        <v>3.3803195182938883E-4</v>
      </c>
      <c r="P22" s="2">
        <f t="shared" si="7"/>
        <v>0</v>
      </c>
      <c r="Q22" s="4" t="e">
        <f t="shared" si="8"/>
        <v>#NUM!</v>
      </c>
    </row>
    <row r="23" spans="2:17" x14ac:dyDescent="0.35">
      <c r="B23">
        <f t="shared" ref="B23:B26" si="10">B9</f>
        <v>0</v>
      </c>
      <c r="C23">
        <f>1/(C9+273.15)</f>
        <v>3.6609921288669233E-3</v>
      </c>
      <c r="D23">
        <f>D9</f>
        <v>0</v>
      </c>
      <c r="E23" t="e">
        <f>LN(E9/1000)</f>
        <v>#NUM!</v>
      </c>
      <c r="F23">
        <f>1/(F9+273.15)</f>
        <v>3.6609921288669233E-3</v>
      </c>
      <c r="G23">
        <f>G9</f>
        <v>0</v>
      </c>
      <c r="H23" t="e">
        <f>LN(H9/1000)</f>
        <v>#NUM!</v>
      </c>
      <c r="I23">
        <f>1/(I9+273.15)</f>
        <v>3.6609921288669233E-3</v>
      </c>
      <c r="J23">
        <f>J9</f>
        <v>0</v>
      </c>
      <c r="K23" t="e">
        <f>LN(K9/1000)</f>
        <v>#NUM!</v>
      </c>
      <c r="L23" s="5">
        <f t="shared" si="4"/>
        <v>3.6609921288669237E-3</v>
      </c>
      <c r="M23" s="2">
        <f t="shared" si="5"/>
        <v>0</v>
      </c>
      <c r="N23" s="4" t="e">
        <f t="shared" si="9"/>
        <v>#NUM!</v>
      </c>
      <c r="O23" s="5">
        <f t="shared" si="6"/>
        <v>5.3114842012129618E-19</v>
      </c>
      <c r="P23" s="2">
        <f t="shared" si="7"/>
        <v>0</v>
      </c>
      <c r="Q23" s="4" t="e">
        <f t="shared" si="8"/>
        <v>#NUM!</v>
      </c>
    </row>
    <row r="24" spans="2:17" x14ac:dyDescent="0.35">
      <c r="B24">
        <f t="shared" si="10"/>
        <v>0</v>
      </c>
      <c r="C24">
        <f>1/(C10+273.15)</f>
        <v>3.6609921288669233E-3</v>
      </c>
      <c r="D24">
        <f>D10</f>
        <v>0</v>
      </c>
      <c r="E24" t="e">
        <f>LN(E10/1000)</f>
        <v>#NUM!</v>
      </c>
      <c r="F24">
        <f>1/(F10+273.15)</f>
        <v>3.6609921288669233E-3</v>
      </c>
      <c r="G24">
        <f>G10</f>
        <v>0</v>
      </c>
      <c r="H24" t="e">
        <f>LN(H10/1000)</f>
        <v>#NUM!</v>
      </c>
      <c r="I24">
        <f>1/(I10+273.15)</f>
        <v>3.6609921288669233E-3</v>
      </c>
      <c r="J24">
        <f>J10</f>
        <v>0</v>
      </c>
      <c r="K24" t="e">
        <f>LN(K10/1000)</f>
        <v>#NUM!</v>
      </c>
      <c r="L24" s="5">
        <f t="shared" si="4"/>
        <v>3.6609921288669237E-3</v>
      </c>
      <c r="M24" s="2">
        <f t="shared" si="5"/>
        <v>0</v>
      </c>
      <c r="N24" s="4" t="e">
        <f t="shared" si="9"/>
        <v>#NUM!</v>
      </c>
      <c r="O24" s="5">
        <f t="shared" si="6"/>
        <v>5.3114842012129618E-19</v>
      </c>
      <c r="P24" s="2">
        <f t="shared" si="7"/>
        <v>0</v>
      </c>
      <c r="Q24" s="4" t="e">
        <f t="shared" si="8"/>
        <v>#NUM!</v>
      </c>
    </row>
    <row r="25" spans="2:17" x14ac:dyDescent="0.35">
      <c r="B25">
        <f t="shared" si="10"/>
        <v>0</v>
      </c>
      <c r="C25">
        <f>1/(C11+273.15)</f>
        <v>3.6609921288669233E-3</v>
      </c>
      <c r="D25">
        <f>D11</f>
        <v>0</v>
      </c>
      <c r="E25" t="e">
        <f>LN(E11/1000)</f>
        <v>#NUM!</v>
      </c>
      <c r="F25">
        <f>1/(F11+273.15)</f>
        <v>3.6609921288669233E-3</v>
      </c>
      <c r="G25">
        <f>G11</f>
        <v>0</v>
      </c>
      <c r="H25" t="e">
        <f>LN(H11/1000)</f>
        <v>#NUM!</v>
      </c>
      <c r="I25">
        <f>1/(I11+273.15)</f>
        <v>3.6609921288669233E-3</v>
      </c>
      <c r="J25">
        <f>J11</f>
        <v>0</v>
      </c>
      <c r="K25" t="e">
        <f>LN(K11/1000)</f>
        <v>#NUM!</v>
      </c>
      <c r="L25" s="5">
        <f t="shared" si="4"/>
        <v>3.6609921288669237E-3</v>
      </c>
      <c r="M25" s="2">
        <f t="shared" si="5"/>
        <v>0</v>
      </c>
      <c r="N25" s="4" t="e">
        <f t="shared" ref="N18:N26" si="11">AVERAGE(E25,H25,K25)</f>
        <v>#NUM!</v>
      </c>
      <c r="O25" s="5">
        <f t="shared" si="6"/>
        <v>5.3114842012129618E-19</v>
      </c>
      <c r="P25" s="2">
        <f t="shared" si="7"/>
        <v>0</v>
      </c>
      <c r="Q25" s="4" t="e">
        <f t="shared" si="8"/>
        <v>#NUM!</v>
      </c>
    </row>
    <row r="26" spans="2:17" x14ac:dyDescent="0.35">
      <c r="B26">
        <f t="shared" si="10"/>
        <v>0</v>
      </c>
      <c r="C26">
        <f>1/(C12+273.15)</f>
        <v>3.6609921288669233E-3</v>
      </c>
      <c r="D26">
        <f>D12</f>
        <v>0</v>
      </c>
      <c r="E26" t="e">
        <f>LN(E12/1000)</f>
        <v>#NUM!</v>
      </c>
      <c r="F26">
        <f>1/(F12+273.15)</f>
        <v>3.6609921288669233E-3</v>
      </c>
      <c r="G26">
        <f>G12</f>
        <v>0</v>
      </c>
      <c r="H26" t="e">
        <f>LN(H12/1000)</f>
        <v>#NUM!</v>
      </c>
      <c r="I26">
        <f>1/(I12+273.15)</f>
        <v>3.6609921288669233E-3</v>
      </c>
      <c r="J26">
        <f>J12</f>
        <v>0</v>
      </c>
      <c r="K26" t="e">
        <f>LN(K12/1000)</f>
        <v>#NUM!</v>
      </c>
      <c r="L26" s="5">
        <f t="shared" si="4"/>
        <v>3.6609921288669237E-3</v>
      </c>
      <c r="M26" s="2">
        <f t="shared" si="5"/>
        <v>0</v>
      </c>
      <c r="N26" s="4" t="e">
        <f t="shared" si="11"/>
        <v>#NUM!</v>
      </c>
      <c r="O26" s="5">
        <f t="shared" si="6"/>
        <v>5.3114842012129618E-19</v>
      </c>
      <c r="P26" s="2">
        <f t="shared" si="7"/>
        <v>0</v>
      </c>
      <c r="Q26" s="4" t="e">
        <f t="shared" si="8"/>
        <v>#NUM!</v>
      </c>
    </row>
    <row r="27" spans="2:17" x14ac:dyDescent="0.35">
      <c r="L27" s="5"/>
      <c r="M27" s="2"/>
      <c r="N27" s="4"/>
      <c r="O27" s="5"/>
      <c r="P27" s="2"/>
      <c r="Q27" s="4"/>
    </row>
    <row r="28" spans="2:17" x14ac:dyDescent="0.35">
      <c r="L28" s="3"/>
      <c r="M28" s="2"/>
      <c r="N28" s="1"/>
    </row>
    <row r="29" spans="2:17" x14ac:dyDescent="0.35">
      <c r="L29" s="2"/>
      <c r="M29" s="2"/>
      <c r="N29" s="1"/>
    </row>
    <row r="30" spans="2:17" x14ac:dyDescent="0.35">
      <c r="L30" s="2"/>
      <c r="M30" s="2"/>
      <c r="N30" s="1"/>
    </row>
    <row r="31" spans="2:17" x14ac:dyDescent="0.35">
      <c r="L31" s="2"/>
      <c r="M31" s="2"/>
      <c r="N31" s="1"/>
    </row>
    <row r="32" spans="2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</sheetData>
  <mergeCells count="10">
    <mergeCell ref="C2:E2"/>
    <mergeCell ref="F2:H2"/>
    <mergeCell ref="I2:K2"/>
    <mergeCell ref="L2:N2"/>
    <mergeCell ref="O2:Q2"/>
    <mergeCell ref="C16:E16"/>
    <mergeCell ref="F16:H16"/>
    <mergeCell ref="I16:K16"/>
    <mergeCell ref="L16:N16"/>
    <mergeCell ref="O16:Q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2023-10-09T16:34:39Z</dcterms:modified>
</cp:coreProperties>
</file>