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9EA81D21-A25C-4DB2-AF50-0CC3857653C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5" i="2" l="1"/>
  <c r="O21" i="2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<sst xmlns="http://schemas.openxmlformats.org/spreadsheetml/2006/main" count="60" uniqueCount="27">
  <si>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</si>
  <si>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</si>
  <si>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</si>
  <si>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</si>
  <si>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</si>
  <si>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</si>
  <si>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</si>
  <si>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</si>
  <si>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</si>
  <si>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</si>
  <si>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</si>
  <si>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</si>
  <si>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</si>
  <si>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</si>
  <si>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</si>
  <si>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</si>
  <si>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</si>
  <si>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</si>
  <si>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</si>
  <si>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</si>
  <si>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</si>
  <si>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</si>
  <si>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</si>
  <si>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</si>
  <si>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</si>
  <si>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mfused SLEEPEN</t>
  </si>
  <si>
    <t>CPA-40Z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</si>
</sst>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1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25.399999999999995</c:v>
                </c:pt>
                <c:pt idx="1">
                  <c:v>30.399999999999995</c:v>
                </c:pt>
                <c:pt idx="2">
                  <c:v>0</c:v>
                </c:pt>
                <c:pt idx="3">
                  <c:v>50.166666666666664</c:v>
                </c:pt>
                <c:pt idx="4">
                  <c:v>60.1</c:v>
                </c:pt>
                <c:pt idx="5">
                  <c:v>0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General">
                  <c:v>310466.66666666669</c:v>
                </c:pt>
                <c:pt idx="1">
                  <c:v>86763.333333333328</c:v>
                </c:pt>
                <c:pt idx="2">
                  <c:v>6483.7666666666664</c:v>
                </c:pt>
                <c:pt idx="3">
                  <c:v>1721.3333333333333</c:v>
                </c:pt>
                <c:pt idx="4">
                  <c:v>416.8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3.3495226930162457E-3</c:v>
                </c:pt>
                <c:pt idx="1">
                  <c:v>3.2943501894251363E-3</c:v>
                </c:pt>
                <c:pt idx="2">
                  <c:v>0</c:v>
                </c:pt>
                <c:pt idx="3">
                  <c:v>3.0929433955286332E-3</c:v>
                </c:pt>
                <c:pt idx="4">
                  <c:v>3.0007503676819703E-3</c:v>
                </c:pt>
                <c:pt idx="5">
                  <c:v>3.6609921288669237E-3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5.7380609864483461</c:v>
                </c:pt>
                <c:pt idx="1">
                  <c:v>4.4631771142551155</c:v>
                </c:pt>
                <c:pt idx="2">
                  <c:v>0.44465806835290939</c:v>
                </c:pt>
                <c:pt idx="3">
                  <c:v>0.54283775229761611</c:v>
                </c:pt>
                <c:pt idx="4">
                  <c:v>-0.87523210780027794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L8" sqref="L8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B1" t="s">
        <v>25</v>
      </c>
      <c r="L1" s="2"/>
      <c r="M1" s="2"/>
      <c r="N1" s="1"/>
      <c r="S1" s="14" t="s">
        <v>23</v>
      </c>
    </row>
    <row r="2" spans="1:24" x14ac:dyDescent="0.35">
      <c r="A2" t="s">
        <v>22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0.05</v>
      </c>
      <c r="C4">
        <v>25.4</v>
      </c>
      <c r="D4">
        <v>58.9</v>
      </c>
      <c r="E4" s="15">
        <v>308200</v>
      </c>
      <c r="F4">
        <v>25.4</v>
      </c>
      <c r="G4">
        <v>59.4</v>
      </c>
      <c r="H4" s="15">
        <v>310800</v>
      </c>
      <c r="I4">
        <v>25.4</v>
      </c>
      <c r="J4">
        <v>59.7</v>
      </c>
      <c r="K4" s="15">
        <v>312400</v>
      </c>
      <c r="L4" s="10">
        <f>AVERAGE(C4,F4,I4)</f>
        <v>25.399999999999995</v>
      </c>
      <c r="M4" s="2">
        <f>AVERAGE(D4,G4,J4)</f>
        <v>59.333333333333336</v>
      </c>
      <c r="N4" s="16">
        <f>AVERAGE(E4,H4,K4)</f>
        <v>310466.66666666669</v>
      </c>
      <c r="O4" s="7">
        <f>STDEV(C4,F4,I4)</f>
        <v>4.3511678576336583E-15</v>
      </c>
      <c r="P4" s="7">
        <f>STDEV(D4,G4,J4)</f>
        <v>0.40414518843273994</v>
      </c>
      <c r="Q4" s="7">
        <f>STDEV(E4,H4,K4)</f>
        <v>2119.7484127446191</v>
      </c>
    </row>
    <row r="5" spans="1:24" x14ac:dyDescent="0.35">
      <c r="A5" t="s">
        <v>26</v>
      </c>
      <c r="B5">
        <v>0.1</v>
      </c>
      <c r="C5">
        <v>30.4</v>
      </c>
      <c r="D5">
        <v>33</v>
      </c>
      <c r="E5" s="15">
        <v>86330</v>
      </c>
      <c r="F5">
        <v>30.4</v>
      </c>
      <c r="G5">
        <v>33.200000000000003</v>
      </c>
      <c r="H5" s="15">
        <v>86850</v>
      </c>
      <c r="I5">
        <v>30.4</v>
      </c>
      <c r="J5">
        <v>33.299999999999997</v>
      </c>
      <c r="K5" s="15">
        <v>87110</v>
      </c>
      <c r="L5" s="10">
        <f t="shared" ref="L5:L13" si="0">AVERAGE(C5,F5,I5)</f>
        <v>30.399999999999995</v>
      </c>
      <c r="M5" s="2">
        <f t="shared" ref="M5:M13" si="1">AVERAGE(D5,G5,J5)</f>
        <v>33.166666666666664</v>
      </c>
      <c r="N5" s="9">
        <f t="shared" ref="N5:N13" si="2">AVERAGE(E5,H5,K5)</f>
        <v>86763.333333333328</v>
      </c>
      <c r="O5" s="7">
        <f t="shared" ref="O5:O13" si="3">STDEV(C5,F5,I5)</f>
        <v>4.3511678576336583E-15</v>
      </c>
      <c r="P5" s="7">
        <f t="shared" ref="P5:P13" si="4">STDEV(D5,G5,J5)</f>
        <v>0.15275252316519375</v>
      </c>
      <c r="Q5" s="7">
        <f t="shared" ref="Q5:Q13" si="5">STDEV(E5,H5,K5)</f>
        <v>397.15656022950611</v>
      </c>
    </row>
    <row r="6" spans="1:24" x14ac:dyDescent="0.35">
      <c r="A6" t="s">
        <v>26</v>
      </c>
      <c r="B6">
        <v>0.5</v>
      </c>
      <c r="C6">
        <v>40</v>
      </c>
      <c r="D6">
        <v>19.7</v>
      </c>
      <c r="E6">
        <v>10310</v>
      </c>
      <c r="F6" s="15">
        <v>40.299999999999997</v>
      </c>
      <c r="G6">
        <v>18.600000000000001</v>
      </c>
      <c r="H6" s="15">
        <v>9732</v>
      </c>
      <c r="I6">
        <v>40.299999999999997</v>
      </c>
      <c r="J6" s="15">
        <v>18.5</v>
      </c>
      <c r="K6" s="15">
        <v>9679</v>
      </c>
      <c r="L6" s="10" t="e">
        <f>AVERAGE(D6,#REF!,I6)</f>
        <v>#REF!</v>
      </c>
      <c r="M6" s="2">
        <f>AVERAGE(E6,G6,J6)</f>
        <v>3449.0333333333333</v>
      </c>
      <c r="N6" s="9">
        <f>AVERAGE(F6,H6,K6)</f>
        <v>6483.7666666666664</v>
      </c>
      <c r="O6" s="7" t="e">
        <f>STDEV(D6,#REF!,I6)</f>
        <v>#REF!</v>
      </c>
      <c r="P6" s="7">
        <f>STDEV(E6,G6,J6)</f>
        <v>5941.7714280619493</v>
      </c>
      <c r="Q6" s="7">
        <f>STDEV(F6,H6,K6)</f>
        <v>5580.2687447230837</v>
      </c>
    </row>
    <row r="7" spans="1:24" x14ac:dyDescent="0.35">
      <c r="A7" t="s">
        <v>26</v>
      </c>
      <c r="B7">
        <v>5</v>
      </c>
      <c r="C7">
        <v>50</v>
      </c>
      <c r="D7">
        <v>33.9</v>
      </c>
      <c r="E7" s="15">
        <v>1774</v>
      </c>
      <c r="F7">
        <v>50.2</v>
      </c>
      <c r="G7">
        <v>32.700000000000003</v>
      </c>
      <c r="H7" s="15">
        <v>1711</v>
      </c>
      <c r="I7">
        <v>50.3</v>
      </c>
      <c r="J7">
        <v>32.1</v>
      </c>
      <c r="K7" s="15">
        <v>1679</v>
      </c>
      <c r="L7" s="10">
        <f t="shared" si="0"/>
        <v>50.166666666666664</v>
      </c>
      <c r="M7" s="2">
        <f t="shared" si="1"/>
        <v>32.9</v>
      </c>
      <c r="N7" s="9">
        <f t="shared" si="2"/>
        <v>1721.3333333333333</v>
      </c>
      <c r="O7" s="7">
        <f t="shared" si="3"/>
        <v>0.15275252316519375</v>
      </c>
      <c r="P7" s="7">
        <f t="shared" si="4"/>
        <v>0.91651513899116632</v>
      </c>
      <c r="Q7" s="7">
        <f t="shared" si="5"/>
        <v>48.335632129241191</v>
      </c>
    </row>
    <row r="8" spans="1:24" x14ac:dyDescent="0.35">
      <c r="A8" t="s">
        <v>26</v>
      </c>
      <c r="B8">
        <v>10</v>
      </c>
      <c r="C8">
        <v>60</v>
      </c>
      <c r="D8">
        <v>16.2</v>
      </c>
      <c r="E8" s="15">
        <v>423.8</v>
      </c>
      <c r="F8">
        <v>60.1</v>
      </c>
      <c r="G8">
        <v>15.9</v>
      </c>
      <c r="H8" s="15">
        <v>415.9</v>
      </c>
      <c r="I8">
        <v>60.2</v>
      </c>
      <c r="J8">
        <v>15.7</v>
      </c>
      <c r="K8" s="15">
        <v>410.7</v>
      </c>
      <c r="L8" s="10">
        <f t="shared" si="0"/>
        <v>60.1</v>
      </c>
      <c r="M8" s="2">
        <f t="shared" si="1"/>
        <v>15.933333333333332</v>
      </c>
      <c r="N8" s="9">
        <f t="shared" si="2"/>
        <v>416.8</v>
      </c>
      <c r="O8" s="7">
        <f t="shared" si="3"/>
        <v>0.10000000000000142</v>
      </c>
      <c r="P8" s="7">
        <f t="shared" si="4"/>
        <v>0.25166114784235827</v>
      </c>
      <c r="Q8" s="7">
        <f t="shared" si="5"/>
        <v>6.5962110336162052</v>
      </c>
    </row>
    <row r="9" spans="1:24" x14ac:dyDescent="0.35">
      <c r="A9" t="s">
        <v>26</v>
      </c>
      <c r="E9" s="15"/>
      <c r="H9" s="15"/>
      <c r="K9" s="15"/>
      <c r="L9" s="10" t="e">
        <f t="shared" si="0"/>
        <v>#DIV/0!</v>
      </c>
      <c r="M9" s="2" t="e">
        <f t="shared" si="1"/>
        <v>#DIV/0!</v>
      </c>
      <c r="N9" s="9" t="e">
        <f t="shared" si="2"/>
        <v>#DIV/0!</v>
      </c>
      <c r="O9" s="7" t="e">
        <f t="shared" si="3"/>
        <v>#DIV/0!</v>
      </c>
      <c r="P9" s="7" t="e">
        <f t="shared" si="4"/>
        <v>#DIV/0!</v>
      </c>
      <c r="Q9" s="7" t="e">
        <f t="shared" si="5"/>
        <v>#DIV/0!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>
        <f>B2</f>
        <v>0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0.05</v>
      </c>
      <c r="C19">
        <f t="shared" ref="C19:C28" si="6">1/(C4+273.15)</f>
        <v>3.3495226930162457E-3</v>
      </c>
      <c r="D19">
        <f t="shared" ref="D19:D28" si="7">D4</f>
        <v>58.9</v>
      </c>
      <c r="E19">
        <f t="shared" ref="E19:E28" si="8">LN(E4/1000)</f>
        <v>5.7307489228860149</v>
      </c>
      <c r="F19">
        <f t="shared" ref="F19:F28" si="9">1/(F4+273.15)</f>
        <v>3.3495226930162457E-3</v>
      </c>
      <c r="G19">
        <f t="shared" ref="G19:G28" si="10">G4</f>
        <v>59.4</v>
      </c>
      <c r="H19">
        <f t="shared" ref="H19:H28" si="11">LN(H4/1000)</f>
        <v>5.7391496184934923</v>
      </c>
      <c r="I19">
        <f t="shared" ref="I19:I28" si="12">1/(I4+273.15)</f>
        <v>3.3495226930162457E-3</v>
      </c>
      <c r="J19">
        <f t="shared" ref="J19:J28" si="13">J4</f>
        <v>59.7</v>
      </c>
      <c r="K19">
        <f t="shared" ref="K19:K28" si="14">LN(K4/1000)</f>
        <v>5.744284417965531</v>
      </c>
      <c r="L19" s="5">
        <f t="shared" ref="L19:L28" si="15">AVERAGE(C19,F19,I19)</f>
        <v>3.3495226930162457E-3</v>
      </c>
      <c r="M19" s="2">
        <f t="shared" ref="M19:M28" si="16">AVERAGE(D19,G19,J19)</f>
        <v>59.333333333333336</v>
      </c>
      <c r="N19" s="4">
        <f t="shared" ref="N19:N28" si="17">AVERAGE(E19,H19,K19)</f>
        <v>5.7380609864483461</v>
      </c>
      <c r="O19" s="5">
        <f t="shared" ref="O19:O28" si="18">STDEV(C19,F19,I19)</f>
        <v>0</v>
      </c>
      <c r="P19" s="2">
        <f t="shared" ref="P19:P28" si="19">STDEV(D19,G19,J19)</f>
        <v>0.40414518843273994</v>
      </c>
      <c r="Q19" s="4">
        <f t="shared" ref="Q19:Q28" si="20">STDEV(E19,H19,K19)</f>
        <v>6.8330993377230141E-3</v>
      </c>
    </row>
    <row r="20" spans="1:17" x14ac:dyDescent="0.35">
      <c r="B20">
        <f t="shared" ref="B20:B28" si="21">B5</f>
        <v>0.1</v>
      </c>
      <c r="C20">
        <f t="shared" si="6"/>
        <v>3.2943501894251363E-3</v>
      </c>
      <c r="D20">
        <f t="shared" si="7"/>
        <v>33</v>
      </c>
      <c r="E20">
        <f t="shared" si="8"/>
        <v>4.4581771622474315</v>
      </c>
      <c r="F20">
        <f t="shared" si="9"/>
        <v>3.2943501894251363E-3</v>
      </c>
      <c r="G20">
        <f t="shared" si="10"/>
        <v>33.200000000000003</v>
      </c>
      <c r="H20">
        <f t="shared" si="11"/>
        <v>4.4641824926871143</v>
      </c>
      <c r="I20">
        <f t="shared" si="12"/>
        <v>3.2943501894251363E-3</v>
      </c>
      <c r="J20">
        <f t="shared" si="13"/>
        <v>33.299999999999997</v>
      </c>
      <c r="K20">
        <f t="shared" si="14"/>
        <v>4.4671716878308008</v>
      </c>
      <c r="L20" s="5">
        <f t="shared" si="15"/>
        <v>3.2943501894251363E-3</v>
      </c>
      <c r="M20" s="2">
        <f t="shared" si="16"/>
        <v>33.166666666666664</v>
      </c>
      <c r="N20" s="4">
        <f t="shared" si="17"/>
        <v>4.4631771142551155</v>
      </c>
      <c r="O20" s="5">
        <f t="shared" si="18"/>
        <v>0</v>
      </c>
      <c r="P20" s="2">
        <f t="shared" si="19"/>
        <v>0.15275252316519375</v>
      </c>
      <c r="Q20" s="4">
        <f t="shared" si="20"/>
        <v>4.5807708915767738E-3</v>
      </c>
    </row>
    <row r="21" spans="1:17" x14ac:dyDescent="0.35">
      <c r="B21">
        <f t="shared" si="21"/>
        <v>0.5</v>
      </c>
      <c r="C21">
        <f>1/(D6+273.15)</f>
        <v>3.4147174321324915E-3</v>
      </c>
      <c r="D21">
        <f>E6</f>
        <v>10310</v>
      </c>
      <c r="E21">
        <f>LN(F6/1000)</f>
        <v>-3.2114038100294997</v>
      </c>
      <c r="F21" t="e">
        <f>1/(#REF!+273.15)</f>
        <v>#REF!</v>
      </c>
      <c r="G21">
        <f t="shared" si="10"/>
        <v>18.600000000000001</v>
      </c>
      <c r="H21">
        <f t="shared" si="11"/>
        <v>2.2754194249212762</v>
      </c>
      <c r="I21">
        <f t="shared" si="12"/>
        <v>3.1903014834901901E-3</v>
      </c>
      <c r="J21">
        <f t="shared" si="13"/>
        <v>18.5</v>
      </c>
      <c r="K21">
        <f t="shared" si="14"/>
        <v>2.2699585901669517</v>
      </c>
      <c r="L21" s="5" t="e">
        <f t="shared" si="15"/>
        <v>#REF!</v>
      </c>
      <c r="M21" s="2">
        <f t="shared" si="16"/>
        <v>3449.0333333333333</v>
      </c>
      <c r="N21" s="4">
        <f t="shared" si="17"/>
        <v>0.44465806835290939</v>
      </c>
      <c r="O21" s="5" t="e">
        <f t="shared" si="18"/>
        <v>#REF!</v>
      </c>
      <c r="P21" s="2">
        <f t="shared" si="19"/>
        <v>5941.7714280619493</v>
      </c>
      <c r="Q21" s="4">
        <f t="shared" si="20"/>
        <v>3.1662436417780433</v>
      </c>
    </row>
    <row r="22" spans="1:17" x14ac:dyDescent="0.35">
      <c r="B22">
        <f t="shared" si="21"/>
        <v>5</v>
      </c>
      <c r="C22">
        <f t="shared" si="6"/>
        <v>3.0945381401825778E-3</v>
      </c>
      <c r="D22">
        <f t="shared" si="7"/>
        <v>33.9</v>
      </c>
      <c r="E22">
        <f t="shared" si="8"/>
        <v>0.5732368838873878</v>
      </c>
      <c r="F22">
        <f t="shared" si="9"/>
        <v>3.0926240915416735E-3</v>
      </c>
      <c r="G22">
        <f t="shared" si="10"/>
        <v>32.700000000000003</v>
      </c>
      <c r="H22">
        <f t="shared" si="11"/>
        <v>0.53707799491005648</v>
      </c>
      <c r="I22">
        <f t="shared" si="12"/>
        <v>3.0916679548616478E-3</v>
      </c>
      <c r="J22">
        <f t="shared" si="13"/>
        <v>32.1</v>
      </c>
      <c r="K22">
        <f t="shared" si="14"/>
        <v>0.51819837809540381</v>
      </c>
      <c r="L22" s="5">
        <f t="shared" si="15"/>
        <v>3.0929433955286332E-3</v>
      </c>
      <c r="M22" s="2">
        <f t="shared" si="16"/>
        <v>32.9</v>
      </c>
      <c r="N22" s="4">
        <f t="shared" si="17"/>
        <v>0.54283775229761611</v>
      </c>
      <c r="O22" s="5">
        <f t="shared" si="18"/>
        <v>1.4614914372607759E-6</v>
      </c>
      <c r="P22" s="2">
        <f t="shared" si="19"/>
        <v>0.91651513899116632</v>
      </c>
      <c r="Q22" s="4">
        <f t="shared" si="20"/>
        <v>2.7967666756921715E-2</v>
      </c>
    </row>
    <row r="23" spans="1:17" x14ac:dyDescent="0.35">
      <c r="B23">
        <f t="shared" si="21"/>
        <v>10</v>
      </c>
      <c r="C23">
        <f t="shared" si="6"/>
        <v>3.0016509079993999E-3</v>
      </c>
      <c r="D23">
        <f t="shared" si="7"/>
        <v>16.2</v>
      </c>
      <c r="E23">
        <f t="shared" si="8"/>
        <v>-0.85849363314793836</v>
      </c>
      <c r="F23">
        <f t="shared" si="9"/>
        <v>3.0007501875468868E-3</v>
      </c>
      <c r="G23">
        <f t="shared" si="10"/>
        <v>15.9</v>
      </c>
      <c r="H23">
        <f t="shared" si="11"/>
        <v>-0.8773104322332711</v>
      </c>
      <c r="I23">
        <f t="shared" si="12"/>
        <v>2.9998500074996251E-3</v>
      </c>
      <c r="J23">
        <f t="shared" si="13"/>
        <v>15.7</v>
      </c>
      <c r="K23">
        <f t="shared" si="14"/>
        <v>-0.88989225801962413</v>
      </c>
      <c r="L23" s="5">
        <f t="shared" si="15"/>
        <v>3.0007503676819703E-3</v>
      </c>
      <c r="M23" s="2">
        <f t="shared" si="16"/>
        <v>15.933333333333332</v>
      </c>
      <c r="N23" s="4">
        <f t="shared" si="17"/>
        <v>-0.87523210780027794</v>
      </c>
      <c r="O23" s="5">
        <f t="shared" si="18"/>
        <v>9.0045026340087263E-7</v>
      </c>
      <c r="P23" s="2">
        <f t="shared" si="19"/>
        <v>0.25166114784235827</v>
      </c>
      <c r="Q23" s="4">
        <f t="shared" si="20"/>
        <v>1.5802151286922726E-2</v>
      </c>
    </row>
    <row r="24" spans="1:17" x14ac:dyDescent="0.35">
      <c r="B24">
        <f t="shared" si="21"/>
        <v>0</v>
      </c>
      <c r="C24">
        <f t="shared" si="6"/>
        <v>3.6609921288669233E-3</v>
      </c>
      <c r="D24">
        <f t="shared" si="7"/>
        <v>0</v>
      </c>
      <c r="E24" t="e">
        <f t="shared" si="8"/>
        <v>#NUM!</v>
      </c>
      <c r="F24">
        <f t="shared" si="9"/>
        <v>3.6609921288669233E-3</v>
      </c>
      <c r="G24">
        <f t="shared" si="10"/>
        <v>0</v>
      </c>
      <c r="H24" t="e">
        <f t="shared" si="11"/>
        <v>#NUM!</v>
      </c>
      <c r="I24">
        <f t="shared" si="12"/>
        <v>3.6609921288669233E-3</v>
      </c>
      <c r="J24">
        <f t="shared" si="13"/>
        <v>0</v>
      </c>
      <c r="K24" t="e">
        <f t="shared" si="14"/>
        <v>#NUM!</v>
      </c>
      <c r="L24" s="5">
        <f t="shared" si="15"/>
        <v>3.6609921288669237E-3</v>
      </c>
      <c r="M24" s="2">
        <f t="shared" si="16"/>
        <v>0</v>
      </c>
      <c r="N24" s="4" t="e">
        <f t="shared" si="17"/>
        <v>#NUM!</v>
      </c>
      <c r="O24" s="5">
        <f t="shared" si="18"/>
        <v>5.3114842012129618E-19</v>
      </c>
      <c r="P24" s="2">
        <f t="shared" si="19"/>
        <v>0</v>
      </c>
      <c r="Q24" s="4" t="e">
        <f t="shared" si="20"/>
        <v>#NUM!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2024-07-18T22:01:17Z</dcterms:modified>
</cp:coreProperties>
</file>