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F0195F03-EAEA-46D2-BB46-120EEF337B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J24" i="2"/>
  <c r="K24" i="2"/>
  <c r="C25" i="2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5" i="2" l="1"/>
  <c r="O21" i="2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<sst xmlns="http://schemas.openxmlformats.org/spreadsheetml/2006/main" count="60" uniqueCount="28">
  <si>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</si>
  <si>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</si>
  <si>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</si>
  <si>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</si>
  <si>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</si>
  <si>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</si>
  <si>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</si>
  <si>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</si>
  <si>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</si>
  <si>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</si>
  <si>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</si>
  <si>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</si>
  <si>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</si>
  <si>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</si>
  <si>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</si>
  <si>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</si>
  <si>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</si>
  <si>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</si>
  <si>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</si>
  <si>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</si>
  <si>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</si>
  <si>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</si>
  <si>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</si>
  <si>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</si>
  <si>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</si>
  <si>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</si>
  <si>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CPA-52Z</t>
  </si>
  <si>
    <t>ROSIN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</si>
</sst>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27.333333333333332</c:v>
                </c:pt>
                <c:pt idx="1">
                  <c:v>29.666666666666668</c:v>
                </c:pt>
                <c:pt idx="2">
                  <c:v>40.06666666666667</c:v>
                </c:pt>
                <c:pt idx="3">
                  <c:v>49.933333333333337</c:v>
                </c:pt>
                <c:pt idx="4">
                  <c:v>60.166666666666664</c:v>
                </c:pt>
                <c:pt idx="5">
                  <c:v>66.833333333333329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10976.666666666666</c:v>
                </c:pt>
                <c:pt idx="1">
                  <c:v>9190</c:v>
                </c:pt>
                <c:pt idx="2">
                  <c:v>2233</c:v>
                </c:pt>
                <c:pt idx="3">
                  <c:v>98.586666666666659</c:v>
                </c:pt>
                <c:pt idx="4">
                  <c:v>30.346666666666668</c:v>
                </c:pt>
                <c:pt idx="5">
                  <c:v>13.113333333333335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3.3279962640596372E-3</c:v>
                </c:pt>
                <c:pt idx="1">
                  <c:v>3.3023330239298123E-3</c:v>
                </c:pt>
                <c:pt idx="2">
                  <c:v>3.1926786311443633E-3</c:v>
                </c:pt>
                <c:pt idx="3">
                  <c:v>3.0951945375863612E-3</c:v>
                </c:pt>
                <c:pt idx="4">
                  <c:v>3.0001619336515561E-3</c:v>
                </c:pt>
                <c:pt idx="5">
                  <c:v>1.963095921059092E-3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2.3913875593948442</c:v>
                </c:pt>
                <c:pt idx="1">
                  <c:v>2.2177157162216843</c:v>
                </c:pt>
                <c:pt idx="2">
                  <c:v>0.80194401744816446</c:v>
                </c:pt>
                <c:pt idx="3">
                  <c:v>-2.3216995997098908</c:v>
                </c:pt>
                <c:pt idx="4">
                  <c:v>-3.4976133104375839</c:v>
                </c:pt>
                <c:pt idx="5">
                  <c:v>-4.3563926080893829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F14" sqref="F14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27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15</v>
      </c>
      <c r="C4">
        <v>26.3</v>
      </c>
      <c r="D4">
        <v>19.600000000000001</v>
      </c>
      <c r="E4" s="15">
        <v>12450</v>
      </c>
      <c r="F4">
        <v>27.4</v>
      </c>
      <c r="G4">
        <v>19.600000000000001</v>
      </c>
      <c r="H4" s="15">
        <v>10370</v>
      </c>
      <c r="I4">
        <v>28.3</v>
      </c>
      <c r="J4">
        <v>19.100000000000001</v>
      </c>
      <c r="K4" s="15">
        <v>10110</v>
      </c>
      <c r="L4" s="10">
        <f>AVERAGE(C4,F4,I4)</f>
        <v>27.333333333333332</v>
      </c>
      <c r="M4" s="2">
        <f>AVERAGE(D4,G4,J4)</f>
        <v>19.433333333333334</v>
      </c>
      <c r="N4" s="9">
        <f>AVERAGE(E4,H4,K4)</f>
        <v>10976.666666666666</v>
      </c>
      <c r="O4" s="7">
        <f>STDEV(C4,F4,I4)</f>
        <v>1.0016652800877812</v>
      </c>
      <c r="P4" s="7">
        <f>STDEV(D4,G4,J4)</f>
        <v>0.28867513459481292</v>
      </c>
      <c r="Q4" s="7">
        <f>STDEV(E4,H4,K4)</f>
        <v>1282.5495442022243</v>
      </c>
    </row>
    <row r="5" spans="1:24" x14ac:dyDescent="0.35">
      <c r="A5" t="s">
        <v>26</v>
      </c>
      <c r="B5">
        <v>15</v>
      </c>
      <c r="C5">
        <v>29.2</v>
      </c>
      <c r="D5" s="15">
        <v>18</v>
      </c>
      <c r="E5" s="15">
        <v>9525</v>
      </c>
      <c r="F5">
        <v>29.7</v>
      </c>
      <c r="G5">
        <v>17.3</v>
      </c>
      <c r="H5" s="15">
        <v>9155</v>
      </c>
      <c r="I5" s="15">
        <v>30.1</v>
      </c>
      <c r="J5" s="15">
        <v>16.8</v>
      </c>
      <c r="K5" s="15">
        <v>8890</v>
      </c>
      <c r="L5" s="10">
        <f t="shared" ref="L5:L13" si="0">AVERAGE(C5,F5,I5)</f>
        <v>29.666666666666668</v>
      </c>
      <c r="M5" s="2">
        <f t="shared" ref="M5:M13" si="1">AVERAGE(D5,G5,J5)</f>
        <v>17.366666666666664</v>
      </c>
      <c r="N5" s="9">
        <f t="shared" ref="N5:N13" si="2">AVERAGE(E5,H5,K5)</f>
        <v>9190</v>
      </c>
      <c r="O5" s="7">
        <f t="shared" ref="O5:O13" si="3">STDEV(C5,F5,I5)</f>
        <v>0.45092497528229047</v>
      </c>
      <c r="P5" s="7">
        <f t="shared" ref="P5:P13" si="4">STDEV(D5,G5,J5)</f>
        <v>0.60277137733417041</v>
      </c>
      <c r="Q5" s="7">
        <f t="shared" ref="Q5:Q13" si="5">STDEV(E5,H5,K5)</f>
        <v>318.94356867634121</v>
      </c>
    </row>
    <row r="6" spans="1:24" x14ac:dyDescent="0.35">
      <c r="A6" t="s">
        <v>26</v>
      </c>
      <c r="B6">
        <v>75</v>
      </c>
      <c r="C6">
        <v>39.9</v>
      </c>
      <c r="D6">
        <v>22.6</v>
      </c>
      <c r="E6" s="15">
        <v>2392</v>
      </c>
      <c r="F6">
        <v>40.1</v>
      </c>
      <c r="G6" s="15">
        <v>20.8</v>
      </c>
      <c r="H6">
        <v>2201</v>
      </c>
      <c r="I6" s="15">
        <v>40.200000000000003</v>
      </c>
      <c r="J6" s="15">
        <v>19.899999999999999</v>
      </c>
      <c r="K6" s="15">
        <v>2106</v>
      </c>
      <c r="L6" s="10">
        <f t="shared" si="0"/>
        <v>40.06666666666667</v>
      </c>
      <c r="M6" s="2">
        <f t="shared" si="1"/>
        <v>21.1</v>
      </c>
      <c r="N6" s="9">
        <f t="shared" si="2"/>
        <v>2233</v>
      </c>
      <c r="O6" s="7">
        <f t="shared" si="3"/>
        <v>0.15275252316519683</v>
      </c>
      <c r="P6" s="7">
        <f t="shared" si="4"/>
        <v>1.3747727084867534</v>
      </c>
      <c r="Q6" s="7">
        <f t="shared" si="5"/>
        <v>145.66056432679369</v>
      </c>
    </row>
    <row r="7" spans="1:24" x14ac:dyDescent="0.35">
      <c r="A7" t="s">
        <v>25</v>
      </c>
      <c r="B7">
        <v>75</v>
      </c>
      <c r="C7">
        <v>49</v>
      </c>
      <c r="D7">
        <v>31.6</v>
      </c>
      <c r="E7" s="15">
        <v>110.2</v>
      </c>
      <c r="F7">
        <v>49.9</v>
      </c>
      <c r="G7">
        <v>28.4</v>
      </c>
      <c r="H7" s="15">
        <v>99.06</v>
      </c>
      <c r="I7">
        <v>50.9</v>
      </c>
      <c r="J7" s="15">
        <v>24.8</v>
      </c>
      <c r="K7" s="15">
        <v>86.5</v>
      </c>
      <c r="L7" s="10">
        <f t="shared" si="0"/>
        <v>49.933333333333337</v>
      </c>
      <c r="M7" s="2">
        <f t="shared" si="1"/>
        <v>28.266666666666666</v>
      </c>
      <c r="N7" s="9">
        <f t="shared" si="2"/>
        <v>98.586666666666659</v>
      </c>
      <c r="O7" s="7">
        <f t="shared" si="3"/>
        <v>0.95043849529221613</v>
      </c>
      <c r="P7" s="7">
        <f t="shared" si="4"/>
        <v>3.4019602192461531</v>
      </c>
      <c r="Q7" s="7">
        <f t="shared" si="5"/>
        <v>11.857087894307497</v>
      </c>
    </row>
    <row r="8" spans="1:24" x14ac:dyDescent="0.35">
      <c r="A8" t="s">
        <v>25</v>
      </c>
      <c r="B8">
        <v>75</v>
      </c>
      <c r="C8">
        <v>59.6</v>
      </c>
      <c r="D8">
        <v>9.4</v>
      </c>
      <c r="E8" s="15">
        <v>32.79</v>
      </c>
      <c r="F8">
        <v>59.8</v>
      </c>
      <c r="G8">
        <v>8.8000000000000007</v>
      </c>
      <c r="H8" s="15">
        <v>30.69</v>
      </c>
      <c r="I8">
        <v>61.1</v>
      </c>
      <c r="J8" s="15">
        <v>7.9</v>
      </c>
      <c r="K8" s="15">
        <v>27.56</v>
      </c>
      <c r="L8" s="10">
        <f t="shared" si="0"/>
        <v>60.166666666666664</v>
      </c>
      <c r="M8" s="2">
        <f t="shared" si="1"/>
        <v>8.7000000000000011</v>
      </c>
      <c r="N8" s="9">
        <f t="shared" si="2"/>
        <v>30.346666666666668</v>
      </c>
      <c r="O8" s="7">
        <f t="shared" si="3"/>
        <v>0.81445278152470868</v>
      </c>
      <c r="P8" s="7">
        <f t="shared" si="4"/>
        <v>0.75498344352707503</v>
      </c>
      <c r="Q8" s="7">
        <f t="shared" si="5"/>
        <v>2.6318497930796383</v>
      </c>
    </row>
    <row r="9" spans="1:24" x14ac:dyDescent="0.35">
      <c r="A9" t="s">
        <v>25</v>
      </c>
      <c r="B9">
        <v>250</v>
      </c>
      <c r="C9">
        <v>66.8</v>
      </c>
      <c r="D9">
        <v>10</v>
      </c>
      <c r="E9" s="15">
        <v>10.46</v>
      </c>
      <c r="F9">
        <v>66.099999999999994</v>
      </c>
      <c r="G9">
        <v>16.3</v>
      </c>
      <c r="H9" s="15">
        <v>17.059999999999999</v>
      </c>
      <c r="I9">
        <v>67.599999999999994</v>
      </c>
      <c r="J9" s="15">
        <v>11.3</v>
      </c>
      <c r="K9" s="15">
        <v>11.82</v>
      </c>
      <c r="L9" s="10">
        <f t="shared" si="0"/>
        <v>66.833333333333329</v>
      </c>
      <c r="M9" s="2">
        <f t="shared" si="1"/>
        <v>12.533333333333333</v>
      </c>
      <c r="N9" s="9">
        <f t="shared" si="2"/>
        <v>13.113333333333335</v>
      </c>
      <c r="O9" s="7">
        <f t="shared" si="3"/>
        <v>0.75055534994651341</v>
      </c>
      <c r="P9" s="7">
        <f t="shared" si="4"/>
        <v>3.3261589458913874</v>
      </c>
      <c r="Q9" s="7">
        <f t="shared" si="5"/>
        <v>3.4849007637712295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ROSIN 15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15</v>
      </c>
      <c r="C19">
        <f t="shared" ref="C19:C28" si="6">1/(C4+273.15)</f>
        <v>3.3394556687259976E-3</v>
      </c>
      <c r="D19">
        <f t="shared" ref="D19:D28" si="7">D4</f>
        <v>19.600000000000001</v>
      </c>
      <c r="E19">
        <f t="shared" ref="E19:E28" si="8">LN(E4/1000)</f>
        <v>2.5217206229107165</v>
      </c>
      <c r="F19">
        <f t="shared" ref="F19:F28" si="9">1/(F4+273.15)</f>
        <v>3.3272334054233908E-3</v>
      </c>
      <c r="G19">
        <f t="shared" ref="G19:G28" si="10">G4</f>
        <v>19.600000000000001</v>
      </c>
      <c r="H19">
        <f t="shared" ref="H19:H28" si="11">LN(H4/1000)</f>
        <v>2.3389170222414357</v>
      </c>
      <c r="I19">
        <f t="shared" ref="I19:I28" si="12">1/(I4+273.15)</f>
        <v>3.317299718029524E-3</v>
      </c>
      <c r="J19">
        <f t="shared" ref="J19:J28" si="13">J4</f>
        <v>19.100000000000001</v>
      </c>
      <c r="K19">
        <f t="shared" ref="K19:K28" si="14">LN(K4/1000)</f>
        <v>2.3135250330323798</v>
      </c>
      <c r="L19" s="5">
        <f t="shared" ref="L19:L28" si="15">AVERAGE(C19,F19,I19)</f>
        <v>3.3279962640596372E-3</v>
      </c>
      <c r="M19" s="2">
        <f t="shared" ref="M19:M28" si="16">AVERAGE(D19,G19,J19)</f>
        <v>19.433333333333334</v>
      </c>
      <c r="N19" s="4">
        <f t="shared" ref="N19:N28" si="17">AVERAGE(E19,H19,K19)</f>
        <v>2.3913875593948442</v>
      </c>
      <c r="O19" s="5">
        <f t="shared" ref="O19:O28" si="18">STDEV(C19,F19,I19)</f>
        <v>1.1097657536179187E-5</v>
      </c>
      <c r="P19" s="2">
        <f t="shared" ref="P19:P28" si="19">STDEV(D19,G19,J19)</f>
        <v>0.28867513459481292</v>
      </c>
      <c r="Q19" s="4">
        <f t="shared" ref="Q19:Q28" si="20">STDEV(E19,H19,K19)</f>
        <v>0.11358353253474972</v>
      </c>
    </row>
    <row r="20" spans="1:17" x14ac:dyDescent="0.35">
      <c r="B20">
        <f t="shared" ref="B20:B28" si="21">B5</f>
        <v>15</v>
      </c>
      <c r="C20">
        <f t="shared" si="6"/>
        <v>3.3074251695055404E-3</v>
      </c>
      <c r="D20">
        <f t="shared" si="7"/>
        <v>18</v>
      </c>
      <c r="E20">
        <f t="shared" si="8"/>
        <v>2.2539199210127645</v>
      </c>
      <c r="F20">
        <f t="shared" si="9"/>
        <v>3.3019646689780423E-3</v>
      </c>
      <c r="G20">
        <f t="shared" si="10"/>
        <v>17.3</v>
      </c>
      <c r="H20">
        <f t="shared" si="11"/>
        <v>2.2143001781264742</v>
      </c>
      <c r="I20">
        <f t="shared" si="12"/>
        <v>3.2976092333058533E-3</v>
      </c>
      <c r="J20">
        <f t="shared" si="13"/>
        <v>16.8</v>
      </c>
      <c r="K20">
        <f t="shared" si="14"/>
        <v>2.1849270495258133</v>
      </c>
      <c r="L20" s="5">
        <f t="shared" si="15"/>
        <v>3.3023330239298123E-3</v>
      </c>
      <c r="M20" s="2">
        <f t="shared" si="16"/>
        <v>17.366666666666664</v>
      </c>
      <c r="N20" s="4">
        <f t="shared" si="17"/>
        <v>2.2177157162216843</v>
      </c>
      <c r="O20" s="5">
        <f t="shared" si="18"/>
        <v>4.918324399320519E-6</v>
      </c>
      <c r="P20" s="2">
        <f t="shared" si="19"/>
        <v>0.60277137733417041</v>
      </c>
      <c r="Q20" s="4">
        <f t="shared" si="20"/>
        <v>3.4623019861987972E-2</v>
      </c>
    </row>
    <row r="21" spans="1:17" x14ac:dyDescent="0.35">
      <c r="B21">
        <f t="shared" si="21"/>
        <v>75</v>
      </c>
      <c r="C21">
        <f t="shared" si="6"/>
        <v>3.1943778949049678E-3</v>
      </c>
      <c r="D21">
        <f t="shared" si="7"/>
        <v>22.6</v>
      </c>
      <c r="E21">
        <f t="shared" si="8"/>
        <v>0.87212983608838524</v>
      </c>
      <c r="F21">
        <f t="shared" si="9"/>
        <v>3.1923383878691143E-3</v>
      </c>
      <c r="G21">
        <f t="shared" si="10"/>
        <v>20.8</v>
      </c>
      <c r="H21">
        <f t="shared" si="11"/>
        <v>0.78891180254432469</v>
      </c>
      <c r="I21">
        <f t="shared" si="12"/>
        <v>3.1913196106590079E-3</v>
      </c>
      <c r="J21">
        <f t="shared" si="13"/>
        <v>19.899999999999999</v>
      </c>
      <c r="K21">
        <f t="shared" si="14"/>
        <v>0.74479041371178367</v>
      </c>
      <c r="L21" s="5">
        <f t="shared" si="15"/>
        <v>3.1926786311443633E-3</v>
      </c>
      <c r="M21" s="2">
        <f t="shared" si="16"/>
        <v>21.1</v>
      </c>
      <c r="N21" s="4">
        <f t="shared" si="17"/>
        <v>0.80194401744816446</v>
      </c>
      <c r="O21" s="5">
        <f t="shared" si="18"/>
        <v>1.5572731767534477E-6</v>
      </c>
      <c r="P21" s="2">
        <f t="shared" si="19"/>
        <v>1.3747727084867534</v>
      </c>
      <c r="Q21" s="4">
        <f t="shared" si="20"/>
        <v>6.4662284925422586E-2</v>
      </c>
    </row>
    <row r="22" spans="1:17" x14ac:dyDescent="0.35">
      <c r="B22">
        <f t="shared" si="21"/>
        <v>75</v>
      </c>
      <c r="C22">
        <f t="shared" si="6"/>
        <v>3.1041440322830982E-3</v>
      </c>
      <c r="D22">
        <f t="shared" si="7"/>
        <v>31.6</v>
      </c>
      <c r="E22">
        <f t="shared" si="8"/>
        <v>-2.2054583822633229</v>
      </c>
      <c r="F22">
        <f t="shared" si="9"/>
        <v>3.0954960532425324E-3</v>
      </c>
      <c r="G22">
        <f t="shared" si="10"/>
        <v>28.4</v>
      </c>
      <c r="H22">
        <f t="shared" si="11"/>
        <v>-2.3120295518220453</v>
      </c>
      <c r="I22">
        <f t="shared" si="12"/>
        <v>3.0859435272334521E-3</v>
      </c>
      <c r="J22">
        <f t="shared" si="13"/>
        <v>24.8</v>
      </c>
      <c r="K22">
        <f t="shared" si="14"/>
        <v>-2.4476108650443034</v>
      </c>
      <c r="L22" s="5">
        <f t="shared" si="15"/>
        <v>3.0951945375863612E-3</v>
      </c>
      <c r="M22" s="2">
        <f t="shared" si="16"/>
        <v>28.266666666666666</v>
      </c>
      <c r="N22" s="4">
        <f t="shared" si="17"/>
        <v>-2.3216995997098908</v>
      </c>
      <c r="O22" s="5">
        <f t="shared" si="18"/>
        <v>9.1039980109694518E-6</v>
      </c>
      <c r="P22" s="2">
        <f t="shared" si="19"/>
        <v>3.4019602192461531</v>
      </c>
      <c r="Q22" s="4">
        <f t="shared" si="20"/>
        <v>0.12136551651463101</v>
      </c>
    </row>
    <row r="23" spans="1:17" x14ac:dyDescent="0.35">
      <c r="B23">
        <f t="shared" si="21"/>
        <v>75</v>
      </c>
      <c r="C23">
        <f t="shared" si="6"/>
        <v>3.0052592036063112E-3</v>
      </c>
      <c r="D23">
        <f t="shared" si="7"/>
        <v>9.4</v>
      </c>
      <c r="E23">
        <f t="shared" si="8"/>
        <v>-3.4176316881255802</v>
      </c>
      <c r="F23">
        <f t="shared" si="9"/>
        <v>3.0034539720678781E-3</v>
      </c>
      <c r="G23">
        <f t="shared" si="10"/>
        <v>8.8000000000000007</v>
      </c>
      <c r="H23">
        <f t="shared" si="11"/>
        <v>-3.4838184103504921</v>
      </c>
      <c r="I23">
        <f t="shared" si="12"/>
        <v>2.9917726252804786E-3</v>
      </c>
      <c r="J23">
        <f t="shared" si="13"/>
        <v>7.9</v>
      </c>
      <c r="K23">
        <f t="shared" si="14"/>
        <v>-3.5913898328366791</v>
      </c>
      <c r="L23" s="5">
        <f t="shared" si="15"/>
        <v>3.0001619336515561E-3</v>
      </c>
      <c r="M23" s="2">
        <f t="shared" si="16"/>
        <v>8.7000000000000011</v>
      </c>
      <c r="N23" s="4">
        <f t="shared" si="17"/>
        <v>-3.4976133104375839</v>
      </c>
      <c r="O23" s="5">
        <f t="shared" si="18"/>
        <v>7.321207990189183E-6</v>
      </c>
      <c r="P23" s="2">
        <f t="shared" si="19"/>
        <v>0.75498344352707503</v>
      </c>
      <c r="Q23" s="4">
        <f t="shared" si="20"/>
        <v>8.7696622880647085E-2</v>
      </c>
    </row>
    <row r="24" spans="1:17" x14ac:dyDescent="0.35">
      <c r="B24">
        <f t="shared" si="21"/>
        <v>250</v>
      </c>
      <c r="C24">
        <f t="shared" si="6"/>
        <v>2.9416090601559054E-3</v>
      </c>
      <c r="D24">
        <f t="shared" si="7"/>
        <v>10</v>
      </c>
      <c r="E24">
        <f t="shared" si="8"/>
        <v>-4.56019682034536</v>
      </c>
      <c r="F24">
        <f t="shared" si="9"/>
        <v>2.9476787030213707E-3</v>
      </c>
      <c r="G24">
        <f t="shared" si="10"/>
        <v>16.3</v>
      </c>
      <c r="H24">
        <f t="shared" si="11"/>
        <v>-4.0710187369186039</v>
      </c>
      <c r="I24">
        <v>0</v>
      </c>
      <c r="J24">
        <f t="shared" si="13"/>
        <v>11.3</v>
      </c>
      <c r="K24">
        <f t="shared" si="14"/>
        <v>-4.4379622670041847</v>
      </c>
      <c r="L24" s="5">
        <f t="shared" si="15"/>
        <v>1.963095921059092E-3</v>
      </c>
      <c r="M24" s="2">
        <f t="shared" si="16"/>
        <v>12.533333333333333</v>
      </c>
      <c r="N24" s="4">
        <f t="shared" si="17"/>
        <v>-4.3563926080893829</v>
      </c>
      <c r="O24" s="5">
        <f t="shared" si="18"/>
        <v>1.7000936464207674E-3</v>
      </c>
      <c r="P24" s="2">
        <f t="shared" si="19"/>
        <v>3.3261589458913874</v>
      </c>
      <c r="Q24" s="4">
        <f t="shared" si="20"/>
        <v>0.25458595064904194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2023-06-29T23:34:01Z</dcterms:modified>
</cp:coreProperties>
</file>