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B0B4956A-B612-4702-A344-F0E68C00ADB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J24" i="2"/>
  <c r="K24" i="2"/>
  <c r="C25" i="2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5" i="2" l="1"/>
  <c r="O21" i="2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<sst xmlns="http://schemas.openxmlformats.org/spreadsheetml/2006/main" count="60" uniqueCount="28">
  <si>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</si>
  <si>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</si>
  <si>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</si>
  <si>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</si>
  <si>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</si>
  <si>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</si>
  <si>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</si>
  <si>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</si>
  <si>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</si>
  <si>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</si>
  <si>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</si>
  <si>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</si>
  <si>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</si>
  <si>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</si>
  <si>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</si>
  <si>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</si>
  <si>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</si>
  <si>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</si>
  <si>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</si>
  <si>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</si>
  <si>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</si>
  <si>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</si>
  <si>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</si>
  <si>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</si>
  <si>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</si>
  <si>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</si>
  <si>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</si>
  <si>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Rosin-Abundant Bakers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</si>
</sst>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25.466666666666669</c:v>
                </c:pt>
                <c:pt idx="1">
                  <c:v>31.266666666666666</c:v>
                </c:pt>
                <c:pt idx="2">
                  <c:v>40.833333333333336</c:v>
                </c:pt>
                <c:pt idx="3">
                  <c:v>50.133333333333333</c:v>
                </c:pt>
                <c:pt idx="4">
                  <c:v>59.033333333333339</c:v>
                </c:pt>
                <c:pt idx="5">
                  <c:v>67.86666666666666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259300</c:v>
                </c:pt>
                <c:pt idx="1">
                  <c:v>78106.666666666672</c:v>
                </c:pt>
                <c:pt idx="2">
                  <c:v>14523.333333333334</c:v>
                </c:pt>
                <c:pt idx="3">
                  <c:v>806.13333333333333</c:v>
                </c:pt>
                <c:pt idx="4">
                  <c:v>118.93333333333334</c:v>
                </c:pt>
                <c:pt idx="5">
                  <c:v>50.75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3.3487779948151906E-3</c:v>
                </c:pt>
                <c:pt idx="1">
                  <c:v>3.2849713352840087E-3</c:v>
                </c:pt>
                <c:pt idx="2">
                  <c:v>3.1848837885663909E-3</c:v>
                </c:pt>
                <c:pt idx="3">
                  <c:v>3.093274542486214E-3</c:v>
                </c:pt>
                <c:pt idx="4">
                  <c:v>3.0103862554337773E-3</c:v>
                </c:pt>
                <c:pt idx="5">
                  <c:v>1.9570456065521819E-3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5.5574420356153214</c:v>
                </c:pt>
                <c:pt idx="1">
                  <c:v>4.3578251811007815</c:v>
                </c:pt>
                <c:pt idx="2">
                  <c:v>2.6747735736725069</c:v>
                </c:pt>
                <c:pt idx="3">
                  <c:v>-0.21971244511051866</c:v>
                </c:pt>
                <c:pt idx="4">
                  <c:v>-2.1302746503407892</c:v>
                </c:pt>
                <c:pt idx="5">
                  <c:v>-2.9910166382831194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D12" sqref="D1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27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1</v>
      </c>
      <c r="C4">
        <v>25.1</v>
      </c>
      <c r="D4">
        <v>31.5</v>
      </c>
      <c r="E4" s="15">
        <v>250000</v>
      </c>
      <c r="F4">
        <v>25.5</v>
      </c>
      <c r="G4">
        <v>34.1</v>
      </c>
      <c r="H4" s="15">
        <v>270700</v>
      </c>
      <c r="I4" s="16">
        <v>25.8</v>
      </c>
      <c r="J4" s="15">
        <v>32.4</v>
      </c>
      <c r="K4" s="15">
        <v>257200</v>
      </c>
      <c r="L4" s="10">
        <f>AVERAGE(C4,F4,I4)</f>
        <v>25.466666666666669</v>
      </c>
      <c r="M4" s="2">
        <f>AVERAGE(D4,G4,J4)</f>
        <v>32.666666666666664</v>
      </c>
      <c r="N4" s="9">
        <f>AVERAGE(E4,H4,K4)</f>
        <v>259300</v>
      </c>
      <c r="O4" s="7">
        <f>STDEV(C4,F4,I4)</f>
        <v>0.35118845842842422</v>
      </c>
      <c r="P4" s="7">
        <f>STDEV(D4,G4,J4)</f>
        <v>1.3203534880225583</v>
      </c>
      <c r="Q4" s="7">
        <f>STDEV(E4,H4,K4)</f>
        <v>10508.567932882197</v>
      </c>
    </row>
    <row r="5" spans="1:24" x14ac:dyDescent="0.35">
      <c r="A5" t="s">
        <v>26</v>
      </c>
      <c r="B5">
        <v>5</v>
      </c>
      <c r="C5">
        <v>31.2</v>
      </c>
      <c r="D5" s="15">
        <v>50.3</v>
      </c>
      <c r="E5" s="15">
        <v>79850</v>
      </c>
      <c r="F5">
        <v>31.3</v>
      </c>
      <c r="G5">
        <v>49.6</v>
      </c>
      <c r="H5" s="15">
        <v>78740</v>
      </c>
      <c r="I5" s="15">
        <v>31.3</v>
      </c>
      <c r="J5" s="15">
        <v>47.7</v>
      </c>
      <c r="K5" s="15">
        <v>75730</v>
      </c>
      <c r="L5" s="10">
        <f t="shared" ref="L5:L13" si="0">AVERAGE(C5,F5,I5)</f>
        <v>31.266666666666666</v>
      </c>
      <c r="M5" s="2">
        <f t="shared" ref="M5:M13" si="1">AVERAGE(D5,G5,J5)</f>
        <v>49.20000000000001</v>
      </c>
      <c r="N5" s="9">
        <f t="shared" ref="N5:N13" si="2">AVERAGE(E5,H5,K5)</f>
        <v>78106.666666666672</v>
      </c>
      <c r="O5" s="7">
        <f t="shared" ref="O5:O13" si="3">STDEV(C5,F5,I5)</f>
        <v>5.77350269189634E-2</v>
      </c>
      <c r="P5" s="7">
        <f t="shared" ref="P5:P13" si="4">STDEV(D5,G5,J5)</f>
        <v>1.3453624047073685</v>
      </c>
      <c r="Q5" s="7">
        <f t="shared" ref="Q5:Q13" si="5">STDEV(E5,H5,K5)</f>
        <v>2131.7676546315579</v>
      </c>
    </row>
    <row r="6" spans="1:24" x14ac:dyDescent="0.35">
      <c r="A6" t="s">
        <v>26</v>
      </c>
      <c r="B6">
        <v>10</v>
      </c>
      <c r="C6">
        <v>40.799999999999997</v>
      </c>
      <c r="D6">
        <v>19.100000000000001</v>
      </c>
      <c r="E6" s="15">
        <v>15160</v>
      </c>
      <c r="F6">
        <v>41.1</v>
      </c>
      <c r="G6" s="15">
        <v>17.2</v>
      </c>
      <c r="H6">
        <v>13650</v>
      </c>
      <c r="I6" s="15">
        <v>40.6</v>
      </c>
      <c r="J6" s="15">
        <v>18.600000000000001</v>
      </c>
      <c r="K6" s="15">
        <v>14760</v>
      </c>
      <c r="L6" s="10">
        <f t="shared" si="0"/>
        <v>40.833333333333336</v>
      </c>
      <c r="M6" s="2">
        <f t="shared" si="1"/>
        <v>18.3</v>
      </c>
      <c r="N6" s="9">
        <f t="shared" si="2"/>
        <v>14523.333333333334</v>
      </c>
      <c r="O6" s="7">
        <f t="shared" si="3"/>
        <v>0.2516611478423586</v>
      </c>
      <c r="P6" s="7">
        <f t="shared" si="4"/>
        <v>0.98488578017961159</v>
      </c>
      <c r="Q6" s="7">
        <f t="shared" si="5"/>
        <v>782.3255929172542</v>
      </c>
    </row>
    <row r="7" spans="1:24" x14ac:dyDescent="0.35">
      <c r="A7" t="s">
        <v>26</v>
      </c>
      <c r="B7">
        <v>150</v>
      </c>
      <c r="C7">
        <v>49.3</v>
      </c>
      <c r="D7">
        <v>17.100000000000001</v>
      </c>
      <c r="E7" s="15">
        <v>904.9</v>
      </c>
      <c r="F7">
        <v>50.2</v>
      </c>
      <c r="G7">
        <v>14.9</v>
      </c>
      <c r="H7" s="15">
        <v>788.5</v>
      </c>
      <c r="I7">
        <v>50.9</v>
      </c>
      <c r="J7" s="15">
        <v>13.7</v>
      </c>
      <c r="K7" s="15">
        <v>725</v>
      </c>
      <c r="L7" s="10">
        <f t="shared" si="0"/>
        <v>50.133333333333333</v>
      </c>
      <c r="M7" s="2">
        <f t="shared" si="1"/>
        <v>15.233333333333334</v>
      </c>
      <c r="N7" s="9">
        <f t="shared" si="2"/>
        <v>806.13333333333333</v>
      </c>
      <c r="O7" s="7">
        <f t="shared" si="3"/>
        <v>0.80208062770106525</v>
      </c>
      <c r="P7" s="7">
        <f t="shared" si="4"/>
        <v>1.7243356208503429</v>
      </c>
      <c r="Q7" s="7">
        <f t="shared" si="5"/>
        <v>91.237072143582793</v>
      </c>
    </row>
    <row r="8" spans="1:24" x14ac:dyDescent="0.35">
      <c r="A8" t="s">
        <v>25</v>
      </c>
      <c r="B8">
        <v>50</v>
      </c>
      <c r="C8">
        <v>58.9</v>
      </c>
      <c r="D8">
        <v>24.2</v>
      </c>
      <c r="E8" s="15">
        <v>126.6</v>
      </c>
      <c r="F8">
        <v>59</v>
      </c>
      <c r="G8">
        <v>22.3</v>
      </c>
      <c r="H8" s="15">
        <v>116.7</v>
      </c>
      <c r="I8">
        <v>59.2</v>
      </c>
      <c r="J8" s="15">
        <v>21.7</v>
      </c>
      <c r="K8" s="15">
        <v>113.5</v>
      </c>
      <c r="L8" s="10">
        <f t="shared" si="0"/>
        <v>59.033333333333339</v>
      </c>
      <c r="M8" s="2">
        <f t="shared" si="1"/>
        <v>22.733333333333334</v>
      </c>
      <c r="N8" s="9">
        <f t="shared" si="2"/>
        <v>118.93333333333334</v>
      </c>
      <c r="O8" s="7">
        <f t="shared" si="3"/>
        <v>0.15275252316519683</v>
      </c>
      <c r="P8" s="7">
        <f t="shared" si="4"/>
        <v>1.305118130030126</v>
      </c>
      <c r="Q8" s="7">
        <f t="shared" si="5"/>
        <v>6.8295924719805416</v>
      </c>
    </row>
    <row r="9" spans="1:24" x14ac:dyDescent="0.35">
      <c r="A9" t="s">
        <v>25</v>
      </c>
      <c r="B9">
        <v>100</v>
      </c>
      <c r="C9">
        <v>67.099999999999994</v>
      </c>
      <c r="D9">
        <v>23.3</v>
      </c>
      <c r="E9" s="15">
        <v>60.95</v>
      </c>
      <c r="F9">
        <v>67.900000000000006</v>
      </c>
      <c r="G9">
        <v>16.7</v>
      </c>
      <c r="H9" s="15">
        <v>43.69</v>
      </c>
      <c r="I9">
        <v>68.599999999999994</v>
      </c>
      <c r="J9" s="15">
        <v>18.2</v>
      </c>
      <c r="K9" s="15">
        <v>47.61</v>
      </c>
      <c r="L9" s="10">
        <f t="shared" si="0"/>
        <v>67.86666666666666</v>
      </c>
      <c r="M9" s="2">
        <f t="shared" si="1"/>
        <v>19.400000000000002</v>
      </c>
      <c r="N9" s="9">
        <f t="shared" si="2"/>
        <v>50.75</v>
      </c>
      <c r="O9" s="7">
        <f t="shared" si="3"/>
        <v>0.75055534994651374</v>
      </c>
      <c r="P9" s="7">
        <f t="shared" si="4"/>
        <v>3.4597687784012261</v>
      </c>
      <c r="Q9" s="7">
        <f t="shared" si="5"/>
        <v>9.0482926566286501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Rosin-Abundant Bakers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3.3528918692372171E-3</v>
      </c>
      <c r="D19">
        <f t="shared" ref="D19:D28" si="7">D4</f>
        <v>31.5</v>
      </c>
      <c r="E19">
        <f t="shared" ref="E19:E28" si="8">LN(E4/1000)</f>
        <v>5.521460917862246</v>
      </c>
      <c r="F19">
        <f t="shared" ref="F19:F28" si="9">1/(F4+273.15)</f>
        <v>3.3484011384563874E-3</v>
      </c>
      <c r="G19">
        <f t="shared" ref="G19:G28" si="10">G4</f>
        <v>34.1</v>
      </c>
      <c r="H19">
        <f t="shared" ref="H19:H28" si="11">LN(H4/1000)</f>
        <v>5.6010111966202558</v>
      </c>
      <c r="I19">
        <f t="shared" ref="I19:I28" si="12">1/(I4+273.15)</f>
        <v>3.3450409767519654E-3</v>
      </c>
      <c r="J19">
        <f t="shared" ref="J19:J28" si="13">J4</f>
        <v>32.4</v>
      </c>
      <c r="K19">
        <f t="shared" ref="K19:K28" si="14">LN(K4/1000)</f>
        <v>5.549853992363464</v>
      </c>
      <c r="L19" s="5">
        <f t="shared" ref="L19:L28" si="15">AVERAGE(C19,F19,I19)</f>
        <v>3.3487779948151906E-3</v>
      </c>
      <c r="M19" s="2">
        <f t="shared" ref="M19:M28" si="16">AVERAGE(D19,G19,J19)</f>
        <v>32.666666666666664</v>
      </c>
      <c r="N19" s="4">
        <f t="shared" ref="N19:N28" si="17">AVERAGE(E19,H19,K19)</f>
        <v>5.5574420356153214</v>
      </c>
      <c r="O19" s="5">
        <f t="shared" ref="O19:O28" si="18">STDEV(C19,F19,I19)</f>
        <v>3.9389901929457681E-6</v>
      </c>
      <c r="P19" s="2">
        <f t="shared" ref="P19:P28" si="19">STDEV(D19,G19,J19)</f>
        <v>1.3203534880225583</v>
      </c>
      <c r="Q19" s="4">
        <f t="shared" ref="Q19:Q28" si="20">STDEV(E19,H19,K19)</f>
        <v>4.0314333839384181E-2</v>
      </c>
    </row>
    <row r="20" spans="1:17" x14ac:dyDescent="0.35">
      <c r="B20">
        <f t="shared" ref="B20:B28" si="21">B5</f>
        <v>5</v>
      </c>
      <c r="C20">
        <f t="shared" si="6"/>
        <v>3.2856908164941682E-3</v>
      </c>
      <c r="D20">
        <f t="shared" si="7"/>
        <v>50.3</v>
      </c>
      <c r="E20">
        <f t="shared" si="8"/>
        <v>4.3801498746610212</v>
      </c>
      <c r="F20">
        <f t="shared" si="9"/>
        <v>3.2846115946789291E-3</v>
      </c>
      <c r="G20">
        <f t="shared" si="10"/>
        <v>49.6</v>
      </c>
      <c r="H20">
        <f t="shared" si="11"/>
        <v>4.3661512855155911</v>
      </c>
      <c r="I20">
        <f t="shared" si="12"/>
        <v>3.2846115946789291E-3</v>
      </c>
      <c r="J20">
        <f t="shared" si="13"/>
        <v>47.7</v>
      </c>
      <c r="K20">
        <f t="shared" si="14"/>
        <v>4.3271743831257314</v>
      </c>
      <c r="L20" s="5">
        <f t="shared" si="15"/>
        <v>3.2849713352840087E-3</v>
      </c>
      <c r="M20" s="2">
        <f t="shared" si="16"/>
        <v>49.20000000000001</v>
      </c>
      <c r="N20" s="4">
        <f t="shared" si="17"/>
        <v>4.3578251811007815</v>
      </c>
      <c r="O20" s="5">
        <f t="shared" si="18"/>
        <v>6.2308900554361309E-7</v>
      </c>
      <c r="P20" s="2">
        <f t="shared" si="19"/>
        <v>1.3453624047073685</v>
      </c>
      <c r="Q20" s="4">
        <f t="shared" si="20"/>
        <v>2.7451660913251259E-2</v>
      </c>
    </row>
    <row r="21" spans="1:17" x14ac:dyDescent="0.35">
      <c r="B21">
        <f t="shared" si="21"/>
        <v>10</v>
      </c>
      <c r="C21">
        <f t="shared" si="6"/>
        <v>3.1852205765249245E-3</v>
      </c>
      <c r="D21">
        <f t="shared" si="7"/>
        <v>19.100000000000001</v>
      </c>
      <c r="E21">
        <f t="shared" si="8"/>
        <v>2.7186603802142257</v>
      </c>
      <c r="F21">
        <f t="shared" si="9"/>
        <v>3.1821797931583136E-3</v>
      </c>
      <c r="G21">
        <f t="shared" si="10"/>
        <v>17.2</v>
      </c>
      <c r="H21">
        <f t="shared" si="11"/>
        <v>2.6137395216309689</v>
      </c>
      <c r="I21">
        <f t="shared" si="12"/>
        <v>3.1872509960159364E-3</v>
      </c>
      <c r="J21">
        <f t="shared" si="13"/>
        <v>18.600000000000001</v>
      </c>
      <c r="K21">
        <f t="shared" si="14"/>
        <v>2.6919208191723265</v>
      </c>
      <c r="L21" s="5">
        <f t="shared" si="15"/>
        <v>3.1848837885663909E-3</v>
      </c>
      <c r="M21" s="2">
        <f t="shared" si="16"/>
        <v>18.3</v>
      </c>
      <c r="N21" s="4">
        <f t="shared" si="17"/>
        <v>2.6747735736725069</v>
      </c>
      <c r="O21" s="5">
        <f t="shared" si="18"/>
        <v>2.5523213360684009E-6</v>
      </c>
      <c r="P21" s="2">
        <f t="shared" si="19"/>
        <v>0.98488578017961159</v>
      </c>
      <c r="Q21" s="4">
        <f t="shared" si="20"/>
        <v>5.45217173485507E-2</v>
      </c>
    </row>
    <row r="22" spans="1:17" x14ac:dyDescent="0.35">
      <c r="B22">
        <f t="shared" si="21"/>
        <v>150</v>
      </c>
      <c r="C22">
        <f t="shared" si="6"/>
        <v>3.1012560086835167E-3</v>
      </c>
      <c r="D22">
        <f t="shared" si="7"/>
        <v>17.100000000000001</v>
      </c>
      <c r="E22">
        <f t="shared" si="8"/>
        <v>-9.9930838625049576E-2</v>
      </c>
      <c r="F22">
        <f t="shared" si="9"/>
        <v>3.0926240915416735E-3</v>
      </c>
      <c r="G22">
        <f t="shared" si="10"/>
        <v>14.9</v>
      </c>
      <c r="H22">
        <f t="shared" si="11"/>
        <v>-0.23762287257904399</v>
      </c>
      <c r="I22">
        <f t="shared" si="12"/>
        <v>3.0859435272334521E-3</v>
      </c>
      <c r="J22">
        <f t="shared" si="13"/>
        <v>13.7</v>
      </c>
      <c r="K22">
        <f t="shared" si="14"/>
        <v>-0.32158362412746233</v>
      </c>
      <c r="L22" s="5">
        <f t="shared" si="15"/>
        <v>3.093274542486214E-3</v>
      </c>
      <c r="M22" s="2">
        <f t="shared" si="16"/>
        <v>15.233333333333334</v>
      </c>
      <c r="N22" s="4">
        <f t="shared" si="17"/>
        <v>-0.21971244511051866</v>
      </c>
      <c r="O22" s="5">
        <f t="shared" si="18"/>
        <v>7.6769353822397128E-6</v>
      </c>
      <c r="P22" s="2">
        <f t="shared" si="19"/>
        <v>1.7243356208503429</v>
      </c>
      <c r="Q22" s="4">
        <f t="shared" si="20"/>
        <v>0.11190655427330261</v>
      </c>
    </row>
    <row r="23" spans="1:17" x14ac:dyDescent="0.35">
      <c r="B23">
        <f t="shared" si="21"/>
        <v>50</v>
      </c>
      <c r="C23">
        <f t="shared" si="6"/>
        <v>3.0115946393615423E-3</v>
      </c>
      <c r="D23">
        <f t="shared" si="7"/>
        <v>24.2</v>
      </c>
      <c r="E23">
        <f t="shared" si="8"/>
        <v>-2.0667227692720611</v>
      </c>
      <c r="F23">
        <f t="shared" si="9"/>
        <v>3.0106879421947915E-3</v>
      </c>
      <c r="G23">
        <f t="shared" si="10"/>
        <v>22.3</v>
      </c>
      <c r="H23">
        <f t="shared" si="11"/>
        <v>-2.1481487396896268</v>
      </c>
      <c r="I23">
        <f t="shared" si="12"/>
        <v>3.0088761847449981E-3</v>
      </c>
      <c r="J23">
        <f t="shared" si="13"/>
        <v>21.7</v>
      </c>
      <c r="K23">
        <f t="shared" si="14"/>
        <v>-2.1759524420606797</v>
      </c>
      <c r="L23" s="5">
        <f t="shared" si="15"/>
        <v>3.0103862554337773E-3</v>
      </c>
      <c r="M23" s="2">
        <f t="shared" si="16"/>
        <v>22.733333333333334</v>
      </c>
      <c r="N23" s="4">
        <f t="shared" si="17"/>
        <v>-2.1302746503407892</v>
      </c>
      <c r="O23" s="5">
        <f t="shared" si="18"/>
        <v>1.3841098409739682E-6</v>
      </c>
      <c r="P23" s="2">
        <f t="shared" si="19"/>
        <v>1.305118130030126</v>
      </c>
      <c r="Q23" s="4">
        <f t="shared" si="20"/>
        <v>5.6766122440367939E-2</v>
      </c>
    </row>
    <row r="24" spans="1:17" x14ac:dyDescent="0.35">
      <c r="B24">
        <f t="shared" si="21"/>
        <v>100</v>
      </c>
      <c r="C24">
        <f t="shared" si="6"/>
        <v>2.9390154298310064E-3</v>
      </c>
      <c r="D24">
        <f t="shared" si="7"/>
        <v>23.3</v>
      </c>
      <c r="E24">
        <f t="shared" si="8"/>
        <v>-2.7977014230548565</v>
      </c>
      <c r="F24">
        <f t="shared" si="9"/>
        <v>2.9321213898255392E-3</v>
      </c>
      <c r="G24">
        <f t="shared" si="10"/>
        <v>16.7</v>
      </c>
      <c r="H24">
        <f t="shared" si="11"/>
        <v>-3.1306360360187924</v>
      </c>
      <c r="I24">
        <v>0</v>
      </c>
      <c r="J24">
        <f t="shared" si="13"/>
        <v>18.2</v>
      </c>
      <c r="K24">
        <f t="shared" si="14"/>
        <v>-3.0447124557757097</v>
      </c>
      <c r="L24" s="5">
        <f t="shared" si="15"/>
        <v>1.9570456065521819E-3</v>
      </c>
      <c r="M24" s="2">
        <f t="shared" si="16"/>
        <v>19.400000000000002</v>
      </c>
      <c r="N24" s="4">
        <f t="shared" si="17"/>
        <v>-2.9910166382831194</v>
      </c>
      <c r="O24" s="5">
        <f t="shared" si="18"/>
        <v>1.694854716942074E-3</v>
      </c>
      <c r="P24" s="2">
        <f t="shared" si="19"/>
        <v>3.4597687784012261</v>
      </c>
      <c r="Q24" s="4">
        <f t="shared" si="20"/>
        <v>0.17284037358068169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2023-06-29T23:08:52Z</dcterms:modified>
</cp:coreProperties>
</file>