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iscilla Rios Limon\Documents\Viscosity results\"/>
    </mc:Choice>
  </mc:AlternateContent>
  <xr:revisionPtr revIDLastSave="0" documentId="13_ncr:1_{F35F3505-9242-44A8-8ECF-25384D18C8E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Q10" i="2" l="1"/>
  <c r="Q11" i="2"/>
  <c r="Q12" i="2"/>
  <c r="Q13" i="2"/>
  <c r="P10" i="2"/>
  <c r="P11" i="2"/>
  <c r="P12" i="2"/>
  <c r="P13" i="2"/>
  <c r="O10" i="2"/>
  <c r="O11" i="2"/>
  <c r="O12" i="2"/>
  <c r="O13" i="2"/>
  <c r="N13" i="2"/>
  <c r="N10" i="2"/>
  <c r="N11" i="2"/>
  <c r="N12" i="2"/>
  <c r="M10" i="2"/>
  <c r="M11" i="2"/>
  <c r="M12" i="2"/>
  <c r="M13" i="2"/>
  <c r="L10" i="2"/>
  <c r="L11" i="2"/>
  <c r="L12" i="2"/>
  <c r="L13" i="2"/>
  <c r="M8" i="2"/>
  <c r="M9" i="2"/>
  <c r="L8" i="2"/>
  <c r="L9" i="2"/>
  <c r="Q5" i="2"/>
  <c r="Q6" i="2"/>
  <c r="Q7" i="2"/>
  <c r="Q8" i="2"/>
  <c r="Q9" i="2"/>
  <c r="P5" i="2"/>
  <c r="P6" i="2"/>
  <c r="P7" i="2"/>
  <c r="P8" i="2"/>
  <c r="P9" i="2"/>
  <c r="O5" i="2"/>
  <c r="O6" i="2"/>
  <c r="O7" i="2"/>
  <c r="O8" i="2"/>
  <c r="O9" i="2"/>
  <c r="N5" i="2"/>
  <c r="N6" i="2"/>
  <c r="N7" i="2"/>
  <c r="N8" i="2"/>
  <c r="N9" i="2"/>
  <c r="M5" i="2"/>
  <c r="M6" i="2"/>
  <c r="M7" i="2"/>
  <c r="L5" i="2"/>
  <c r="L6" i="2"/>
  <c r="L7" i="2"/>
  <c r="Q4" i="2" l="1"/>
  <c r="P4" i="2"/>
  <c r="O4" i="2"/>
  <c r="M4" i="2"/>
  <c r="L4" i="2"/>
  <c r="B17" i="2" l="1"/>
  <c r="B20" i="2" l="1"/>
  <c r="B21" i="2"/>
  <c r="B22" i="2"/>
  <c r="B23" i="2"/>
  <c r="B24" i="2"/>
  <c r="B25" i="2"/>
  <c r="B26" i="2"/>
  <c r="B27" i="2"/>
  <c r="B28" i="2"/>
  <c r="B19" i="2"/>
  <c r="C19" i="2" l="1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J24" i="2"/>
  <c r="K24" i="2"/>
  <c r="C25" i="2"/>
  <c r="D25" i="2"/>
  <c r="E25" i="2"/>
  <c r="F25" i="2"/>
  <c r="G25" i="2"/>
  <c r="H25" i="2"/>
  <c r="I25" i="2"/>
  <c r="J25" i="2"/>
  <c r="K25" i="2"/>
  <c r="Q25" i="2" s="1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Q28" i="2" s="1"/>
  <c r="F28" i="2"/>
  <c r="G28" i="2"/>
  <c r="H28" i="2"/>
  <c r="I28" i="2"/>
  <c r="J28" i="2"/>
  <c r="K28" i="2"/>
  <c r="O25" i="2" l="1"/>
  <c r="O21" i="2"/>
  <c r="Q22" i="2"/>
  <c r="Q20" i="2"/>
  <c r="M26" i="2"/>
  <c r="P21" i="2"/>
  <c r="L21" i="2"/>
  <c r="O28" i="2"/>
  <c r="M27" i="2"/>
  <c r="Q27" i="2"/>
  <c r="P27" i="2"/>
  <c r="N27" i="2"/>
  <c r="Q26" i="2"/>
  <c r="L27" i="2"/>
  <c r="L26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M28" i="2"/>
  <c r="P23" i="2"/>
  <c r="L19" i="2"/>
  <c r="Q23" i="2"/>
  <c r="O27" i="2"/>
  <c r="L28" i="2"/>
  <c r="P26" i="2"/>
  <c r="O23" i="2"/>
  <c r="M22" i="2"/>
  <c r="M21" i="2"/>
  <c r="P19" i="2"/>
  <c r="P24" i="2"/>
  <c r="O26" i="2"/>
  <c r="L22" i="2"/>
  <c r="N28" i="2"/>
  <c r="P28" i="2"/>
  <c r="L25" i="2"/>
  <c r="P25" i="2"/>
  <c r="O19" i="2"/>
  <c r="P20" i="2"/>
  <c r="N25" i="2"/>
  <c r="M24" i="2"/>
  <c r="L23" i="2"/>
  <c r="N26" i="2"/>
  <c r="M25" i="2"/>
  <c r="L24" i="2"/>
</calcChain>
</file>

<file path=xl/sharedStrings.xml><?xml version="1.0" encoding="utf-8"?>
<sst xmlns="http://schemas.openxmlformats.org/spreadsheetml/2006/main" count="60" uniqueCount="28">
  <si>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</si>
  <si>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</si>
  <si>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</si>
  <si>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</si>
  <si>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</si>
  <si>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</si>
  <si>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</si>
  <si>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</si>
  <si>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</si>
  <si>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</si>
  <si>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</si>
  <si>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</si>
  <si>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</si>
  <si>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</si>
  <si>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</si>
  <si>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</si>
  <si>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</si>
  <si>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</si>
  <si>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</si>
  <si>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</si>
  <si>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</si>
  <si>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</si>
  <si>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</si>
  <si>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</si>
  <si>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</si>
  <si>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CPA-40Z</t>
  </si>
  <si>
    <t>CPA-52Z</t>
  </si>
  <si>
    <t>Rosin- Jenny 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</si>
</sst>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26.066666666666666</c:v>
                </c:pt>
                <c:pt idx="1">
                  <c:v>31.033333333333331</c:v>
                </c:pt>
                <c:pt idx="2">
                  <c:v>39.466666666666661</c:v>
                </c:pt>
                <c:pt idx="3">
                  <c:v>49.566666666666663</c:v>
                </c:pt>
                <c:pt idx="4">
                  <c:v>60.033333333333331</c:v>
                </c:pt>
                <c:pt idx="5">
                  <c:v>66.399999999999991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>
                  <c:v>285500</c:v>
                </c:pt>
                <c:pt idx="1">
                  <c:v>110666.66666666667</c:v>
                </c:pt>
                <c:pt idx="2">
                  <c:v>24553.333333333332</c:v>
                </c:pt>
                <c:pt idx="3">
                  <c:v>1192.3333333333333</c:v>
                </c:pt>
                <c:pt idx="4">
                  <c:v>496.33333333333331</c:v>
                </c:pt>
                <c:pt idx="5">
                  <c:v>238.4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90354330708661"/>
          <c:y val="3.5422681539807523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3.3420599058327006E-3</c:v>
                </c:pt>
                <c:pt idx="1">
                  <c:v>3.287491175324923E-3</c:v>
                </c:pt>
                <c:pt idx="2">
                  <c:v>3.198817622071061E-3</c:v>
                </c:pt>
                <c:pt idx="3">
                  <c:v>3.0986994020237237E-3</c:v>
                </c:pt>
                <c:pt idx="4">
                  <c:v>3.0013542721786762E-3</c:v>
                </c:pt>
                <c:pt idx="5">
                  <c:v>1.9651206720579469E-3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5.6537503883640126</c:v>
                </c:pt>
                <c:pt idx="1">
                  <c:v>4.7064873804158083</c:v>
                </c:pt>
                <c:pt idx="2">
                  <c:v>3.194803740013858</c:v>
                </c:pt>
                <c:pt idx="3">
                  <c:v>0.17479137727473906</c:v>
                </c:pt>
                <c:pt idx="4">
                  <c:v>-0.70158216852887045</c:v>
                </c:pt>
                <c:pt idx="5">
                  <c:v>-1.4345492244453222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workbookViewId="0">
      <selection activeCell="G12" sqref="G12"/>
    </sheetView>
  </sheetViews>
  <sheetFormatPr defaultRowHeight="14.5" x14ac:dyDescent="0.35"/>
  <cols>
    <col min="6" max="6" width="12.453125" customWidth="1"/>
    <col min="14" max="14" width="13.36328125" customWidth="1"/>
  </cols>
  <sheetData>
    <row r="1" spans="1:24" x14ac:dyDescent="0.35">
      <c r="A1" s="14" t="s">
        <v>24</v>
      </c>
      <c r="L1" s="2"/>
      <c r="M1" s="2"/>
      <c r="N1" s="1"/>
      <c r="S1" s="14" t="s">
        <v>23</v>
      </c>
    </row>
    <row r="2" spans="1:24" x14ac:dyDescent="0.35">
      <c r="A2" t="s">
        <v>22</v>
      </c>
      <c r="B2" t="s">
        <v>27</v>
      </c>
      <c r="C2" s="17" t="s">
        <v>11</v>
      </c>
      <c r="D2" s="17"/>
      <c r="E2" s="17"/>
      <c r="F2" s="17" t="s">
        <v>10</v>
      </c>
      <c r="G2" s="17"/>
      <c r="H2" s="17"/>
      <c r="I2" s="17" t="s">
        <v>9</v>
      </c>
      <c r="J2" s="17"/>
      <c r="K2" s="17"/>
      <c r="L2" s="17" t="s">
        <v>21</v>
      </c>
      <c r="M2" s="17"/>
      <c r="N2" s="17"/>
      <c r="O2" s="17" t="s">
        <v>20</v>
      </c>
      <c r="P2" s="17"/>
      <c r="Q2" s="17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26</v>
      </c>
      <c r="B4">
        <v>2</v>
      </c>
      <c r="C4">
        <v>26.1</v>
      </c>
      <c r="D4">
        <v>69.3</v>
      </c>
      <c r="E4" s="15">
        <v>275000</v>
      </c>
      <c r="F4">
        <v>26.1</v>
      </c>
      <c r="G4">
        <v>71.7</v>
      </c>
      <c r="H4" s="15">
        <v>284600</v>
      </c>
      <c r="I4" s="16">
        <v>26</v>
      </c>
      <c r="J4" s="15">
        <v>74.8</v>
      </c>
      <c r="K4" s="15">
        <v>296900</v>
      </c>
      <c r="L4" s="10">
        <f>AVERAGE(C4,F4,I4)</f>
        <v>26.066666666666666</v>
      </c>
      <c r="M4" s="2">
        <f>AVERAGE(D4,G4,J4)</f>
        <v>71.933333333333337</v>
      </c>
      <c r="N4" s="9">
        <f>AVERAGE(E4,H4,K4)</f>
        <v>285500</v>
      </c>
      <c r="O4" s="7">
        <f>STDEV(C4,F4,I4)</f>
        <v>5.77350269189634E-2</v>
      </c>
      <c r="P4" s="7">
        <f>STDEV(D4,G4,J4)</f>
        <v>2.7574142476844736</v>
      </c>
      <c r="Q4" s="7">
        <f>STDEV(E4,H4,K4)</f>
        <v>10977.704678119193</v>
      </c>
    </row>
    <row r="5" spans="1:24" x14ac:dyDescent="0.35">
      <c r="A5" t="s">
        <v>26</v>
      </c>
      <c r="B5">
        <v>5</v>
      </c>
      <c r="C5">
        <v>31</v>
      </c>
      <c r="D5" s="15">
        <v>68.900000000000006</v>
      </c>
      <c r="E5" s="15">
        <v>109400</v>
      </c>
      <c r="F5">
        <v>31</v>
      </c>
      <c r="G5">
        <v>70.3</v>
      </c>
      <c r="H5" s="15">
        <v>111600</v>
      </c>
      <c r="I5" s="15">
        <v>31.1</v>
      </c>
      <c r="J5" s="15">
        <v>69.900000000000006</v>
      </c>
      <c r="K5" s="15">
        <v>111000</v>
      </c>
      <c r="L5" s="10">
        <f t="shared" ref="L5:L13" si="0">AVERAGE(C5,F5,I5)</f>
        <v>31.033333333333331</v>
      </c>
      <c r="M5" s="2">
        <f t="shared" ref="M5:M13" si="1">AVERAGE(D5,G5,J5)</f>
        <v>69.7</v>
      </c>
      <c r="N5" s="9">
        <f t="shared" ref="N5:N13" si="2">AVERAGE(E5,H5,K5)</f>
        <v>110666.66666666667</v>
      </c>
      <c r="O5" s="7">
        <f t="shared" ref="O5:O13" si="3">STDEV(C5,F5,I5)</f>
        <v>5.77350269189634E-2</v>
      </c>
      <c r="P5" s="7">
        <f t="shared" ref="P5:P13" si="4">STDEV(D5,G5,J5)</f>
        <v>0.72111025509279436</v>
      </c>
      <c r="Q5" s="7">
        <f t="shared" ref="Q5:Q13" si="5">STDEV(E5,H5,K5)</f>
        <v>1137.2481406154654</v>
      </c>
    </row>
    <row r="6" spans="1:24" x14ac:dyDescent="0.35">
      <c r="A6" t="s">
        <v>26</v>
      </c>
      <c r="B6">
        <v>10</v>
      </c>
      <c r="C6">
        <v>38.9</v>
      </c>
      <c r="D6">
        <v>34.6</v>
      </c>
      <c r="E6" s="15">
        <v>27460</v>
      </c>
      <c r="F6">
        <v>39.200000000000003</v>
      </c>
      <c r="G6" s="15">
        <v>31.7</v>
      </c>
      <c r="H6">
        <v>25160</v>
      </c>
      <c r="I6">
        <v>40.299999999999997</v>
      </c>
      <c r="J6" s="15">
        <v>26.5</v>
      </c>
      <c r="K6" s="15">
        <v>21040</v>
      </c>
      <c r="L6" s="10">
        <f t="shared" si="0"/>
        <v>39.466666666666661</v>
      </c>
      <c r="M6" s="2">
        <f t="shared" si="1"/>
        <v>30.933333333333334</v>
      </c>
      <c r="N6" s="9">
        <f t="shared" si="2"/>
        <v>24553.333333333332</v>
      </c>
      <c r="O6" s="7">
        <f t="shared" si="3"/>
        <v>0.73711147958319778</v>
      </c>
      <c r="P6" s="7">
        <f t="shared" si="4"/>
        <v>4.1040630274562639</v>
      </c>
      <c r="Q6" s="7">
        <f t="shared" si="5"/>
        <v>3252.711689242281</v>
      </c>
    </row>
    <row r="7" spans="1:24" x14ac:dyDescent="0.35">
      <c r="A7" t="s">
        <v>26</v>
      </c>
      <c r="B7">
        <v>150</v>
      </c>
      <c r="C7">
        <v>49</v>
      </c>
      <c r="D7">
        <v>23.9</v>
      </c>
      <c r="E7" s="15">
        <v>1265</v>
      </c>
      <c r="F7">
        <v>49.6</v>
      </c>
      <c r="G7">
        <v>22.4</v>
      </c>
      <c r="H7" s="15">
        <v>1185</v>
      </c>
      <c r="I7">
        <v>50.1</v>
      </c>
      <c r="J7" s="15">
        <v>21.3</v>
      </c>
      <c r="K7" s="15">
        <v>1127</v>
      </c>
      <c r="L7" s="10">
        <f t="shared" si="0"/>
        <v>49.566666666666663</v>
      </c>
      <c r="M7" s="2">
        <f t="shared" si="1"/>
        <v>22.533333333333331</v>
      </c>
      <c r="N7" s="9">
        <f t="shared" si="2"/>
        <v>1192.3333333333333</v>
      </c>
      <c r="O7" s="7">
        <f t="shared" si="3"/>
        <v>0.55075705472861092</v>
      </c>
      <c r="P7" s="7">
        <f t="shared" si="4"/>
        <v>1.3051181300301251</v>
      </c>
      <c r="Q7" s="7">
        <f t="shared" si="5"/>
        <v>69.291654139104892</v>
      </c>
    </row>
    <row r="8" spans="1:24" x14ac:dyDescent="0.35">
      <c r="A8" t="s">
        <v>25</v>
      </c>
      <c r="B8">
        <v>25</v>
      </c>
      <c r="C8">
        <v>60</v>
      </c>
      <c r="D8">
        <v>46.8</v>
      </c>
      <c r="E8" s="15">
        <v>489.7</v>
      </c>
      <c r="F8">
        <v>59.6</v>
      </c>
      <c r="G8">
        <v>50.4</v>
      </c>
      <c r="H8" s="15">
        <v>527.4</v>
      </c>
      <c r="I8">
        <v>60.5</v>
      </c>
      <c r="J8" s="15">
        <v>45.1</v>
      </c>
      <c r="K8" s="15">
        <v>471.9</v>
      </c>
      <c r="L8" s="10">
        <f t="shared" si="0"/>
        <v>60.033333333333331</v>
      </c>
      <c r="M8" s="2">
        <f t="shared" si="1"/>
        <v>47.43333333333333</v>
      </c>
      <c r="N8" s="9">
        <f t="shared" si="2"/>
        <v>496.33333333333331</v>
      </c>
      <c r="O8" s="7">
        <f t="shared" si="3"/>
        <v>0.45092497528228875</v>
      </c>
      <c r="P8" s="7">
        <f t="shared" si="4"/>
        <v>2.7061657993059716</v>
      </c>
      <c r="Q8" s="7">
        <f t="shared" si="5"/>
        <v>28.338372100975267</v>
      </c>
    </row>
    <row r="9" spans="1:24" x14ac:dyDescent="0.35">
      <c r="A9" t="s">
        <v>25</v>
      </c>
      <c r="B9">
        <v>50</v>
      </c>
      <c r="C9">
        <v>65.8</v>
      </c>
      <c r="D9">
        <v>47.8</v>
      </c>
      <c r="E9" s="15">
        <v>250.1</v>
      </c>
      <c r="F9">
        <v>66.400000000000006</v>
      </c>
      <c r="G9">
        <v>45.4</v>
      </c>
      <c r="H9" s="15">
        <v>237.5</v>
      </c>
      <c r="I9">
        <v>67</v>
      </c>
      <c r="J9" s="15">
        <v>43.5</v>
      </c>
      <c r="K9" s="15">
        <v>227.6</v>
      </c>
      <c r="L9" s="10">
        <f t="shared" si="0"/>
        <v>66.399999999999991</v>
      </c>
      <c r="M9" s="2">
        <f t="shared" si="1"/>
        <v>45.566666666666663</v>
      </c>
      <c r="N9" s="9">
        <f t="shared" si="2"/>
        <v>238.4</v>
      </c>
      <c r="O9" s="7">
        <f t="shared" si="3"/>
        <v>0.60000000000000142</v>
      </c>
      <c r="P9" s="7">
        <f t="shared" si="4"/>
        <v>2.1548395145191965</v>
      </c>
      <c r="Q9" s="7">
        <f t="shared" si="5"/>
        <v>11.2769676775275</v>
      </c>
    </row>
    <row r="10" spans="1:24" x14ac:dyDescent="0.35">
      <c r="L10" s="10" t="e">
        <f t="shared" si="0"/>
        <v>#DIV/0!</v>
      </c>
      <c r="M10" s="2" t="e">
        <f t="shared" si="1"/>
        <v>#DIV/0!</v>
      </c>
      <c r="N10" s="9" t="e">
        <f t="shared" si="2"/>
        <v>#DIV/0!</v>
      </c>
      <c r="O10" s="7" t="e">
        <f t="shared" si="3"/>
        <v>#DIV/0!</v>
      </c>
      <c r="P10" s="7" t="e">
        <f t="shared" si="4"/>
        <v>#DIV/0!</v>
      </c>
      <c r="Q10" s="7" t="e">
        <f t="shared" si="5"/>
        <v>#DIV/0!</v>
      </c>
    </row>
    <row r="11" spans="1:24" x14ac:dyDescent="0.35">
      <c r="L11" s="10" t="e">
        <f t="shared" si="0"/>
        <v>#DIV/0!</v>
      </c>
      <c r="M11" s="2" t="e">
        <f t="shared" si="1"/>
        <v>#DIV/0!</v>
      </c>
      <c r="N11" s="9" t="e">
        <f t="shared" si="2"/>
        <v>#DIV/0!</v>
      </c>
      <c r="O11" s="7" t="e">
        <f t="shared" si="3"/>
        <v>#DIV/0!</v>
      </c>
      <c r="P11" s="7" t="e">
        <f t="shared" si="4"/>
        <v>#DIV/0!</v>
      </c>
      <c r="Q11" s="7" t="e">
        <f t="shared" si="5"/>
        <v>#DIV/0!</v>
      </c>
    </row>
    <row r="12" spans="1:24" x14ac:dyDescent="0.35">
      <c r="L12" s="10" t="e">
        <f t="shared" si="0"/>
        <v>#DIV/0!</v>
      </c>
      <c r="M12" s="2" t="e">
        <f t="shared" si="1"/>
        <v>#DIV/0!</v>
      </c>
      <c r="N12" s="9" t="e">
        <f t="shared" si="2"/>
        <v>#DIV/0!</v>
      </c>
      <c r="O12" s="7" t="e">
        <f t="shared" si="3"/>
        <v>#DIV/0!</v>
      </c>
      <c r="P12" s="7" t="e">
        <f t="shared" si="4"/>
        <v>#DIV/0!</v>
      </c>
      <c r="Q12" s="7" t="e">
        <f t="shared" si="5"/>
        <v>#DIV/0!</v>
      </c>
    </row>
    <row r="13" spans="1:24" x14ac:dyDescent="0.35">
      <c r="L13" s="10" t="e">
        <f t="shared" si="0"/>
        <v>#DIV/0!</v>
      </c>
      <c r="M13" s="2" t="e">
        <f t="shared" si="1"/>
        <v>#DIV/0!</v>
      </c>
      <c r="N13" s="9" t="e">
        <f t="shared" si="2"/>
        <v>#DIV/0!</v>
      </c>
      <c r="O13" s="7" t="e">
        <f t="shared" si="3"/>
        <v>#DIV/0!</v>
      </c>
      <c r="P13" s="7" t="e">
        <f t="shared" si="4"/>
        <v>#DIV/0!</v>
      </c>
      <c r="Q13" s="7" t="e">
        <f t="shared" si="5"/>
        <v>#DIV/0!</v>
      </c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L16" s="2"/>
      <c r="M16" s="2"/>
      <c r="N16" s="1"/>
    </row>
    <row r="17" spans="1:17" x14ac:dyDescent="0.35">
      <c r="A17" t="s">
        <v>12</v>
      </c>
      <c r="B17" t="str">
        <f>B2</f>
        <v>Rosin- Jenny Kush</v>
      </c>
      <c r="C17" s="17" t="s">
        <v>11</v>
      </c>
      <c r="D17" s="17"/>
      <c r="E17" s="17"/>
      <c r="F17" s="17" t="s">
        <v>10</v>
      </c>
      <c r="G17" s="17"/>
      <c r="H17" s="17"/>
      <c r="I17" s="17" t="s">
        <v>9</v>
      </c>
      <c r="J17" s="17"/>
      <c r="K17" s="17"/>
      <c r="L17" s="17" t="s">
        <v>8</v>
      </c>
      <c r="M17" s="17"/>
      <c r="N17" s="17"/>
      <c r="O17" s="17" t="s">
        <v>7</v>
      </c>
      <c r="P17" s="17"/>
      <c r="Q17" s="17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>
        <f>B4</f>
        <v>2</v>
      </c>
      <c r="C19">
        <f t="shared" ref="C19:C28" si="6">1/(C4+273.15)</f>
        <v>3.3416875522138678E-3</v>
      </c>
      <c r="D19">
        <f t="shared" ref="D19:D28" si="7">D4</f>
        <v>69.3</v>
      </c>
      <c r="E19">
        <f t="shared" ref="E19:E28" si="8">LN(E4/1000)</f>
        <v>5.6167710976665717</v>
      </c>
      <c r="F19">
        <f t="shared" ref="F19:F28" si="9">1/(F4+273.15)</f>
        <v>3.3416875522138678E-3</v>
      </c>
      <c r="G19">
        <f t="shared" ref="G19:G28" si="10">G4</f>
        <v>71.7</v>
      </c>
      <c r="H19">
        <f t="shared" ref="H19:H28" si="11">LN(H4/1000)</f>
        <v>5.6510846856557517</v>
      </c>
      <c r="I19">
        <f t="shared" ref="I19:I28" si="12">1/(I4+273.15)</f>
        <v>3.3428046130703662E-3</v>
      </c>
      <c r="J19">
        <f t="shared" ref="J19:J28" si="13">J4</f>
        <v>74.8</v>
      </c>
      <c r="K19">
        <f t="shared" ref="K19:K28" si="14">LN(K4/1000)</f>
        <v>5.6933953817697143</v>
      </c>
      <c r="L19" s="5">
        <f t="shared" ref="L19:L28" si="15">AVERAGE(C19,F19,I19)</f>
        <v>3.3420599058327006E-3</v>
      </c>
      <c r="M19" s="2">
        <f t="shared" ref="M19:M28" si="16">AVERAGE(D19,G19,J19)</f>
        <v>71.933333333333337</v>
      </c>
      <c r="N19" s="4">
        <f t="shared" ref="N19:N28" si="17">AVERAGE(E19,H19,K19)</f>
        <v>5.6537503883640126</v>
      </c>
      <c r="O19" s="5">
        <f t="shared" ref="O19:O28" si="18">STDEV(C19,F19,I19)</f>
        <v>6.4493538620052086E-7</v>
      </c>
      <c r="P19" s="2">
        <f t="shared" ref="P19:P28" si="19">STDEV(D19,G19,J19)</f>
        <v>2.7574142476844736</v>
      </c>
      <c r="Q19" s="4">
        <f t="shared" ref="Q19:Q28" si="20">STDEV(E19,H19,K19)</f>
        <v>3.8381632414169142E-2</v>
      </c>
    </row>
    <row r="20" spans="1:17" x14ac:dyDescent="0.35">
      <c r="B20">
        <f t="shared" ref="B20:B28" si="21">B5</f>
        <v>5</v>
      </c>
      <c r="C20">
        <f t="shared" si="6"/>
        <v>3.287851389117212E-3</v>
      </c>
      <c r="D20">
        <f t="shared" si="7"/>
        <v>68.900000000000006</v>
      </c>
      <c r="E20">
        <f t="shared" si="8"/>
        <v>4.6950108899878806</v>
      </c>
      <c r="F20">
        <f t="shared" si="9"/>
        <v>3.287851389117212E-3</v>
      </c>
      <c r="G20">
        <f t="shared" si="10"/>
        <v>70.3</v>
      </c>
      <c r="H20">
        <f t="shared" si="11"/>
        <v>4.7149210499472103</v>
      </c>
      <c r="I20">
        <f t="shared" si="12"/>
        <v>3.286770747740345E-3</v>
      </c>
      <c r="J20">
        <f t="shared" si="13"/>
        <v>69.900000000000006</v>
      </c>
      <c r="K20">
        <f t="shared" si="14"/>
        <v>4.7095302013123339</v>
      </c>
      <c r="L20" s="5">
        <f t="shared" si="15"/>
        <v>3.287491175324923E-3</v>
      </c>
      <c r="M20" s="2">
        <f t="shared" si="16"/>
        <v>69.7</v>
      </c>
      <c r="N20" s="4">
        <f t="shared" si="17"/>
        <v>4.7064873804158083</v>
      </c>
      <c r="O20" s="5">
        <f t="shared" si="18"/>
        <v>6.239085898316522E-7</v>
      </c>
      <c r="P20" s="2">
        <f t="shared" si="19"/>
        <v>0.72111025509279436</v>
      </c>
      <c r="Q20" s="4">
        <f t="shared" si="20"/>
        <v>1.0297945749409114E-2</v>
      </c>
    </row>
    <row r="21" spans="1:17" x14ac:dyDescent="0.35">
      <c r="B21">
        <f t="shared" si="21"/>
        <v>10</v>
      </c>
      <c r="C21">
        <f t="shared" si="6"/>
        <v>3.2046146450889286E-3</v>
      </c>
      <c r="D21">
        <f t="shared" si="7"/>
        <v>34.6</v>
      </c>
      <c r="E21">
        <f t="shared" si="8"/>
        <v>3.312730400339825</v>
      </c>
      <c r="F21">
        <f t="shared" si="9"/>
        <v>3.2015367376340646E-3</v>
      </c>
      <c r="G21">
        <f t="shared" si="10"/>
        <v>31.7</v>
      </c>
      <c r="H21">
        <f t="shared" si="11"/>
        <v>3.2252554318322399</v>
      </c>
      <c r="I21">
        <f t="shared" si="12"/>
        <v>3.1903014834901901E-3</v>
      </c>
      <c r="J21">
        <f t="shared" si="13"/>
        <v>26.5</v>
      </c>
      <c r="K21">
        <f t="shared" si="14"/>
        <v>3.0464253878695091</v>
      </c>
      <c r="L21" s="5">
        <f t="shared" si="15"/>
        <v>3.198817622071061E-3</v>
      </c>
      <c r="M21" s="2">
        <f t="shared" si="16"/>
        <v>30.933333333333334</v>
      </c>
      <c r="N21" s="4">
        <f t="shared" si="17"/>
        <v>3.194803740013858</v>
      </c>
      <c r="O21" s="5">
        <f t="shared" si="18"/>
        <v>7.5340454486036972E-6</v>
      </c>
      <c r="P21" s="2">
        <f t="shared" si="19"/>
        <v>4.1040630274562639</v>
      </c>
      <c r="Q21" s="4">
        <f t="shared" si="20"/>
        <v>0.13573897401872115</v>
      </c>
    </row>
    <row r="22" spans="1:17" x14ac:dyDescent="0.35">
      <c r="B22">
        <f t="shared" si="21"/>
        <v>150</v>
      </c>
      <c r="C22">
        <f t="shared" si="6"/>
        <v>3.1041440322830982E-3</v>
      </c>
      <c r="D22">
        <f t="shared" si="7"/>
        <v>23.9</v>
      </c>
      <c r="E22">
        <f t="shared" si="8"/>
        <v>0.23507212217948348</v>
      </c>
      <c r="F22">
        <f t="shared" si="9"/>
        <v>3.0983733539891559E-3</v>
      </c>
      <c r="G22">
        <f t="shared" si="10"/>
        <v>22.4</v>
      </c>
      <c r="H22">
        <f t="shared" si="11"/>
        <v>0.16974277458709455</v>
      </c>
      <c r="I22">
        <f t="shared" si="12"/>
        <v>3.0935808197989174E-3</v>
      </c>
      <c r="J22">
        <f t="shared" si="13"/>
        <v>21.3</v>
      </c>
      <c r="K22">
        <f t="shared" si="14"/>
        <v>0.11955923505763925</v>
      </c>
      <c r="L22" s="5">
        <f t="shared" si="15"/>
        <v>3.0986994020237237E-3</v>
      </c>
      <c r="M22" s="2">
        <f t="shared" si="16"/>
        <v>22.533333333333331</v>
      </c>
      <c r="N22" s="4">
        <f t="shared" si="17"/>
        <v>0.17479137727473906</v>
      </c>
      <c r="O22" s="5">
        <f t="shared" si="18"/>
        <v>5.2891487960845096E-6</v>
      </c>
      <c r="P22" s="2">
        <f t="shared" si="19"/>
        <v>1.3051181300301251</v>
      </c>
      <c r="Q22" s="4">
        <f t="shared" si="20"/>
        <v>5.7921697701545857E-2</v>
      </c>
    </row>
    <row r="23" spans="1:17" x14ac:dyDescent="0.35">
      <c r="B23">
        <f t="shared" si="21"/>
        <v>25</v>
      </c>
      <c r="C23">
        <f t="shared" si="6"/>
        <v>3.0016509079993999E-3</v>
      </c>
      <c r="D23">
        <f t="shared" si="7"/>
        <v>46.8</v>
      </c>
      <c r="E23">
        <f t="shared" si="8"/>
        <v>-0.71396232027386541</v>
      </c>
      <c r="F23">
        <f t="shared" si="9"/>
        <v>3.0052592036063112E-3</v>
      </c>
      <c r="G23">
        <f t="shared" si="10"/>
        <v>50.4</v>
      </c>
      <c r="H23">
        <f t="shared" si="11"/>
        <v>-0.63979600506295076</v>
      </c>
      <c r="I23">
        <f t="shared" si="12"/>
        <v>2.9971527049303163E-3</v>
      </c>
      <c r="J23">
        <f t="shared" si="13"/>
        <v>45.1</v>
      </c>
      <c r="K23">
        <f t="shared" si="14"/>
        <v>-0.7509881802497953</v>
      </c>
      <c r="L23" s="5">
        <f t="shared" si="15"/>
        <v>3.0013542721786762E-3</v>
      </c>
      <c r="M23" s="2">
        <f t="shared" si="16"/>
        <v>47.43333333333333</v>
      </c>
      <c r="N23" s="4">
        <f t="shared" si="17"/>
        <v>-0.70158216852887045</v>
      </c>
      <c r="O23" s="5">
        <f t="shared" si="18"/>
        <v>4.0613821297163634E-6</v>
      </c>
      <c r="P23" s="2">
        <f t="shared" si="19"/>
        <v>2.7061657993059716</v>
      </c>
      <c r="Q23" s="4">
        <f t="shared" si="20"/>
        <v>5.6620456317635834E-2</v>
      </c>
    </row>
    <row r="24" spans="1:17" x14ac:dyDescent="0.35">
      <c r="B24">
        <f t="shared" si="21"/>
        <v>50</v>
      </c>
      <c r="C24">
        <f t="shared" si="6"/>
        <v>2.950287653046172E-3</v>
      </c>
      <c r="D24">
        <f t="shared" si="7"/>
        <v>47.8</v>
      </c>
      <c r="E24">
        <f t="shared" si="8"/>
        <v>-1.3858944410985636</v>
      </c>
      <c r="F24">
        <f t="shared" si="9"/>
        <v>2.9450743631276692E-3</v>
      </c>
      <c r="G24">
        <f t="shared" si="10"/>
        <v>45.4</v>
      </c>
      <c r="H24">
        <f t="shared" si="11"/>
        <v>-1.4375876555074412</v>
      </c>
      <c r="I24">
        <v>0</v>
      </c>
      <c r="J24">
        <f t="shared" si="13"/>
        <v>43.5</v>
      </c>
      <c r="K24">
        <f t="shared" si="14"/>
        <v>-1.4801655767299613</v>
      </c>
      <c r="L24" s="5">
        <f t="shared" si="15"/>
        <v>1.9651206720579469E-3</v>
      </c>
      <c r="M24" s="2">
        <f t="shared" si="16"/>
        <v>45.566666666666663</v>
      </c>
      <c r="N24" s="4">
        <f t="shared" si="17"/>
        <v>-1.4345492244453222</v>
      </c>
      <c r="O24" s="5">
        <f t="shared" si="18"/>
        <v>1.7018464197482838E-3</v>
      </c>
      <c r="P24" s="2">
        <f t="shared" si="19"/>
        <v>2.1548395145191965</v>
      </c>
      <c r="Q24" s="4">
        <f t="shared" si="20"/>
        <v>4.7208958903981156E-2</v>
      </c>
    </row>
    <row r="25" spans="1:17" x14ac:dyDescent="0.35">
      <c r="B25">
        <f t="shared" si="21"/>
        <v>0</v>
      </c>
      <c r="C25">
        <f t="shared" si="6"/>
        <v>3.6609921288669233E-3</v>
      </c>
      <c r="D25">
        <f t="shared" si="7"/>
        <v>0</v>
      </c>
      <c r="E25" t="e">
        <f t="shared" si="8"/>
        <v>#NUM!</v>
      </c>
      <c r="F25">
        <f t="shared" si="9"/>
        <v>3.6609921288669233E-3</v>
      </c>
      <c r="G25">
        <f t="shared" si="10"/>
        <v>0</v>
      </c>
      <c r="H25" t="e">
        <f t="shared" si="11"/>
        <v>#NUM!</v>
      </c>
      <c r="I25">
        <f t="shared" si="12"/>
        <v>3.6609921288669233E-3</v>
      </c>
      <c r="J25">
        <f t="shared" si="13"/>
        <v>0</v>
      </c>
      <c r="K25" t="e">
        <f t="shared" si="14"/>
        <v>#NUM!</v>
      </c>
      <c r="L25" s="5">
        <f t="shared" si="15"/>
        <v>3.6609921288669237E-3</v>
      </c>
      <c r="M25" s="2">
        <f t="shared" si="16"/>
        <v>0</v>
      </c>
      <c r="N25" s="4" t="e">
        <f t="shared" si="17"/>
        <v>#NUM!</v>
      </c>
      <c r="O25" s="5">
        <f t="shared" si="18"/>
        <v>5.3114842012129618E-19</v>
      </c>
      <c r="P25" s="2">
        <f t="shared" si="19"/>
        <v>0</v>
      </c>
      <c r="Q25" s="4" t="e">
        <f t="shared" si="20"/>
        <v>#NUM!</v>
      </c>
    </row>
    <row r="26" spans="1:17" x14ac:dyDescent="0.35">
      <c r="B26">
        <f t="shared" si="21"/>
        <v>0</v>
      </c>
      <c r="C26">
        <f t="shared" si="6"/>
        <v>3.6609921288669233E-3</v>
      </c>
      <c r="D26">
        <f t="shared" si="7"/>
        <v>0</v>
      </c>
      <c r="E26" t="e">
        <f t="shared" si="8"/>
        <v>#NUM!</v>
      </c>
      <c r="F26">
        <f t="shared" si="9"/>
        <v>3.6609921288669233E-3</v>
      </c>
      <c r="G26">
        <f t="shared" si="10"/>
        <v>0</v>
      </c>
      <c r="H26" t="e">
        <f t="shared" si="11"/>
        <v>#NUM!</v>
      </c>
      <c r="I26">
        <f t="shared" si="12"/>
        <v>3.6609921288669233E-3</v>
      </c>
      <c r="J26">
        <f t="shared" si="13"/>
        <v>0</v>
      </c>
      <c r="K26" t="e">
        <f t="shared" si="14"/>
        <v>#NUM!</v>
      </c>
      <c r="L26" s="5">
        <f t="shared" si="15"/>
        <v>3.6609921288669237E-3</v>
      </c>
      <c r="M26" s="2">
        <f t="shared" si="16"/>
        <v>0</v>
      </c>
      <c r="N26" s="4" t="e">
        <f t="shared" si="17"/>
        <v>#NUM!</v>
      </c>
      <c r="O26" s="5">
        <f t="shared" si="18"/>
        <v>5.3114842012129618E-19</v>
      </c>
      <c r="P26" s="2">
        <f t="shared" si="19"/>
        <v>0</v>
      </c>
      <c r="Q26" s="4" t="e">
        <f t="shared" si="20"/>
        <v>#NUM!</v>
      </c>
    </row>
    <row r="27" spans="1:17" x14ac:dyDescent="0.35">
      <c r="B27">
        <f t="shared" si="21"/>
        <v>0</v>
      </c>
      <c r="C27">
        <f t="shared" si="6"/>
        <v>3.6609921288669233E-3</v>
      </c>
      <c r="D27">
        <f t="shared" si="7"/>
        <v>0</v>
      </c>
      <c r="E27" t="e">
        <f t="shared" si="8"/>
        <v>#NUM!</v>
      </c>
      <c r="F27">
        <f t="shared" si="9"/>
        <v>3.6609921288669233E-3</v>
      </c>
      <c r="G27">
        <f t="shared" si="10"/>
        <v>0</v>
      </c>
      <c r="H27" t="e">
        <f t="shared" si="11"/>
        <v>#NUM!</v>
      </c>
      <c r="I27">
        <f t="shared" si="12"/>
        <v>3.6609921288669233E-3</v>
      </c>
      <c r="J27">
        <f t="shared" si="13"/>
        <v>0</v>
      </c>
      <c r="K27" t="e">
        <f t="shared" si="14"/>
        <v>#NUM!</v>
      </c>
      <c r="L27" s="5">
        <f t="shared" si="15"/>
        <v>3.6609921288669237E-3</v>
      </c>
      <c r="M27" s="2">
        <f t="shared" si="16"/>
        <v>0</v>
      </c>
      <c r="N27" s="4" t="e">
        <f t="shared" si="17"/>
        <v>#NUM!</v>
      </c>
      <c r="O27" s="5">
        <f t="shared" si="18"/>
        <v>5.3114842012129618E-19</v>
      </c>
      <c r="P27" s="2">
        <f t="shared" si="19"/>
        <v>0</v>
      </c>
      <c r="Q27" s="4" t="e">
        <f t="shared" si="20"/>
        <v>#NUM!</v>
      </c>
    </row>
    <row r="28" spans="1:17" x14ac:dyDescent="0.35">
      <c r="B28">
        <f t="shared" si="21"/>
        <v>0</v>
      </c>
      <c r="C28">
        <f t="shared" si="6"/>
        <v>3.6609921288669233E-3</v>
      </c>
      <c r="D28">
        <f t="shared" si="7"/>
        <v>0</v>
      </c>
      <c r="E28" t="e">
        <f t="shared" si="8"/>
        <v>#NUM!</v>
      </c>
      <c r="F28">
        <f t="shared" si="9"/>
        <v>3.6609921288669233E-3</v>
      </c>
      <c r="G28">
        <f t="shared" si="10"/>
        <v>0</v>
      </c>
      <c r="H28" t="e">
        <f t="shared" si="11"/>
        <v>#NUM!</v>
      </c>
      <c r="I28">
        <f t="shared" si="12"/>
        <v>3.6609921288669233E-3</v>
      </c>
      <c r="J28">
        <f t="shared" si="13"/>
        <v>0</v>
      </c>
      <c r="K28" t="e">
        <f t="shared" si="14"/>
        <v>#NUM!</v>
      </c>
      <c r="L28" s="5">
        <f t="shared" si="15"/>
        <v>3.6609921288669237E-3</v>
      </c>
      <c r="M28" s="2">
        <f t="shared" si="16"/>
        <v>0</v>
      </c>
      <c r="N28" s="4" t="e">
        <f t="shared" si="17"/>
        <v>#NUM!</v>
      </c>
      <c r="O28" s="5">
        <f t="shared" si="18"/>
        <v>5.3114842012129618E-19</v>
      </c>
      <c r="P28" s="2">
        <f t="shared" si="19"/>
        <v>0</v>
      </c>
      <c r="Q28" s="4" t="e">
        <f t="shared" si="20"/>
        <v>#NUM!</v>
      </c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2:E2"/>
    <mergeCell ref="F2:H2"/>
    <mergeCell ref="I2:K2"/>
    <mergeCell ref="L2:N2"/>
    <mergeCell ref="O2:Q2"/>
    <mergeCell ref="C17:E17"/>
    <mergeCell ref="F17:H17"/>
    <mergeCell ref="I17:K17"/>
    <mergeCell ref="L17:N17"/>
    <mergeCell ref="O17:Q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2023-06-29T22:20:09Z</dcterms:modified>
</cp:coreProperties>
</file>