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1A6757B4-181E-4610-A369-2A32D9189DE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J24" i="2"/>
  <c r="K24" i="2"/>
  <c r="C25" i="2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5" i="2" l="1"/>
  <c r="O21" i="2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<sst xmlns="http://schemas.openxmlformats.org/spreadsheetml/2006/main" count="56" uniqueCount="28">
  <si>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</si>
  <si>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</si>
  <si>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</si>
  <si>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</si>
  <si>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</si>
  <si>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</si>
  <si>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</si>
  <si>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</si>
  <si>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</si>
  <si>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</si>
  <si>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</si>
  <si>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</si>
  <si>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</si>
  <si>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</si>
  <si>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</si>
  <si>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</si>
  <si>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</si>
  <si>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</si>
  <si>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</si>
  <si>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</si>
  <si>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</si>
  <si>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</si>
  <si>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</si>
  <si>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</si>
  <si>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</si>
  <si>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</si>
  <si>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CPA-52Z</t>
  </si>
  <si>
    <t>Rambutan 245A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</si>
</sst>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23.733333333333334</c:v>
                </c:pt>
                <c:pt idx="1">
                  <c:v>48.966666666666669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5249.333333333333</c:v>
                </c:pt>
                <c:pt idx="1">
                  <c:v>144.23333333333335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3.3683306657590201E-3</c:v>
                </c:pt>
                <c:pt idx="1">
                  <c:v>3.1044653223552695E-3</c:v>
                </c:pt>
                <c:pt idx="2">
                  <c:v>3.6609921288669237E-3</c:v>
                </c:pt>
                <c:pt idx="3">
                  <c:v>3.6609921288669237E-3</c:v>
                </c:pt>
                <c:pt idx="4">
                  <c:v>3.6609921288669237E-3</c:v>
                </c:pt>
                <c:pt idx="5">
                  <c:v>2.4406614192446154E-3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1.6562524588219727</c:v>
                </c:pt>
                <c:pt idx="1">
                  <c:v>-1.9363402432627168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I7" sqref="I7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27</v>
      </c>
      <c r="C2" s="17" t="s">
        <v>11</v>
      </c>
      <c r="D2" s="17"/>
      <c r="E2" s="17"/>
      <c r="F2" s="17" t="s">
        <v>10</v>
      </c>
      <c r="G2" s="17"/>
      <c r="H2" s="17"/>
      <c r="I2" s="17" t="s">
        <v>9</v>
      </c>
      <c r="J2" s="17"/>
      <c r="K2" s="17"/>
      <c r="L2" s="17" t="s">
        <v>21</v>
      </c>
      <c r="M2" s="17"/>
      <c r="N2" s="17"/>
      <c r="O2" s="17" t="s">
        <v>20</v>
      </c>
      <c r="P2" s="17"/>
      <c r="Q2" s="17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26</v>
      </c>
      <c r="B4">
        <v>0.5</v>
      </c>
      <c r="C4">
        <v>23.3</v>
      </c>
      <c r="D4">
        <v>10.6</v>
      </c>
      <c r="E4" s="15">
        <v>5546</v>
      </c>
      <c r="F4" s="16">
        <v>23.8</v>
      </c>
      <c r="G4" s="15">
        <v>10.3</v>
      </c>
      <c r="H4" s="15">
        <v>5389</v>
      </c>
      <c r="I4" s="16">
        <v>24.1</v>
      </c>
      <c r="J4" s="15">
        <v>9.1999999999999993</v>
      </c>
      <c r="K4" s="15">
        <v>4813</v>
      </c>
      <c r="L4" s="10">
        <f>AVERAGE(C4,F4,I4)</f>
        <v>23.733333333333334</v>
      </c>
      <c r="M4" s="2">
        <f>AVERAGE(D4,G4,J4)</f>
        <v>10.033333333333333</v>
      </c>
      <c r="N4" s="9">
        <f>AVERAGE(E4,H4,K4)</f>
        <v>5249.333333333333</v>
      </c>
      <c r="O4" s="7">
        <f>STDEV(C4,F4,I4)</f>
        <v>0.40414518843273839</v>
      </c>
      <c r="P4" s="7">
        <f>STDEV(D4,G4,J4)</f>
        <v>0.73711147958319978</v>
      </c>
      <c r="Q4" s="7">
        <f>STDEV(E4,H4,K4)</f>
        <v>385.94343281539761</v>
      </c>
    </row>
    <row r="5" spans="1:24" x14ac:dyDescent="0.35">
      <c r="A5" t="s">
        <v>25</v>
      </c>
      <c r="B5">
        <v>50</v>
      </c>
      <c r="C5">
        <v>48.9</v>
      </c>
      <c r="D5" s="15">
        <v>27.4</v>
      </c>
      <c r="E5" s="15">
        <v>143.4</v>
      </c>
      <c r="F5">
        <v>49</v>
      </c>
      <c r="G5">
        <v>27.8</v>
      </c>
      <c r="H5" s="15">
        <v>145.4</v>
      </c>
      <c r="I5" s="15">
        <v>49</v>
      </c>
      <c r="J5" s="15">
        <v>27.5</v>
      </c>
      <c r="K5" s="15">
        <v>143.9</v>
      </c>
      <c r="L5" s="10">
        <f t="shared" ref="L5:L13" si="0">AVERAGE(C5,F5,I5)</f>
        <v>48.966666666666669</v>
      </c>
      <c r="M5" s="2">
        <f t="shared" ref="M5:M13" si="1">AVERAGE(D5,G5,J5)</f>
        <v>27.566666666666666</v>
      </c>
      <c r="N5" s="9">
        <f t="shared" ref="N5:N13" si="2">AVERAGE(E5,H5,K5)</f>
        <v>144.23333333333335</v>
      </c>
      <c r="O5" s="7">
        <f t="shared" ref="O5:O13" si="3">STDEV(C5,F5,I5)</f>
        <v>5.77350269189634E-2</v>
      </c>
      <c r="P5" s="7">
        <f t="shared" ref="P5:P13" si="4">STDEV(D5,G5,J5)</f>
        <v>0.20816659994661424</v>
      </c>
      <c r="Q5" s="7">
        <f t="shared" ref="Q5:Q13" si="5">STDEV(E5,H5,K5)</f>
        <v>1.0408329997330663</v>
      </c>
    </row>
    <row r="6" spans="1:24" x14ac:dyDescent="0.35">
      <c r="E6" s="15"/>
      <c r="G6" s="15"/>
      <c r="I6" s="15"/>
      <c r="J6" s="15"/>
      <c r="K6" s="15"/>
      <c r="L6" s="10" t="e">
        <f t="shared" si="0"/>
        <v>#DIV/0!</v>
      </c>
      <c r="M6" s="2" t="e">
        <f t="shared" si="1"/>
        <v>#DIV/0!</v>
      </c>
      <c r="N6" s="9" t="e">
        <f t="shared" si="2"/>
        <v>#DIV/0!</v>
      </c>
      <c r="O6" s="7" t="e">
        <f t="shared" si="3"/>
        <v>#DIV/0!</v>
      </c>
      <c r="P6" s="7" t="e">
        <f t="shared" si="4"/>
        <v>#DIV/0!</v>
      </c>
      <c r="Q6" s="7" t="e">
        <f t="shared" si="5"/>
        <v>#DIV/0!</v>
      </c>
    </row>
    <row r="7" spans="1:24" x14ac:dyDescent="0.35">
      <c r="E7" s="15"/>
      <c r="H7" s="15"/>
      <c r="J7" s="15"/>
      <c r="K7" s="15"/>
      <c r="L7" s="10" t="e">
        <f t="shared" si="0"/>
        <v>#DIV/0!</v>
      </c>
      <c r="M7" s="2" t="e">
        <f t="shared" si="1"/>
        <v>#DIV/0!</v>
      </c>
      <c r="N7" s="9" t="e">
        <f t="shared" si="2"/>
        <v>#DIV/0!</v>
      </c>
      <c r="O7" s="7" t="e">
        <f t="shared" si="3"/>
        <v>#DIV/0!</v>
      </c>
      <c r="P7" s="7" t="e">
        <f t="shared" si="4"/>
        <v>#DIV/0!</v>
      </c>
      <c r="Q7" s="7" t="e">
        <f t="shared" si="5"/>
        <v>#DIV/0!</v>
      </c>
    </row>
    <row r="8" spans="1:24" x14ac:dyDescent="0.35">
      <c r="E8" s="15"/>
      <c r="H8" s="15"/>
      <c r="J8" s="15"/>
      <c r="K8" s="15"/>
      <c r="L8" s="10" t="e">
        <f t="shared" si="0"/>
        <v>#DIV/0!</v>
      </c>
      <c r="M8" s="2" t="e">
        <f t="shared" si="1"/>
        <v>#DIV/0!</v>
      </c>
      <c r="N8" s="9" t="e">
        <f t="shared" si="2"/>
        <v>#DIV/0!</v>
      </c>
      <c r="O8" s="7" t="e">
        <f t="shared" si="3"/>
        <v>#DIV/0!</v>
      </c>
      <c r="P8" s="7" t="e">
        <f t="shared" si="4"/>
        <v>#DIV/0!</v>
      </c>
      <c r="Q8" s="7" t="e">
        <f t="shared" si="5"/>
        <v>#DIV/0!</v>
      </c>
    </row>
    <row r="9" spans="1:24" x14ac:dyDescent="0.35">
      <c r="E9" s="15"/>
      <c r="H9" s="15"/>
      <c r="J9" s="15"/>
      <c r="K9" s="15"/>
      <c r="L9" s="10" t="e">
        <f t="shared" si="0"/>
        <v>#DIV/0!</v>
      </c>
      <c r="M9" s="2" t="e">
        <f t="shared" si="1"/>
        <v>#DIV/0!</v>
      </c>
      <c r="N9" s="9" t="e">
        <f t="shared" si="2"/>
        <v>#DIV/0!</v>
      </c>
      <c r="O9" s="7" t="e">
        <f t="shared" si="3"/>
        <v>#DIV/0!</v>
      </c>
      <c r="P9" s="7" t="e">
        <f t="shared" si="4"/>
        <v>#DIV/0!</v>
      </c>
      <c r="Q9" s="7" t="e">
        <f t="shared" si="5"/>
        <v>#DIV/0!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Rambutan 245A</v>
      </c>
      <c r="C17" s="17" t="s">
        <v>11</v>
      </c>
      <c r="D17" s="17"/>
      <c r="E17" s="17"/>
      <c r="F17" s="17" t="s">
        <v>10</v>
      </c>
      <c r="G17" s="17"/>
      <c r="H17" s="17"/>
      <c r="I17" s="17" t="s">
        <v>9</v>
      </c>
      <c r="J17" s="17"/>
      <c r="K17" s="17"/>
      <c r="L17" s="17" t="s">
        <v>8</v>
      </c>
      <c r="M17" s="17"/>
      <c r="N17" s="17"/>
      <c r="O17" s="17" t="s">
        <v>7</v>
      </c>
      <c r="P17" s="17"/>
      <c r="Q17" s="17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0.5</v>
      </c>
      <c r="C19">
        <f t="shared" ref="C19:C28" si="6">1/(C4+273.15)</f>
        <v>3.3732501264968798E-3</v>
      </c>
      <c r="D19">
        <f t="shared" ref="D19:D28" si="7">D4</f>
        <v>10.6</v>
      </c>
      <c r="E19">
        <f t="shared" ref="E19:E28" si="8">LN(E4/1000)</f>
        <v>1.7130769471935863</v>
      </c>
      <c r="F19">
        <f t="shared" ref="F19:F28" si="9">1/(F4+273.15)</f>
        <v>3.3675702980299716E-3</v>
      </c>
      <c r="G19">
        <f t="shared" ref="G19:G28" si="10">G4</f>
        <v>10.3</v>
      </c>
      <c r="H19">
        <f t="shared" ref="H19:H28" si="11">LN(H4/1000)</f>
        <v>1.6843598389513597</v>
      </c>
      <c r="I19">
        <f t="shared" ref="I19:I28" si="12">1/(I4+273.15)</f>
        <v>3.3641715727502101E-3</v>
      </c>
      <c r="J19">
        <f t="shared" ref="J19:J28" si="13">J4</f>
        <v>9.1999999999999993</v>
      </c>
      <c r="K19">
        <f t="shared" ref="K19:K28" si="14">LN(K4/1000)</f>
        <v>1.5713205903209722</v>
      </c>
      <c r="L19" s="5">
        <f t="shared" ref="L19:L28" si="15">AVERAGE(C19,F19,I19)</f>
        <v>3.3683306657590201E-3</v>
      </c>
      <c r="M19" s="2">
        <f t="shared" ref="M19:M28" si="16">AVERAGE(D19,G19,J19)</f>
        <v>10.033333333333333</v>
      </c>
      <c r="N19" s="4">
        <f t="shared" ref="N19:N28" si="17">AVERAGE(E19,H19,K19)</f>
        <v>1.6562524588219727</v>
      </c>
      <c r="O19" s="5">
        <f t="shared" ref="O19:O28" si="18">STDEV(C19,F19,I19)</f>
        <v>4.586791236292161E-6</v>
      </c>
      <c r="P19" s="2">
        <f t="shared" ref="P19:P28" si="19">STDEV(D19,G19,J19)</f>
        <v>0.73711147958319978</v>
      </c>
      <c r="Q19" s="4">
        <f t="shared" ref="Q19:Q28" si="20">STDEV(E19,H19,K19)</f>
        <v>7.4941542496484395E-2</v>
      </c>
    </row>
    <row r="20" spans="1:17" x14ac:dyDescent="0.35">
      <c r="B20">
        <f t="shared" ref="B20:B28" si="21">B5</f>
        <v>50</v>
      </c>
      <c r="C20">
        <f t="shared" si="6"/>
        <v>3.1051079024996121E-3</v>
      </c>
      <c r="D20">
        <f t="shared" si="7"/>
        <v>27.4</v>
      </c>
      <c r="E20">
        <f t="shared" si="8"/>
        <v>-1.942117350816617</v>
      </c>
      <c r="F20">
        <f t="shared" si="9"/>
        <v>3.1041440322830982E-3</v>
      </c>
      <c r="G20">
        <f t="shared" si="10"/>
        <v>27.8</v>
      </c>
      <c r="H20">
        <f t="shared" si="11"/>
        <v>-1.9282667138827181</v>
      </c>
      <c r="I20">
        <f t="shared" si="12"/>
        <v>3.1041440322830982E-3</v>
      </c>
      <c r="J20">
        <f t="shared" si="13"/>
        <v>27.5</v>
      </c>
      <c r="K20">
        <f t="shared" si="14"/>
        <v>-1.9386366650888149</v>
      </c>
      <c r="L20" s="5">
        <f t="shared" si="15"/>
        <v>3.1044653223552695E-3</v>
      </c>
      <c r="M20" s="2">
        <f t="shared" si="16"/>
        <v>27.566666666666666</v>
      </c>
      <c r="N20" s="4">
        <f t="shared" si="17"/>
        <v>-1.9363402432627168</v>
      </c>
      <c r="O20" s="5">
        <f t="shared" si="18"/>
        <v>5.5649072896819659E-7</v>
      </c>
      <c r="P20" s="2">
        <f t="shared" si="19"/>
        <v>0.20816659994661424</v>
      </c>
      <c r="Q20" s="4">
        <f t="shared" si="20"/>
        <v>7.205220383250349E-3</v>
      </c>
    </row>
    <row r="21" spans="1:17" x14ac:dyDescent="0.35">
      <c r="B21">
        <f t="shared" si="21"/>
        <v>0</v>
      </c>
      <c r="C21">
        <f t="shared" si="6"/>
        <v>3.6609921288669233E-3</v>
      </c>
      <c r="D21">
        <f t="shared" si="7"/>
        <v>0</v>
      </c>
      <c r="E21" t="e">
        <f t="shared" si="8"/>
        <v>#NUM!</v>
      </c>
      <c r="F21">
        <f t="shared" si="9"/>
        <v>3.6609921288669233E-3</v>
      </c>
      <c r="G21">
        <f t="shared" si="10"/>
        <v>0</v>
      </c>
      <c r="H21" t="e">
        <f t="shared" si="11"/>
        <v>#NUM!</v>
      </c>
      <c r="I21">
        <f t="shared" si="12"/>
        <v>3.6609921288669233E-3</v>
      </c>
      <c r="J21">
        <f t="shared" si="13"/>
        <v>0</v>
      </c>
      <c r="K21" t="e">
        <f t="shared" si="14"/>
        <v>#NUM!</v>
      </c>
      <c r="L21" s="5">
        <f t="shared" si="15"/>
        <v>3.6609921288669237E-3</v>
      </c>
      <c r="M21" s="2">
        <f t="shared" si="16"/>
        <v>0</v>
      </c>
      <c r="N21" s="4" t="e">
        <f t="shared" si="17"/>
        <v>#NUM!</v>
      </c>
      <c r="O21" s="5">
        <f t="shared" si="18"/>
        <v>5.3114842012129618E-19</v>
      </c>
      <c r="P21" s="2">
        <f t="shared" si="19"/>
        <v>0</v>
      </c>
      <c r="Q21" s="4" t="e">
        <f t="shared" si="20"/>
        <v>#NUM!</v>
      </c>
    </row>
    <row r="22" spans="1:17" x14ac:dyDescent="0.35">
      <c r="B22">
        <f t="shared" si="21"/>
        <v>0</v>
      </c>
      <c r="C22">
        <f t="shared" si="6"/>
        <v>3.6609921288669233E-3</v>
      </c>
      <c r="D22">
        <f t="shared" si="7"/>
        <v>0</v>
      </c>
      <c r="E22" t="e">
        <f t="shared" si="8"/>
        <v>#NUM!</v>
      </c>
      <c r="F22">
        <f t="shared" si="9"/>
        <v>3.6609921288669233E-3</v>
      </c>
      <c r="G22">
        <f t="shared" si="10"/>
        <v>0</v>
      </c>
      <c r="H22" t="e">
        <f t="shared" si="11"/>
        <v>#NUM!</v>
      </c>
      <c r="I22">
        <f t="shared" si="12"/>
        <v>3.6609921288669233E-3</v>
      </c>
      <c r="J22">
        <f t="shared" si="13"/>
        <v>0</v>
      </c>
      <c r="K22" t="e">
        <f t="shared" si="14"/>
        <v>#NUM!</v>
      </c>
      <c r="L22" s="5">
        <f t="shared" si="15"/>
        <v>3.6609921288669237E-3</v>
      </c>
      <c r="M22" s="2">
        <f t="shared" si="16"/>
        <v>0</v>
      </c>
      <c r="N22" s="4" t="e">
        <f t="shared" si="17"/>
        <v>#NUM!</v>
      </c>
      <c r="O22" s="5">
        <f t="shared" si="18"/>
        <v>5.3114842012129618E-19</v>
      </c>
      <c r="P22" s="2">
        <f t="shared" si="19"/>
        <v>0</v>
      </c>
      <c r="Q22" s="4" t="e">
        <f t="shared" si="20"/>
        <v>#NUM!</v>
      </c>
    </row>
    <row r="23" spans="1:17" x14ac:dyDescent="0.35">
      <c r="B23">
        <f t="shared" si="21"/>
        <v>0</v>
      </c>
      <c r="C23">
        <f t="shared" si="6"/>
        <v>3.6609921288669233E-3</v>
      </c>
      <c r="D23">
        <f t="shared" si="7"/>
        <v>0</v>
      </c>
      <c r="E23" t="e">
        <f t="shared" si="8"/>
        <v>#NUM!</v>
      </c>
      <c r="F23">
        <f t="shared" si="9"/>
        <v>3.6609921288669233E-3</v>
      </c>
      <c r="G23">
        <f t="shared" si="10"/>
        <v>0</v>
      </c>
      <c r="H23" t="e">
        <f t="shared" si="11"/>
        <v>#NUM!</v>
      </c>
      <c r="I23">
        <f t="shared" si="12"/>
        <v>3.6609921288669233E-3</v>
      </c>
      <c r="J23">
        <f t="shared" si="13"/>
        <v>0</v>
      </c>
      <c r="K23" t="e">
        <f t="shared" si="14"/>
        <v>#NUM!</v>
      </c>
      <c r="L23" s="5">
        <f t="shared" si="15"/>
        <v>3.6609921288669237E-3</v>
      </c>
      <c r="M23" s="2">
        <f t="shared" si="16"/>
        <v>0</v>
      </c>
      <c r="N23" s="4" t="e">
        <f t="shared" si="17"/>
        <v>#NUM!</v>
      </c>
      <c r="O23" s="5">
        <f t="shared" si="18"/>
        <v>5.3114842012129618E-19</v>
      </c>
      <c r="P23" s="2">
        <f t="shared" si="19"/>
        <v>0</v>
      </c>
      <c r="Q23" s="4" t="e">
        <f t="shared" si="20"/>
        <v>#NUM!</v>
      </c>
    </row>
    <row r="24" spans="1:17" x14ac:dyDescent="0.35">
      <c r="B24">
        <f t="shared" si="21"/>
        <v>0</v>
      </c>
      <c r="C24">
        <f t="shared" si="6"/>
        <v>3.6609921288669233E-3</v>
      </c>
      <c r="D24">
        <f t="shared" si="7"/>
        <v>0</v>
      </c>
      <c r="E24" t="e">
        <f t="shared" si="8"/>
        <v>#NUM!</v>
      </c>
      <c r="F24">
        <f t="shared" si="9"/>
        <v>3.6609921288669233E-3</v>
      </c>
      <c r="G24">
        <f t="shared" si="10"/>
        <v>0</v>
      </c>
      <c r="H24" t="e">
        <f t="shared" si="11"/>
        <v>#NUM!</v>
      </c>
      <c r="I24">
        <v>0</v>
      </c>
      <c r="J24">
        <f t="shared" si="13"/>
        <v>0</v>
      </c>
      <c r="K24" t="e">
        <f t="shared" si="14"/>
        <v>#NUM!</v>
      </c>
      <c r="L24" s="5">
        <f t="shared" si="15"/>
        <v>2.4406614192446154E-3</v>
      </c>
      <c r="M24" s="2">
        <f t="shared" si="16"/>
        <v>0</v>
      </c>
      <c r="N24" s="4" t="e">
        <f t="shared" si="17"/>
        <v>#NUM!</v>
      </c>
      <c r="O24" s="5">
        <f t="shared" si="18"/>
        <v>2.1136747911024191E-3</v>
      </c>
      <c r="P24" s="2">
        <f t="shared" si="19"/>
        <v>0</v>
      </c>
      <c r="Q24" s="4" t="e">
        <f t="shared" si="20"/>
        <v>#NUM!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2023-06-30T00:50:21Z</dcterms:modified>
</cp:coreProperties>
</file>