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5B6E39F2-92CA-4EAC-AA6A-32D3817031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<sst xmlns="http://schemas.openxmlformats.org/spreadsheetml/2006/main" count="60" uniqueCount="28">
  <si>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</si>
  <si>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</si>
  <si>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</si>
  <si>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</si>
  <si>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</si>
  <si>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</si>
  <si>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</si>
  <si>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</si>
  <si>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</si>
  <si>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</si>
  <si>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</si>
  <si>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</si>
  <si>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</si>
  <si>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</si>
  <si>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</si>
  <si>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</si>
  <si>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</si>
  <si>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</si>
  <si>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</si>
  <si>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</si>
  <si>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</si>
  <si>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</si>
  <si>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</si>
  <si>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</si>
  <si>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</si>
  <si>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</si>
  <si>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Raw Garden - Raspberry LD 8.25.23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</si>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</sst>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166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23.2</c:v>
                </c:pt>
                <c:pt idx="1">
                  <c:v>28.599999999999998</c:v>
                </c:pt>
                <c:pt idx="2">
                  <c:v>38.333333333333336</c:v>
                </c:pt>
                <c:pt idx="3">
                  <c:v>48.4</c:v>
                </c:pt>
                <c:pt idx="4">
                  <c:v>57.966666666666669</c:v>
                </c:pt>
                <c:pt idx="5">
                  <c:v>65.13333333333334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0.000E+00">
                  <c:v>384200</c:v>
                </c:pt>
                <c:pt idx="1">
                  <c:v>111000</c:v>
                </c:pt>
                <c:pt idx="2">
                  <c:v>15133.333333333334</c:v>
                </c:pt>
                <c:pt idx="3">
                  <c:v>1905</c:v>
                </c:pt>
                <c:pt idx="4">
                  <c:v>229.5333333333333</c:v>
                </c:pt>
                <c:pt idx="5">
                  <c:v>92.779999999999987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3.3743894167034215E-3</c:v>
                </c:pt>
                <c:pt idx="1">
                  <c:v>3.3140018996433737E-3</c:v>
                </c:pt>
                <c:pt idx="2">
                  <c:v>3.2104447201088144E-3</c:v>
                </c:pt>
                <c:pt idx="3">
                  <c:v>3.1099362463069512E-3</c:v>
                </c:pt>
                <c:pt idx="4">
                  <c:v>3.0200836168643021E-3</c:v>
                </c:pt>
                <c:pt idx="5">
                  <c:v>2.9561047006101001E-3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5.951140125478017</c:v>
                </c:pt>
                <c:pt idx="1">
                  <c:v>4.7073302967562585</c:v>
                </c:pt>
                <c:pt idx="2">
                  <c:v>2.716878043858312</c:v>
                </c:pt>
                <c:pt idx="3">
                  <c:v>0.64447089429707327</c:v>
                </c:pt>
                <c:pt idx="4">
                  <c:v>-1.4717237178593636</c:v>
                </c:pt>
                <c:pt idx="5">
                  <c:v>-2.3782138565116373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C10" sqref="C10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1</v>
      </c>
      <c r="C4">
        <v>23.4</v>
      </c>
      <c r="D4">
        <v>48</v>
      </c>
      <c r="E4" s="15">
        <v>381000</v>
      </c>
      <c r="F4">
        <v>23.2</v>
      </c>
      <c r="G4">
        <v>48.4</v>
      </c>
      <c r="H4" s="15">
        <v>384200</v>
      </c>
      <c r="I4">
        <v>23</v>
      </c>
      <c r="J4">
        <v>48.8</v>
      </c>
      <c r="K4" s="15">
        <v>387400</v>
      </c>
      <c r="L4" s="10">
        <f>AVERAGE(C4,F4,I4)</f>
        <v>23.2</v>
      </c>
      <c r="M4" s="2">
        <f>AVERAGE(D4,G4,J4)</f>
        <v>48.4</v>
      </c>
      <c r="N4" s="17">
        <f>AVERAGE(E4,H4,K4)</f>
        <v>384200</v>
      </c>
      <c r="O4" s="7">
        <f>STDEV(C4,F4,I4)</f>
        <v>0.19999999999999929</v>
      </c>
      <c r="P4" s="7">
        <f>STDEV(D4,G4,J4)</f>
        <v>0.39999999999999858</v>
      </c>
      <c r="Q4" s="7">
        <f>STDEV(E4,H4,K4)</f>
        <v>3200</v>
      </c>
    </row>
    <row r="5" spans="1:24" x14ac:dyDescent="0.35">
      <c r="A5" t="s">
        <v>27</v>
      </c>
      <c r="B5">
        <v>5</v>
      </c>
      <c r="C5">
        <v>28.5</v>
      </c>
      <c r="D5">
        <v>76.5</v>
      </c>
      <c r="E5" s="15">
        <v>121400</v>
      </c>
      <c r="F5">
        <v>28.6</v>
      </c>
      <c r="G5">
        <v>67.599999999999994</v>
      </c>
      <c r="H5" s="15">
        <v>107300</v>
      </c>
      <c r="I5">
        <v>28.7</v>
      </c>
      <c r="J5">
        <v>65.7</v>
      </c>
      <c r="K5" s="15">
        <v>104300</v>
      </c>
      <c r="L5" s="10">
        <f t="shared" ref="L5:L13" si="0">AVERAGE(C5,F5,I5)</f>
        <v>28.599999999999998</v>
      </c>
      <c r="M5" s="2">
        <f t="shared" ref="M5:M13" si="1">AVERAGE(D5,G5,J5)</f>
        <v>69.933333333333337</v>
      </c>
      <c r="N5" s="9">
        <f t="shared" ref="N5:N13" si="2">AVERAGE(E5,H5,K5)</f>
        <v>111000</v>
      </c>
      <c r="O5" s="7">
        <f t="shared" ref="O5:O13" si="3">STDEV(C5,F5,I5)</f>
        <v>9.9999999999999645E-2</v>
      </c>
      <c r="P5" s="7">
        <f t="shared" ref="P5:P13" si="4">STDEV(D5,G5,J5)</f>
        <v>5.765703195043371</v>
      </c>
      <c r="Q5" s="7">
        <f t="shared" ref="Q5:Q13" si="5">STDEV(E5,H5,K5)</f>
        <v>9130.7173869307771</v>
      </c>
    </row>
    <row r="6" spans="1:24" x14ac:dyDescent="0.35">
      <c r="A6" t="s">
        <v>27</v>
      </c>
      <c r="B6">
        <v>10</v>
      </c>
      <c r="C6">
        <v>38.299999999999997</v>
      </c>
      <c r="D6">
        <v>19.100000000000001</v>
      </c>
      <c r="E6" s="15">
        <v>15160</v>
      </c>
      <c r="F6">
        <v>38.299999999999997</v>
      </c>
      <c r="G6">
        <v>19.2</v>
      </c>
      <c r="H6" s="15">
        <v>15240</v>
      </c>
      <c r="I6">
        <v>38.4</v>
      </c>
      <c r="J6">
        <v>18.899999999999999</v>
      </c>
      <c r="K6" s="15">
        <v>15000</v>
      </c>
      <c r="L6" s="10">
        <f t="shared" si="0"/>
        <v>38.333333333333336</v>
      </c>
      <c r="M6" s="2">
        <f t="shared" si="1"/>
        <v>19.066666666666666</v>
      </c>
      <c r="N6" s="9">
        <f t="shared" si="2"/>
        <v>15133.333333333334</v>
      </c>
      <c r="O6" s="7">
        <f t="shared" si="3"/>
        <v>5.7735026918963393E-2</v>
      </c>
      <c r="P6" s="7">
        <f t="shared" si="4"/>
        <v>0.1527525231651953</v>
      </c>
      <c r="Q6" s="7">
        <f t="shared" si="5"/>
        <v>122.20201853215573</v>
      </c>
    </row>
    <row r="7" spans="1:24" x14ac:dyDescent="0.35">
      <c r="A7" t="s">
        <v>27</v>
      </c>
      <c r="B7">
        <v>75</v>
      </c>
      <c r="C7">
        <v>48.4</v>
      </c>
      <c r="D7">
        <v>18.100000000000001</v>
      </c>
      <c r="E7" s="15">
        <v>1916</v>
      </c>
      <c r="F7">
        <v>48.4</v>
      </c>
      <c r="G7">
        <v>18</v>
      </c>
      <c r="H7" s="15">
        <v>1905</v>
      </c>
      <c r="I7">
        <v>48.4</v>
      </c>
      <c r="J7">
        <v>17.899999999999999</v>
      </c>
      <c r="K7" s="15">
        <v>1894</v>
      </c>
      <c r="L7" s="10">
        <f t="shared" si="0"/>
        <v>48.4</v>
      </c>
      <c r="M7" s="2">
        <f t="shared" si="1"/>
        <v>18</v>
      </c>
      <c r="N7" s="9">
        <f t="shared" si="2"/>
        <v>1905</v>
      </c>
      <c r="O7" s="7">
        <f t="shared" si="3"/>
        <v>0</v>
      </c>
      <c r="P7" s="7">
        <f t="shared" si="4"/>
        <v>0.10000000000000142</v>
      </c>
      <c r="Q7" s="7">
        <f t="shared" si="5"/>
        <v>11</v>
      </c>
    </row>
    <row r="8" spans="1:24" x14ac:dyDescent="0.35">
      <c r="A8" t="s">
        <v>25</v>
      </c>
      <c r="B8">
        <v>25</v>
      </c>
      <c r="C8">
        <v>57.9</v>
      </c>
      <c r="D8">
        <v>22.1</v>
      </c>
      <c r="E8" s="15">
        <v>231.3</v>
      </c>
      <c r="F8">
        <v>58</v>
      </c>
      <c r="G8">
        <v>21.8</v>
      </c>
      <c r="H8" s="15">
        <v>228.1</v>
      </c>
      <c r="I8">
        <v>58</v>
      </c>
      <c r="J8">
        <v>21.9</v>
      </c>
      <c r="K8" s="15">
        <v>229.2</v>
      </c>
      <c r="L8" s="10">
        <f t="shared" si="0"/>
        <v>57.966666666666669</v>
      </c>
      <c r="M8" s="2">
        <f t="shared" si="1"/>
        <v>21.933333333333337</v>
      </c>
      <c r="N8" s="9">
        <f t="shared" si="2"/>
        <v>229.5333333333333</v>
      </c>
      <c r="O8" s="7">
        <f t="shared" si="3"/>
        <v>5.77350269189634E-2</v>
      </c>
      <c r="P8" s="7">
        <f t="shared" si="4"/>
        <v>0.15275252316519528</v>
      </c>
      <c r="Q8" s="7">
        <f t="shared" si="5"/>
        <v>1.6258331197676363</v>
      </c>
    </row>
    <row r="9" spans="1:24" x14ac:dyDescent="0.35">
      <c r="A9" t="s">
        <v>25</v>
      </c>
      <c r="B9">
        <v>50</v>
      </c>
      <c r="C9">
        <v>64.7</v>
      </c>
      <c r="D9">
        <v>18.600000000000001</v>
      </c>
      <c r="E9" s="15">
        <v>97.32</v>
      </c>
      <c r="F9">
        <v>65.2</v>
      </c>
      <c r="G9">
        <v>17.600000000000001</v>
      </c>
      <c r="H9" s="15">
        <v>92.08</v>
      </c>
      <c r="I9">
        <v>65.5</v>
      </c>
      <c r="J9">
        <v>17</v>
      </c>
      <c r="K9" s="15">
        <v>88.94</v>
      </c>
      <c r="L9" s="10">
        <f t="shared" si="0"/>
        <v>65.13333333333334</v>
      </c>
      <c r="M9" s="2">
        <f t="shared" si="1"/>
        <v>17.733333333333334</v>
      </c>
      <c r="N9" s="9">
        <f t="shared" si="2"/>
        <v>92.779999999999987</v>
      </c>
      <c r="O9" s="7">
        <f t="shared" si="3"/>
        <v>0.40414518843273678</v>
      </c>
      <c r="P9" s="7">
        <f t="shared" si="4"/>
        <v>0.80829037686547678</v>
      </c>
      <c r="Q9" s="7">
        <f t="shared" si="5"/>
        <v>4.233627286382208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Raw Garden - Raspberry LD 8.25.23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3.3721126285617947E-3</v>
      </c>
      <c r="D19">
        <f t="shared" ref="D19:D28" si="7">D4</f>
        <v>48</v>
      </c>
      <c r="E19">
        <f t="shared" ref="E19:E28" si="8">LN(E4/1000)</f>
        <v>5.9427993751267012</v>
      </c>
      <c r="F19">
        <f t="shared" ref="F19:F28" si="9">1/(F4+273.15)</f>
        <v>3.3743883921039317E-3</v>
      </c>
      <c r="G19">
        <f t="shared" ref="G19:G28" si="10">G4</f>
        <v>48.4</v>
      </c>
      <c r="H19">
        <f t="shared" ref="H19:H28" si="11">LN(H4/1000)</f>
        <v>5.9511632503344565</v>
      </c>
      <c r="I19">
        <f t="shared" ref="I19:I28" si="12">1/(I4+273.15)</f>
        <v>3.3766672294445383E-3</v>
      </c>
      <c r="J19">
        <f t="shared" ref="J19:J28" si="13">J4</f>
        <v>48.8</v>
      </c>
      <c r="K19">
        <f t="shared" ref="K19:K28" si="14">LN(K4/1000)</f>
        <v>5.9594577509728959</v>
      </c>
      <c r="L19" s="5">
        <f t="shared" ref="L19:L28" si="15">AVERAGE(C19,F19,I19)</f>
        <v>3.3743894167034215E-3</v>
      </c>
      <c r="M19" s="2">
        <f t="shared" ref="M19:M28" si="16">AVERAGE(D19,G19,J19)</f>
        <v>48.4</v>
      </c>
      <c r="N19" s="4">
        <f t="shared" ref="N19:N28" si="17">AVERAGE(E19,H19,K19)</f>
        <v>5.951140125478017</v>
      </c>
      <c r="O19" s="5">
        <f t="shared" ref="O19:O28" si="18">STDEV(C19,F19,I19)</f>
        <v>2.2773006142416573E-6</v>
      </c>
      <c r="P19" s="2">
        <f t="shared" ref="P19:P28" si="19">STDEV(D19,G19,J19)</f>
        <v>0.39999999999999858</v>
      </c>
      <c r="Q19" s="4">
        <f t="shared" ref="Q19:Q28" si="20">STDEV(E19,H19,K19)</f>
        <v>8.3292119991935313E-3</v>
      </c>
    </row>
    <row r="20" spans="1:17" x14ac:dyDescent="0.35">
      <c r="B20">
        <f t="shared" ref="B20:B28" si="21">B5</f>
        <v>5</v>
      </c>
      <c r="C20">
        <f t="shared" si="6"/>
        <v>3.3151002817835241E-3</v>
      </c>
      <c r="D20">
        <f t="shared" si="7"/>
        <v>76.5</v>
      </c>
      <c r="E20">
        <f t="shared" si="8"/>
        <v>4.7990908786253978</v>
      </c>
      <c r="F20">
        <f t="shared" si="9"/>
        <v>3.3140016570008283E-3</v>
      </c>
      <c r="G20">
        <f t="shared" si="10"/>
        <v>67.599999999999994</v>
      </c>
      <c r="H20">
        <f t="shared" si="11"/>
        <v>4.6756286496366526</v>
      </c>
      <c r="I20">
        <f t="shared" si="12"/>
        <v>3.3129037601457682E-3</v>
      </c>
      <c r="J20">
        <f t="shared" si="13"/>
        <v>65.7</v>
      </c>
      <c r="K20">
        <f t="shared" si="14"/>
        <v>4.6472713620067267</v>
      </c>
      <c r="L20" s="5">
        <f t="shared" si="15"/>
        <v>3.3140018996433737E-3</v>
      </c>
      <c r="M20" s="2">
        <f t="shared" si="16"/>
        <v>69.933333333333337</v>
      </c>
      <c r="N20" s="4">
        <f t="shared" si="17"/>
        <v>4.7073302967562585</v>
      </c>
      <c r="O20" s="5">
        <f t="shared" si="18"/>
        <v>1.0982608389808825E-6</v>
      </c>
      <c r="P20" s="2">
        <f t="shared" si="19"/>
        <v>5.765703195043371</v>
      </c>
      <c r="Q20" s="4">
        <f t="shared" si="20"/>
        <v>8.0721974883880152E-2</v>
      </c>
    </row>
    <row r="21" spans="1:17" x14ac:dyDescent="0.35">
      <c r="B21">
        <f t="shared" si="21"/>
        <v>10</v>
      </c>
      <c r="C21">
        <f t="shared" si="6"/>
        <v>3.2107882485150107E-3</v>
      </c>
      <c r="D21">
        <f t="shared" si="7"/>
        <v>19.100000000000001</v>
      </c>
      <c r="E21">
        <f t="shared" si="8"/>
        <v>2.7186603802142257</v>
      </c>
      <c r="F21">
        <f t="shared" si="9"/>
        <v>3.2107882485150107E-3</v>
      </c>
      <c r="G21">
        <f t="shared" si="10"/>
        <v>19.2</v>
      </c>
      <c r="H21">
        <f t="shared" si="11"/>
        <v>2.7239235502585002</v>
      </c>
      <c r="I21">
        <f t="shared" si="12"/>
        <v>3.2097576632964214E-3</v>
      </c>
      <c r="J21">
        <f t="shared" si="13"/>
        <v>18.899999999999999</v>
      </c>
      <c r="K21">
        <f t="shared" si="14"/>
        <v>2.7080502011022101</v>
      </c>
      <c r="L21" s="5">
        <f t="shared" si="15"/>
        <v>3.2104447201088144E-3</v>
      </c>
      <c r="M21" s="2">
        <f t="shared" si="16"/>
        <v>19.066666666666666</v>
      </c>
      <c r="N21" s="4">
        <f t="shared" si="17"/>
        <v>2.716878043858312</v>
      </c>
      <c r="O21" s="5">
        <f t="shared" si="18"/>
        <v>5.9500865337535563E-7</v>
      </c>
      <c r="P21" s="2">
        <f t="shared" si="19"/>
        <v>0.1527525231651953</v>
      </c>
      <c r="Q21" s="4">
        <f t="shared" si="20"/>
        <v>8.0853785021842376E-3</v>
      </c>
    </row>
    <row r="22" spans="1:17" x14ac:dyDescent="0.35">
      <c r="B22">
        <f t="shared" si="21"/>
        <v>75</v>
      </c>
      <c r="C22">
        <f t="shared" si="6"/>
        <v>3.1099362463069512E-3</v>
      </c>
      <c r="D22">
        <f t="shared" si="7"/>
        <v>18.100000000000001</v>
      </c>
      <c r="E22">
        <f t="shared" si="8"/>
        <v>0.65023967954866879</v>
      </c>
      <c r="F22">
        <f t="shared" si="9"/>
        <v>3.1099362463069512E-3</v>
      </c>
      <c r="G22">
        <f t="shared" si="10"/>
        <v>18</v>
      </c>
      <c r="H22">
        <f t="shared" si="11"/>
        <v>0.64448200857866433</v>
      </c>
      <c r="I22">
        <f t="shared" si="12"/>
        <v>3.1099362463069512E-3</v>
      </c>
      <c r="J22">
        <f t="shared" si="13"/>
        <v>17.899999999999999</v>
      </c>
      <c r="K22">
        <f t="shared" si="14"/>
        <v>0.63869099476388647</v>
      </c>
      <c r="L22" s="5">
        <f t="shared" si="15"/>
        <v>3.1099362463069512E-3</v>
      </c>
      <c r="M22" s="2">
        <f t="shared" si="16"/>
        <v>18</v>
      </c>
      <c r="N22" s="4">
        <f t="shared" si="17"/>
        <v>0.64447089429707327</v>
      </c>
      <c r="O22" s="5">
        <f t="shared" si="18"/>
        <v>0</v>
      </c>
      <c r="P22" s="2">
        <f t="shared" si="19"/>
        <v>0.10000000000000142</v>
      </c>
      <c r="Q22" s="4">
        <f t="shared" si="20"/>
        <v>5.7743504145494288E-3</v>
      </c>
    </row>
    <row r="23" spans="1:17" x14ac:dyDescent="0.35">
      <c r="B23">
        <f t="shared" si="21"/>
        <v>25</v>
      </c>
      <c r="C23">
        <f t="shared" si="6"/>
        <v>3.0206917384080958E-3</v>
      </c>
      <c r="D23">
        <f t="shared" si="7"/>
        <v>22.1</v>
      </c>
      <c r="E23">
        <f t="shared" si="8"/>
        <v>-1.4640397097447435</v>
      </c>
      <c r="F23">
        <f t="shared" si="9"/>
        <v>3.0197795560924054E-3</v>
      </c>
      <c r="G23">
        <f t="shared" si="10"/>
        <v>21.8</v>
      </c>
      <c r="H23">
        <f t="shared" si="11"/>
        <v>-1.4779711496917947</v>
      </c>
      <c r="I23">
        <f t="shared" si="12"/>
        <v>3.0197795560924054E-3</v>
      </c>
      <c r="J23">
        <f t="shared" si="13"/>
        <v>21.9</v>
      </c>
      <c r="K23">
        <f t="shared" si="14"/>
        <v>-1.4731602941415527</v>
      </c>
      <c r="L23" s="5">
        <f t="shared" si="15"/>
        <v>3.0200836168643021E-3</v>
      </c>
      <c r="M23" s="2">
        <f t="shared" si="16"/>
        <v>21.933333333333337</v>
      </c>
      <c r="N23" s="4">
        <f t="shared" si="17"/>
        <v>-1.4717237178593636</v>
      </c>
      <c r="O23" s="5">
        <f t="shared" si="18"/>
        <v>5.2664870551385173E-7</v>
      </c>
      <c r="P23" s="2">
        <f t="shared" si="19"/>
        <v>0.15275252316519528</v>
      </c>
      <c r="Q23" s="4">
        <f t="shared" si="20"/>
        <v>7.0759499934979946E-3</v>
      </c>
    </row>
    <row r="24" spans="1:17" x14ac:dyDescent="0.35">
      <c r="B24">
        <f t="shared" si="21"/>
        <v>50</v>
      </c>
      <c r="C24">
        <f t="shared" si="6"/>
        <v>2.9598934438360221E-3</v>
      </c>
      <c r="D24">
        <f t="shared" si="7"/>
        <v>18.600000000000001</v>
      </c>
      <c r="E24">
        <f t="shared" si="8"/>
        <v>-2.3297507610668151</v>
      </c>
      <c r="F24">
        <f t="shared" si="9"/>
        <v>2.9555194325402694E-3</v>
      </c>
      <c r="G24">
        <f t="shared" si="10"/>
        <v>17.600000000000001</v>
      </c>
      <c r="H24">
        <f t="shared" si="11"/>
        <v>-2.38509751456851</v>
      </c>
      <c r="I24">
        <f t="shared" si="12"/>
        <v>2.9529012254540087E-3</v>
      </c>
      <c r="J24">
        <f t="shared" si="13"/>
        <v>17</v>
      </c>
      <c r="K24">
        <f t="shared" si="14"/>
        <v>-2.4197932938995868</v>
      </c>
      <c r="L24" s="5">
        <f t="shared" si="15"/>
        <v>2.9561047006101001E-3</v>
      </c>
      <c r="M24" s="2">
        <f t="shared" si="16"/>
        <v>17.733333333333334</v>
      </c>
      <c r="N24" s="4">
        <f t="shared" si="17"/>
        <v>-2.3782138565116373</v>
      </c>
      <c r="O24" s="5">
        <f t="shared" si="18"/>
        <v>3.5326595520392095E-6</v>
      </c>
      <c r="P24" s="2">
        <f t="shared" si="19"/>
        <v>0.80829037686547678</v>
      </c>
      <c r="Q24" s="4">
        <f t="shared" si="20"/>
        <v>4.5414237755555815E-2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2023-08-25T22:09:14Z</dcterms:modified>
</cp:coreProperties>
</file>