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87DF4909-921A-4C3E-ADCE-AD89E6DCC137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<sst xmlns="http://schemas.openxmlformats.org/spreadsheetml/2006/main" count="60" uniqueCount="27">
  <si>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</si>
  <si>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</si>
  <si>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</si>
  <si>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</si>
  <si>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</si>
  <si>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</si>
  <si>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</si>
  <si>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</si>
  <si>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</si>
  <si>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</si>
  <si>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</si>
  <si>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</si>
  <si>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</si>
  <si>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</si>
  <si>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</si>
  <si>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</si>
  <si>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</si>
  <si>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</si>
  <si>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</si>
  <si>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</si>
  <si>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</si>
  <si>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</si>
  <si>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</si>
  <si>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</si>
  <si>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</si>
  <si>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</si>
  <si>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D8- 1.20.2023 Lemon Haze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</si>
</sst>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25.266666666666669</c:v>
                </c:pt>
                <c:pt idx="1">
                  <c:v>31.8</c:v>
                </c:pt>
                <c:pt idx="2">
                  <c:v>39.5</c:v>
                </c:pt>
                <c:pt idx="3">
                  <c:v>49.433333333333337</c:v>
                </c:pt>
                <c:pt idx="4">
                  <c:v>59.20000000000001</c:v>
                </c:pt>
                <c:pt idx="5">
                  <c:v>69.5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4127666.6666666665</c:v>
                </c:pt>
                <c:pt idx="1">
                  <c:v>617800</c:v>
                </c:pt>
                <c:pt idx="2">
                  <c:v>88550</c:v>
                </c:pt>
                <c:pt idx="3">
                  <c:v>11163.333333333334</c:v>
                </c:pt>
                <c:pt idx="4">
                  <c:v>2101</c:v>
                </c:pt>
                <c:pt idx="5">
                  <c:v>144.56666666666663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3.3510198538052676E-3</c:v>
                </c:pt>
                <c:pt idx="1">
                  <c:v>3.2792270429756534E-3</c:v>
                </c:pt>
                <c:pt idx="2">
                  <c:v>3.19846495506536E-3</c:v>
                </c:pt>
                <c:pt idx="3">
                  <c:v>3.0999742330756717E-3</c:v>
                </c:pt>
                <c:pt idx="4">
                  <c:v>3.0088761847449981E-3</c:v>
                </c:pt>
                <c:pt idx="5">
                  <c:v>2.9184298847220198E-3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8.3254136194517212</c:v>
                </c:pt>
                <c:pt idx="1">
                  <c:v>6.4249057645298064</c:v>
                </c:pt>
                <c:pt idx="2">
                  <c:v>4.4832068797803659</c:v>
                </c:pt>
                <c:pt idx="3">
                  <c:v>2.4126118451182541</c:v>
                </c:pt>
                <c:pt idx="4">
                  <c:v>0.74240776726125846</c:v>
                </c:pt>
                <c:pt idx="5">
                  <c:v>-1.9341740203730631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topLeftCell="A28" workbookViewId="0">
      <selection activeCell="J12" sqref="J12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0.03</v>
      </c>
      <c r="C4">
        <v>25.1</v>
      </c>
      <c r="D4">
        <v>15.6</v>
      </c>
      <c r="E4">
        <v>4128000</v>
      </c>
      <c r="F4">
        <v>25.3</v>
      </c>
      <c r="G4">
        <v>15.8</v>
      </c>
      <c r="H4">
        <v>4180000</v>
      </c>
      <c r="I4">
        <v>25.4</v>
      </c>
      <c r="J4">
        <v>15.4</v>
      </c>
      <c r="K4">
        <v>4075000</v>
      </c>
      <c r="L4" s="10">
        <f>AVERAGE(C4,F4,I4)</f>
        <v>25.266666666666669</v>
      </c>
      <c r="M4" s="2">
        <f>AVERAGE(D4,G4,J4)</f>
        <v>15.6</v>
      </c>
      <c r="N4" s="9">
        <f>AVERAGE(E4,H4,K4)</f>
        <v>4127666.6666666665</v>
      </c>
      <c r="O4" s="7">
        <f>STDEV(C4,F4,I4)</f>
        <v>0.15275252316519336</v>
      </c>
      <c r="P4" s="7">
        <f>STDEV(D4,G4,J4)</f>
        <v>0.20000000000000018</v>
      </c>
      <c r="Q4" s="7">
        <f>STDEV(E4,H4,K4)</f>
        <v>52500.793644794867</v>
      </c>
    </row>
    <row r="5" spans="1:24" x14ac:dyDescent="0.35">
      <c r="A5" t="s">
        <v>25</v>
      </c>
      <c r="B5">
        <v>0.2</v>
      </c>
      <c r="C5">
        <v>31.6</v>
      </c>
      <c r="D5">
        <v>16.600000000000001</v>
      </c>
      <c r="E5" s="15">
        <v>658800</v>
      </c>
      <c r="F5">
        <v>31.8</v>
      </c>
      <c r="G5">
        <v>15.4</v>
      </c>
      <c r="H5">
        <v>611200</v>
      </c>
      <c r="I5">
        <v>32</v>
      </c>
      <c r="J5">
        <v>14.7</v>
      </c>
      <c r="K5">
        <v>583400</v>
      </c>
      <c r="L5" s="10">
        <f t="shared" ref="L5:L13" si="0">AVERAGE(C5,F5,I5)</f>
        <v>31.8</v>
      </c>
      <c r="M5" s="2">
        <f t="shared" ref="M5:M13" si="1">AVERAGE(D5,G5,J5)</f>
        <v>15.566666666666668</v>
      </c>
      <c r="N5" s="9">
        <f t="shared" ref="N5:N13" si="2">AVERAGE(E5,H5,K5)</f>
        <v>617800</v>
      </c>
      <c r="O5" s="7">
        <f t="shared" ref="O5:O13" si="3">STDEV(C5,F5,I5)</f>
        <v>0.19999999999999929</v>
      </c>
      <c r="P5" s="7">
        <f t="shared" ref="P5:P13" si="4">STDEV(D5,G5,J5)</f>
        <v>0.96090235369330601</v>
      </c>
      <c r="Q5" s="7">
        <f t="shared" ref="Q5:Q13" si="5">STDEV(E5,H5,K5)</f>
        <v>38130.8274234903</v>
      </c>
    </row>
    <row r="6" spans="1:24" x14ac:dyDescent="0.35">
      <c r="A6" t="s">
        <v>25</v>
      </c>
      <c r="B6">
        <v>1.5</v>
      </c>
      <c r="C6">
        <v>39.4</v>
      </c>
      <c r="D6">
        <v>17.3</v>
      </c>
      <c r="E6" s="15">
        <v>91550</v>
      </c>
      <c r="F6">
        <v>39.5</v>
      </c>
      <c r="G6">
        <v>16.7</v>
      </c>
      <c r="H6">
        <v>88370</v>
      </c>
      <c r="I6">
        <v>39.6</v>
      </c>
      <c r="J6">
        <v>16.2</v>
      </c>
      <c r="K6">
        <v>85730</v>
      </c>
      <c r="L6" s="10">
        <f t="shared" si="0"/>
        <v>39.5</v>
      </c>
      <c r="M6" s="2">
        <f t="shared" si="1"/>
        <v>16.733333333333334</v>
      </c>
      <c r="N6" s="9">
        <f t="shared" si="2"/>
        <v>88550</v>
      </c>
      <c r="O6" s="7">
        <f t="shared" si="3"/>
        <v>0.10000000000000142</v>
      </c>
      <c r="P6" s="7">
        <f t="shared" si="4"/>
        <v>0.55075705472861092</v>
      </c>
      <c r="Q6" s="7">
        <f t="shared" si="5"/>
        <v>2914.1722666994137</v>
      </c>
    </row>
    <row r="7" spans="1:24" x14ac:dyDescent="0.35">
      <c r="A7" t="s">
        <v>25</v>
      </c>
      <c r="B7">
        <v>10</v>
      </c>
      <c r="C7">
        <v>49.4</v>
      </c>
      <c r="D7">
        <v>14.2</v>
      </c>
      <c r="E7">
        <v>11270</v>
      </c>
      <c r="F7">
        <v>49.4</v>
      </c>
      <c r="G7">
        <v>14</v>
      </c>
      <c r="H7">
        <v>11110</v>
      </c>
      <c r="I7">
        <v>49.5</v>
      </c>
      <c r="J7">
        <v>14</v>
      </c>
      <c r="K7">
        <v>11110</v>
      </c>
      <c r="L7" s="10">
        <f t="shared" si="0"/>
        <v>49.433333333333337</v>
      </c>
      <c r="M7" s="2">
        <f t="shared" si="1"/>
        <v>14.066666666666668</v>
      </c>
      <c r="N7" s="9">
        <f t="shared" si="2"/>
        <v>11163.333333333334</v>
      </c>
      <c r="O7" s="7">
        <f t="shared" si="3"/>
        <v>5.7735026918963393E-2</v>
      </c>
      <c r="P7" s="7">
        <f t="shared" si="4"/>
        <v>0.11547005383792475</v>
      </c>
      <c r="Q7" s="7">
        <f t="shared" si="5"/>
        <v>92.376043070340117</v>
      </c>
    </row>
    <row r="8" spans="1:24" x14ac:dyDescent="0.35">
      <c r="A8" t="s">
        <v>25</v>
      </c>
      <c r="B8">
        <v>50</v>
      </c>
      <c r="C8">
        <v>59.2</v>
      </c>
      <c r="D8">
        <v>13.3</v>
      </c>
      <c r="E8">
        <v>2111</v>
      </c>
      <c r="F8">
        <v>59.2</v>
      </c>
      <c r="G8">
        <v>13.2</v>
      </c>
      <c r="H8">
        <v>2096</v>
      </c>
      <c r="I8">
        <v>59.2</v>
      </c>
      <c r="J8">
        <v>13.2</v>
      </c>
      <c r="K8">
        <v>2096</v>
      </c>
      <c r="L8" s="10">
        <f t="shared" si="0"/>
        <v>59.20000000000001</v>
      </c>
      <c r="M8" s="2">
        <f t="shared" si="1"/>
        <v>13.233333333333334</v>
      </c>
      <c r="N8" s="9">
        <f t="shared" si="2"/>
        <v>2101</v>
      </c>
      <c r="O8" s="7">
        <f t="shared" si="3"/>
        <v>8.7023357152673167E-15</v>
      </c>
      <c r="P8" s="7">
        <f t="shared" si="4"/>
        <v>5.77350269189634E-2</v>
      </c>
      <c r="Q8" s="7">
        <f t="shared" si="5"/>
        <v>8.6602540378443873</v>
      </c>
    </row>
    <row r="9" spans="1:24" x14ac:dyDescent="0.35">
      <c r="A9" t="s">
        <v>25</v>
      </c>
      <c r="B9">
        <v>150</v>
      </c>
      <c r="C9">
        <v>69.5</v>
      </c>
      <c r="D9">
        <v>82.7</v>
      </c>
      <c r="E9">
        <v>144.19999999999999</v>
      </c>
      <c r="F9">
        <v>69.5</v>
      </c>
      <c r="G9">
        <v>81.2</v>
      </c>
      <c r="H9">
        <v>141.6</v>
      </c>
      <c r="I9">
        <v>69.5</v>
      </c>
      <c r="J9">
        <v>84.8</v>
      </c>
      <c r="K9">
        <v>147.9</v>
      </c>
      <c r="L9" s="10">
        <f t="shared" si="0"/>
        <v>69.5</v>
      </c>
      <c r="M9" s="2">
        <f t="shared" si="1"/>
        <v>82.899999999999991</v>
      </c>
      <c r="N9" s="9">
        <f t="shared" si="2"/>
        <v>144.56666666666663</v>
      </c>
      <c r="O9" s="7">
        <f t="shared" si="3"/>
        <v>0</v>
      </c>
      <c r="P9" s="7">
        <f t="shared" si="4"/>
        <v>1.8083141320025096</v>
      </c>
      <c r="Q9" s="7">
        <f t="shared" si="5"/>
        <v>3.1659648345067533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D8- 1.20.2023 Lemon Haze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0.03</v>
      </c>
      <c r="C19">
        <f t="shared" ref="C19:C28" si="6">1/(C4+273.15)</f>
        <v>3.3528918692372171E-3</v>
      </c>
      <c r="D19">
        <f t="shared" ref="D19:D28" si="7">D4</f>
        <v>15.6</v>
      </c>
      <c r="E19">
        <f t="shared" ref="E19:E28" si="8">LN(E4/1000)</f>
        <v>8.325548307161398</v>
      </c>
      <c r="F19">
        <f t="shared" ref="F19:F28" si="9">1/(F4+273.15)</f>
        <v>3.3506449991623391E-3</v>
      </c>
      <c r="G19">
        <f t="shared" ref="G19:G28" si="10">G4</f>
        <v>15.8</v>
      </c>
      <c r="H19">
        <f t="shared" ref="H19:H28" si="11">LN(H4/1000)</f>
        <v>8.3380665255188013</v>
      </c>
      <c r="I19">
        <f t="shared" ref="I19:I28" si="12">1/(I4+273.15)</f>
        <v>3.3495226930162457E-3</v>
      </c>
      <c r="J19">
        <f t="shared" ref="J19:J28" si="13">J4</f>
        <v>15.4</v>
      </c>
      <c r="K19">
        <f t="shared" ref="K19:K28" si="14">LN(K4/1000)</f>
        <v>8.3126260256749624</v>
      </c>
      <c r="L19" s="5">
        <f t="shared" ref="L19:L28" si="15">AVERAGE(C19,F19,I19)</f>
        <v>3.3510198538052676E-3</v>
      </c>
      <c r="M19" s="2">
        <f t="shared" ref="M19:M28" si="16">AVERAGE(D19,G19,J19)</f>
        <v>15.6</v>
      </c>
      <c r="N19" s="4">
        <f t="shared" ref="N19:N28" si="17">AVERAGE(E19,H19,K19)</f>
        <v>8.3254136194517212</v>
      </c>
      <c r="O19" s="5">
        <f t="shared" ref="O19:O28" si="18">STDEV(C19,F19,I19)</f>
        <v>1.7155827302941343E-6</v>
      </c>
      <c r="P19" s="2">
        <f t="shared" ref="P19:P28" si="19">STDEV(D19,G19,J19)</f>
        <v>0.20000000000000018</v>
      </c>
      <c r="Q19" s="4">
        <f t="shared" ref="Q19:Q28" si="20">STDEV(E19,H19,K19)</f>
        <v>1.2720784710875555E-2</v>
      </c>
    </row>
    <row r="20" spans="1:17" x14ac:dyDescent="0.35">
      <c r="B20">
        <f t="shared" ref="B20:B28" si="21">B5</f>
        <v>0.2</v>
      </c>
      <c r="C20">
        <f t="shared" si="6"/>
        <v>3.2813781788351109E-3</v>
      </c>
      <c r="D20">
        <f t="shared" si="7"/>
        <v>16.600000000000001</v>
      </c>
      <c r="E20">
        <f t="shared" si="8"/>
        <v>6.4904199983034854</v>
      </c>
      <c r="F20">
        <f t="shared" si="9"/>
        <v>3.279226102639777E-3</v>
      </c>
      <c r="G20">
        <f t="shared" si="10"/>
        <v>15.4</v>
      </c>
      <c r="H20">
        <f t="shared" si="11"/>
        <v>6.415424237852311</v>
      </c>
      <c r="I20">
        <f t="shared" si="12"/>
        <v>3.2770768474520728E-3</v>
      </c>
      <c r="J20">
        <f t="shared" si="13"/>
        <v>14.7</v>
      </c>
      <c r="K20">
        <f t="shared" si="14"/>
        <v>6.3688730574336212</v>
      </c>
      <c r="L20" s="5">
        <f t="shared" si="15"/>
        <v>3.2792270429756534E-3</v>
      </c>
      <c r="M20" s="2">
        <f t="shared" si="16"/>
        <v>15.566666666666668</v>
      </c>
      <c r="N20" s="4">
        <f t="shared" si="17"/>
        <v>6.4249057645298064</v>
      </c>
      <c r="O20" s="5">
        <f t="shared" si="18"/>
        <v>2.1506658456977697E-6</v>
      </c>
      <c r="P20" s="2">
        <f t="shared" si="19"/>
        <v>0.96090235369330601</v>
      </c>
      <c r="Q20" s="4">
        <f t="shared" si="20"/>
        <v>6.1325681568227187E-2</v>
      </c>
    </row>
    <row r="21" spans="1:17" x14ac:dyDescent="0.35">
      <c r="B21">
        <f t="shared" si="21"/>
        <v>1.5</v>
      </c>
      <c r="C21">
        <f t="shared" si="6"/>
        <v>3.1994880819068952E-3</v>
      </c>
      <c r="D21">
        <f t="shared" si="7"/>
        <v>17.3</v>
      </c>
      <c r="E21">
        <f t="shared" si="8"/>
        <v>4.5168852711205201</v>
      </c>
      <c r="F21">
        <f t="shared" si="9"/>
        <v>3.1984647369262755E-3</v>
      </c>
      <c r="G21">
        <f t="shared" si="10"/>
        <v>16.7</v>
      </c>
      <c r="H21">
        <f t="shared" si="11"/>
        <v>4.4815325455299133</v>
      </c>
      <c r="I21">
        <f t="shared" si="12"/>
        <v>3.1974420463629096E-3</v>
      </c>
      <c r="J21">
        <f t="shared" si="13"/>
        <v>16.2</v>
      </c>
      <c r="K21">
        <f t="shared" si="14"/>
        <v>4.4512028226906644</v>
      </c>
      <c r="L21" s="5">
        <f t="shared" si="15"/>
        <v>3.19846495506536E-3</v>
      </c>
      <c r="M21" s="2">
        <f t="shared" si="16"/>
        <v>16.733333333333334</v>
      </c>
      <c r="N21" s="4">
        <f t="shared" si="17"/>
        <v>4.4832068797803659</v>
      </c>
      <c r="O21" s="5">
        <f t="shared" si="18"/>
        <v>1.0230177894355685E-6</v>
      </c>
      <c r="P21" s="2">
        <f t="shared" si="19"/>
        <v>0.55075705472861092</v>
      </c>
      <c r="Q21" s="4">
        <f t="shared" si="20"/>
        <v>3.2873219409145837E-2</v>
      </c>
    </row>
    <row r="22" spans="1:17" x14ac:dyDescent="0.35">
      <c r="B22">
        <f t="shared" si="21"/>
        <v>10</v>
      </c>
      <c r="C22">
        <f t="shared" si="6"/>
        <v>3.1002945279801587E-3</v>
      </c>
      <c r="D22">
        <f t="shared" si="7"/>
        <v>14.2</v>
      </c>
      <c r="E22">
        <f t="shared" si="8"/>
        <v>2.4221443280516848</v>
      </c>
      <c r="F22">
        <f t="shared" si="9"/>
        <v>3.1002945279801587E-3</v>
      </c>
      <c r="G22">
        <f t="shared" si="10"/>
        <v>14</v>
      </c>
      <c r="H22">
        <f t="shared" si="11"/>
        <v>2.4078456036515385</v>
      </c>
      <c r="I22">
        <f t="shared" si="12"/>
        <v>3.0993336432666978E-3</v>
      </c>
      <c r="J22">
        <f t="shared" si="13"/>
        <v>14</v>
      </c>
      <c r="K22">
        <f t="shared" si="14"/>
        <v>2.4078456036515385</v>
      </c>
      <c r="L22" s="5">
        <f t="shared" si="15"/>
        <v>3.0999742330756717E-3</v>
      </c>
      <c r="M22" s="2">
        <f t="shared" si="16"/>
        <v>14.066666666666668</v>
      </c>
      <c r="N22" s="4">
        <f t="shared" si="17"/>
        <v>2.4126118451182541</v>
      </c>
      <c r="O22" s="5">
        <f t="shared" si="18"/>
        <v>5.54767047976817E-7</v>
      </c>
      <c r="P22" s="2">
        <f t="shared" si="19"/>
        <v>0.11547005383792475</v>
      </c>
      <c r="Q22" s="4">
        <f t="shared" si="20"/>
        <v>8.2553723814926989E-3</v>
      </c>
    </row>
    <row r="23" spans="1:17" x14ac:dyDescent="0.35">
      <c r="B23">
        <f t="shared" si="21"/>
        <v>50</v>
      </c>
      <c r="C23">
        <f t="shared" si="6"/>
        <v>3.0088761847449981E-3</v>
      </c>
      <c r="D23">
        <f t="shared" si="7"/>
        <v>13.3</v>
      </c>
      <c r="E23">
        <f t="shared" si="8"/>
        <v>0.74716176886618368</v>
      </c>
      <c r="F23">
        <f t="shared" si="9"/>
        <v>3.0088761847449981E-3</v>
      </c>
      <c r="G23">
        <f t="shared" si="10"/>
        <v>13.2</v>
      </c>
      <c r="H23">
        <f t="shared" si="11"/>
        <v>0.74003076645879573</v>
      </c>
      <c r="I23">
        <f t="shared" si="12"/>
        <v>3.0088761847449981E-3</v>
      </c>
      <c r="J23">
        <f t="shared" si="13"/>
        <v>13.2</v>
      </c>
      <c r="K23">
        <f t="shared" si="14"/>
        <v>0.74003076645879573</v>
      </c>
      <c r="L23" s="5">
        <f t="shared" si="15"/>
        <v>3.0088761847449981E-3</v>
      </c>
      <c r="M23" s="2">
        <f t="shared" si="16"/>
        <v>13.233333333333334</v>
      </c>
      <c r="N23" s="4">
        <f t="shared" si="17"/>
        <v>0.74240776726125846</v>
      </c>
      <c r="O23" s="5">
        <f t="shared" si="18"/>
        <v>0</v>
      </c>
      <c r="P23" s="2">
        <f t="shared" si="19"/>
        <v>5.77350269189634E-2</v>
      </c>
      <c r="Q23" s="4">
        <f t="shared" si="20"/>
        <v>4.117086159497305E-3</v>
      </c>
    </row>
    <row r="24" spans="1:17" x14ac:dyDescent="0.35">
      <c r="B24">
        <f t="shared" si="21"/>
        <v>150</v>
      </c>
      <c r="C24">
        <f t="shared" si="6"/>
        <v>2.9184298847220198E-3</v>
      </c>
      <c r="D24">
        <f t="shared" si="7"/>
        <v>82.7</v>
      </c>
      <c r="E24">
        <f t="shared" si="8"/>
        <v>-1.9365540541312884</v>
      </c>
      <c r="F24">
        <f t="shared" si="9"/>
        <v>2.9184298847220198E-3</v>
      </c>
      <c r="G24">
        <f t="shared" si="10"/>
        <v>81.2</v>
      </c>
      <c r="H24">
        <f t="shared" si="11"/>
        <v>-1.9547490977225177</v>
      </c>
      <c r="I24">
        <f t="shared" si="12"/>
        <v>2.9184298847220198E-3</v>
      </c>
      <c r="J24">
        <f t="shared" si="13"/>
        <v>84.8</v>
      </c>
      <c r="K24">
        <f t="shared" si="14"/>
        <v>-1.9112189092653828</v>
      </c>
      <c r="L24" s="5">
        <f t="shared" si="15"/>
        <v>2.9184298847220198E-3</v>
      </c>
      <c r="M24" s="2">
        <f t="shared" si="16"/>
        <v>82.899999999999991</v>
      </c>
      <c r="N24" s="4">
        <f t="shared" si="17"/>
        <v>-1.9341740203730631</v>
      </c>
      <c r="O24" s="5">
        <f t="shared" si="18"/>
        <v>0</v>
      </c>
      <c r="P24" s="2">
        <f t="shared" si="19"/>
        <v>1.8083141320025096</v>
      </c>
      <c r="Q24" s="4">
        <f t="shared" si="20"/>
        <v>2.1862473494463946E-2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2023-01-20T21:19:36Z</dcterms:modified>
</cp:coreProperties>
</file>