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8_{870C860A-DE46-44DB-A6A9-0CB3A5DCA396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<sst xmlns="http://schemas.openxmlformats.org/spreadsheetml/2006/main" count="60" uniqueCount="27">
  <si>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</si>
  <si>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</si>
  <si>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</si>
  <si>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</si>
  <si>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</si>
  <si>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</si>
  <si>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</si>
  <si>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</si>
  <si>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</si>
  <si>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</si>
  <si>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</si>
  <si>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</si>
  <si>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</si>
  <si>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</si>
  <si>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</si>
  <si>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</si>
  <si>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</si>
  <si>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</si>
  <si>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</si>
  <si>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</si>
  <si>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</si>
  <si>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</si>
  <si>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</si>
  <si>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</si>
  <si>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</si>
  <si>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D8- 1.6.2023</t>
  </si>
  <si>
    <t>CPA-52Z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</si>
</sst>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25.2</c:v>
                </c:pt>
                <c:pt idx="1">
                  <c:v>30.866666666666664</c:v>
                </c:pt>
                <c:pt idx="2">
                  <c:v>39.766666666666666</c:v>
                </c:pt>
                <c:pt idx="3">
                  <c:v>49.566666666666663</c:v>
                </c:pt>
                <c:pt idx="4">
                  <c:v>59.4</c:v>
                </c:pt>
                <c:pt idx="5">
                  <c:v>68.899999999999991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54346666.666666664</c:v>
                </c:pt>
                <c:pt idx="1">
                  <c:v>8418333.333333334</c:v>
                </c:pt>
                <c:pt idx="2">
                  <c:v>524666.66666666663</c:v>
                </c:pt>
                <c:pt idx="3">
                  <c:v>46990</c:v>
                </c:pt>
                <c:pt idx="4">
                  <c:v>7390.666666666667</c:v>
                </c:pt>
                <c:pt idx="5">
                  <c:v>1751.3333333333333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3.3517698156392411E-3</c:v>
                </c:pt>
                <c:pt idx="1">
                  <c:v>3.2892996017278402E-3</c:v>
                </c:pt>
                <c:pt idx="2">
                  <c:v>3.1957390871821477E-3</c:v>
                </c:pt>
                <c:pt idx="3">
                  <c:v>3.0986934504150031E-3</c:v>
                </c:pt>
                <c:pt idx="4">
                  <c:v>3.0070666065253348E-3</c:v>
                </c:pt>
                <c:pt idx="5">
                  <c:v>2.9235493553016732E-3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10.895742913014914</c:v>
                </c:pt>
                <c:pt idx="1">
                  <c:v>9.0251678986195518</c:v>
                </c:pt>
                <c:pt idx="2">
                  <c:v>6.2624349372735884</c:v>
                </c:pt>
                <c:pt idx="3">
                  <c:v>3.8499193542398351</c:v>
                </c:pt>
                <c:pt idx="4">
                  <c:v>2.0001783911570765</c:v>
                </c:pt>
                <c:pt idx="5">
                  <c:v>0.56036814744960284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B12" sqref="B12"/>
    </sheetView>
  </sheetViews>
  <sheetFormatPr defaultRowHeight="14.5" x14ac:dyDescent="0.35"/>
  <cols>
    <col min="5" max="5" width="9.7265625" bestFit="1" customWidth="1"/>
    <col min="6" max="6" width="12.453125" customWidth="1"/>
    <col min="8" max="8" width="9.7265625" bestFit="1" customWidth="1"/>
    <col min="11" max="11" width="9.7265625" bestFit="1" customWidth="1"/>
    <col min="14" max="14" width="13.36328125" customWidth="1"/>
    <col min="17" max="17" width="13.26953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25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26</v>
      </c>
      <c r="B4">
        <v>0.01</v>
      </c>
      <c r="C4">
        <v>24.9</v>
      </c>
      <c r="D4">
        <v>57.5</v>
      </c>
      <c r="E4" s="15">
        <v>45640000</v>
      </c>
      <c r="F4">
        <v>25.4</v>
      </c>
      <c r="G4">
        <v>70.900000000000006</v>
      </c>
      <c r="H4" s="15">
        <v>56280000</v>
      </c>
      <c r="I4">
        <v>25.3</v>
      </c>
      <c r="J4">
        <v>77</v>
      </c>
      <c r="K4" s="15">
        <v>61120000</v>
      </c>
      <c r="L4" s="10">
        <f>AVERAGE(C4,F4,I4)</f>
        <v>25.2</v>
      </c>
      <c r="M4" s="2">
        <f>AVERAGE(D4,G4,J4)</f>
        <v>68.466666666666669</v>
      </c>
      <c r="N4" s="9">
        <f>AVERAGE(E4,H4,K4)</f>
        <v>54346666.666666664</v>
      </c>
      <c r="O4" s="7">
        <f>STDEV(C4,F4,I4)</f>
        <v>0.26457513110645947</v>
      </c>
      <c r="P4" s="7">
        <f>STDEV(D4,G4,J4)</f>
        <v>9.9751357551330155</v>
      </c>
      <c r="Q4" s="7">
        <f>STDEV(E4,H4,K4)</f>
        <v>7919023.5088256616</v>
      </c>
    </row>
    <row r="5" spans="1:24" x14ac:dyDescent="0.35">
      <c r="A5" t="s">
        <v>26</v>
      </c>
      <c r="B5">
        <v>0.05</v>
      </c>
      <c r="C5">
        <v>30.3</v>
      </c>
      <c r="D5">
        <v>65.400000000000006</v>
      </c>
      <c r="E5" s="15">
        <v>10380000</v>
      </c>
      <c r="F5">
        <v>31</v>
      </c>
      <c r="G5">
        <v>48.1</v>
      </c>
      <c r="H5" s="15">
        <v>7636000</v>
      </c>
      <c r="I5">
        <v>31.3</v>
      </c>
      <c r="J5">
        <v>45.6</v>
      </c>
      <c r="K5" s="15">
        <v>7239000</v>
      </c>
      <c r="L5" s="10">
        <f t="shared" ref="L5:L13" si="0">AVERAGE(C5,F5,I5)</f>
        <v>30.866666666666664</v>
      </c>
      <c r="M5" s="2">
        <f t="shared" ref="M5:M13" si="1">AVERAGE(D5,G5,J5)</f>
        <v>53.033333333333331</v>
      </c>
      <c r="N5" s="9">
        <f t="shared" ref="N5:N13" si="2">AVERAGE(E5,H5,K5)</f>
        <v>8418333.333333334</v>
      </c>
      <c r="O5" s="7">
        <f t="shared" ref="O5:O13" si="3">STDEV(C5,F5,I5)</f>
        <v>0.51316014394468834</v>
      </c>
      <c r="P5" s="7">
        <f t="shared" ref="P5:P13" si="4">STDEV(D5,G5,J5)</f>
        <v>10.782547627223087</v>
      </c>
      <c r="Q5" s="7">
        <f t="shared" ref="Q5:Q13" si="5">STDEV(E5,H5,K5)</f>
        <v>1710410.5744917879</v>
      </c>
    </row>
    <row r="6" spans="1:24" x14ac:dyDescent="0.35">
      <c r="A6" t="s">
        <v>26</v>
      </c>
      <c r="B6">
        <v>1</v>
      </c>
      <c r="C6">
        <v>39.700000000000003</v>
      </c>
      <c r="D6">
        <v>68.5</v>
      </c>
      <c r="E6" s="15">
        <v>543700</v>
      </c>
      <c r="F6">
        <v>39.799999999999997</v>
      </c>
      <c r="G6">
        <v>65.099999999999994</v>
      </c>
      <c r="H6" s="15">
        <v>516700</v>
      </c>
      <c r="I6">
        <v>39.799999999999997</v>
      </c>
      <c r="J6">
        <v>64.7</v>
      </c>
      <c r="K6" s="15">
        <v>513600</v>
      </c>
      <c r="L6" s="10">
        <f t="shared" si="0"/>
        <v>39.766666666666666</v>
      </c>
      <c r="M6" s="2">
        <f t="shared" si="1"/>
        <v>66.100000000000009</v>
      </c>
      <c r="N6" s="9">
        <f t="shared" si="2"/>
        <v>524666.66666666663</v>
      </c>
      <c r="O6" s="7">
        <f t="shared" si="3"/>
        <v>5.7735026918959292E-2</v>
      </c>
      <c r="P6" s="7">
        <f t="shared" si="4"/>
        <v>2.0880613017821101</v>
      </c>
      <c r="Q6" s="7">
        <f t="shared" si="5"/>
        <v>16556.06636050162</v>
      </c>
    </row>
    <row r="7" spans="1:24" x14ac:dyDescent="0.35">
      <c r="A7" t="s">
        <v>26</v>
      </c>
      <c r="B7">
        <v>5</v>
      </c>
      <c r="C7">
        <v>49.5</v>
      </c>
      <c r="D7">
        <v>29.8</v>
      </c>
      <c r="E7" s="15">
        <v>47310</v>
      </c>
      <c r="F7">
        <v>49.6</v>
      </c>
      <c r="G7">
        <v>29.6</v>
      </c>
      <c r="H7" s="15">
        <v>46990</v>
      </c>
      <c r="I7">
        <v>49.6</v>
      </c>
      <c r="J7">
        <v>29.4</v>
      </c>
      <c r="K7" s="15">
        <v>46670</v>
      </c>
      <c r="L7" s="10">
        <f t="shared" si="0"/>
        <v>49.566666666666663</v>
      </c>
      <c r="M7" s="2">
        <f t="shared" si="1"/>
        <v>29.600000000000005</v>
      </c>
      <c r="N7" s="9">
        <f t="shared" si="2"/>
        <v>46990</v>
      </c>
      <c r="O7" s="7">
        <f t="shared" si="3"/>
        <v>5.7735026918963393E-2</v>
      </c>
      <c r="P7" s="7">
        <f t="shared" si="4"/>
        <v>0.20000000000000107</v>
      </c>
      <c r="Q7" s="7">
        <f t="shared" si="5"/>
        <v>320</v>
      </c>
    </row>
    <row r="8" spans="1:24" x14ac:dyDescent="0.35">
      <c r="A8" t="s">
        <v>26</v>
      </c>
      <c r="B8">
        <v>15</v>
      </c>
      <c r="C8">
        <v>59.4</v>
      </c>
      <c r="D8">
        <v>14.1</v>
      </c>
      <c r="E8">
        <v>7461</v>
      </c>
      <c r="F8">
        <v>59.4</v>
      </c>
      <c r="G8">
        <v>14</v>
      </c>
      <c r="H8">
        <v>7408</v>
      </c>
      <c r="I8">
        <v>59.4</v>
      </c>
      <c r="J8">
        <v>13.8</v>
      </c>
      <c r="K8">
        <v>7303</v>
      </c>
      <c r="L8" s="10">
        <f t="shared" si="0"/>
        <v>59.4</v>
      </c>
      <c r="M8" s="2">
        <f t="shared" si="1"/>
        <v>13.966666666666669</v>
      </c>
      <c r="N8" s="9">
        <f t="shared" si="2"/>
        <v>7390.666666666667</v>
      </c>
      <c r="O8" s="7">
        <f t="shared" si="3"/>
        <v>0</v>
      </c>
      <c r="P8" s="7">
        <f t="shared" si="4"/>
        <v>0.15275252316519414</v>
      </c>
      <c r="Q8" s="7">
        <f t="shared" si="5"/>
        <v>80.413514618709044</v>
      </c>
    </row>
    <row r="9" spans="1:24" x14ac:dyDescent="0.35">
      <c r="A9" t="s">
        <v>26</v>
      </c>
      <c r="B9">
        <v>50</v>
      </c>
      <c r="C9">
        <v>68.900000000000006</v>
      </c>
      <c r="D9">
        <v>11.1</v>
      </c>
      <c r="E9">
        <v>1762</v>
      </c>
      <c r="F9">
        <v>69</v>
      </c>
      <c r="G9">
        <v>11</v>
      </c>
      <c r="H9">
        <v>1746</v>
      </c>
      <c r="I9">
        <v>68.8</v>
      </c>
      <c r="J9">
        <v>11</v>
      </c>
      <c r="K9">
        <v>1746</v>
      </c>
      <c r="L9" s="10">
        <f t="shared" si="0"/>
        <v>68.899999999999991</v>
      </c>
      <c r="M9" s="2">
        <f t="shared" si="1"/>
        <v>11.033333333333333</v>
      </c>
      <c r="N9" s="9">
        <f t="shared" si="2"/>
        <v>1751.3333333333333</v>
      </c>
      <c r="O9" s="7">
        <f t="shared" si="3"/>
        <v>0.10000000000000142</v>
      </c>
      <c r="P9" s="7">
        <f t="shared" si="4"/>
        <v>5.7735026918962373E-2</v>
      </c>
      <c r="Q9" s="7">
        <f t="shared" si="5"/>
        <v>9.2376043070340117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D8- 1.6.2023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0.01</v>
      </c>
      <c r="C19">
        <f t="shared" ref="C19:C28" si="6">1/(C4+273.15)</f>
        <v>3.3551417547391382E-3</v>
      </c>
      <c r="D19">
        <f t="shared" ref="D19:D28" si="7">D4</f>
        <v>57.5</v>
      </c>
      <c r="E19">
        <f t="shared" ref="E19:E28" si="8">LN(E4/1000)</f>
        <v>10.728539803976012</v>
      </c>
      <c r="F19">
        <f t="shared" ref="F19:F28" si="9">1/(F4+273.15)</f>
        <v>3.3495226930162457E-3</v>
      </c>
      <c r="G19">
        <f t="shared" ref="G19:G28" si="10">G4</f>
        <v>70.900000000000006</v>
      </c>
      <c r="H19">
        <f t="shared" ref="H19:H28" si="11">LN(H4/1000)</f>
        <v>10.938094511228325</v>
      </c>
      <c r="I19">
        <f t="shared" ref="I19:I28" si="12">1/(I4+273.15)</f>
        <v>3.3506449991623391E-3</v>
      </c>
      <c r="J19">
        <f t="shared" ref="J19:J28" si="13">J4</f>
        <v>77</v>
      </c>
      <c r="K19">
        <f t="shared" ref="K19:K28" si="14">LN(K4/1000)</f>
        <v>11.020594423840402</v>
      </c>
      <c r="L19" s="5">
        <f t="shared" ref="L19:L28" si="15">AVERAGE(C19,F19,I19)</f>
        <v>3.3517698156392411E-3</v>
      </c>
      <c r="M19" s="2">
        <f t="shared" ref="M19:M28" si="16">AVERAGE(D19,G19,J19)</f>
        <v>68.466666666666669</v>
      </c>
      <c r="N19" s="4">
        <f t="shared" ref="N19:N28" si="17">AVERAGE(E19,H19,K19)</f>
        <v>10.895742913014914</v>
      </c>
      <c r="O19" s="5">
        <f t="shared" ref="O19:O28" si="18">STDEV(C19,F19,I19)</f>
        <v>2.973612742347519E-6</v>
      </c>
      <c r="P19" s="2">
        <f t="shared" ref="P19:P28" si="19">STDEV(D19,G19,J19)</f>
        <v>9.9751357551330155</v>
      </c>
      <c r="Q19" s="4">
        <f t="shared" ref="Q19:Q28" si="20">STDEV(E19,H19,K19)</f>
        <v>0.15056300558057398</v>
      </c>
    </row>
    <row r="20" spans="1:17" x14ac:dyDescent="0.35">
      <c r="B20">
        <f t="shared" ref="B20:B28" si="21">B5</f>
        <v>0.05</v>
      </c>
      <c r="C20">
        <f t="shared" si="6"/>
        <v>3.2954358213873785E-3</v>
      </c>
      <c r="D20">
        <f t="shared" si="7"/>
        <v>65.400000000000006</v>
      </c>
      <c r="E20">
        <f t="shared" si="8"/>
        <v>9.2476361567198797</v>
      </c>
      <c r="F20">
        <f t="shared" si="9"/>
        <v>3.287851389117212E-3</v>
      </c>
      <c r="G20">
        <f t="shared" si="10"/>
        <v>48.1</v>
      </c>
      <c r="H20">
        <f t="shared" si="11"/>
        <v>8.9406291848456387</v>
      </c>
      <c r="I20">
        <f t="shared" si="12"/>
        <v>3.2846115946789291E-3</v>
      </c>
      <c r="J20">
        <f t="shared" si="13"/>
        <v>45.6</v>
      </c>
      <c r="K20">
        <f t="shared" si="14"/>
        <v>8.8872383542931406</v>
      </c>
      <c r="L20" s="5">
        <f t="shared" si="15"/>
        <v>3.2892996017278402E-3</v>
      </c>
      <c r="M20" s="2">
        <f t="shared" si="16"/>
        <v>53.033333333333331</v>
      </c>
      <c r="N20" s="4">
        <f t="shared" si="17"/>
        <v>9.0251678986195518</v>
      </c>
      <c r="O20" s="5">
        <f t="shared" si="18"/>
        <v>5.5555342482215874E-6</v>
      </c>
      <c r="P20" s="2">
        <f t="shared" si="19"/>
        <v>10.782547627223087</v>
      </c>
      <c r="Q20" s="4">
        <f t="shared" si="20"/>
        <v>0.19450382925129411</v>
      </c>
    </row>
    <row r="21" spans="1:17" x14ac:dyDescent="0.35">
      <c r="B21">
        <f t="shared" si="21"/>
        <v>1</v>
      </c>
      <c r="C21">
        <f t="shared" si="6"/>
        <v>3.1964200095892605E-3</v>
      </c>
      <c r="D21">
        <f t="shared" si="7"/>
        <v>68.5</v>
      </c>
      <c r="E21">
        <f t="shared" si="8"/>
        <v>6.2983976241518747</v>
      </c>
      <c r="F21">
        <f t="shared" si="9"/>
        <v>3.1953986259785909E-3</v>
      </c>
      <c r="G21">
        <f t="shared" si="10"/>
        <v>65.099999999999994</v>
      </c>
      <c r="H21">
        <f t="shared" si="11"/>
        <v>6.2474624352931389</v>
      </c>
      <c r="I21">
        <f t="shared" si="12"/>
        <v>3.1953986259785909E-3</v>
      </c>
      <c r="J21">
        <f t="shared" si="13"/>
        <v>64.7</v>
      </c>
      <c r="K21">
        <f t="shared" si="14"/>
        <v>6.2414447523757515</v>
      </c>
      <c r="L21" s="5">
        <f t="shared" si="15"/>
        <v>3.1957390871821477E-3</v>
      </c>
      <c r="M21" s="2">
        <f t="shared" si="16"/>
        <v>66.100000000000009</v>
      </c>
      <c r="N21" s="4">
        <f t="shared" si="17"/>
        <v>6.2624349372735884</v>
      </c>
      <c r="O21" s="5">
        <f t="shared" si="18"/>
        <v>5.8969610256598094E-7</v>
      </c>
      <c r="P21" s="2">
        <f t="shared" si="19"/>
        <v>2.0880613017821101</v>
      </c>
      <c r="Q21" s="4">
        <f t="shared" si="20"/>
        <v>3.1289603106348332E-2</v>
      </c>
    </row>
    <row r="22" spans="1:17" x14ac:dyDescent="0.35">
      <c r="B22">
        <f t="shared" si="21"/>
        <v>5</v>
      </c>
      <c r="C22">
        <f t="shared" si="6"/>
        <v>3.0993336432666978E-3</v>
      </c>
      <c r="D22">
        <f t="shared" si="7"/>
        <v>29.8</v>
      </c>
      <c r="E22">
        <f t="shared" si="8"/>
        <v>3.8567216896430567</v>
      </c>
      <c r="F22">
        <f t="shared" si="9"/>
        <v>3.0983733539891559E-3</v>
      </c>
      <c r="G22">
        <f t="shared" si="10"/>
        <v>29.6</v>
      </c>
      <c r="H22">
        <f t="shared" si="11"/>
        <v>3.8499348131147242</v>
      </c>
      <c r="I22">
        <f t="shared" si="12"/>
        <v>3.0983733539891559E-3</v>
      </c>
      <c r="J22">
        <f t="shared" si="13"/>
        <v>29.4</v>
      </c>
      <c r="K22">
        <f t="shared" si="14"/>
        <v>3.8431015599617244</v>
      </c>
      <c r="L22" s="5">
        <f t="shared" si="15"/>
        <v>3.0986934504150031E-3</v>
      </c>
      <c r="M22" s="2">
        <f t="shared" si="16"/>
        <v>29.600000000000005</v>
      </c>
      <c r="N22" s="4">
        <f t="shared" si="17"/>
        <v>3.8499193542398351</v>
      </c>
      <c r="O22" s="5">
        <f t="shared" si="18"/>
        <v>5.5442327288876263E-7</v>
      </c>
      <c r="P22" s="2">
        <f t="shared" si="19"/>
        <v>0.20000000000000107</v>
      </c>
      <c r="Q22" s="4">
        <f t="shared" si="20"/>
        <v>6.8100780000442673E-3</v>
      </c>
    </row>
    <row r="23" spans="1:17" x14ac:dyDescent="0.35">
      <c r="B23">
        <f t="shared" si="21"/>
        <v>15</v>
      </c>
      <c r="C23">
        <f t="shared" si="6"/>
        <v>3.0070666065253348E-3</v>
      </c>
      <c r="D23">
        <f t="shared" si="7"/>
        <v>14.1</v>
      </c>
      <c r="E23">
        <f t="shared" si="8"/>
        <v>2.0096894534893774</v>
      </c>
      <c r="F23">
        <f t="shared" si="9"/>
        <v>3.0070666065253348E-3</v>
      </c>
      <c r="G23">
        <f t="shared" si="10"/>
        <v>14</v>
      </c>
      <c r="H23">
        <f t="shared" si="11"/>
        <v>2.0025604973438784</v>
      </c>
      <c r="I23">
        <f t="shared" si="12"/>
        <v>3.0070666065253348E-3</v>
      </c>
      <c r="J23">
        <f t="shared" si="13"/>
        <v>13.8</v>
      </c>
      <c r="K23">
        <f t="shared" si="14"/>
        <v>1.9882852226379728</v>
      </c>
      <c r="L23" s="5">
        <f t="shared" si="15"/>
        <v>3.0070666065253348E-3</v>
      </c>
      <c r="M23" s="2">
        <f t="shared" si="16"/>
        <v>13.966666666666669</v>
      </c>
      <c r="N23" s="4">
        <f t="shared" si="17"/>
        <v>2.0001783911570765</v>
      </c>
      <c r="O23" s="5">
        <f t="shared" si="18"/>
        <v>0</v>
      </c>
      <c r="P23" s="2">
        <f t="shared" si="19"/>
        <v>0.15275252316519414</v>
      </c>
      <c r="Q23" s="4">
        <f t="shared" si="20"/>
        <v>1.0899132855367739E-2</v>
      </c>
    </row>
    <row r="24" spans="1:17" x14ac:dyDescent="0.35">
      <c r="B24">
        <f t="shared" si="21"/>
        <v>50</v>
      </c>
      <c r="C24">
        <f t="shared" si="6"/>
        <v>2.9235491887151005E-3</v>
      </c>
      <c r="D24">
        <f t="shared" si="7"/>
        <v>11.1</v>
      </c>
      <c r="E24">
        <f t="shared" si="8"/>
        <v>0.5664495275139878</v>
      </c>
      <c r="F24">
        <f t="shared" si="9"/>
        <v>2.9226947245360223E-3</v>
      </c>
      <c r="G24">
        <f t="shared" si="10"/>
        <v>11</v>
      </c>
      <c r="H24">
        <f t="shared" si="11"/>
        <v>0.55732745741741041</v>
      </c>
      <c r="I24">
        <f t="shared" si="12"/>
        <v>2.9244041526538967E-3</v>
      </c>
      <c r="J24">
        <f t="shared" si="13"/>
        <v>11</v>
      </c>
      <c r="K24">
        <f t="shared" si="14"/>
        <v>0.55732745741741041</v>
      </c>
      <c r="L24" s="5">
        <f t="shared" si="15"/>
        <v>2.9235493553016732E-3</v>
      </c>
      <c r="M24" s="2">
        <f t="shared" si="16"/>
        <v>11.033333333333333</v>
      </c>
      <c r="N24" s="4">
        <f t="shared" si="17"/>
        <v>0.56036814744960284</v>
      </c>
      <c r="O24" s="5">
        <f t="shared" si="18"/>
        <v>8.5471407111279922E-7</v>
      </c>
      <c r="P24" s="2">
        <f t="shared" si="19"/>
        <v>5.7735026918962373E-2</v>
      </c>
      <c r="Q24" s="4">
        <f t="shared" si="20"/>
        <v>5.2666296258255946E-3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2023-01-18T19:08:19Z</dcterms:modified>
</cp:coreProperties>
</file>