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921" firstSheet="7" autoFilterDateGrouping="1"/>
  </bookViews>
  <sheets>
    <sheet xmlns:r="http://schemas.openxmlformats.org/officeDocument/2006/relationships" name="M1-mpxlr and 1mcp D8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_);[Red]\(0\)"/>
  </numFmts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Calibri"/>
      <family val="2"/>
      <b val="1"/>
      <color theme="1"/>
      <sz val="12"/>
    </font>
    <font>
      <name val="Calibri"/>
      <family val="2"/>
      <b val="1"/>
      <color theme="1"/>
      <sz val="16"/>
    </font>
    <font>
      <name val="Calibri"/>
      <family val="2"/>
      <color theme="1"/>
      <sz val="12"/>
    </font>
    <font>
      <name val="Aptos Narrow"/>
      <family val="2"/>
      <color rgb="FF000000"/>
      <sz val="11"/>
      <scheme val="minor"/>
    </font>
    <font>
      <name val="Calibri"/>
      <family val="2"/>
      <sz val="12"/>
    </font>
    <font>
      <name val="Calibri"/>
      <family val="2"/>
      <b val="1"/>
      <color rgb="FFFF0000"/>
      <sz val="12"/>
    </font>
    <font>
      <name val="Aptos Narrow"/>
      <color rgb="FF000000"/>
      <sz val="10"/>
    </font>
    <font>
      <name val="Aptos Narrow"/>
      <family val="2"/>
      <b val="1"/>
      <color theme="1"/>
      <sz val="11"/>
      <scheme val="minor"/>
    </font>
    <font>
      <name val="Calibri"/>
      <family val="2"/>
      <b val="1"/>
      <sz val="12"/>
    </font>
    <font>
      <name val="Aptos Narrow"/>
      <family val="2"/>
      <sz val="8"/>
      <scheme val="minor"/>
    </font>
    <font>
      <name val="Aptos Narrow"/>
      <family val="2"/>
      <b val="1"/>
      <color theme="1"/>
      <sz val="11"/>
      <u val="single"/>
      <scheme val="minor"/>
    </font>
    <font>
      <name val="Aptos Narrow"/>
      <family val="2"/>
      <b val="1"/>
      <color rgb="FF000000"/>
      <sz val="11"/>
      <u val="single"/>
      <scheme val="minor"/>
    </font>
    <font>
      <name val="Arial"/>
      <family val="2"/>
      <sz val="11"/>
    </font>
    <font>
      <name val="Consolas"/>
      <family val="3"/>
      <color rgb="FF242424"/>
      <sz val="11"/>
    </font>
  </fonts>
  <fills count="18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0" fontId="2" fillId="2" borderId="0"/>
    <xf numFmtId="0" fontId="3" fillId="3" borderId="0"/>
    <xf numFmtId="0" fontId="1" fillId="0" borderId="0" applyAlignment="1">
      <alignment vertical="center"/>
    </xf>
    <xf numFmtId="0" fontId="1" fillId="0" borderId="0"/>
  </cellStyleXfs>
  <cellXfs count="122">
    <xf numFmtId="0" fontId="0" fillId="0" borderId="0" pivotButton="0" quotePrefix="0" xfId="0"/>
    <xf numFmtId="0" fontId="1" fillId="3" borderId="1" applyAlignment="1" pivotButton="0" quotePrefix="0" xfId="2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2" fillId="2" borderId="1" applyAlignment="1" pivotButton="0" quotePrefix="0" xfId="1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1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1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4" fontId="0" fillId="0" borderId="1" applyAlignment="1" pivotButton="0" quotePrefix="0" xfId="0">
      <alignment horizontal="center" vertical="center" wrapText="1"/>
    </xf>
    <xf numFmtId="0" fontId="1" fillId="3" borderId="1" applyAlignment="1" pivotButton="0" quotePrefix="0" xfId="2">
      <alignment horizontal="center" vertical="center" wrapText="1"/>
    </xf>
    <xf numFmtId="0" fontId="0" fillId="0" borderId="0" applyAlignment="1" pivotButton="0" quotePrefix="1" xfId="0">
      <alignment horizontal="center" vertical="center" wrapText="1"/>
    </xf>
    <xf numFmtId="0" fontId="2" fillId="2" borderId="0" applyAlignment="1" pivotButton="0" quotePrefix="0" xfId="1">
      <alignment horizontal="center" vertical="center"/>
    </xf>
    <xf numFmtId="0" fontId="2" fillId="2" borderId="0" pivotButton="0" quotePrefix="0" xfId="1"/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pivotButton="0" quotePrefix="0" xfId="1"/>
    <xf numFmtId="0" fontId="2" fillId="0" borderId="0" pivotButton="0" quotePrefix="0" xfId="1"/>
    <xf numFmtId="0" fontId="1" fillId="4" borderId="1" applyAlignment="1" pivotButton="0" quotePrefix="0" xfId="2">
      <alignment horizontal="center" vertical="center" wrapText="1"/>
    </xf>
    <xf numFmtId="9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2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6" fillId="0" borderId="0" applyAlignment="1" pivotButton="0" quotePrefix="0" xfId="3">
      <alignment vertical="center"/>
    </xf>
    <xf numFmtId="0" fontId="6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horizontal="center" vertical="center" wrapText="1"/>
    </xf>
    <xf numFmtId="0" fontId="4" fillId="0" borderId="0" applyAlignment="1" pivotButton="0" quotePrefix="0" xfId="3">
      <alignment horizontal="center" vertical="center" wrapText="1"/>
    </xf>
    <xf numFmtId="0" fontId="6" fillId="0" borderId="0" applyAlignment="1" pivotButton="0" quotePrefix="0" xfId="3">
      <alignment horizontal="left" vertical="center" wrapText="1"/>
    </xf>
    <xf numFmtId="0" fontId="6" fillId="0" borderId="0" applyAlignment="1" pivotButton="0" quotePrefix="0" xfId="3">
      <alignment horizontal="left" vertical="center"/>
    </xf>
    <xf numFmtId="164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7" fillId="12" borderId="1" applyAlignment="1" pivotButton="0" quotePrefix="0" xfId="0">
      <alignment horizontal="center" vertical="center" wrapText="1"/>
    </xf>
    <xf numFmtId="0" fontId="7" fillId="13" borderId="1" applyAlignment="1" pivotButton="0" quotePrefix="0" xfId="0">
      <alignment horizontal="center" vertical="center" wrapText="1"/>
    </xf>
    <xf numFmtId="0" fontId="2" fillId="14" borderId="1" applyAlignment="1" pivotButton="0" quotePrefix="0" xfId="0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 wrapText="1"/>
    </xf>
    <xf numFmtId="0" fontId="4" fillId="0" borderId="1" applyAlignment="1" pivotButton="0" quotePrefix="0" xfId="3">
      <alignment vertical="center"/>
    </xf>
    <xf numFmtId="0" fontId="4" fillId="0" borderId="1" applyAlignment="1" pivotButton="0" quotePrefix="0" xfId="3">
      <alignment vertical="center" wrapText="1"/>
    </xf>
    <xf numFmtId="0" fontId="4" fillId="5" borderId="1" applyAlignment="1" pivotButton="0" quotePrefix="0" xfId="3">
      <alignment horizontal="center" vertical="center" wrapText="1"/>
    </xf>
    <xf numFmtId="0" fontId="4" fillId="4" borderId="1" applyAlignment="1" pivotButton="0" quotePrefix="0" xfId="3">
      <alignment horizontal="center" vertical="center"/>
    </xf>
    <xf numFmtId="0" fontId="6" fillId="0" borderId="1" applyAlignment="1" pivotButton="0" quotePrefix="0" xfId="3">
      <alignment horizontal="left" vertical="center" wrapText="1"/>
    </xf>
    <xf numFmtId="0" fontId="6" fillId="0" borderId="1" applyAlignment="1" pivotButton="0" quotePrefix="0" xfId="3">
      <alignment horizontal="center" vertical="center" wrapText="1"/>
    </xf>
    <xf numFmtId="0" fontId="6" fillId="0" borderId="1" applyAlignment="1" pivotButton="0" quotePrefix="0" xfId="3">
      <alignment vertical="center" wrapText="1"/>
    </xf>
    <xf numFmtId="0" fontId="6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4">
      <alignment vertical="center" wrapText="1"/>
    </xf>
    <xf numFmtId="0" fontId="4" fillId="0" borderId="1" applyAlignment="1" pivotButton="0" quotePrefix="0" xfId="4">
      <alignment horizontal="center" vertical="center" wrapText="1"/>
    </xf>
    <xf numFmtId="0" fontId="9" fillId="8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horizontal="left" vertical="center" wrapText="1"/>
    </xf>
    <xf numFmtId="0" fontId="8" fillId="0" borderId="1" applyAlignment="1" pivotButton="0" quotePrefix="0" xfId="4">
      <alignment horizontal="left" vertical="center" wrapText="1"/>
    </xf>
    <xf numFmtId="0" fontId="6" fillId="0" borderId="1" applyAlignment="1" pivotButton="0" quotePrefix="0" xfId="3">
      <alignment vertical="center"/>
    </xf>
    <xf numFmtId="0" fontId="8" fillId="4" borderId="1" applyAlignment="1" pivotButton="0" quotePrefix="0" xfId="4">
      <alignment vertical="center" wrapText="1"/>
    </xf>
    <xf numFmtId="0" fontId="8" fillId="0" borderId="1" applyAlignment="1" pivotButton="0" quotePrefix="0" xfId="4">
      <alignment horizontal="center" vertical="center" wrapText="1"/>
    </xf>
    <xf numFmtId="0" fontId="4" fillId="0" borderId="1" applyAlignment="1" pivotButton="0" quotePrefix="0" xfId="4">
      <alignment horizontal="center" vertical="center"/>
    </xf>
    <xf numFmtId="0" fontId="4" fillId="11" borderId="1" applyAlignment="1" pivotButton="0" quotePrefix="0" xfId="3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0" fontId="8" fillId="0" borderId="1" applyAlignment="1" pivotButton="0" quotePrefix="0" xfId="3">
      <alignment horizontal="center" vertical="center" wrapText="1"/>
    </xf>
    <xf numFmtId="165" fontId="8" fillId="0" borderId="1" applyAlignment="1" pivotButton="0" quotePrefix="0" xfId="4">
      <alignment horizontal="center" vertical="center"/>
    </xf>
    <xf numFmtId="0" fontId="12" fillId="0" borderId="1" applyAlignment="1" pivotButton="0" quotePrefix="0" xfId="4">
      <alignment horizontal="center" vertical="center" wrapText="1"/>
    </xf>
    <xf numFmtId="0" fontId="8" fillId="0" borderId="1" applyAlignment="1" pivotButton="0" quotePrefix="0" xfId="3">
      <alignment vertical="center" wrapText="1"/>
    </xf>
    <xf numFmtId="0" fontId="8" fillId="0" borderId="0" applyAlignment="1" pivotButton="0" quotePrefix="0" xfId="3">
      <alignment vertical="center" wrapText="1"/>
    </xf>
    <xf numFmtId="0" fontId="8" fillId="0" borderId="0" applyAlignment="1" pivotButton="0" quotePrefix="0" xfId="3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/>
    </xf>
    <xf numFmtId="0" fontId="11" fillId="0" borderId="1" applyAlignment="1" pivotButton="0" quotePrefix="0" xfId="0">
      <alignment horizontal="left" vertical="center"/>
    </xf>
    <xf numFmtId="0" fontId="11" fillId="0" borderId="1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11" fillId="0" borderId="1" applyAlignment="1" pivotButton="0" quotePrefix="0" xfId="0">
      <alignment horizontal="center" vertical="center"/>
    </xf>
    <xf numFmtId="0" fontId="11" fillId="0" borderId="1" pivotButton="0" quotePrefix="0" xfId="0"/>
    <xf numFmtId="0" fontId="14" fillId="0" borderId="0" applyAlignment="1" pivotButton="0" quotePrefix="0" xfId="0">
      <alignment horizontal="left" vertical="center" wrapText="1"/>
    </xf>
    <xf numFmtId="0" fontId="0" fillId="11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14" fillId="0" borderId="0" pivotButton="0" quotePrefix="0" xfId="0"/>
    <xf numFmtId="0" fontId="0" fillId="11" borderId="0" pivotButton="0" quotePrefix="0" xfId="0"/>
    <xf numFmtId="0" fontId="0" fillId="11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14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/>
    </xf>
    <xf numFmtId="0" fontId="0" fillId="11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left"/>
    </xf>
    <xf numFmtId="0" fontId="0" fillId="11" borderId="0" applyAlignment="1" pivotButton="0" quotePrefix="0" xfId="0">
      <alignment horizontal="left" vertical="center"/>
    </xf>
    <xf numFmtId="0" fontId="0" fillId="11" borderId="0" applyAlignment="1" pivotButton="0" quotePrefix="0" xfId="0">
      <alignment horizontal="left"/>
    </xf>
    <xf numFmtId="0" fontId="0" fillId="4" borderId="1" applyAlignment="1" pivotButton="0" quotePrefix="0" xfId="2">
      <alignment horizontal="center" vertical="center"/>
    </xf>
    <xf numFmtId="0" fontId="14" fillId="11" borderId="1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7" fillId="11" borderId="0" applyAlignment="1" pivotButton="0" quotePrefix="0" xfId="0">
      <alignment horizontal="center" vertical="center" wrapText="1"/>
    </xf>
    <xf numFmtId="0" fontId="7" fillId="9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/>
    </xf>
    <xf numFmtId="0" fontId="11" fillId="15" borderId="1" pivotButton="0" quotePrefix="0" xfId="0"/>
    <xf numFmtId="0" fontId="16" fillId="0" borderId="1" pivotButton="0" quotePrefix="0" xfId="0"/>
    <xf numFmtId="0" fontId="0" fillId="17" borderId="1" pivotButton="0" quotePrefix="0" xfId="0"/>
    <xf numFmtId="0" fontId="0" fillId="8" borderId="1" applyAlignment="1" pivotButton="0" quotePrefix="0" xfId="0">
      <alignment horizontal="center" vertical="center" wrapText="1"/>
    </xf>
    <xf numFmtId="0" fontId="17" fillId="0" borderId="0" pivotButton="0" quotePrefix="0" xfId="0"/>
    <xf numFmtId="0" fontId="0" fillId="11" borderId="1" applyAlignment="1" pivotButton="0" quotePrefix="0" xfId="0">
      <alignment horizontal="center" vertical="center" wrapText="1"/>
    </xf>
    <xf numFmtId="0" fontId="5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center" vertical="center" wrapText="1"/>
    </xf>
    <xf numFmtId="0" fontId="4" fillId="0" borderId="1" applyAlignment="1" pivotButton="0" quotePrefix="0" xfId="3">
      <alignment horizontal="center" vertical="center"/>
    </xf>
    <xf numFmtId="14" fontId="4" fillId="0" borderId="1" applyAlignment="1" pivotButton="0" quotePrefix="0" xfId="3">
      <alignment horizontal="center" vertical="center"/>
    </xf>
    <xf numFmtId="0" fontId="4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left" vertical="center"/>
    </xf>
    <xf numFmtId="0" fontId="6" fillId="0" borderId="1" applyAlignment="1" pivotButton="0" quotePrefix="0" xfId="3">
      <alignment horizontal="center" vertical="center"/>
    </xf>
    <xf numFmtId="0" fontId="4" fillId="6" borderId="2" applyAlignment="1" pivotButton="0" quotePrefix="0" xfId="3">
      <alignment horizontal="center" vertical="center" wrapText="1"/>
    </xf>
    <xf numFmtId="0" fontId="4" fillId="6" borderId="3" applyAlignment="1" pivotButton="0" quotePrefix="0" xfId="3">
      <alignment horizontal="center" vertical="center" wrapText="1"/>
    </xf>
    <xf numFmtId="0" fontId="4" fillId="6" borderId="4" applyAlignment="1" pivotButton="0" quotePrefix="0" xfId="3">
      <alignment horizontal="center" vertical="center" wrapText="1"/>
    </xf>
    <xf numFmtId="0" fontId="4" fillId="7" borderId="1" applyAlignment="1" pivotButton="0" quotePrefix="0" xfId="3">
      <alignment horizontal="center" vertical="center" wrapText="1"/>
    </xf>
    <xf numFmtId="0" fontId="4" fillId="9" borderId="1" applyAlignment="1" pivotButton="0" quotePrefix="0" xfId="3">
      <alignment horizontal="center" vertical="center" wrapText="1"/>
    </xf>
    <xf numFmtId="0" fontId="4" fillId="10" borderId="2" applyAlignment="1" pivotButton="0" quotePrefix="0" xfId="3">
      <alignment horizontal="center" vertical="center" wrapText="1"/>
    </xf>
    <xf numFmtId="0" fontId="4" fillId="10" borderId="3" applyAlignment="1" pivotButton="0" quotePrefix="0" xfId="3">
      <alignment horizontal="center" vertical="center" wrapText="1"/>
    </xf>
    <xf numFmtId="0" fontId="4" fillId="10" borderId="4" applyAlignment="1" pivotButton="0" quotePrefix="0" xfId="3">
      <alignment horizontal="center" vertical="center" wrapText="1"/>
    </xf>
    <xf numFmtId="0" fontId="4" fillId="8" borderId="1" applyAlignment="1" pivotButton="0" quotePrefix="0" xfId="3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164" fontId="0" fillId="0" borderId="0" pivotButton="0" quotePrefix="0" xfId="0"/>
  </cellXfs>
  <cellStyles count="5">
    <cellStyle name="Normal" xfId="0" builtinId="0"/>
    <cellStyle name="Good" xfId="1" builtinId="26"/>
    <cellStyle name="Bad" xfId="2" builtinId="27"/>
    <cellStyle name="常规 3 4" xfId="3"/>
    <cellStyle name="Normal 2" xfId="4"/>
  </cellStyles>
  <dxfs count="60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numFmt numFmtId="30" formatCode="@"/>
      <fill>
        <patternFill>
          <bgColor rgb="FFF6FCE8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9FF99"/>
        </patternFill>
      </fill>
    </dxf>
    <dxf>
      <fill>
        <patternFill>
          <bgColor rgb="FF99FF99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CFEE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FA9A9"/>
        </patternFill>
      </fill>
    </dxf>
    <dxf>
      <fill>
        <patternFill>
          <bgColor rgb="FF99FF99"/>
        </patternFill>
      </fill>
    </dxf>
    <dxf>
      <fill>
        <patternFill>
          <bgColor theme="9" tint="0.7999816888943144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topLeftCell="IM1" zoomScale="70" zoomScaleNormal="70" workbookViewId="0">
      <selection activeCell="K36" sqref="A1:XFD1048576"/>
    </sheetView>
  </sheetViews>
  <sheetFormatPr baseColWidth="8" defaultRowHeight="15"/>
  <cols>
    <col width="11.7109375" customWidth="1" min="1" max="1"/>
    <col width="18.7109375" customWidth="1" min="2" max="2"/>
    <col width="15.140625" customWidth="1" min="3" max="3"/>
    <col width="23" customWidth="1" min="4" max="5"/>
    <col width="12.85546875" customWidth="1" min="6" max="6"/>
    <col width="24.140625" customWidth="1" min="7" max="7"/>
    <col width="12.85546875" customWidth="1" min="8" max="8"/>
    <col width="14.85546875" customWidth="1" min="9" max="9"/>
    <col width="35.7109375" customWidth="1" min="10" max="10"/>
    <col width="38.140625" customWidth="1" min="11" max="11"/>
    <col width="19" customWidth="1" min="12" max="12"/>
    <col width="11.7109375" customWidth="1" min="13" max="13"/>
    <col width="18.7109375" customWidth="1" min="14" max="14"/>
    <col width="15.140625" customWidth="1" min="15" max="15"/>
    <col width="23" customWidth="1" min="16" max="17"/>
    <col width="12.85546875" customWidth="1" min="18" max="18"/>
    <col width="24.140625" customWidth="1" min="19" max="19"/>
    <col width="12.85546875" customWidth="1" min="20" max="20"/>
    <col width="14.85546875" customWidth="1" min="21" max="21"/>
    <col width="35.7109375" customWidth="1" min="22" max="22"/>
    <col width="38.140625" customWidth="1" min="23" max="23"/>
    <col width="19" customWidth="1" min="24" max="24"/>
    <col width="11.7109375" customWidth="1" min="25" max="25"/>
    <col width="18.7109375" customWidth="1" min="26" max="26"/>
    <col width="15.140625" customWidth="1" min="27" max="27"/>
    <col width="23" customWidth="1" min="28" max="29"/>
    <col width="12.85546875" customWidth="1" min="30" max="30"/>
    <col width="24.140625" customWidth="1" min="31" max="31"/>
    <col width="12.85546875" customWidth="1" min="32" max="32"/>
    <col width="14.85546875" customWidth="1" min="33" max="33"/>
    <col width="35.7109375" customWidth="1" min="34" max="34"/>
    <col width="38.140625" customWidth="1" min="35" max="35"/>
    <col width="19" customWidth="1" min="36" max="36"/>
    <col width="11.7109375" customWidth="1" min="37" max="37"/>
    <col width="18.7109375" customWidth="1" min="38" max="38"/>
    <col width="15.140625" customWidth="1" min="39" max="39"/>
    <col width="23" customWidth="1" min="40" max="41"/>
    <col width="12.85546875" customWidth="1" min="42" max="42"/>
    <col width="24.140625" customWidth="1" min="43" max="43"/>
    <col width="12.85546875" customWidth="1" min="44" max="44"/>
    <col width="14.85546875" customWidth="1" min="45" max="45"/>
    <col width="35.7109375" customWidth="1" min="46" max="46"/>
    <col width="38.140625" customWidth="1" min="47" max="47"/>
    <col width="19" customWidth="1" min="48" max="48"/>
    <col width="11.7109375" customWidth="1" min="49" max="49"/>
    <col width="18.7109375" customWidth="1" min="50" max="50"/>
    <col width="15.140625" customWidth="1" min="51" max="51"/>
    <col width="23" customWidth="1" min="52" max="53"/>
    <col width="12.85546875" customWidth="1" min="54" max="54"/>
    <col width="24.140625" customWidth="1" min="55" max="55"/>
    <col width="12.85546875" customWidth="1" min="56" max="56"/>
    <col width="14.85546875" customWidth="1" min="57" max="57"/>
    <col width="35.7109375" customWidth="1" min="58" max="58"/>
    <col width="38.140625" customWidth="1" min="59" max="59"/>
    <col width="19" customWidth="1" min="60" max="60"/>
    <col width="11.7109375" customWidth="1" min="61" max="61"/>
    <col width="18.7109375" customWidth="1" min="62" max="62"/>
    <col width="15.140625" customWidth="1" min="63" max="63"/>
    <col width="23" customWidth="1" min="64" max="65"/>
    <col width="12.85546875" customWidth="1" min="66" max="66"/>
    <col width="24.140625" customWidth="1" min="67" max="67"/>
    <col width="12.85546875" customWidth="1" min="68" max="68"/>
    <col width="14.85546875" customWidth="1" min="69" max="69"/>
    <col width="35.7109375" customWidth="1" min="70" max="70"/>
    <col width="38.140625" customWidth="1" min="71" max="71"/>
    <col width="19" customWidth="1" min="72" max="72"/>
    <col width="11.7109375" customWidth="1" min="73" max="73"/>
    <col width="18.7109375" customWidth="1" min="74" max="74"/>
    <col width="15.140625" customWidth="1" min="75" max="75"/>
    <col width="23" customWidth="1" min="76" max="77"/>
    <col width="12.85546875" customWidth="1" min="78" max="78"/>
    <col width="24.140625" customWidth="1" min="79" max="79"/>
    <col width="12.85546875" customWidth="1" min="80" max="80"/>
    <col width="14.85546875" customWidth="1" min="81" max="81"/>
    <col width="35.7109375" customWidth="1" min="82" max="82"/>
    <col width="38.140625" customWidth="1" min="83" max="83"/>
    <col width="19" customWidth="1" min="84" max="84"/>
    <col width="11.7109375" customWidth="1" min="85" max="85"/>
    <col width="18.7109375" customWidth="1" min="86" max="86"/>
    <col width="15.140625" customWidth="1" min="87" max="87"/>
    <col width="23" customWidth="1" min="88" max="89"/>
    <col width="12.85546875" customWidth="1" min="90" max="90"/>
    <col width="24.140625" customWidth="1" min="91" max="91"/>
    <col width="12.85546875" customWidth="1" min="92" max="92"/>
    <col width="14.85546875" customWidth="1" min="93" max="93"/>
    <col width="35.7109375" customWidth="1" min="94" max="94"/>
    <col width="38.140625" customWidth="1" min="95" max="95"/>
    <col width="19" customWidth="1" min="96" max="96"/>
    <col width="11.7109375" customWidth="1" min="97" max="97"/>
    <col width="18.7109375" customWidth="1" min="98" max="98"/>
    <col width="15.140625" customWidth="1" min="99" max="99"/>
    <col width="23" customWidth="1" min="100" max="101"/>
    <col width="12.85546875" customWidth="1" min="102" max="102"/>
    <col width="24.140625" customWidth="1" min="103" max="103"/>
    <col width="12.85546875" customWidth="1" min="104" max="104"/>
    <col width="14.85546875" customWidth="1" min="105" max="105"/>
    <col width="35.7109375" customWidth="1" min="106" max="106"/>
    <col width="38.140625" customWidth="1" min="107" max="107"/>
    <col width="19" customWidth="1" min="108" max="108"/>
    <col width="11.7109375" customWidth="1" min="109" max="109"/>
    <col width="18.7109375" customWidth="1" min="110" max="110"/>
    <col width="15.140625" customWidth="1" min="111" max="111"/>
    <col width="23" customWidth="1" min="112" max="113"/>
    <col width="12.85546875" customWidth="1" min="114" max="114"/>
    <col width="24.140625" customWidth="1" min="115" max="115"/>
    <col width="12.85546875" customWidth="1" min="116" max="116"/>
    <col width="14.85546875" customWidth="1" min="117" max="117"/>
    <col width="35.7109375" customWidth="1" min="118" max="118"/>
    <col width="38.140625" customWidth="1" min="119" max="119"/>
    <col width="19" customWidth="1" min="120" max="120"/>
    <col width="11.7109375" customWidth="1" min="121" max="121"/>
    <col width="18.7109375" customWidth="1" min="122" max="122"/>
    <col width="15.140625" customWidth="1" min="123" max="123"/>
    <col width="23" customWidth="1" min="124" max="125"/>
    <col width="12.85546875" customWidth="1" min="126" max="126"/>
    <col width="24.140625" customWidth="1" min="127" max="127"/>
    <col width="12.85546875" customWidth="1" min="128" max="128"/>
    <col width="14.85546875" customWidth="1" min="129" max="129"/>
    <col width="35.7109375" customWidth="1" min="130" max="130"/>
    <col width="38.140625" customWidth="1" min="131" max="131"/>
    <col width="19" customWidth="1" min="132" max="132"/>
    <col width="11.7109375" customWidth="1" min="133" max="133"/>
    <col width="18.7109375" customWidth="1" min="134" max="134"/>
    <col width="15.140625" customWidth="1" min="135" max="135"/>
    <col width="23" customWidth="1" min="136" max="137"/>
    <col width="12.85546875" customWidth="1" min="138" max="138"/>
    <col width="24.140625" customWidth="1" min="139" max="139"/>
    <col width="12.85546875" customWidth="1" min="140" max="140"/>
    <col width="14.85546875" customWidth="1" min="141" max="141"/>
    <col width="35.7109375" customWidth="1" min="142" max="142"/>
    <col width="38.140625" customWidth="1" min="143" max="143"/>
    <col width="19" customWidth="1" min="144" max="144"/>
    <col width="11.7109375" customWidth="1" min="145" max="145"/>
    <col width="18.7109375" customWidth="1" min="146" max="146"/>
    <col width="15.140625" customWidth="1" min="147" max="147"/>
    <col width="23" customWidth="1" min="148" max="149"/>
    <col width="12.85546875" customWidth="1" min="150" max="150"/>
    <col width="24.140625" customWidth="1" min="151" max="151"/>
    <col width="12.85546875" customWidth="1" min="152" max="152"/>
    <col width="14.85546875" customWidth="1" min="153" max="153"/>
    <col width="35.7109375" customWidth="1" min="154" max="154"/>
    <col width="38.140625" customWidth="1" min="155" max="155"/>
    <col width="19" customWidth="1" min="156" max="156"/>
    <col width="11.7109375" customWidth="1" min="157" max="157"/>
    <col width="18.7109375" customWidth="1" min="158" max="158"/>
    <col width="15.140625" customWidth="1" min="159" max="159"/>
    <col width="23" customWidth="1" min="160" max="161"/>
    <col width="12.85546875" customWidth="1" min="162" max="162"/>
    <col width="24.140625" customWidth="1" min="163" max="163"/>
    <col width="12.85546875" customWidth="1" min="164" max="164"/>
    <col width="14.85546875" customWidth="1" min="165" max="165"/>
    <col width="35.7109375" customWidth="1" min="166" max="166"/>
    <col width="38.140625" customWidth="1" min="167" max="167"/>
    <col width="19" customWidth="1" min="168" max="168"/>
    <col width="11.7109375" customWidth="1" min="169" max="169"/>
    <col width="18.7109375" customWidth="1" min="170" max="170"/>
    <col width="15.140625" customWidth="1" min="171" max="171"/>
    <col width="23" customWidth="1" min="172" max="173"/>
    <col width="12.85546875" customWidth="1" min="174" max="174"/>
    <col width="24.140625" customWidth="1" min="175" max="175"/>
    <col width="12.85546875" customWidth="1" min="176" max="176"/>
    <col width="14.85546875" customWidth="1" min="177" max="177"/>
    <col width="35.7109375" customWidth="1" min="178" max="178"/>
    <col width="38.140625" customWidth="1" min="179" max="179"/>
    <col width="19" customWidth="1" min="180" max="180"/>
    <col width="11.7109375" customWidth="1" min="181" max="181"/>
    <col width="18.7109375" customWidth="1" min="182" max="182"/>
    <col width="15.140625" customWidth="1" min="183" max="183"/>
    <col width="23" customWidth="1" min="184" max="185"/>
    <col width="12.85546875" customWidth="1" min="186" max="186"/>
    <col width="24.140625" customWidth="1" min="187" max="187"/>
    <col width="12.85546875" customWidth="1" min="188" max="188"/>
    <col width="14.85546875" customWidth="1" min="189" max="189"/>
    <col width="35.7109375" customWidth="1" min="190" max="190"/>
    <col width="38.140625" customWidth="1" min="191" max="191"/>
    <col width="19" customWidth="1" min="192" max="192"/>
    <col width="11.7109375" customWidth="1" min="193" max="193"/>
    <col width="18.7109375" customWidth="1" min="194" max="194"/>
    <col width="15.140625" customWidth="1" min="195" max="195"/>
    <col width="23" customWidth="1" min="196" max="197"/>
    <col width="12.85546875" customWidth="1" min="198" max="198"/>
    <col width="24.140625" customWidth="1" min="199" max="199"/>
    <col width="12.85546875" customWidth="1" min="200" max="200"/>
    <col width="14.85546875" customWidth="1" min="201" max="201"/>
    <col width="35.7109375" customWidth="1" min="202" max="202"/>
    <col width="38.140625" customWidth="1" min="203" max="203"/>
    <col width="19" customWidth="1" min="204" max="204"/>
    <col width="11.7109375" customWidth="1" min="205" max="205"/>
    <col width="18.7109375" customWidth="1" min="206" max="206"/>
    <col width="15.140625" customWidth="1" min="207" max="207"/>
    <col width="23" customWidth="1" min="208" max="209"/>
    <col width="12.85546875" customWidth="1" min="210" max="210"/>
    <col width="24.140625" customWidth="1" min="211" max="211"/>
    <col width="12.85546875" customWidth="1" min="212" max="212"/>
    <col width="14.85546875" customWidth="1" min="213" max="213"/>
    <col width="35.7109375" customWidth="1" min="214" max="214"/>
    <col width="38.140625" customWidth="1" min="215" max="215"/>
    <col width="19" customWidth="1" min="216" max="216"/>
    <col width="11.7109375" customWidth="1" min="217" max="217"/>
    <col width="18.7109375" customWidth="1" min="218" max="218"/>
    <col width="15.140625" customWidth="1" min="219" max="219"/>
    <col width="23" customWidth="1" min="220" max="221"/>
    <col width="12.85546875" customWidth="1" min="222" max="222"/>
    <col width="24.140625" customWidth="1" min="223" max="223"/>
    <col width="12.85546875" customWidth="1" min="224" max="224"/>
    <col width="14.85546875" customWidth="1" min="225" max="225"/>
    <col width="35.7109375" customWidth="1" min="226" max="226"/>
    <col width="38.140625" customWidth="1" min="227" max="227"/>
    <col width="19" customWidth="1" min="228" max="228"/>
    <col width="11.7109375" customWidth="1" min="229" max="229"/>
    <col width="18.7109375" customWidth="1" min="230" max="230"/>
    <col width="15.140625" customWidth="1" min="231" max="231"/>
    <col width="23" customWidth="1" min="232" max="233"/>
    <col width="12.85546875" customWidth="1" min="234" max="234"/>
    <col width="24.140625" customWidth="1" min="235" max="235"/>
    <col width="12.85546875" customWidth="1" min="236" max="236"/>
    <col width="14.85546875" customWidth="1" min="237" max="237"/>
    <col width="35.7109375" customWidth="1" min="238" max="238"/>
    <col width="38.140625" customWidth="1" min="239" max="239"/>
    <col width="19" customWidth="1" min="240" max="240"/>
    <col width="11.7109375" customWidth="1" min="241" max="241"/>
    <col width="18.7109375" customWidth="1" min="242" max="242"/>
    <col width="15.140625" customWidth="1" min="243" max="243"/>
    <col width="23" customWidth="1" min="244" max="245"/>
    <col width="12.85546875" customWidth="1" min="246" max="246"/>
    <col width="24.140625" customWidth="1" min="247" max="247"/>
    <col width="12.85546875" customWidth="1" min="248" max="248"/>
    <col width="14.85546875" customWidth="1" min="249" max="249"/>
    <col width="35.7109375" customWidth="1" min="250" max="250"/>
    <col width="38.140625" customWidth="1" min="251" max="251"/>
    <col width="19" customWidth="1" min="252" max="252"/>
    <col width="11.7109375" customWidth="1" min="253" max="253"/>
    <col width="18.7109375" customWidth="1" min="254" max="254"/>
    <col width="15.140625" customWidth="1" min="255" max="255"/>
    <col width="23" customWidth="1" min="256" max="257"/>
    <col width="12.85546875" customWidth="1" min="258" max="258"/>
    <col width="24.140625" customWidth="1" min="259" max="259"/>
    <col width="12.85546875" customWidth="1" min="260" max="260"/>
    <col width="14.85546875" customWidth="1" min="261" max="261"/>
    <col width="35.7109375" customWidth="1" min="262" max="262"/>
    <col width="38.140625" customWidth="1" min="263" max="263"/>
    <col width="19" customWidth="1" min="264" max="264"/>
  </cols>
  <sheetData>
    <row r="1">
      <c r="A1" s="81" t="inlineStr">
        <is>
          <t>M1-mpxlr and 1mcp D8</t>
        </is>
      </c>
      <c r="C1" s="89" t="inlineStr">
        <is>
          <t>Date:</t>
        </is>
      </c>
      <c r="D1" s="62" t="inlineStr"/>
      <c r="E1" s="89" t="inlineStr">
        <is>
          <t>Sample ID:</t>
        </is>
      </c>
      <c r="F1" s="62" t="inlineStr">
        <is>
          <t>m1-mpx-lr-1</t>
        </is>
      </c>
      <c r="G1" s="62" t="n"/>
      <c r="H1" s="62" t="n"/>
      <c r="I1" s="62" t="n"/>
      <c r="J1" s="89" t="inlineStr">
        <is>
          <t>Did this burn?</t>
        </is>
      </c>
      <c r="K1" s="8" t="n"/>
      <c r="L1" s="82" t="inlineStr">
        <is>
          <t>Average TPM and Standard deviation</t>
        </is>
      </c>
      <c r="M1" s="81" t="inlineStr">
        <is>
          <t>M1-mpxlr and 1mcp D8</t>
        </is>
      </c>
      <c r="O1" s="89" t="inlineStr">
        <is>
          <t>Date:</t>
        </is>
      </c>
      <c r="P1" s="62" t="inlineStr"/>
      <c r="Q1" s="89" t="inlineStr">
        <is>
          <t>Sample ID:</t>
        </is>
      </c>
      <c r="R1" s="62" t="inlineStr">
        <is>
          <t>m1-mpx-lr-2</t>
        </is>
      </c>
      <c r="S1" s="62" t="n"/>
      <c r="T1" s="62" t="n"/>
      <c r="U1" s="62" t="n"/>
      <c r="V1" s="89" t="inlineStr">
        <is>
          <t>Did this burn?</t>
        </is>
      </c>
      <c r="W1" s="8" t="n"/>
      <c r="X1" s="82" t="inlineStr">
        <is>
          <t>Average TPM and Standard deviation</t>
        </is>
      </c>
      <c r="Y1" s="81" t="inlineStr">
        <is>
          <t>M1-mpxlr and 1mcp D8</t>
        </is>
      </c>
      <c r="AA1" s="89" t="inlineStr">
        <is>
          <t>Date:</t>
        </is>
      </c>
      <c r="AB1" s="62" t="inlineStr"/>
      <c r="AC1" s="89" t="inlineStr">
        <is>
          <t>Sample ID:</t>
        </is>
      </c>
      <c r="AD1" s="62" t="inlineStr">
        <is>
          <t>m1-1mcp-1</t>
        </is>
      </c>
      <c r="AE1" s="62" t="n"/>
      <c r="AF1" s="62" t="n"/>
      <c r="AG1" s="62" t="n"/>
      <c r="AH1" s="89" t="inlineStr">
        <is>
          <t>Did this burn?</t>
        </is>
      </c>
      <c r="AI1" s="8" t="n"/>
      <c r="AJ1" s="82" t="inlineStr">
        <is>
          <t>Average TPM and Standard deviation</t>
        </is>
      </c>
      <c r="AK1" s="81" t="inlineStr">
        <is>
          <t>M1-mpxlr and 1mcp D8</t>
        </is>
      </c>
      <c r="AM1" s="89" t="inlineStr">
        <is>
          <t>Date:</t>
        </is>
      </c>
      <c r="AN1" s="62" t="inlineStr"/>
      <c r="AO1" s="89" t="inlineStr">
        <is>
          <t>Sample ID:</t>
        </is>
      </c>
      <c r="AP1" s="62" t="inlineStr">
        <is>
          <t>m1-1mcp-2</t>
        </is>
      </c>
      <c r="AQ1" s="62" t="n"/>
      <c r="AR1" s="62" t="n"/>
      <c r="AS1" s="62" t="n"/>
      <c r="AT1" s="89" t="inlineStr">
        <is>
          <t>Did this burn?</t>
        </is>
      </c>
      <c r="AU1" s="8" t="n"/>
      <c r="AV1" s="82" t="inlineStr">
        <is>
          <t>Average TPM and Standard deviation</t>
        </is>
      </c>
    </row>
    <row r="2">
      <c r="A2" s="82" t="inlineStr">
        <is>
          <t>Media:</t>
        </is>
      </c>
      <c r="B2" t="inlineStr">
        <is>
          <t>mpx lr</t>
        </is>
      </c>
      <c r="C2" s="89" t="inlineStr">
        <is>
          <t>Resistance (Ohms):</t>
        </is>
      </c>
      <c r="D2" s="62" t="n">
        <v>1.8</v>
      </c>
      <c r="E2" s="89" t="inlineStr">
        <is>
          <t>Power:</t>
        </is>
      </c>
      <c r="F2" s="62">
        <f>F3^2/D2</f>
        <v/>
      </c>
      <c r="G2" s="89" t="inlineStr">
        <is>
          <t>Puffing Regime:</t>
        </is>
      </c>
      <c r="H2" s="62" t="inlineStr">
        <is>
          <t>200mL/3s/30s</t>
        </is>
      </c>
      <c r="I2" s="89" t="inlineStr">
        <is>
          <t>Usage Efficiency</t>
        </is>
      </c>
      <c r="J2" s="89" t="inlineStr">
        <is>
          <t>Did this clog?</t>
        </is>
      </c>
      <c r="L2">
        <f>AVERAGEIFS(I5:I115,I5:I115,"&lt;&gt;0",I5:I115,"&lt;&gt;")</f>
        <v/>
      </c>
      <c r="M2" s="82" t="inlineStr">
        <is>
          <t>Media:</t>
        </is>
      </c>
      <c r="N2" t="inlineStr">
        <is>
          <t>mpx lr</t>
        </is>
      </c>
      <c r="O2" s="89" t="inlineStr">
        <is>
          <t>Resistance (Ohms):</t>
        </is>
      </c>
      <c r="P2" s="62" t="n">
        <v>1.9</v>
      </c>
      <c r="Q2" s="89" t="inlineStr">
        <is>
          <t>Power:</t>
        </is>
      </c>
      <c r="R2" s="62">
        <f>R3^2/P2</f>
        <v/>
      </c>
      <c r="S2" s="89" t="inlineStr">
        <is>
          <t>Puffing Regime:</t>
        </is>
      </c>
      <c r="T2" s="62" t="inlineStr">
        <is>
          <t>200mL/3s/30s</t>
        </is>
      </c>
      <c r="U2" s="89" t="inlineStr">
        <is>
          <t>Usage Efficiency</t>
        </is>
      </c>
      <c r="V2" s="89" t="inlineStr">
        <is>
          <t>Did this clog?</t>
        </is>
      </c>
      <c r="X2">
        <f>AVERAGEIFS(U5:U115,U5:U115,"&lt;&gt;0",U5:U115,"&lt;&gt;")</f>
        <v/>
      </c>
      <c r="Y2" s="82" t="inlineStr">
        <is>
          <t>Media:</t>
        </is>
      </c>
      <c r="Z2" t="inlineStr">
        <is>
          <t>D8</t>
        </is>
      </c>
      <c r="AA2" s="89" t="inlineStr">
        <is>
          <t>Resistance (Ohms):</t>
        </is>
      </c>
      <c r="AB2" s="62" t="n">
        <v>1.9</v>
      </c>
      <c r="AC2" s="89" t="inlineStr">
        <is>
          <t>Power:</t>
        </is>
      </c>
      <c r="AD2" s="62">
        <f>AD3^2/AB2</f>
        <v/>
      </c>
      <c r="AE2" s="89" t="inlineStr">
        <is>
          <t>Puffing Regime:</t>
        </is>
      </c>
      <c r="AF2" s="62" t="inlineStr">
        <is>
          <t>200mL/3s/30s</t>
        </is>
      </c>
      <c r="AG2" s="89" t="inlineStr">
        <is>
          <t>Usage Efficiency</t>
        </is>
      </c>
      <c r="AH2" s="89" t="inlineStr">
        <is>
          <t>Did this clog?</t>
        </is>
      </c>
      <c r="AJ2">
        <f>AVERAGEIFS(AG5:AG115,AG5:AG115,"&lt;&gt;0",AG5:AG115,"&lt;&gt;")</f>
        <v/>
      </c>
      <c r="AK2" s="82" t="inlineStr">
        <is>
          <t>Media:</t>
        </is>
      </c>
      <c r="AL2" t="inlineStr">
        <is>
          <t>D8</t>
        </is>
      </c>
      <c r="AM2" s="89" t="inlineStr">
        <is>
          <t>Resistance (Ohms):</t>
        </is>
      </c>
      <c r="AN2" s="62" t="n">
        <v>1.7</v>
      </c>
      <c r="AO2" s="89" t="inlineStr">
        <is>
          <t>Power:</t>
        </is>
      </c>
      <c r="AP2" s="62">
        <f>AP3^2/AN2</f>
        <v/>
      </c>
      <c r="AQ2" s="89" t="inlineStr">
        <is>
          <t>Puffing Regime:</t>
        </is>
      </c>
      <c r="AR2" s="62" t="inlineStr">
        <is>
          <t>200mL/3s/30s</t>
        </is>
      </c>
      <c r="AS2" s="89" t="inlineStr">
        <is>
          <t>Usage Efficiency</t>
        </is>
      </c>
      <c r="AT2" s="89" t="inlineStr">
        <is>
          <t>Did this clog?</t>
        </is>
      </c>
      <c r="AV2">
        <f>AVERAGEIFS(AS5:AS115,AS5:AS115,"&lt;&gt;0",AS5:AS115,"&lt;&gt;")</f>
        <v/>
      </c>
    </row>
    <row r="3">
      <c r="A3" s="82" t="inlineStr">
        <is>
          <t>Viscosity:</t>
        </is>
      </c>
      <c r="C3" s="89" t="inlineStr">
        <is>
          <t>Tester:</t>
        </is>
      </c>
      <c r="D3" s="62" t="n"/>
      <c r="E3" s="89" t="inlineStr">
        <is>
          <t>Voltage:</t>
        </is>
      </c>
      <c r="F3" s="62" t="inlineStr">
        <is>
          <t>3.4v</t>
        </is>
      </c>
      <c r="G3" s="89" t="inlineStr">
        <is>
          <t>Initial Oil Mass:</t>
        </is>
      </c>
      <c r="H3" s="62" t="inlineStr"/>
      <c r="I3" s="101">
        <f t="array" ref="I3">IFERROR(((IF(I5&lt;&gt;"", I5*A5, 0) + SUMPRODUCT(--(I6:I115&lt;&gt;""), I6:I115, (A6:A115-A5:A114)))/1000)/H3, "")</f>
        <v/>
      </c>
      <c r="J3" s="89" t="inlineStr">
        <is>
          <t>Did this leak?</t>
        </is>
      </c>
      <c r="L3">
        <f t="array" ref="L3">_xlfn.STDEV.P(IF(ISNUMBER(I5:I115), IF(I5:I115&lt;&gt;0,I5:I115)))</f>
        <v/>
      </c>
      <c r="M3" s="82" t="inlineStr">
        <is>
          <t>Viscosity:</t>
        </is>
      </c>
      <c r="O3" s="89" t="inlineStr">
        <is>
          <t>Tester:</t>
        </is>
      </c>
      <c r="P3" s="62" t="n"/>
      <c r="Q3" s="89" t="inlineStr">
        <is>
          <t>Voltage:</t>
        </is>
      </c>
      <c r="R3" s="62" t="inlineStr">
        <is>
          <t>3.4v</t>
        </is>
      </c>
      <c r="S3" s="89" t="inlineStr">
        <is>
          <t>Initial Oil Mass:</t>
        </is>
      </c>
      <c r="T3" s="62" t="inlineStr"/>
      <c r="U3" s="101">
        <f t="array" ref="U3">IFERROR(((IF(U5&lt;&gt;"", U5*M5, 0) + SUMPRODUCT(--(U6:U115&lt;&gt;""), U6:U115, (M6:M115-M5:M114)))/1000)/T3, "")</f>
        <v/>
      </c>
      <c r="V3" s="89" t="inlineStr">
        <is>
          <t>Did this leak?</t>
        </is>
      </c>
      <c r="X3">
        <f t="array" ref="X3">_xlfn.STDEV.P(IF(ISNUMBER(U5:U115), IF(U5:U115&lt;&gt;0,U5:U115)))</f>
        <v/>
      </c>
      <c r="Y3" s="82" t="inlineStr">
        <is>
          <t>Viscosity:</t>
        </is>
      </c>
      <c r="Z3" t="inlineStr">
        <is>
          <t>1mcp</t>
        </is>
      </c>
      <c r="AA3" s="89" t="inlineStr">
        <is>
          <t>Tester:</t>
        </is>
      </c>
      <c r="AB3" s="62" t="n"/>
      <c r="AC3" s="89" t="inlineStr">
        <is>
          <t>Voltage:</t>
        </is>
      </c>
      <c r="AD3" s="62" t="inlineStr">
        <is>
          <t>3.4v</t>
        </is>
      </c>
      <c r="AE3" s="89" t="inlineStr">
        <is>
          <t>Initial Oil Mass:</t>
        </is>
      </c>
      <c r="AF3" s="62" t="inlineStr"/>
      <c r="AG3" s="101">
        <f t="array" ref="AG3">IFERROR(((IF(AG5&lt;&gt;"", AG5*Y5, 0) + SUMPRODUCT(--(AG6:AG115&lt;&gt;""), AG6:AG115, (Y6:Y115-Y5:Y114)))/1000)/AF3, "")</f>
        <v/>
      </c>
      <c r="AH3" s="89" t="inlineStr">
        <is>
          <t>Did this leak?</t>
        </is>
      </c>
      <c r="AJ3">
        <f t="array" ref="AJ3">_xlfn.STDEV.P(IF(ISNUMBER(AG5:AG115), IF(AG5:AG115&lt;&gt;0,AG5:AG115)))</f>
        <v/>
      </c>
      <c r="AK3" s="82" t="inlineStr">
        <is>
          <t>Viscosity:</t>
        </is>
      </c>
      <c r="AM3" s="89" t="inlineStr">
        <is>
          <t>Tester:</t>
        </is>
      </c>
      <c r="AN3" s="62" t="n"/>
      <c r="AO3" s="89" t="inlineStr">
        <is>
          <t>Voltage:</t>
        </is>
      </c>
      <c r="AP3" s="62" t="inlineStr">
        <is>
          <t>3.4v</t>
        </is>
      </c>
      <c r="AQ3" s="89" t="inlineStr">
        <is>
          <t>Initial Oil Mass:</t>
        </is>
      </c>
      <c r="AR3" s="62" t="inlineStr"/>
      <c r="AS3" s="101">
        <f t="array" ref="AS3">IFERROR(((IF(AS5&lt;&gt;"", AS5*AK5, 0) + SUMPRODUCT(--(AS6:AS115&lt;&gt;""), AS6:AS115, (AK6:AK115-AK5:AK114)))/1000)/AR3, "")</f>
        <v/>
      </c>
      <c r="AT3" s="89" t="inlineStr">
        <is>
          <t>Did this leak?</t>
        </is>
      </c>
      <c r="AV3">
        <f t="array" ref="AV3">_xlfn.STDEV.P(IF(ISNUMBER(AS5:AS115), IF(AS5:AS115&lt;&gt;0,AS5:AS115)))</f>
        <v/>
      </c>
    </row>
    <row r="4">
      <c r="A4" t="inlineStr">
        <is>
          <t>puffs</t>
        </is>
      </c>
      <c r="B4" t="inlineStr">
        <is>
          <t>Before weight/g</t>
        </is>
      </c>
      <c r="C4" t="inlineStr">
        <is>
          <t>After weight/g</t>
        </is>
      </c>
      <c r="D4" t="inlineStr">
        <is>
          <t>Draw Pressure (kpa)</t>
        </is>
      </c>
      <c r="E4" t="inlineStr">
        <is>
          <t>Resistance</t>
        </is>
      </c>
      <c r="F4" t="inlineStr">
        <is>
          <t>Smell</t>
        </is>
      </c>
      <c r="G4" t="inlineStr">
        <is>
          <t>Clog</t>
        </is>
      </c>
      <c r="H4" t="inlineStr">
        <is>
          <t>Notes</t>
        </is>
      </c>
      <c r="I4" t="inlineStr">
        <is>
          <t>TPM (mg/puff)</t>
        </is>
      </c>
      <c r="J4" t="inlineStr">
        <is>
          <t>TPM Power Density (mg/puff/W)</t>
        </is>
      </c>
      <c r="K4" t="inlineStr">
        <is>
          <t>TPM Consistency</t>
        </is>
      </c>
      <c r="L4" t="inlineStr">
        <is>
          <t>Rolling Average TPM</t>
        </is>
      </c>
      <c r="M4" t="inlineStr">
        <is>
          <t>puffs</t>
        </is>
      </c>
      <c r="N4" t="inlineStr">
        <is>
          <t>Before weight/g</t>
        </is>
      </c>
      <c r="O4" t="inlineStr">
        <is>
          <t>After weight/g</t>
        </is>
      </c>
      <c r="P4" t="inlineStr">
        <is>
          <t>Draw Pressure (kpa)</t>
        </is>
      </c>
      <c r="Q4" t="inlineStr">
        <is>
          <t>Resistance</t>
        </is>
      </c>
      <c r="R4" t="inlineStr">
        <is>
          <t>Smell</t>
        </is>
      </c>
      <c r="S4" t="inlineStr">
        <is>
          <t>Clog</t>
        </is>
      </c>
      <c r="T4" t="inlineStr">
        <is>
          <t>Notes</t>
        </is>
      </c>
      <c r="U4" t="inlineStr">
        <is>
          <t>TPM (mg/puff)</t>
        </is>
      </c>
      <c r="V4" t="inlineStr">
        <is>
          <t>TPM Power Density (mg/puff/W)</t>
        </is>
      </c>
      <c r="W4" t="inlineStr">
        <is>
          <t>TPM Consistency</t>
        </is>
      </c>
      <c r="X4" t="inlineStr">
        <is>
          <t>Rolling Average TPM</t>
        </is>
      </c>
      <c r="Y4" t="inlineStr">
        <is>
          <t>puffs</t>
        </is>
      </c>
      <c r="Z4" t="inlineStr">
        <is>
          <t>Before weight/g</t>
        </is>
      </c>
      <c r="AA4" t="inlineStr">
        <is>
          <t>After weight/g</t>
        </is>
      </c>
      <c r="AB4" t="inlineStr">
        <is>
          <t>Draw Pressure (kpa)</t>
        </is>
      </c>
      <c r="AC4" t="inlineStr">
        <is>
          <t>Resistance</t>
        </is>
      </c>
      <c r="AD4" t="inlineStr">
        <is>
          <t>Smell</t>
        </is>
      </c>
      <c r="AE4" t="inlineStr">
        <is>
          <t>Clog</t>
        </is>
      </c>
      <c r="AF4" t="inlineStr">
        <is>
          <t>Notes</t>
        </is>
      </c>
      <c r="AG4" t="inlineStr">
        <is>
          <t>TPM (mg/puff)</t>
        </is>
      </c>
      <c r="AH4" t="inlineStr">
        <is>
          <t>TPM Power Density (mg/puff/W)</t>
        </is>
      </c>
      <c r="AI4" t="inlineStr">
        <is>
          <t>TPM Consistency</t>
        </is>
      </c>
      <c r="AJ4" t="inlineStr">
        <is>
          <t>Rolling Average TPM</t>
        </is>
      </c>
      <c r="AK4" t="inlineStr">
        <is>
          <t>puffs</t>
        </is>
      </c>
      <c r="AL4" t="inlineStr">
        <is>
          <t>Before weight/g</t>
        </is>
      </c>
      <c r="AM4" t="inlineStr">
        <is>
          <t>After weight/g</t>
        </is>
      </c>
      <c r="AN4" t="inlineStr">
        <is>
          <t>Draw Pressure (kpa)</t>
        </is>
      </c>
      <c r="AO4" t="inlineStr">
        <is>
          <t>Resistance</t>
        </is>
      </c>
      <c r="AP4" t="inlineStr">
        <is>
          <t>Smell</t>
        </is>
      </c>
      <c r="AQ4" t="inlineStr">
        <is>
          <t>Clog</t>
        </is>
      </c>
      <c r="AR4" t="inlineStr">
        <is>
          <t>Notes</t>
        </is>
      </c>
      <c r="AS4" t="inlineStr">
        <is>
          <t>TPM (mg/puff)</t>
        </is>
      </c>
      <c r="AT4" t="inlineStr">
        <is>
          <t>TPM Power Density (mg/puff/W)</t>
        </is>
      </c>
      <c r="AU4" t="inlineStr">
        <is>
          <t>TPM Consistency</t>
        </is>
      </c>
      <c r="AV4" t="inlineStr">
        <is>
          <t>Rolling Average TPM</t>
        </is>
      </c>
    </row>
    <row r="5">
      <c r="A5" t="n">
        <v>10</v>
      </c>
      <c r="B5" t="n">
        <v>0.8802</v>
      </c>
      <c r="C5" t="n">
        <v>0.8995</v>
      </c>
      <c r="D5" t="n">
        <v>0.288</v>
      </c>
      <c r="F5" t="inlineStr"/>
      <c r="H5" t="inlineStr"/>
      <c r="I5" t="n">
        <v>1.929999999999998</v>
      </c>
      <c r="J5" s="121">
        <f>I5/F$2</f>
        <v/>
      </c>
      <c r="K5" s="17" t="n"/>
      <c r="M5" t="n">
        <v>10</v>
      </c>
      <c r="N5" t="n">
        <v>0.1105</v>
      </c>
      <c r="O5" t="n">
        <v>0.1281</v>
      </c>
      <c r="P5" t="n">
        <v>0.27</v>
      </c>
      <c r="R5" t="inlineStr"/>
      <c r="T5" t="inlineStr"/>
      <c r="U5" t="n">
        <v>1.759999999999999</v>
      </c>
      <c r="V5" s="121">
        <f>U5/R$2</f>
        <v/>
      </c>
      <c r="W5" s="17" t="n"/>
      <c r="Y5" t="n">
        <v>10</v>
      </c>
      <c r="Z5" t="n">
        <v>0.4378</v>
      </c>
      <c r="AA5" t="n">
        <v>0.4496</v>
      </c>
      <c r="AB5" t="n">
        <v>0.281</v>
      </c>
      <c r="AD5" t="inlineStr"/>
      <c r="AF5" t="inlineStr"/>
      <c r="AG5" t="n">
        <v>1.179999999999998</v>
      </c>
      <c r="AH5" s="121">
        <f>AG5/AD$2</f>
        <v/>
      </c>
      <c r="AI5" s="17" t="n"/>
      <c r="AK5" t="n">
        <v>10</v>
      </c>
      <c r="AL5" t="n">
        <v>0.523</v>
      </c>
      <c r="AM5" t="n">
        <v>0.5412</v>
      </c>
      <c r="AN5" t="n">
        <v>0.302</v>
      </c>
      <c r="AP5" t="inlineStr"/>
      <c r="AR5" t="inlineStr"/>
      <c r="AS5" t="n">
        <v>1.82</v>
      </c>
      <c r="AT5" s="121">
        <f>AS5/AP$2</f>
        <v/>
      </c>
      <c r="AU5" s="17" t="n"/>
    </row>
    <row r="6">
      <c r="A6" t="n">
        <v>20</v>
      </c>
      <c r="B6" t="n">
        <v>0.8797</v>
      </c>
      <c r="C6" t="n">
        <v>0.9004</v>
      </c>
      <c r="F6" t="inlineStr"/>
      <c r="H6" t="inlineStr"/>
      <c r="I6" t="n">
        <v>2.069999999999994</v>
      </c>
      <c r="J6" s="121">
        <f>I6/F$2</f>
        <v/>
      </c>
      <c r="K6" s="17" t="n"/>
      <c r="M6" t="n">
        <v>20</v>
      </c>
      <c r="N6" t="n">
        <v>0.1106</v>
      </c>
      <c r="O6" t="n">
        <v>0.1314</v>
      </c>
      <c r="R6" t="inlineStr"/>
      <c r="T6" t="inlineStr"/>
      <c r="U6" t="n">
        <v>2.079999999999999</v>
      </c>
      <c r="V6" s="121">
        <f>U6/R$2</f>
        <v/>
      </c>
      <c r="W6" s="17" t="n"/>
      <c r="Y6" t="n">
        <v>20</v>
      </c>
      <c r="Z6" t="n">
        <v>0.4386</v>
      </c>
      <c r="AA6" t="n">
        <v>0.458</v>
      </c>
      <c r="AD6" t="inlineStr"/>
      <c r="AF6" t="inlineStr"/>
      <c r="AG6" t="n">
        <v>1.940000000000003</v>
      </c>
      <c r="AH6" s="121">
        <f>AG6/AD$2</f>
        <v/>
      </c>
      <c r="AI6" s="17" t="n"/>
      <c r="AK6" t="n">
        <v>20</v>
      </c>
      <c r="AL6" t="n">
        <v>0.5238</v>
      </c>
      <c r="AM6" t="n">
        <v>0.5484</v>
      </c>
      <c r="AP6" t="inlineStr"/>
      <c r="AR6" t="inlineStr"/>
      <c r="AS6" t="n">
        <v>2.459999999999996</v>
      </c>
      <c r="AT6" s="121">
        <f>AS6/AP$2</f>
        <v/>
      </c>
      <c r="AU6" s="17" t="n"/>
    </row>
    <row r="7">
      <c r="A7" t="n">
        <v>30</v>
      </c>
      <c r="B7" t="n">
        <v>0.8829</v>
      </c>
      <c r="C7" t="n">
        <v>0.9016</v>
      </c>
      <c r="F7" t="inlineStr"/>
      <c r="H7" t="inlineStr"/>
      <c r="I7" t="n">
        <v>1.869999999999994</v>
      </c>
      <c r="J7" s="121">
        <f>I7/F$2</f>
        <v/>
      </c>
      <c r="K7">
        <f>_xlfn.STDEV.P(I5:I7)/AVERAGE(I5:I7)</f>
        <v/>
      </c>
      <c r="L7">
        <f>AVERAGE(I5:I7)</f>
        <v/>
      </c>
      <c r="M7" t="n">
        <v>30</v>
      </c>
      <c r="N7" t="n">
        <v>0.1123</v>
      </c>
      <c r="O7" t="n">
        <v>0.1299</v>
      </c>
      <c r="R7" t="inlineStr"/>
      <c r="T7" t="inlineStr"/>
      <c r="U7" t="n">
        <v>1.759999999999999</v>
      </c>
      <c r="V7" s="121">
        <f>U7/R$2</f>
        <v/>
      </c>
      <c r="W7">
        <f>_xlfn.STDEV.P(U5:U7)/AVERAGE(U5:U7)</f>
        <v/>
      </c>
      <c r="X7">
        <f>AVERAGE(U5:U7)</f>
        <v/>
      </c>
      <c r="Y7" t="n">
        <v>30</v>
      </c>
      <c r="Z7" t="n">
        <v>0.4415</v>
      </c>
      <c r="AA7" t="n">
        <v>0.46</v>
      </c>
      <c r="AD7" t="inlineStr"/>
      <c r="AF7" t="inlineStr"/>
      <c r="AG7" t="n">
        <v>1.850000000000002</v>
      </c>
      <c r="AH7" s="121">
        <f>AG7/AD$2</f>
        <v/>
      </c>
      <c r="AI7">
        <f>_xlfn.STDEV.P(AG5:AG7)/AVERAGE(AG5:AG7)</f>
        <v/>
      </c>
      <c r="AJ7">
        <f>AVERAGE(AG5:AG7)</f>
        <v/>
      </c>
      <c r="AK7" t="n">
        <v>30</v>
      </c>
      <c r="AL7" t="n">
        <v>0.5232</v>
      </c>
      <c r="AM7" t="n">
        <v>0.5472</v>
      </c>
      <c r="AP7" t="inlineStr"/>
      <c r="AR7" t="inlineStr"/>
      <c r="AS7" t="n">
        <v>2.400000000000002</v>
      </c>
      <c r="AT7" s="121">
        <f>AS7/AP$2</f>
        <v/>
      </c>
      <c r="AU7">
        <f>_xlfn.STDEV.P(AS5:AS7)/AVERAGE(AS5:AS7)</f>
        <v/>
      </c>
      <c r="AV7">
        <f>AVERAGE(AS5:AS7)</f>
        <v/>
      </c>
    </row>
    <row r="8">
      <c r="A8" t="n">
        <v>40</v>
      </c>
      <c r="B8" t="n">
        <v>0.8855</v>
      </c>
      <c r="C8" t="n">
        <v>0.905</v>
      </c>
      <c r="F8" t="inlineStr"/>
      <c r="H8" t="inlineStr"/>
      <c r="I8" t="n">
        <v>1.950000000000007</v>
      </c>
      <c r="J8" s="121">
        <f>I8/F$2</f>
        <v/>
      </c>
      <c r="M8" t="n">
        <v>40</v>
      </c>
      <c r="N8" t="n">
        <v>0.1134</v>
      </c>
      <c r="O8" t="n">
        <v>0.1292</v>
      </c>
      <c r="R8" t="inlineStr"/>
      <c r="T8" t="inlineStr"/>
      <c r="U8" t="n">
        <v>1.580000000000001</v>
      </c>
      <c r="V8" s="121">
        <f>U8/R$2</f>
        <v/>
      </c>
      <c r="Y8" t="n">
        <v>40</v>
      </c>
      <c r="Z8" t="n">
        <v>0.4422</v>
      </c>
      <c r="AA8" t="n">
        <v>0.4614</v>
      </c>
      <c r="AD8" t="inlineStr"/>
      <c r="AF8" t="inlineStr"/>
      <c r="AG8" t="n">
        <v>1.919999999999999</v>
      </c>
      <c r="AH8" s="121">
        <f>AG8/AD$2</f>
        <v/>
      </c>
      <c r="AK8" t="n">
        <v>40</v>
      </c>
      <c r="AL8" t="n">
        <v>0.525</v>
      </c>
      <c r="AM8" t="n">
        <v>0.5503</v>
      </c>
      <c r="AP8" t="inlineStr"/>
      <c r="AR8" t="inlineStr"/>
      <c r="AS8" t="n">
        <v>2.529999999999999</v>
      </c>
      <c r="AT8" s="121">
        <f>AS8/AP$2</f>
        <v/>
      </c>
    </row>
    <row r="9">
      <c r="A9" t="n">
        <v>50</v>
      </c>
      <c r="B9" t="n">
        <v>0.8802</v>
      </c>
      <c r="C9" t="n">
        <v>0.9014</v>
      </c>
      <c r="F9" t="inlineStr"/>
      <c r="H9" t="inlineStr"/>
      <c r="I9" t="n">
        <v>2.12</v>
      </c>
      <c r="J9" s="121">
        <f>I9/F$2</f>
        <v/>
      </c>
      <c r="M9" t="n">
        <v>50</v>
      </c>
      <c r="N9" t="n">
        <v>0.1082</v>
      </c>
      <c r="O9" t="n">
        <v>0.1236</v>
      </c>
      <c r="R9" t="inlineStr"/>
      <c r="T9" t="inlineStr"/>
      <c r="U9" t="n">
        <v>1.54</v>
      </c>
      <c r="V9" s="121">
        <f>U9/R$2</f>
        <v/>
      </c>
      <c r="Y9" t="n">
        <v>50</v>
      </c>
      <c r="Z9" t="n">
        <v>0.4402</v>
      </c>
      <c r="AA9" t="n">
        <v>0.4603</v>
      </c>
      <c r="AD9" t="inlineStr"/>
      <c r="AF9" t="inlineStr"/>
      <c r="AG9" t="n">
        <v>2.010000000000001</v>
      </c>
      <c r="AH9" s="121">
        <f>AG9/AD$2</f>
        <v/>
      </c>
      <c r="AK9" t="n">
        <v>50</v>
      </c>
      <c r="AL9" t="n">
        <v>0.5214</v>
      </c>
      <c r="AM9" t="n">
        <v>0.5485</v>
      </c>
      <c r="AP9" t="inlineStr"/>
      <c r="AR9" t="inlineStr"/>
      <c r="AS9" t="n">
        <v>2.710000000000001</v>
      </c>
      <c r="AT9" s="121">
        <f>AS9/AP$2</f>
        <v/>
      </c>
    </row>
    <row r="10">
      <c r="A10" t="n">
        <v>60</v>
      </c>
      <c r="B10" t="n">
        <v>0.8873</v>
      </c>
      <c r="C10" t="n">
        <v>0.908</v>
      </c>
      <c r="F10" t="inlineStr"/>
      <c r="H10" t="inlineStr"/>
      <c r="I10" t="n">
        <v>2.070000000000005</v>
      </c>
      <c r="J10" s="121">
        <f>I10/F$2</f>
        <v/>
      </c>
      <c r="K10">
        <f>_xlfn.STDEV.P(I8:I10)/AVERAGE(I8:I10)</f>
        <v/>
      </c>
      <c r="L10">
        <f>AVERAGE(I8:I10)</f>
        <v/>
      </c>
      <c r="M10" t="n">
        <v>60</v>
      </c>
      <c r="N10" t="n">
        <v>0.114</v>
      </c>
      <c r="O10" t="n">
        <v>0.1236</v>
      </c>
      <c r="R10" t="inlineStr"/>
      <c r="T10" t="inlineStr"/>
      <c r="U10" t="n">
        <v>0.9599999999999997</v>
      </c>
      <c r="V10" s="121">
        <f>U10/R$2</f>
        <v/>
      </c>
      <c r="W10">
        <f>_xlfn.STDEV.P(U8:U10)/AVERAGE(U8:U10)</f>
        <v/>
      </c>
      <c r="X10">
        <f>AVERAGE(U8:U10)</f>
        <v/>
      </c>
      <c r="Y10" t="n">
        <v>60</v>
      </c>
      <c r="Z10" t="n">
        <v>0.4425</v>
      </c>
      <c r="AA10" t="n">
        <v>0.462</v>
      </c>
      <c r="AD10" t="inlineStr"/>
      <c r="AF10" t="inlineStr"/>
      <c r="AG10" t="n">
        <v>1.950000000000002</v>
      </c>
      <c r="AH10" s="121">
        <f>AG10/AD$2</f>
        <v/>
      </c>
      <c r="AI10">
        <f>_xlfn.STDEV.P(AG8:AG10)/AVERAGE(AG8:AG10)</f>
        <v/>
      </c>
      <c r="AJ10">
        <f>AVERAGE(AG8:AG10)</f>
        <v/>
      </c>
      <c r="AK10" t="n">
        <v>60</v>
      </c>
      <c r="AL10" t="n">
        <v>0.5274</v>
      </c>
      <c r="AM10" t="n">
        <v>0.5584</v>
      </c>
      <c r="AP10" t="inlineStr"/>
      <c r="AR10" t="inlineStr"/>
      <c r="AS10" t="n">
        <v>3.100000000000003</v>
      </c>
      <c r="AT10" s="121">
        <f>AS10/AP$2</f>
        <v/>
      </c>
      <c r="AU10">
        <f>_xlfn.STDEV.P(AS8:AS10)/AVERAGE(AS8:AS10)</f>
        <v/>
      </c>
      <c r="AV10">
        <f>AVERAGE(AS8:AS10)</f>
        <v/>
      </c>
    </row>
    <row r="11">
      <c r="A11" t="n">
        <v>70</v>
      </c>
      <c r="B11" t="n">
        <v>0.8879</v>
      </c>
      <c r="C11" t="n">
        <v>0.9074</v>
      </c>
      <c r="F11" t="inlineStr"/>
      <c r="H11" t="inlineStr"/>
      <c r="I11" t="n">
        <v>1.949999999999996</v>
      </c>
      <c r="J11" s="121">
        <f>I11/F$2</f>
        <v/>
      </c>
      <c r="M11" t="n">
        <v>70</v>
      </c>
      <c r="N11" t="n">
        <v>0.1149</v>
      </c>
      <c r="O11" t="n">
        <v>0.1233</v>
      </c>
      <c r="R11" t="inlineStr"/>
      <c r="T11" t="inlineStr"/>
      <c r="U11" t="n">
        <v>0.8400000000000004</v>
      </c>
      <c r="V11" s="121">
        <f>U11/R$2</f>
        <v/>
      </c>
      <c r="Y11" t="n">
        <v>70</v>
      </c>
      <c r="Z11" t="n">
        <v>0.4404</v>
      </c>
      <c r="AA11" t="n">
        <v>0.463</v>
      </c>
      <c r="AD11" t="inlineStr"/>
      <c r="AF11" t="inlineStr"/>
      <c r="AG11" t="n">
        <v>2.260000000000001</v>
      </c>
      <c r="AH11" s="121">
        <f>AG11/AD$2</f>
        <v/>
      </c>
      <c r="AK11" t="n">
        <v>70</v>
      </c>
      <c r="AL11" t="n">
        <v>0.5243</v>
      </c>
      <c r="AM11" t="n">
        <v>0.5575</v>
      </c>
      <c r="AP11" t="inlineStr"/>
      <c r="AR11" t="inlineStr"/>
      <c r="AS11" t="n">
        <v>3.320000000000001</v>
      </c>
      <c r="AT11" s="121">
        <f>AS11/AP$2</f>
        <v/>
      </c>
    </row>
    <row r="12">
      <c r="A12" t="n">
        <v>80</v>
      </c>
      <c r="B12" t="n">
        <v>0.8885</v>
      </c>
      <c r="C12" t="n">
        <v>0.9083</v>
      </c>
      <c r="F12" t="inlineStr"/>
      <c r="H12" t="inlineStr"/>
      <c r="I12" t="n">
        <v>1.980000000000004</v>
      </c>
      <c r="J12" s="121">
        <f>I12/F$2</f>
        <v/>
      </c>
      <c r="M12" t="n">
        <v>80</v>
      </c>
      <c r="N12" t="n">
        <v>0.115</v>
      </c>
      <c r="O12" t="n">
        <v>0.1215</v>
      </c>
      <c r="R12" t="inlineStr"/>
      <c r="T12" t="inlineStr"/>
      <c r="U12" t="n">
        <v>0.6499999999999992</v>
      </c>
      <c r="V12" s="121">
        <f>U12/R$2</f>
        <v/>
      </c>
      <c r="Y12" t="n">
        <v>80</v>
      </c>
      <c r="Z12" t="n">
        <v>0.4414</v>
      </c>
      <c r="AA12" t="n">
        <v>0.4582</v>
      </c>
      <c r="AD12" t="inlineStr"/>
      <c r="AF12" t="inlineStr"/>
      <c r="AG12" t="n">
        <v>1.679999999999998</v>
      </c>
      <c r="AH12" s="121">
        <f>AG12/AD$2</f>
        <v/>
      </c>
      <c r="AK12" t="n">
        <v>80</v>
      </c>
      <c r="AL12" t="n">
        <v>0.5247000000000001</v>
      </c>
      <c r="AM12" t="n">
        <v>0.5587</v>
      </c>
      <c r="AP12" t="inlineStr"/>
      <c r="AR12" t="inlineStr"/>
      <c r="AS12" t="n">
        <v>3.399999999999992</v>
      </c>
      <c r="AT12" s="121">
        <f>AS12/AP$2</f>
        <v/>
      </c>
    </row>
    <row r="13">
      <c r="A13" t="n">
        <v>90</v>
      </c>
      <c r="B13" t="n">
        <v>0.8842</v>
      </c>
      <c r="C13" t="n">
        <v>0.9029</v>
      </c>
      <c r="F13" t="inlineStr"/>
      <c r="H13" t="inlineStr"/>
      <c r="I13" t="n">
        <v>1.870000000000005</v>
      </c>
      <c r="J13" s="121">
        <f>I13/F$2</f>
        <v/>
      </c>
      <c r="K13">
        <f>_xlfn.STDEV.P(I11:I13)/AVERAGE(I11:I13)</f>
        <v/>
      </c>
      <c r="L13">
        <f>AVERAGE(I11:I13)</f>
        <v/>
      </c>
      <c r="M13" t="n">
        <v>90</v>
      </c>
      <c r="N13" t="n">
        <v>0.1163</v>
      </c>
      <c r="O13" t="n">
        <v>0.1221</v>
      </c>
      <c r="R13" t="inlineStr"/>
      <c r="T13" t="inlineStr"/>
      <c r="U13" t="n">
        <v>0.58</v>
      </c>
      <c r="V13" s="121">
        <f>U13/R$2</f>
        <v/>
      </c>
      <c r="W13">
        <f>_xlfn.STDEV.P(U11:U13)/AVERAGE(U11:U13)</f>
        <v/>
      </c>
      <c r="X13">
        <f>AVERAGE(U11:U13)</f>
        <v/>
      </c>
      <c r="Y13" t="n">
        <v>90</v>
      </c>
      <c r="Z13" t="n">
        <v>0.445</v>
      </c>
      <c r="AA13" t="n">
        <v>0.4622</v>
      </c>
      <c r="AD13" t="inlineStr"/>
      <c r="AF13" t="inlineStr"/>
      <c r="AG13" t="n">
        <v>1.719999999999999</v>
      </c>
      <c r="AH13" s="121">
        <f>AG13/AD$2</f>
        <v/>
      </c>
      <c r="AI13">
        <f>_xlfn.STDEV.P(AG11:AG13)/AVERAGE(AG11:AG13)</f>
        <v/>
      </c>
      <c r="AJ13">
        <f>AVERAGE(AG11:AG13)</f>
        <v/>
      </c>
      <c r="AK13" t="n">
        <v>90</v>
      </c>
      <c r="AL13" t="n">
        <v>0.5266</v>
      </c>
      <c r="AM13" t="n">
        <v>0.5601</v>
      </c>
      <c r="AP13" t="inlineStr"/>
      <c r="AR13" t="inlineStr"/>
      <c r="AS13" t="n">
        <v>3.350000000000009</v>
      </c>
      <c r="AT13" s="121">
        <f>AS13/AP$2</f>
        <v/>
      </c>
      <c r="AU13">
        <f>_xlfn.STDEV.P(AS11:AS13)/AVERAGE(AS11:AS13)</f>
        <v/>
      </c>
      <c r="AV13">
        <f>AVERAGE(AS11:AS13)</f>
        <v/>
      </c>
    </row>
    <row r="14">
      <c r="A14" t="n">
        <v>100</v>
      </c>
      <c r="B14" t="n">
        <v>0.8884</v>
      </c>
      <c r="C14" t="n">
        <v>0.908</v>
      </c>
      <c r="F14" t="inlineStr"/>
      <c r="H14" t="inlineStr"/>
      <c r="I14" t="n">
        <v>1.960000000000006</v>
      </c>
      <c r="J14" s="121">
        <f>I14/F$2</f>
        <v/>
      </c>
      <c r="M14" t="n">
        <v>100</v>
      </c>
      <c r="N14" t="n">
        <v>0.116</v>
      </c>
      <c r="O14" t="n">
        <v>0.122</v>
      </c>
      <c r="R14" t="inlineStr"/>
      <c r="T14" t="inlineStr"/>
      <c r="U14" t="n">
        <v>0.5999999999999991</v>
      </c>
      <c r="V14" s="121">
        <f>U14/R$2</f>
        <v/>
      </c>
      <c r="Y14" t="n">
        <v>100</v>
      </c>
      <c r="Z14" t="n">
        <v>0.4444</v>
      </c>
      <c r="AA14" t="n">
        <v>0.4615</v>
      </c>
      <c r="AD14" t="inlineStr"/>
      <c r="AF14" t="inlineStr"/>
      <c r="AG14" t="n">
        <v>1.71</v>
      </c>
      <c r="AH14" s="121">
        <f>AG14/AD$2</f>
        <v/>
      </c>
      <c r="AK14" t="n">
        <v>100</v>
      </c>
      <c r="AL14" t="n">
        <v>0.5344</v>
      </c>
      <c r="AM14" t="n">
        <v>0.5677</v>
      </c>
      <c r="AP14" t="inlineStr"/>
      <c r="AR14" t="inlineStr"/>
      <c r="AS14" t="n">
        <v>3.33</v>
      </c>
      <c r="AT14" s="121">
        <f>AS14/AP$2</f>
        <v/>
      </c>
    </row>
    <row r="15">
      <c r="A15" t="n">
        <v>110</v>
      </c>
      <c r="B15" t="n">
        <v>0.8847</v>
      </c>
      <c r="C15" t="n">
        <v>0.9022</v>
      </c>
      <c r="F15" t="inlineStr"/>
      <c r="H15" t="inlineStr"/>
      <c r="I15" t="n">
        <v>1.749999999999996</v>
      </c>
      <c r="J15" s="121">
        <f>I15/F$2</f>
        <v/>
      </c>
      <c r="M15" t="n">
        <v>110</v>
      </c>
      <c r="N15" t="n">
        <v>0.1128</v>
      </c>
      <c r="O15" t="n">
        <v>0.118</v>
      </c>
      <c r="R15" t="inlineStr"/>
      <c r="T15" t="inlineStr"/>
      <c r="U15" t="n">
        <v>0.5199999999999997</v>
      </c>
      <c r="V15" s="121">
        <f>U15/R$2</f>
        <v/>
      </c>
      <c r="Y15" t="n">
        <v>110</v>
      </c>
      <c r="Z15" t="n">
        <v>0.4485</v>
      </c>
      <c r="AA15" t="n">
        <v>0.4658</v>
      </c>
      <c r="AD15" t="inlineStr"/>
      <c r="AF15" t="inlineStr"/>
      <c r="AG15" t="n">
        <v>1.729999999999998</v>
      </c>
      <c r="AH15" s="121">
        <f>AG15/AD$2</f>
        <v/>
      </c>
      <c r="AK15" t="n">
        <v>110</v>
      </c>
      <c r="AL15" t="n">
        <v>0.5348000000000001</v>
      </c>
      <c r="AM15" t="n">
        <v>0.5675</v>
      </c>
      <c r="AP15" t="inlineStr"/>
      <c r="AR15" t="inlineStr"/>
      <c r="AS15" t="n">
        <v>3.269999999999995</v>
      </c>
      <c r="AT15" s="121">
        <f>AS15/AP$2</f>
        <v/>
      </c>
    </row>
    <row r="16">
      <c r="A16" t="n">
        <v>120</v>
      </c>
      <c r="B16" t="n">
        <v>0.8934</v>
      </c>
      <c r="C16" t="n">
        <v>0.909</v>
      </c>
      <c r="F16" t="inlineStr"/>
      <c r="H16" t="inlineStr"/>
      <c r="I16" t="n">
        <v>1.560000000000006</v>
      </c>
      <c r="J16" s="121">
        <f>I16/F$2</f>
        <v/>
      </c>
      <c r="K16">
        <f>_xlfn.STDEV.P(I14:I16)/AVERAGE(I14:I16)</f>
        <v/>
      </c>
      <c r="L16">
        <f>AVERAGE(I14:I16)</f>
        <v/>
      </c>
      <c r="M16" t="n">
        <v>120</v>
      </c>
      <c r="N16" t="n">
        <v>0.1172</v>
      </c>
      <c r="O16" t="n">
        <v>0.1246</v>
      </c>
      <c r="R16" t="inlineStr"/>
      <c r="T16" t="inlineStr"/>
      <c r="U16" t="n">
        <v>0.7400000000000004</v>
      </c>
      <c r="V16" s="121">
        <f>U16/R$2</f>
        <v/>
      </c>
      <c r="W16">
        <f>_xlfn.STDEV.P(U14:U16)/AVERAGE(U14:U16)</f>
        <v/>
      </c>
      <c r="X16">
        <f>AVERAGE(U14:U16)</f>
        <v/>
      </c>
      <c r="Y16" t="n">
        <v>120</v>
      </c>
      <c r="Z16" t="n">
        <v>0.4474</v>
      </c>
      <c r="AA16" t="n">
        <v>0.4647</v>
      </c>
      <c r="AD16" t="inlineStr"/>
      <c r="AF16" t="inlineStr"/>
      <c r="AG16" t="n">
        <v>1.729999999999998</v>
      </c>
      <c r="AH16" s="121">
        <f>AG16/AD$2</f>
        <v/>
      </c>
      <c r="AI16">
        <f>_xlfn.STDEV.P(AG14:AG16)/AVERAGE(AG14:AG16)</f>
        <v/>
      </c>
      <c r="AJ16">
        <f>AVERAGE(AG14:AG16)</f>
        <v/>
      </c>
      <c r="AK16" t="n">
        <v>120</v>
      </c>
      <c r="AL16" t="n">
        <v>0.5355</v>
      </c>
      <c r="AM16" t="n">
        <v>0.5626</v>
      </c>
      <c r="AP16" t="inlineStr"/>
      <c r="AR16" t="inlineStr"/>
      <c r="AS16" t="n">
        <v>2.710000000000001</v>
      </c>
      <c r="AT16" s="121">
        <f>AS16/AP$2</f>
        <v/>
      </c>
      <c r="AU16">
        <f>_xlfn.STDEV.P(AS14:AS16)/AVERAGE(AS14:AS16)</f>
        <v/>
      </c>
      <c r="AV16">
        <f>AVERAGE(AS14:AS16)</f>
        <v/>
      </c>
    </row>
    <row r="17">
      <c r="A17" t="n">
        <v>130</v>
      </c>
      <c r="B17" t="n">
        <v>0.8875999999999999</v>
      </c>
      <c r="C17" t="n">
        <v>0.9031</v>
      </c>
      <c r="F17" t="inlineStr"/>
      <c r="H17" t="inlineStr"/>
      <c r="I17" t="n">
        <v>1.550000000000007</v>
      </c>
      <c r="J17" s="121">
        <f>I17/F$2</f>
        <v/>
      </c>
      <c r="M17" t="n">
        <v>130</v>
      </c>
      <c r="N17" t="n">
        <v>0.1193</v>
      </c>
      <c r="O17" t="n">
        <v>0.1255</v>
      </c>
      <c r="R17" t="inlineStr"/>
      <c r="T17" t="inlineStr"/>
      <c r="U17" t="n">
        <v>0.6199999999999998</v>
      </c>
      <c r="V17" s="121">
        <f>U17/R$2</f>
        <v/>
      </c>
      <c r="Y17" t="n">
        <v>130</v>
      </c>
      <c r="Z17" t="n">
        <v>0.4488</v>
      </c>
      <c r="AA17" t="n">
        <v>0.4696</v>
      </c>
      <c r="AD17" t="inlineStr"/>
      <c r="AF17" t="inlineStr"/>
      <c r="AG17" t="n">
        <v>2.080000000000004</v>
      </c>
      <c r="AH17" s="121">
        <f>AG17/AD$2</f>
        <v/>
      </c>
      <c r="AK17" t="n">
        <v>130</v>
      </c>
      <c r="AL17" t="n">
        <v>0.5363</v>
      </c>
      <c r="AM17" t="n">
        <v>0.5665</v>
      </c>
      <c r="AP17" t="inlineStr"/>
      <c r="AR17" t="inlineStr"/>
      <c r="AS17" t="n">
        <v>3.02</v>
      </c>
      <c r="AT17" s="121">
        <f>AS17/AP$2</f>
        <v/>
      </c>
    </row>
    <row r="18">
      <c r="A18" t="n">
        <v>140</v>
      </c>
      <c r="B18" t="n">
        <v>0.8935</v>
      </c>
      <c r="C18" t="n">
        <v>0.9086</v>
      </c>
      <c r="F18" t="inlineStr"/>
      <c r="H18" t="inlineStr"/>
      <c r="I18" t="n">
        <v>1.51</v>
      </c>
      <c r="J18" s="121">
        <f>I18/F$2</f>
        <v/>
      </c>
      <c r="M18" t="n">
        <v>140</v>
      </c>
      <c r="N18" t="n">
        <v>0.1181</v>
      </c>
      <c r="O18" t="n">
        <v>0.1262</v>
      </c>
      <c r="R18" t="inlineStr"/>
      <c r="T18" t="inlineStr"/>
      <c r="U18" t="n">
        <v>0.8100000000000011</v>
      </c>
      <c r="V18" s="121">
        <f>U18/R$2</f>
        <v/>
      </c>
      <c r="Y18" t="n">
        <v>140</v>
      </c>
      <c r="Z18" t="n">
        <v>0.4516</v>
      </c>
      <c r="AA18" t="n">
        <v>0.4691</v>
      </c>
      <c r="AD18" t="inlineStr"/>
      <c r="AF18" t="inlineStr"/>
      <c r="AG18" t="n">
        <v>1.750000000000001</v>
      </c>
      <c r="AH18" s="121">
        <f>AG18/AD$2</f>
        <v/>
      </c>
      <c r="AK18" t="n">
        <v>140</v>
      </c>
      <c r="AL18" t="n">
        <v>0.5364</v>
      </c>
      <c r="AM18" t="n">
        <v>0.5556</v>
      </c>
      <c r="AP18" t="inlineStr"/>
      <c r="AR18" t="inlineStr"/>
      <c r="AS18" t="n">
        <v>1.919999999999999</v>
      </c>
      <c r="AT18" s="121">
        <f>AS18/AP$2</f>
        <v/>
      </c>
    </row>
    <row r="19">
      <c r="A19" t="n">
        <v>150</v>
      </c>
      <c r="B19" t="n">
        <v>0.8933</v>
      </c>
      <c r="C19" t="n">
        <v>0.9042</v>
      </c>
      <c r="F19" t="inlineStr"/>
      <c r="H19" t="inlineStr"/>
      <c r="I19" t="n">
        <v>1.090000000000002</v>
      </c>
      <c r="J19" s="121">
        <f>I19/F$2</f>
        <v/>
      </c>
      <c r="K19">
        <f>_xlfn.STDEV.P(I17:I19)/AVERAGE(I17:I19)</f>
        <v/>
      </c>
      <c r="L19">
        <f>AVERAGE(I17:I19)</f>
        <v/>
      </c>
      <c r="M19" t="n">
        <v>150</v>
      </c>
      <c r="N19" t="n">
        <v>0.1155</v>
      </c>
      <c r="O19" t="n">
        <v>0.1229</v>
      </c>
      <c r="R19" t="inlineStr"/>
      <c r="T19" t="inlineStr"/>
      <c r="U19" t="n">
        <v>0.739999999999999</v>
      </c>
      <c r="V19" s="121">
        <f>U19/R$2</f>
        <v/>
      </c>
      <c r="W19">
        <f>_xlfn.STDEV.P(U17:U19)/AVERAGE(U17:U19)</f>
        <v/>
      </c>
      <c r="X19">
        <f>AVERAGE(U17:U19)</f>
        <v/>
      </c>
      <c r="Y19" t="n">
        <v>150</v>
      </c>
      <c r="Z19" t="n">
        <v>0.4508</v>
      </c>
      <c r="AA19" t="n">
        <v>0.4669</v>
      </c>
      <c r="AD19" t="inlineStr"/>
      <c r="AF19" t="inlineStr"/>
      <c r="AG19" t="n">
        <v>1.61</v>
      </c>
      <c r="AH19" s="121">
        <f>AG19/AD$2</f>
        <v/>
      </c>
      <c r="AI19">
        <f>_xlfn.STDEV.P(AG17:AG19)/AVERAGE(AG17:AG19)</f>
        <v/>
      </c>
      <c r="AJ19">
        <f>AVERAGE(AG17:AG19)</f>
        <v/>
      </c>
      <c r="AK19" t="n">
        <v>150</v>
      </c>
      <c r="AL19" t="n">
        <v>0.542</v>
      </c>
      <c r="AM19" t="n">
        <v>0.5614</v>
      </c>
      <c r="AP19" t="inlineStr"/>
      <c r="AR19" t="inlineStr"/>
      <c r="AS19" t="n">
        <v>1.939999999999997</v>
      </c>
      <c r="AT19" s="121">
        <f>AS19/AP$2</f>
        <v/>
      </c>
      <c r="AU19">
        <f>_xlfn.STDEV.P(AS17:AS19)/AVERAGE(AS17:AS19)</f>
        <v/>
      </c>
      <c r="AV19">
        <f>AVERAGE(AS17:AS19)</f>
        <v/>
      </c>
    </row>
    <row r="20">
      <c r="A20" t="n">
        <v>160</v>
      </c>
      <c r="B20" t="n">
        <v>0.8956</v>
      </c>
      <c r="C20" t="n">
        <v>0.9077</v>
      </c>
      <c r="F20" t="inlineStr"/>
      <c r="H20" t="inlineStr"/>
      <c r="I20" t="n">
        <v>1.21</v>
      </c>
      <c r="J20" s="121">
        <f>I20/F$2</f>
        <v/>
      </c>
      <c r="M20" t="n">
        <v>160</v>
      </c>
      <c r="N20" t="n">
        <v>0.1229</v>
      </c>
      <c r="O20" t="n">
        <v>0.1292</v>
      </c>
      <c r="R20" t="inlineStr"/>
      <c r="T20" t="inlineStr"/>
      <c r="U20" t="n">
        <v>0.6300000000000014</v>
      </c>
      <c r="V20" s="121">
        <f>U20/R$2</f>
        <v/>
      </c>
      <c r="Y20" t="n">
        <v>160</v>
      </c>
      <c r="Z20" t="n">
        <v>0.4531</v>
      </c>
      <c r="AA20" t="n">
        <v>0.4677</v>
      </c>
      <c r="AD20" t="inlineStr"/>
      <c r="AF20" t="inlineStr"/>
      <c r="AG20" t="n">
        <v>1.46</v>
      </c>
      <c r="AH20" s="121">
        <f>AG20/AD$2</f>
        <v/>
      </c>
      <c r="AK20" t="n">
        <v>160</v>
      </c>
      <c r="AL20" t="n">
        <v>0.5417</v>
      </c>
      <c r="AM20" t="n">
        <v>0.5646</v>
      </c>
      <c r="AP20" t="inlineStr"/>
      <c r="AR20" t="inlineStr"/>
      <c r="AS20" t="n">
        <v>2.290000000000003</v>
      </c>
      <c r="AT20" s="121">
        <f>AS20/AP$2</f>
        <v/>
      </c>
    </row>
    <row r="21">
      <c r="A21" t="n">
        <v>170</v>
      </c>
      <c r="B21" t="n">
        <v>0.896</v>
      </c>
      <c r="C21" t="n">
        <v>0.9079</v>
      </c>
      <c r="F21" t="inlineStr"/>
      <c r="H21" t="inlineStr"/>
      <c r="I21" t="n">
        <v>1.190000000000002</v>
      </c>
      <c r="J21" s="121">
        <f>I21/F$2</f>
        <v/>
      </c>
      <c r="M21" t="n">
        <v>170</v>
      </c>
      <c r="N21" t="n">
        <v>0.1169</v>
      </c>
      <c r="O21" t="n">
        <v>0.1234</v>
      </c>
      <c r="R21" t="inlineStr"/>
      <c r="T21" t="inlineStr"/>
      <c r="U21" t="n">
        <v>0.6499999999999992</v>
      </c>
      <c r="V21" s="121">
        <f>U21/R$2</f>
        <v/>
      </c>
      <c r="Y21" t="n">
        <v>170</v>
      </c>
      <c r="Z21" t="n">
        <v>0.4532</v>
      </c>
      <c r="AA21" t="n">
        <v>0.4701</v>
      </c>
      <c r="AD21" t="inlineStr"/>
      <c r="AF21" t="inlineStr"/>
      <c r="AG21" t="n">
        <v>1.690000000000003</v>
      </c>
      <c r="AH21" s="121">
        <f>AG21/AD$2</f>
        <v/>
      </c>
      <c r="AK21" t="n">
        <v>170</v>
      </c>
      <c r="AL21" t="n">
        <v>0.5392</v>
      </c>
      <c r="AM21" t="n">
        <v>0.5651</v>
      </c>
      <c r="AP21" t="inlineStr"/>
      <c r="AR21" t="inlineStr"/>
      <c r="AS21" t="n">
        <v>2.590000000000003</v>
      </c>
      <c r="AT21" s="121">
        <f>AS21/AP$2</f>
        <v/>
      </c>
    </row>
    <row r="22">
      <c r="A22" t="n">
        <v>180</v>
      </c>
      <c r="B22" t="n">
        <v>0.8956</v>
      </c>
      <c r="C22" t="n">
        <v>0.906</v>
      </c>
      <c r="F22" t="inlineStr"/>
      <c r="H22" t="inlineStr"/>
      <c r="I22" t="n">
        <v>1.040000000000008</v>
      </c>
      <c r="J22" s="121">
        <f>I22/F$2</f>
        <v/>
      </c>
      <c r="K22">
        <f>_xlfn.STDEV.P(I20:I22)/AVERAGE(I20:I22)</f>
        <v/>
      </c>
      <c r="L22">
        <f>AVERAGE(I20:I22)</f>
        <v/>
      </c>
      <c r="M22" t="n">
        <v>180</v>
      </c>
      <c r="N22" t="n">
        <v>0.1212</v>
      </c>
      <c r="O22" t="n">
        <v>0.1274</v>
      </c>
      <c r="R22" t="inlineStr"/>
      <c r="T22" t="inlineStr"/>
      <c r="U22" t="n">
        <v>0.6200000000000011</v>
      </c>
      <c r="V22" s="121">
        <f>U22/R$2</f>
        <v/>
      </c>
      <c r="W22">
        <f>_xlfn.STDEV.P(U20:U22)/AVERAGE(U20:U22)</f>
        <v/>
      </c>
      <c r="X22">
        <f>AVERAGE(U20:U22)</f>
        <v/>
      </c>
      <c r="Y22" t="n">
        <v>180</v>
      </c>
      <c r="Z22" t="n">
        <v>0.4495</v>
      </c>
      <c r="AA22" t="n">
        <v>0.4671</v>
      </c>
      <c r="AD22" t="inlineStr"/>
      <c r="AF22" t="inlineStr"/>
      <c r="AG22" t="n">
        <v>1.76</v>
      </c>
      <c r="AH22" s="121">
        <f>AG22/AD$2</f>
        <v/>
      </c>
      <c r="AI22">
        <f>_xlfn.STDEV.P(AG20:AG22)/AVERAGE(AG20:AG22)</f>
        <v/>
      </c>
      <c r="AJ22">
        <f>AVERAGE(AG20:AG22)</f>
        <v/>
      </c>
      <c r="AK22" t="n">
        <v>180</v>
      </c>
      <c r="AL22" t="n">
        <v>0.5404</v>
      </c>
      <c r="AM22" t="n">
        <v>0.5604</v>
      </c>
      <c r="AP22" t="inlineStr"/>
      <c r="AR22" t="inlineStr"/>
      <c r="AS22" t="n">
        <v>2.000000000000002</v>
      </c>
      <c r="AT22" s="121">
        <f>AS22/AP$2</f>
        <v/>
      </c>
      <c r="AU22">
        <f>_xlfn.STDEV.P(AS20:AS22)/AVERAGE(AS20:AS22)</f>
        <v/>
      </c>
      <c r="AV22">
        <f>AVERAGE(AS20:AS22)</f>
        <v/>
      </c>
    </row>
    <row r="23">
      <c r="A23" t="n">
        <v>190</v>
      </c>
      <c r="B23" t="n">
        <v>0.8957000000000001</v>
      </c>
      <c r="C23" t="n">
        <v>0.905</v>
      </c>
      <c r="F23" t="inlineStr"/>
      <c r="H23" t="inlineStr"/>
      <c r="I23" t="n">
        <v>0.9299999999999976</v>
      </c>
      <c r="J23" s="121">
        <f>I23/F$2</f>
        <v/>
      </c>
      <c r="M23" t="n">
        <v>190</v>
      </c>
      <c r="N23" t="n">
        <v>0.1274</v>
      </c>
      <c r="O23" t="n">
        <v>0.1367</v>
      </c>
      <c r="R23" t="inlineStr"/>
      <c r="T23" t="inlineStr"/>
      <c r="U23" t="n">
        <v>0.9299999999999976</v>
      </c>
      <c r="V23" s="121">
        <f>U23/R$2</f>
        <v/>
      </c>
      <c r="Y23" t="n">
        <v>190</v>
      </c>
      <c r="Z23" t="n">
        <v>0.4542</v>
      </c>
      <c r="AA23" t="n">
        <v>0.4727</v>
      </c>
      <c r="AD23" t="inlineStr"/>
      <c r="AF23" t="inlineStr"/>
      <c r="AG23" t="n">
        <v>1.850000000000002</v>
      </c>
      <c r="AH23" s="121">
        <f>AG23/AD$2</f>
        <v/>
      </c>
      <c r="AK23" t="n">
        <v>190</v>
      </c>
      <c r="AL23" t="n">
        <v>0.5432</v>
      </c>
      <c r="AM23" t="n">
        <v>0.5647</v>
      </c>
      <c r="AP23" t="inlineStr"/>
      <c r="AR23" t="inlineStr"/>
      <c r="AS23" t="n">
        <v>2.149999999999996</v>
      </c>
      <c r="AT23" s="121">
        <f>AS23/AP$2</f>
        <v/>
      </c>
    </row>
    <row r="24">
      <c r="A24" t="n">
        <v>200</v>
      </c>
      <c r="B24" t="n">
        <v>0.8993</v>
      </c>
      <c r="C24" t="n">
        <v>0.9086</v>
      </c>
      <c r="F24" t="inlineStr"/>
      <c r="H24" t="inlineStr"/>
      <c r="I24" t="n">
        <v>0.9299999999999976</v>
      </c>
      <c r="J24" s="121">
        <f>I24/F$2</f>
        <v/>
      </c>
      <c r="M24" t="n">
        <v>200</v>
      </c>
      <c r="N24" t="n">
        <v>0.12</v>
      </c>
      <c r="O24" t="n">
        <v>0.1266</v>
      </c>
      <c r="R24" t="inlineStr"/>
      <c r="T24" t="inlineStr"/>
      <c r="U24" t="n">
        <v>0.6599999999999995</v>
      </c>
      <c r="V24" s="121">
        <f>U24/R$2</f>
        <v/>
      </c>
      <c r="Y24" t="n">
        <v>200</v>
      </c>
      <c r="Z24" t="n">
        <v>0.45</v>
      </c>
      <c r="AA24" t="n">
        <v>0.471</v>
      </c>
      <c r="AD24" t="inlineStr"/>
      <c r="AF24" t="inlineStr"/>
      <c r="AG24" t="n">
        <v>2.099999999999997</v>
      </c>
      <c r="AH24" s="121">
        <f>AG24/AD$2</f>
        <v/>
      </c>
      <c r="AK24" t="n">
        <v>200</v>
      </c>
      <c r="AL24" t="n">
        <v>0.5457</v>
      </c>
      <c r="AM24" t="n">
        <v>0.5734</v>
      </c>
      <c r="AP24" t="inlineStr"/>
      <c r="AR24" t="inlineStr"/>
      <c r="AS24" t="n">
        <v>2.770000000000006</v>
      </c>
      <c r="AT24" s="121">
        <f>AS24/AP$2</f>
        <v/>
      </c>
    </row>
    <row r="25">
      <c r="A25" t="n">
        <v>210</v>
      </c>
      <c r="B25" t="n">
        <v>0.9006</v>
      </c>
      <c r="C25" t="n">
        <v>0.909</v>
      </c>
      <c r="F25" t="inlineStr"/>
      <c r="H25" t="inlineStr"/>
      <c r="I25" t="n">
        <v>0.8400000000000073</v>
      </c>
      <c r="J25" s="121">
        <f>I25/F$2</f>
        <v/>
      </c>
      <c r="K25">
        <f>_xlfn.STDEV.P(I23:I25)/AVERAGE(I23:I25)</f>
        <v/>
      </c>
      <c r="L25">
        <f>AVERAGE(I23:I25)</f>
        <v/>
      </c>
      <c r="M25" t="n">
        <v>210</v>
      </c>
      <c r="N25" t="n">
        <v>0.1266</v>
      </c>
      <c r="O25" t="n">
        <v>0.1341</v>
      </c>
      <c r="R25" t="inlineStr"/>
      <c r="T25" t="inlineStr"/>
      <c r="U25" t="n">
        <v>0.7500000000000007</v>
      </c>
      <c r="V25" s="121">
        <f>U25/R$2</f>
        <v/>
      </c>
      <c r="W25">
        <f>_xlfn.STDEV.P(U23:U25)/AVERAGE(U23:U25)</f>
        <v/>
      </c>
      <c r="X25">
        <f>AVERAGE(U23:U25)</f>
        <v/>
      </c>
      <c r="Y25" t="n">
        <v>210</v>
      </c>
      <c r="Z25" t="n">
        <v>0.4523</v>
      </c>
      <c r="AA25" t="n">
        <v>0.4734</v>
      </c>
      <c r="AD25" t="inlineStr"/>
      <c r="AF25" t="inlineStr"/>
      <c r="AG25" t="n">
        <v>2.110000000000001</v>
      </c>
      <c r="AH25" s="121">
        <f>AG25/AD$2</f>
        <v/>
      </c>
      <c r="AI25">
        <f>_xlfn.STDEV.P(AG23:AG25)/AVERAGE(AG23:AG25)</f>
        <v/>
      </c>
      <c r="AJ25">
        <f>AVERAGE(AG23:AG25)</f>
        <v/>
      </c>
      <c r="AK25" t="n">
        <v>210</v>
      </c>
      <c r="AL25" t="n">
        <v>0.5442</v>
      </c>
      <c r="AM25" t="n">
        <v>0.5659999999999999</v>
      </c>
      <c r="AP25" t="inlineStr"/>
      <c r="AR25" t="inlineStr"/>
      <c r="AS25" t="n">
        <v>2.179999999999993</v>
      </c>
      <c r="AT25" s="121">
        <f>AS25/AP$2</f>
        <v/>
      </c>
      <c r="AU25">
        <f>_xlfn.STDEV.P(AS23:AS25)/AVERAGE(AS23:AS25)</f>
        <v/>
      </c>
      <c r="AV25">
        <f>AVERAGE(AS23:AS25)</f>
        <v/>
      </c>
    </row>
    <row r="26">
      <c r="A26" t="n">
        <v>220</v>
      </c>
      <c r="B26" t="n">
        <v>0.9015</v>
      </c>
      <c r="C26" t="n">
        <v>0.9084</v>
      </c>
      <c r="F26" t="inlineStr"/>
      <c r="H26" t="inlineStr"/>
      <c r="I26" t="n">
        <v>0.6900000000000017</v>
      </c>
      <c r="J26" s="121">
        <f>I26/F$2</f>
        <v/>
      </c>
      <c r="M26" t="n">
        <v>220</v>
      </c>
      <c r="N26" t="n">
        <v>0.1192</v>
      </c>
      <c r="O26" t="n">
        <v>0.1271</v>
      </c>
      <c r="R26" t="inlineStr"/>
      <c r="T26" t="inlineStr"/>
      <c r="U26" t="n">
        <v>0.789999999999999</v>
      </c>
      <c r="V26" s="121">
        <f>U26/R$2</f>
        <v/>
      </c>
      <c r="Y26" t="n">
        <v>220</v>
      </c>
      <c r="Z26" t="n">
        <v>0.4557</v>
      </c>
      <c r="AA26" t="n">
        <v>0.4775</v>
      </c>
      <c r="AD26" t="inlineStr"/>
      <c r="AF26" t="inlineStr"/>
      <c r="AG26" t="n">
        <v>2.179999999999999</v>
      </c>
      <c r="AH26" s="121">
        <f>AG26/AD$2</f>
        <v/>
      </c>
      <c r="AK26" t="n">
        <v>220</v>
      </c>
      <c r="AL26" t="n">
        <v>0.547</v>
      </c>
      <c r="AM26" t="n">
        <v>0.5679999999999999</v>
      </c>
      <c r="AP26" t="inlineStr"/>
      <c r="AR26" t="inlineStr"/>
      <c r="AS26" t="n">
        <v>2.099999999999991</v>
      </c>
      <c r="AT26" s="121">
        <f>AS26/AP$2</f>
        <v/>
      </c>
    </row>
    <row r="27">
      <c r="A27" t="n">
        <v>230</v>
      </c>
      <c r="B27" t="n">
        <v>0.8362000000000001</v>
      </c>
      <c r="C27" t="n">
        <v>0.8414</v>
      </c>
      <c r="F27" t="inlineStr"/>
      <c r="H27" t="inlineStr"/>
      <c r="I27" t="n">
        <v>0.5199999999999982</v>
      </c>
      <c r="J27" s="121">
        <f>I27/F$2</f>
        <v/>
      </c>
      <c r="M27" t="n">
        <v>230</v>
      </c>
      <c r="N27" t="n">
        <v>0.1223</v>
      </c>
      <c r="O27" t="n">
        <v>0.132</v>
      </c>
      <c r="R27" t="inlineStr"/>
      <c r="T27" t="inlineStr"/>
      <c r="U27" t="n">
        <v>0.9700000000000001</v>
      </c>
      <c r="V27" s="121">
        <f>U27/R$2</f>
        <v/>
      </c>
      <c r="Y27" t="n">
        <v>230</v>
      </c>
      <c r="Z27" t="n">
        <v>0.4555</v>
      </c>
      <c r="AA27" t="n">
        <v>0.4708</v>
      </c>
      <c r="AD27" t="inlineStr"/>
      <c r="AF27" t="inlineStr"/>
      <c r="AG27" t="n">
        <v>1.529999999999998</v>
      </c>
      <c r="AH27" s="121">
        <f>AG27/AD$2</f>
        <v/>
      </c>
      <c r="AK27" t="n">
        <v>230</v>
      </c>
      <c r="AL27" t="n">
        <v>0.5499000000000001</v>
      </c>
      <c r="AM27" t="n">
        <v>0.5790999999999999</v>
      </c>
      <c r="AP27" t="inlineStr"/>
      <c r="AR27" t="inlineStr"/>
      <c r="AS27" t="n">
        <v>2.919999999999989</v>
      </c>
      <c r="AT27" s="121">
        <f>AS27/AP$2</f>
        <v/>
      </c>
    </row>
    <row r="28">
      <c r="A28" t="n">
        <v>240</v>
      </c>
      <c r="B28" t="n">
        <v>0.838</v>
      </c>
      <c r="C28" t="n">
        <v>0.842</v>
      </c>
      <c r="F28" t="inlineStr"/>
      <c r="H28" t="inlineStr"/>
      <c r="I28" t="n">
        <v>0.4000000000000004</v>
      </c>
      <c r="J28" s="121">
        <f>I28/F$2</f>
        <v/>
      </c>
      <c r="K28">
        <f>_xlfn.STDEV.P(I26:I28)/AVERAGE(I26:I28)</f>
        <v/>
      </c>
      <c r="L28">
        <f>AVERAGE(I26:I28)</f>
        <v/>
      </c>
      <c r="M28" t="n">
        <v>240</v>
      </c>
      <c r="N28" t="n">
        <v>0.4341</v>
      </c>
      <c r="O28" t="n">
        <v>0.4478</v>
      </c>
      <c r="R28" t="inlineStr"/>
      <c r="T28" t="inlineStr">
        <is>
          <t>Switched to 90ml- 4 sec</t>
        </is>
      </c>
      <c r="U28" t="n">
        <v>1.369999999999999</v>
      </c>
      <c r="V28" s="121">
        <f>U28/R$2</f>
        <v/>
      </c>
      <c r="W28">
        <f>_xlfn.STDEV.P(U26:U28)/AVERAGE(U26:U28)</f>
        <v/>
      </c>
      <c r="X28">
        <f>AVERAGE(U26:U28)</f>
        <v/>
      </c>
      <c r="Y28" t="n">
        <v>240</v>
      </c>
      <c r="Z28" t="n">
        <v>0.1204</v>
      </c>
      <c r="AA28" t="n">
        <v>0.1351</v>
      </c>
      <c r="AD28" t="inlineStr"/>
      <c r="AF28" t="inlineStr"/>
      <c r="AG28" t="n">
        <v>1.47</v>
      </c>
      <c r="AH28" s="121">
        <f>AG28/AD$2</f>
        <v/>
      </c>
      <c r="AI28">
        <f>_xlfn.STDEV.P(AG26:AG28)/AVERAGE(AG26:AG28)</f>
        <v/>
      </c>
      <c r="AJ28">
        <f>AVERAGE(AG26:AG28)</f>
        <v/>
      </c>
      <c r="AK28" t="n">
        <v>240</v>
      </c>
      <c r="AL28" t="n">
        <v>0.469</v>
      </c>
      <c r="AM28" t="n">
        <v>0.4854</v>
      </c>
      <c r="AP28" t="inlineStr"/>
      <c r="AR28" t="inlineStr"/>
      <c r="AS28" t="n">
        <v>1.640000000000003</v>
      </c>
      <c r="AT28" s="121">
        <f>AS28/AP$2</f>
        <v/>
      </c>
      <c r="AU28">
        <f>_xlfn.STDEV.P(AS26:AS28)/AVERAGE(AS26:AS28)</f>
        <v/>
      </c>
      <c r="AV28">
        <f>AVERAGE(AS26:AS28)</f>
        <v/>
      </c>
    </row>
    <row r="29">
      <c r="A29" t="n">
        <v>250</v>
      </c>
      <c r="B29" t="n">
        <v>0.8316</v>
      </c>
      <c r="C29" t="n">
        <v>0.834</v>
      </c>
      <c r="F29" t="inlineStr"/>
      <c r="H29" t="inlineStr"/>
      <c r="I29" t="n">
        <v>0.2399999999999958</v>
      </c>
      <c r="J29" s="121">
        <f>I29/F$2</f>
        <v/>
      </c>
      <c r="M29" t="n">
        <v>250</v>
      </c>
      <c r="N29" t="n">
        <v>0.4232</v>
      </c>
      <c r="O29" t="n">
        <v>0.4327</v>
      </c>
      <c r="R29" t="inlineStr"/>
      <c r="T29" t="inlineStr"/>
      <c r="U29" t="n">
        <v>0.9499999999999954</v>
      </c>
      <c r="V29" s="121">
        <f>U29/R$2</f>
        <v/>
      </c>
      <c r="Y29" t="n">
        <v>250</v>
      </c>
      <c r="Z29" t="n">
        <v>0.1205</v>
      </c>
      <c r="AA29" t="n">
        <v>0.1415</v>
      </c>
      <c r="AD29" t="inlineStr"/>
      <c r="AF29" t="inlineStr"/>
      <c r="AG29" t="n">
        <v>2.099999999999999</v>
      </c>
      <c r="AH29" s="121">
        <f>AG29/AD$2</f>
        <v/>
      </c>
      <c r="AK29" t="n">
        <v>250</v>
      </c>
      <c r="AL29" t="n">
        <v>0.4695</v>
      </c>
      <c r="AM29" t="n">
        <v>0.488</v>
      </c>
      <c r="AP29" t="inlineStr"/>
      <c r="AR29" t="inlineStr"/>
      <c r="AS29" t="n">
        <v>1.850000000000002</v>
      </c>
      <c r="AT29" s="121">
        <f>AS29/AP$2</f>
        <v/>
      </c>
    </row>
    <row r="30">
      <c r="A30" t="n">
        <v>260</v>
      </c>
      <c r="B30" t="n">
        <v>0.8317</v>
      </c>
      <c r="C30" t="n">
        <v>0.8444</v>
      </c>
      <c r="F30" t="inlineStr"/>
      <c r="H30" t="inlineStr">
        <is>
          <t>Switched to 90ml-4 sec</t>
        </is>
      </c>
      <c r="I30" t="n">
        <v>1.270000000000004</v>
      </c>
      <c r="J30" s="121">
        <f>I30/F$2</f>
        <v/>
      </c>
      <c r="M30" t="n">
        <v>260</v>
      </c>
      <c r="N30" t="n">
        <v>0.421</v>
      </c>
      <c r="O30" t="n">
        <v>0.4396</v>
      </c>
      <c r="R30" t="inlineStr"/>
      <c r="T30" t="inlineStr"/>
      <c r="U30" t="n">
        <v>1.860000000000001</v>
      </c>
      <c r="V30" s="121">
        <f>U30/R$2</f>
        <v/>
      </c>
      <c r="Y30" t="n">
        <v>260</v>
      </c>
      <c r="Z30" t="n">
        <v>0.1212</v>
      </c>
      <c r="AA30" t="n">
        <v>0.1435</v>
      </c>
      <c r="AD30" t="inlineStr"/>
      <c r="AF30" t="inlineStr"/>
      <c r="AG30" t="n">
        <v>2.229999999999999</v>
      </c>
      <c r="AH30" s="121">
        <f>AG30/AD$2</f>
        <v/>
      </c>
      <c r="AK30" t="n">
        <v>260</v>
      </c>
      <c r="AL30" t="n">
        <v>0.466</v>
      </c>
      <c r="AM30" t="n">
        <v>0.4871</v>
      </c>
      <c r="AP30" t="inlineStr"/>
      <c r="AR30" t="inlineStr"/>
      <c r="AS30" t="n">
        <v>2.109999999999995</v>
      </c>
      <c r="AT30" s="121">
        <f>AS30/AP$2</f>
        <v/>
      </c>
    </row>
    <row r="31">
      <c r="A31" t="n">
        <v>270</v>
      </c>
      <c r="B31" t="n">
        <v>0.8362000000000001</v>
      </c>
      <c r="C31" t="n">
        <v>0.8451</v>
      </c>
      <c r="F31" t="inlineStr"/>
      <c r="H31" t="inlineStr"/>
      <c r="I31" t="n">
        <v>0.8899999999999908</v>
      </c>
      <c r="J31" s="121">
        <f>I31/F$2</f>
        <v/>
      </c>
      <c r="K31">
        <f>_xlfn.STDEV.P(I29:I31)/AVERAGE(I29:I31)</f>
        <v/>
      </c>
      <c r="L31">
        <f>AVERAGE(I29:I31)</f>
        <v/>
      </c>
      <c r="M31" t="n">
        <v>270</v>
      </c>
      <c r="N31" t="n">
        <v>0.4079</v>
      </c>
      <c r="O31" t="n">
        <v>0.4254</v>
      </c>
      <c r="R31" t="inlineStr"/>
      <c r="T31" t="inlineStr"/>
      <c r="U31" t="n">
        <v>1.750000000000001</v>
      </c>
      <c r="V31" s="121">
        <f>U31/R$2</f>
        <v/>
      </c>
      <c r="W31">
        <f>_xlfn.STDEV.P(U29:U31)/AVERAGE(U29:U31)</f>
        <v/>
      </c>
      <c r="X31">
        <f>AVERAGE(U29:U31)</f>
        <v/>
      </c>
      <c r="Y31" t="n">
        <v>270</v>
      </c>
      <c r="Z31" t="n">
        <v>0.1245</v>
      </c>
      <c r="AA31" t="n">
        <v>0.1432</v>
      </c>
      <c r="AD31" t="inlineStr"/>
      <c r="AF31" t="inlineStr"/>
      <c r="AG31" t="n">
        <v>1.87</v>
      </c>
      <c r="AH31" s="121">
        <f>AG31/AD$2</f>
        <v/>
      </c>
      <c r="AI31">
        <f>_xlfn.STDEV.P(AG29:AG31)/AVERAGE(AG29:AG31)</f>
        <v/>
      </c>
      <c r="AJ31">
        <f>AVERAGE(AG29:AG31)</f>
        <v/>
      </c>
      <c r="AK31" t="n">
        <v>270</v>
      </c>
      <c r="AL31" t="n">
        <v>0.4747</v>
      </c>
      <c r="AM31" t="n">
        <v>0.4921</v>
      </c>
      <c r="AP31" t="inlineStr"/>
      <c r="AR31" t="inlineStr"/>
      <c r="AS31" t="n">
        <v>1.739999999999997</v>
      </c>
      <c r="AT31" s="121">
        <f>AS31/AP$2</f>
        <v/>
      </c>
      <c r="AU31">
        <f>_xlfn.STDEV.P(AS29:AS31)/AVERAGE(AS29:AS31)</f>
        <v/>
      </c>
      <c r="AV31">
        <f>AVERAGE(AS29:AS31)</f>
        <v/>
      </c>
    </row>
    <row r="32">
      <c r="A32" t="n">
        <v>280</v>
      </c>
      <c r="B32" t="n">
        <v>0.8445</v>
      </c>
      <c r="C32" t="n">
        <v>0.8575</v>
      </c>
      <c r="F32" t="inlineStr"/>
      <c r="H32" t="inlineStr"/>
      <c r="I32" t="n">
        <v>1.300000000000001</v>
      </c>
      <c r="J32" s="121">
        <f>I32/F$2</f>
        <v/>
      </c>
      <c r="M32" t="n">
        <v>280</v>
      </c>
      <c r="N32" t="n">
        <v>0.3713</v>
      </c>
      <c r="O32" t="n">
        <v>0.3971</v>
      </c>
      <c r="R32" t="inlineStr"/>
      <c r="T32" t="inlineStr">
        <is>
          <t>after rest</t>
        </is>
      </c>
      <c r="U32" t="n">
        <v>2.579999999999999</v>
      </c>
      <c r="V32" s="121">
        <f>U32/R$2</f>
        <v/>
      </c>
      <c r="Y32" t="n">
        <v>280</v>
      </c>
      <c r="Z32" t="n">
        <v>0.1263</v>
      </c>
      <c r="AA32" t="n">
        <v>0.1503</v>
      </c>
      <c r="AD32" t="inlineStr"/>
      <c r="AF32" t="inlineStr"/>
      <c r="AG32" t="n">
        <v>2.399999999999999</v>
      </c>
      <c r="AH32" s="121">
        <f>AG32/AD$2</f>
        <v/>
      </c>
      <c r="AK32" t="n">
        <v>280</v>
      </c>
      <c r="AL32" t="n">
        <v>0.474</v>
      </c>
      <c r="AM32" t="n">
        <v>0.4905</v>
      </c>
      <c r="AP32" t="inlineStr"/>
      <c r="AR32" t="inlineStr"/>
      <c r="AS32" t="n">
        <v>1.650000000000001</v>
      </c>
      <c r="AT32" s="121">
        <f>AS32/AP$2</f>
        <v/>
      </c>
    </row>
    <row r="33">
      <c r="A33" t="n">
        <v>290</v>
      </c>
      <c r="B33" t="n">
        <v>0.8342000000000001</v>
      </c>
      <c r="C33" t="n">
        <v>0.8501</v>
      </c>
      <c r="F33" t="inlineStr"/>
      <c r="H33" t="inlineStr"/>
      <c r="I33" t="n">
        <v>1.589999999999991</v>
      </c>
      <c r="J33" s="121">
        <f>I33/F$2</f>
        <v/>
      </c>
      <c r="M33" t="n">
        <v>290</v>
      </c>
      <c r="N33" t="n">
        <v>0.3684</v>
      </c>
      <c r="O33" t="n">
        <v>0.39</v>
      </c>
      <c r="R33" t="inlineStr"/>
      <c r="T33" t="inlineStr"/>
      <c r="U33" t="n">
        <v>2.160000000000001</v>
      </c>
      <c r="V33" s="121">
        <f>U33/R$2</f>
        <v/>
      </c>
      <c r="Y33" t="n">
        <v>290</v>
      </c>
      <c r="Z33" t="n">
        <v>0.1272</v>
      </c>
      <c r="AA33" t="n">
        <v>0.1481</v>
      </c>
      <c r="AD33" t="inlineStr"/>
      <c r="AF33" t="inlineStr">
        <is>
          <t>Done</t>
        </is>
      </c>
      <c r="AG33" t="n">
        <v>2.09</v>
      </c>
      <c r="AH33" s="121">
        <f>AG33/AD$2</f>
        <v/>
      </c>
      <c r="AK33" t="n">
        <v>290</v>
      </c>
      <c r="AL33" t="n">
        <v>0.13</v>
      </c>
      <c r="AM33" t="n">
        <v>0.1415</v>
      </c>
      <c r="AP33" t="inlineStr"/>
      <c r="AR33" t="inlineStr"/>
      <c r="AS33" t="n">
        <v>1.149999999999998</v>
      </c>
      <c r="AT33" s="121">
        <f>AS33/AP$2</f>
        <v/>
      </c>
    </row>
    <row r="34">
      <c r="A34" t="n">
        <v>300</v>
      </c>
      <c r="B34" t="n">
        <v>0.8354</v>
      </c>
      <c r="C34" t="n">
        <v>0.8457</v>
      </c>
      <c r="F34" t="inlineStr"/>
      <c r="H34" t="inlineStr"/>
      <c r="I34" t="n">
        <v>1.029999999999998</v>
      </c>
      <c r="J34" s="121">
        <f>I34/F$2</f>
        <v/>
      </c>
      <c r="K34">
        <f>_xlfn.STDEV.P(I32:I34)/AVERAGE(I32:I34)</f>
        <v/>
      </c>
      <c r="L34">
        <f>AVERAGE(I32:I34)</f>
        <v/>
      </c>
      <c r="M34" t="n">
        <v>300</v>
      </c>
      <c r="N34" t="n">
        <v>0.3703</v>
      </c>
      <c r="O34" t="n">
        <v>0.3972</v>
      </c>
      <c r="R34" t="inlineStr"/>
      <c r="T34" t="inlineStr"/>
      <c r="U34" t="n">
        <v>2.689999999999998</v>
      </c>
      <c r="V34" s="121">
        <f>U34/R$2</f>
        <v/>
      </c>
      <c r="W34">
        <f>_xlfn.STDEV.P(U32:U34)/AVERAGE(U32:U34)</f>
        <v/>
      </c>
      <c r="X34">
        <f>AVERAGE(U32:U34)</f>
        <v/>
      </c>
      <c r="AH34" s="121" t="n"/>
      <c r="AK34" t="n">
        <v>300</v>
      </c>
      <c r="AL34" t="n">
        <v>0.1246</v>
      </c>
      <c r="AM34" t="n">
        <v>0.1398</v>
      </c>
      <c r="AP34" t="inlineStr"/>
      <c r="AR34" t="inlineStr"/>
      <c r="AS34" t="n">
        <v>1.52</v>
      </c>
      <c r="AT34" s="121">
        <f>AS34/AP$2</f>
        <v/>
      </c>
      <c r="AU34">
        <f>_xlfn.STDEV.P(AS32:AS34)/AVERAGE(AS32:AS34)</f>
        <v/>
      </c>
      <c r="AV34">
        <f>AVERAGE(AS32:AS34)</f>
        <v/>
      </c>
    </row>
    <row r="35">
      <c r="A35" t="n">
        <v>310</v>
      </c>
      <c r="B35" t="n">
        <v>0.8354</v>
      </c>
      <c r="C35" t="n">
        <v>0.85</v>
      </c>
      <c r="F35" t="inlineStr"/>
      <c r="H35" t="inlineStr"/>
      <c r="I35" t="n">
        <v>1.459999999999995</v>
      </c>
      <c r="J35" s="121">
        <f>I35/F$2</f>
        <v/>
      </c>
      <c r="M35" t="n">
        <v>310</v>
      </c>
      <c r="N35" t="n">
        <v>0.3794</v>
      </c>
      <c r="O35" t="n">
        <v>0.4036</v>
      </c>
      <c r="R35" t="inlineStr"/>
      <c r="T35" t="inlineStr"/>
      <c r="U35" t="n">
        <v>2.42</v>
      </c>
      <c r="V35" s="121">
        <f>U35/R$2</f>
        <v/>
      </c>
      <c r="AH35" s="121" t="n"/>
      <c r="AK35" t="n">
        <v>310</v>
      </c>
      <c r="AL35" t="n">
        <v>0.1275</v>
      </c>
      <c r="AM35" t="n">
        <v>0.1492</v>
      </c>
      <c r="AP35" t="inlineStr"/>
      <c r="AR35" t="inlineStr"/>
      <c r="AS35" t="n">
        <v>2.169999999999999</v>
      </c>
      <c r="AT35" s="121">
        <f>AS35/AP$2</f>
        <v/>
      </c>
    </row>
    <row r="36">
      <c r="A36" t="n">
        <v>320</v>
      </c>
      <c r="B36" t="n">
        <v>0.8375</v>
      </c>
      <c r="C36" t="n">
        <v>0.8535</v>
      </c>
      <c r="F36" t="inlineStr"/>
      <c r="H36" t="inlineStr"/>
      <c r="I36" t="n">
        <v>1.600000000000001</v>
      </c>
      <c r="J36" s="121">
        <f>I36/F$2</f>
        <v/>
      </c>
      <c r="M36" t="n">
        <v>320</v>
      </c>
      <c r="N36" t="n">
        <v>0.3844</v>
      </c>
      <c r="O36" t="n">
        <v>0.4108</v>
      </c>
      <c r="R36" t="inlineStr"/>
      <c r="T36" t="inlineStr"/>
      <c r="U36" t="n">
        <v>2.639999999999998</v>
      </c>
      <c r="V36" s="121">
        <f>U36/R$2</f>
        <v/>
      </c>
      <c r="AH36" s="121" t="n"/>
      <c r="AK36" t="n">
        <v>320</v>
      </c>
      <c r="AL36" t="n">
        <v>0.1313</v>
      </c>
      <c r="AM36" t="n">
        <v>0.1533</v>
      </c>
      <c r="AP36" t="inlineStr"/>
      <c r="AR36" t="inlineStr">
        <is>
          <t>Done</t>
        </is>
      </c>
      <c r="AS36" t="n">
        <v>2.199999999999999</v>
      </c>
      <c r="AT36" s="121">
        <f>AS36/AP$2</f>
        <v/>
      </c>
    </row>
    <row r="37">
      <c r="A37" t="n">
        <v>330</v>
      </c>
      <c r="B37" t="n">
        <v>0.8395</v>
      </c>
      <c r="C37" t="n">
        <v>0.8571</v>
      </c>
      <c r="F37" t="inlineStr"/>
      <c r="H37" t="inlineStr"/>
      <c r="I37" t="n">
        <v>1.759999999999995</v>
      </c>
      <c r="J37" s="121">
        <f>I37/F$2</f>
        <v/>
      </c>
      <c r="K37">
        <f>_xlfn.STDEV.P(I35:I37)/AVERAGE(I35:I37)</f>
        <v/>
      </c>
      <c r="L37">
        <f>AVERAGE(I35:I37)</f>
        <v/>
      </c>
      <c r="M37" t="n">
        <v>330</v>
      </c>
      <c r="N37" t="n">
        <v>0.3902</v>
      </c>
      <c r="O37" t="n">
        <v>0.4194</v>
      </c>
      <c r="R37" t="inlineStr"/>
      <c r="T37" t="inlineStr">
        <is>
          <t>Done</t>
        </is>
      </c>
      <c r="U37" t="n">
        <v>2.92</v>
      </c>
      <c r="V37" s="121">
        <f>U37/R$2</f>
        <v/>
      </c>
      <c r="W37">
        <f>_xlfn.STDEV.P(U35:U37)/AVERAGE(U35:U37)</f>
        <v/>
      </c>
      <c r="X37">
        <f>AVERAGE(U35:U37)</f>
        <v/>
      </c>
      <c r="AH37" s="121" t="n"/>
      <c r="AT37" s="121" t="n"/>
    </row>
    <row r="38">
      <c r="A38" t="n">
        <v>340</v>
      </c>
      <c r="B38" t="n">
        <v>0.8426</v>
      </c>
      <c r="C38" t="n">
        <v>0.8649</v>
      </c>
      <c r="F38" t="inlineStr"/>
      <c r="H38" t="inlineStr"/>
      <c r="I38" t="n">
        <v>2.229999999999999</v>
      </c>
      <c r="J38" s="121">
        <f>I38/F$2</f>
        <v/>
      </c>
      <c r="V38" s="121" t="n"/>
      <c r="AH38" s="121" t="n"/>
      <c r="AT38" s="121" t="n"/>
    </row>
    <row r="39">
      <c r="A39" t="n">
        <v>350</v>
      </c>
      <c r="B39" t="n">
        <v>0.8493000000000001</v>
      </c>
      <c r="C39" t="n">
        <v>0.8736</v>
      </c>
      <c r="F39" t="inlineStr"/>
      <c r="H39" t="inlineStr">
        <is>
          <t>Done</t>
        </is>
      </c>
      <c r="I39" t="n">
        <v>2.429999999999999</v>
      </c>
      <c r="J39" s="121">
        <f>I39/F$2</f>
        <v/>
      </c>
      <c r="V39" s="121" t="n"/>
      <c r="AH39" s="121" t="n"/>
      <c r="AT39" s="121" t="n"/>
    </row>
    <row r="40">
      <c r="J40" s="121" t="n"/>
      <c r="V40" s="121" t="n"/>
      <c r="AH40" s="121" t="n"/>
      <c r="AT40" s="121" t="n"/>
    </row>
  </sheetData>
  <conditionalFormatting sqref="K7:K115">
    <cfRule type="cellIs" priority="139" operator="between" dxfId="3">
      <formula>0.05</formula>
      <formula>0.1</formula>
    </cfRule>
    <cfRule type="cellIs" priority="138" operator="greaterThan" dxfId="0">
      <formula>0.1</formula>
    </cfRule>
    <cfRule type="cellIs" priority="140" operator="lessThan" dxfId="2">
      <formula>0.05</formula>
    </cfRule>
  </conditionalFormatting>
  <conditionalFormatting sqref="L7:L115">
    <cfRule type="cellIs" priority="136" operator="greaterThan" dxfId="0">
      <formula>$L$2+$L$3</formula>
    </cfRule>
    <cfRule type="cellIs" priority="137" operator="lessThan" dxfId="0">
      <formula>$L$2-$L$3</formula>
    </cfRule>
  </conditionalFormatting>
  <conditionalFormatting sqref="W7:W115">
    <cfRule type="cellIs" priority="95" operator="lessThan" dxfId="2">
      <formula>0.05</formula>
    </cfRule>
    <cfRule type="cellIs" priority="94" operator="between" dxfId="3">
      <formula>0.05</formula>
      <formula>0.1</formula>
    </cfRule>
    <cfRule type="cellIs" priority="93" operator="greaterThan" dxfId="0">
      <formula>0.1</formula>
    </cfRule>
  </conditionalFormatting>
  <conditionalFormatting sqref="X7:X115">
    <cfRule type="cellIs" priority="92" operator="lessThan" dxfId="0">
      <formula>$L$2-$L$3</formula>
    </cfRule>
    <cfRule type="cellIs" priority="91" operator="greaterThan" dxfId="0">
      <formula>$L$2+$L$3</formula>
    </cfRule>
  </conditionalFormatting>
  <conditionalFormatting sqref="AI7:AI115">
    <cfRule type="cellIs" priority="110" operator="lessThan" dxfId="2">
      <formula>0.05</formula>
    </cfRule>
    <cfRule type="cellIs" priority="109" operator="between" dxfId="3">
      <formula>0.05</formula>
      <formula>0.1</formula>
    </cfRule>
    <cfRule type="cellIs" priority="108" operator="greaterThan" dxfId="0">
      <formula>0.1</formula>
    </cfRule>
  </conditionalFormatting>
  <conditionalFormatting sqref="AJ7:AJ115">
    <cfRule type="cellIs" priority="107" operator="lessThan" dxfId="0">
      <formula>$L$2-$L$3</formula>
    </cfRule>
    <cfRule type="cellIs" priority="106" operator="greaterThan" dxfId="0">
      <formula>$L$2+$L$3</formula>
    </cfRule>
  </conditionalFormatting>
  <conditionalFormatting sqref="AU7:AU115">
    <cfRule type="cellIs" priority="105" operator="lessThan" dxfId="2">
      <formula>0.05</formula>
    </cfRule>
    <cfRule type="cellIs" priority="104" operator="between" dxfId="3">
      <formula>0.05</formula>
      <formula>0.1</formula>
    </cfRule>
    <cfRule type="cellIs" priority="103" operator="greaterThan" dxfId="0">
      <formula>0.1</formula>
    </cfRule>
  </conditionalFormatting>
  <conditionalFormatting sqref="AV7:AV115">
    <cfRule type="cellIs" priority="102" operator="lessThan" dxfId="0">
      <formula>$L$2-$L$3</formula>
    </cfRule>
    <cfRule type="cellIs" priority="101" operator="greaterThan" dxfId="0">
      <formula>$L$2+$L$3</formula>
    </cfRule>
  </conditionalFormatting>
  <conditionalFormatting sqref="BG7:BG115">
    <cfRule type="cellIs" priority="89" operator="between" dxfId="3">
      <formula>0.05</formula>
      <formula>0.1</formula>
    </cfRule>
    <cfRule type="cellIs" priority="88" operator="greaterThan" dxfId="0">
      <formula>0.1</formula>
    </cfRule>
    <cfRule type="cellIs" priority="90" operator="lessThan" dxfId="2">
      <formula>0.05</formula>
    </cfRule>
  </conditionalFormatting>
  <conditionalFormatting sqref="BH7:BH115">
    <cfRule type="cellIs" priority="87" operator="lessThan" dxfId="0">
      <formula>$L$2-$L$3</formula>
    </cfRule>
    <cfRule type="cellIs" priority="86" operator="greaterThan" dxfId="0">
      <formula>$L$2+$L$3</formula>
    </cfRule>
  </conditionalFormatting>
  <conditionalFormatting sqref="BS7:BS115">
    <cfRule type="cellIs" priority="84" operator="between" dxfId="3">
      <formula>0.05</formula>
      <formula>0.1</formula>
    </cfRule>
    <cfRule type="cellIs" priority="85" operator="lessThan" dxfId="2">
      <formula>0.05</formula>
    </cfRule>
    <cfRule type="cellIs" priority="83" operator="greaterThan" dxfId="0">
      <formula>0.1</formula>
    </cfRule>
  </conditionalFormatting>
  <conditionalFormatting sqref="BT7:BT115">
    <cfRule type="cellIs" priority="82" operator="lessThan" dxfId="0">
      <formula>$L$2-$L$3</formula>
    </cfRule>
    <cfRule type="cellIs" priority="81" operator="greaterThan" dxfId="0">
      <formula>$L$2+$L$3</formula>
    </cfRule>
  </conditionalFormatting>
  <conditionalFormatting sqref="CE7:CE115">
    <cfRule type="cellIs" priority="80" operator="lessThan" dxfId="2">
      <formula>0.05</formula>
    </cfRule>
    <cfRule type="cellIs" priority="79" operator="between" dxfId="3">
      <formula>0.05</formula>
      <formula>0.1</formula>
    </cfRule>
    <cfRule type="cellIs" priority="78" operator="greaterThan" dxfId="0">
      <formula>0.1</formula>
    </cfRule>
  </conditionalFormatting>
  <conditionalFormatting sqref="CF7:CF115">
    <cfRule type="cellIs" priority="77" operator="lessThan" dxfId="0">
      <formula>$L$2-$L$3</formula>
    </cfRule>
    <cfRule type="cellIs" priority="76" operator="greaterThan" dxfId="0">
      <formula>$L$2+$L$3</formula>
    </cfRule>
  </conditionalFormatting>
  <conditionalFormatting sqref="CQ7:CQ115">
    <cfRule type="cellIs" priority="75" operator="lessThan" dxfId="2">
      <formula>0.05</formula>
    </cfRule>
    <cfRule type="cellIs" priority="74" operator="between" dxfId="3">
      <formula>0.05</formula>
      <formula>0.1</formula>
    </cfRule>
    <cfRule type="cellIs" priority="73" operator="greaterThan" dxfId="0">
      <formula>0.1</formula>
    </cfRule>
  </conditionalFormatting>
  <conditionalFormatting sqref="CR7:CR115">
    <cfRule type="cellIs" priority="72" operator="lessThan" dxfId="0">
      <formula>$L$2-$L$3</formula>
    </cfRule>
    <cfRule type="cellIs" priority="71" operator="greaterThan" dxfId="0">
      <formula>$L$2+$L$3</formula>
    </cfRule>
  </conditionalFormatting>
  <conditionalFormatting sqref="DC7:DC115">
    <cfRule type="cellIs" priority="69" operator="between" dxfId="3">
      <formula>0.05</formula>
      <formula>0.1</formula>
    </cfRule>
    <cfRule type="cellIs" priority="70" operator="lessThan" dxfId="2">
      <formula>0.05</formula>
    </cfRule>
    <cfRule type="cellIs" priority="68" operator="greaterThan" dxfId="0">
      <formula>0.1</formula>
    </cfRule>
  </conditionalFormatting>
  <conditionalFormatting sqref="DD7:DD115">
    <cfRule type="cellIs" priority="67" operator="lessThan" dxfId="0">
      <formula>$L$2-$L$3</formula>
    </cfRule>
    <cfRule type="cellIs" priority="66" operator="greaterThan" dxfId="0">
      <formula>$L$2+$L$3</formula>
    </cfRule>
  </conditionalFormatting>
  <conditionalFormatting sqref="DO7:DO115">
    <cfRule type="cellIs" priority="65" operator="lessThan" dxfId="2">
      <formula>0.05</formula>
    </cfRule>
    <cfRule type="cellIs" priority="64" operator="between" dxfId="3">
      <formula>0.05</formula>
      <formula>0.1</formula>
    </cfRule>
    <cfRule type="cellIs" priority="63" operator="greaterThan" dxfId="0">
      <formula>0.1</formula>
    </cfRule>
  </conditionalFormatting>
  <conditionalFormatting sqref="DP7:DP115">
    <cfRule type="cellIs" priority="62" operator="lessThan" dxfId="0">
      <formula>$L$2-$L$3</formula>
    </cfRule>
    <cfRule type="cellIs" priority="61" operator="greaterThan" dxfId="0">
      <formula>$L$2+$L$3</formula>
    </cfRule>
  </conditionalFormatting>
  <conditionalFormatting sqref="EA7:EA115">
    <cfRule type="cellIs" priority="58" operator="greaterThan" dxfId="0">
      <formula>0.1</formula>
    </cfRule>
    <cfRule type="cellIs" priority="59" operator="between" dxfId="3">
      <formula>0.05</formula>
      <formula>0.1</formula>
    </cfRule>
    <cfRule type="cellIs" priority="60" operator="lessThan" dxfId="2">
      <formula>0.05</formula>
    </cfRule>
  </conditionalFormatting>
  <conditionalFormatting sqref="EB7:EB115">
    <cfRule type="cellIs" priority="56" operator="greaterThan" dxfId="0">
      <formula>$L$2+$L$3</formula>
    </cfRule>
    <cfRule type="cellIs" priority="57" operator="lessThan" dxfId="0">
      <formula>$L$2-$L$3</formula>
    </cfRule>
  </conditionalFormatting>
  <conditionalFormatting sqref="EM7:EM115">
    <cfRule type="cellIs" priority="55" operator="lessThan" dxfId="2">
      <formula>0.05</formula>
    </cfRule>
    <cfRule type="cellIs" priority="54" operator="between" dxfId="3">
      <formula>0.05</formula>
      <formula>0.1</formula>
    </cfRule>
    <cfRule type="cellIs" priority="53" operator="greaterThan" dxfId="0">
      <formula>0.1</formula>
    </cfRule>
  </conditionalFormatting>
  <conditionalFormatting sqref="EN7:EN115">
    <cfRule type="cellIs" priority="51" operator="greaterThan" dxfId="0">
      <formula>$L$2+$L$3</formula>
    </cfRule>
    <cfRule type="cellIs" priority="52" operator="lessThan" dxfId="0">
      <formula>$L$2-$L$3</formula>
    </cfRule>
  </conditionalFormatting>
  <conditionalFormatting sqref="EY7:EY115">
    <cfRule type="cellIs" priority="50" operator="lessThan" dxfId="2">
      <formula>0.05</formula>
    </cfRule>
    <cfRule type="cellIs" priority="49" operator="between" dxfId="3">
      <formula>0.05</formula>
      <formula>0.1</formula>
    </cfRule>
    <cfRule type="cellIs" priority="48" operator="greaterThan" dxfId="0">
      <formula>0.1</formula>
    </cfRule>
  </conditionalFormatting>
  <conditionalFormatting sqref="EZ7:EZ115">
    <cfRule type="cellIs" priority="47" operator="lessThan" dxfId="0">
      <formula>$L$2-$L$3</formula>
    </cfRule>
    <cfRule type="cellIs" priority="46" operator="greaterThan" dxfId="0">
      <formula>$L$2+$L$3</formula>
    </cfRule>
  </conditionalFormatting>
  <conditionalFormatting sqref="FK7:FK115">
    <cfRule type="cellIs" priority="45" operator="lessThan" dxfId="2">
      <formula>0.05</formula>
    </cfRule>
    <cfRule type="cellIs" priority="43" operator="greaterThan" dxfId="0">
      <formula>0.1</formula>
    </cfRule>
    <cfRule type="cellIs" priority="44" operator="between" dxfId="3">
      <formula>0.05</formula>
      <formula>0.1</formula>
    </cfRule>
  </conditionalFormatting>
  <conditionalFormatting sqref="FL7:FL115">
    <cfRule type="cellIs" priority="42" operator="lessThan" dxfId="0">
      <formula>$L$2-$L$3</formula>
    </cfRule>
    <cfRule type="cellIs" priority="41" operator="greaterThan" dxfId="0">
      <formula>$L$2+$L$3</formula>
    </cfRule>
  </conditionalFormatting>
  <conditionalFormatting sqref="FW7:FW115">
    <cfRule type="cellIs" priority="40" operator="lessThan" dxfId="2">
      <formula>0.05</formula>
    </cfRule>
    <cfRule type="cellIs" priority="39" operator="between" dxfId="3">
      <formula>0.05</formula>
      <formula>0.1</formula>
    </cfRule>
    <cfRule type="cellIs" priority="38" operator="greaterThan" dxfId="0">
      <formula>0.1</formula>
    </cfRule>
  </conditionalFormatting>
  <conditionalFormatting sqref="FX7:FX115">
    <cfRule type="cellIs" priority="37" operator="lessThan" dxfId="0">
      <formula>$L$2-$L$3</formula>
    </cfRule>
    <cfRule type="cellIs" priority="36" operator="greaterThan" dxfId="0">
      <formula>$L$2+$L$3</formula>
    </cfRule>
  </conditionalFormatting>
  <conditionalFormatting sqref="GI7:GI115">
    <cfRule type="cellIs" priority="35" operator="lessThan" dxfId="2">
      <formula>0.05</formula>
    </cfRule>
    <cfRule type="cellIs" priority="34" operator="between" dxfId="3">
      <formula>0.05</formula>
      <formula>0.1</formula>
    </cfRule>
    <cfRule type="cellIs" priority="33" operator="greaterThan" dxfId="0">
      <formula>0.1</formula>
    </cfRule>
  </conditionalFormatting>
  <conditionalFormatting sqref="GJ7:GJ115">
    <cfRule type="cellIs" priority="32" operator="lessThan" dxfId="0">
      <formula>$L$2-$L$3</formula>
    </cfRule>
    <cfRule type="cellIs" priority="31" operator="greaterThan" dxfId="0">
      <formula>$L$2+$L$3</formula>
    </cfRule>
  </conditionalFormatting>
  <conditionalFormatting sqref="GU7:GU115">
    <cfRule type="cellIs" priority="29" operator="between" dxfId="3">
      <formula>0.05</formula>
      <formula>0.1</formula>
    </cfRule>
    <cfRule type="cellIs" priority="28" operator="greaterThan" dxfId="0">
      <formula>0.1</formula>
    </cfRule>
    <cfRule type="cellIs" priority="30" operator="lessThan" dxfId="2">
      <formula>0.05</formula>
    </cfRule>
  </conditionalFormatting>
  <conditionalFormatting sqref="GV7:GV115">
    <cfRule type="cellIs" priority="27" operator="lessThan" dxfId="0">
      <formula>$L$2-$L$3</formula>
    </cfRule>
    <cfRule type="cellIs" priority="26" operator="greaterThan" dxfId="0">
      <formula>$L$2+$L$3</formula>
    </cfRule>
  </conditionalFormatting>
  <conditionalFormatting sqref="HG7:HG115">
    <cfRule type="cellIs" priority="25" operator="lessThan" dxfId="2">
      <formula>0.05</formula>
    </cfRule>
    <cfRule type="cellIs" priority="24" operator="between" dxfId="3">
      <formula>0.05</formula>
      <formula>0.1</formula>
    </cfRule>
    <cfRule type="cellIs" priority="23" operator="greaterThan" dxfId="0">
      <formula>0.1</formula>
    </cfRule>
  </conditionalFormatting>
  <conditionalFormatting sqref="HH7:HH115">
    <cfRule type="cellIs" priority="22" operator="lessThan" dxfId="0">
      <formula>$L$2-$L$3</formula>
    </cfRule>
    <cfRule type="cellIs" priority="21" operator="greaterThan" dxfId="0">
      <formula>$L$2+$L$3</formula>
    </cfRule>
  </conditionalFormatting>
  <conditionalFormatting sqref="HS7:HS115">
    <cfRule type="cellIs" priority="20" operator="lessThan" dxfId="2">
      <formula>0.05</formula>
    </cfRule>
    <cfRule type="cellIs" priority="19" operator="between" dxfId="3">
      <formula>0.05</formula>
      <formula>0.1</formula>
    </cfRule>
    <cfRule type="cellIs" priority="18" operator="greaterThan" dxfId="0">
      <formula>0.1</formula>
    </cfRule>
  </conditionalFormatting>
  <conditionalFormatting sqref="HT7:HT115">
    <cfRule type="cellIs" priority="17" operator="lessThan" dxfId="0">
      <formula>$L$2-$L$3</formula>
    </cfRule>
    <cfRule type="cellIs" priority="16" operator="greaterThan" dxfId="0">
      <formula>$L$2+$L$3</formula>
    </cfRule>
  </conditionalFormatting>
  <conditionalFormatting sqref="IE7:IE115">
    <cfRule type="cellIs" priority="14" operator="between" dxfId="3">
      <formula>0.05</formula>
      <formula>0.1</formula>
    </cfRule>
    <cfRule type="cellIs" priority="15" operator="lessThan" dxfId="2">
      <formula>0.05</formula>
    </cfRule>
    <cfRule type="cellIs" priority="13" operator="greaterThan" dxfId="0">
      <formula>0.1</formula>
    </cfRule>
  </conditionalFormatting>
  <conditionalFormatting sqref="IF7:IF115">
    <cfRule type="cellIs" priority="12" operator="lessThan" dxfId="0">
      <formula>$L$2-$L$3</formula>
    </cfRule>
    <cfRule type="cellIs" priority="11" operator="greaterThan" dxfId="0">
      <formula>$L$2+$L$3</formula>
    </cfRule>
  </conditionalFormatting>
  <conditionalFormatting sqref="IQ7:IQ115">
    <cfRule type="cellIs" priority="10" operator="lessThan" dxfId="2">
      <formula>0.05</formula>
    </cfRule>
    <cfRule type="cellIs" priority="9" operator="between" dxfId="3">
      <formula>0.05</formula>
      <formula>0.1</formula>
    </cfRule>
    <cfRule type="cellIs" priority="8" operator="greaterThan" dxfId="0">
      <formula>0.1</formula>
    </cfRule>
  </conditionalFormatting>
  <conditionalFormatting sqref="IR7:IR115">
    <cfRule type="cellIs" priority="7" operator="lessThan" dxfId="0">
      <formula>$L$2-$L$3</formula>
    </cfRule>
    <cfRule type="cellIs" priority="6" operator="greaterThan" dxfId="0">
      <formula>$L$2+$L$3</formula>
    </cfRule>
  </conditionalFormatting>
  <conditionalFormatting sqref="JC7:JC115">
    <cfRule type="cellIs" priority="5" operator="lessThan" dxfId="2">
      <formula>0.05</formula>
    </cfRule>
    <cfRule type="cellIs" priority="4" operator="between" dxfId="3">
      <formula>0.05</formula>
      <formula>0.1</formula>
    </cfRule>
    <cfRule type="cellIs" priority="3" operator="greaterThan" dxfId="0">
      <formula>0.1</formula>
    </cfRule>
  </conditionalFormatting>
  <conditionalFormatting sqref="JD7:JD115">
    <cfRule type="cellIs" priority="2" operator="lessThan" dxfId="0">
      <formula>$L$2-$L$3</formula>
    </cfRule>
    <cfRule type="cellIs" priority="1" operator="greaterThan" dxfId="0">
      <formula>$L$2+$L$3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Alexander Becquet</dc:creator>
  <dcterms:created xmlns:dcterms="http://purl.org/dc/terms/" xmlns:xsi="http://www.w3.org/2001/XMLSchema-instance" xsi:type="dcterms:W3CDTF">2024-08-21T19:14:19Z</dcterms:created>
  <dcterms:modified xmlns:dcterms="http://purl.org/dc/terms/" xmlns:xsi="http://www.w3.org/2001/XMLSchema-instance" xsi:type="dcterms:W3CDTF">2025-08-04T22:47:34Z</dcterms:modified>
  <cp:lastModifiedBy>Alexander Becquet</cp:lastModifiedBy>
</cp:coreProperties>
</file>