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Users\IFI774\Downloads\"/>
    </mc:Choice>
  </mc:AlternateContent>
  <xr:revisionPtr revIDLastSave="0" documentId="13_ncr:1_{BC53D554-8D00-4DA2-BBAC-DE035D37269A}" xr6:coauthVersionLast="47" xr6:coauthVersionMax="47" xr10:uidLastSave="{00000000-0000-0000-0000-000000000000}"/>
  <bookViews>
    <workbookView xWindow="-120" yWindow="-120" windowWidth="29040" windowHeight="15990" tabRatio="861" xr2:uid="{00000000-000D-0000-FFFF-FFFF00000000}"/>
  </bookViews>
  <sheets>
    <sheet name="Mode_d'emploi" sheetId="24" r:id="rId1"/>
    <sheet name="Échantillon" sheetId="2" r:id="rId2"/>
    <sheet name="Résultats" sheetId="22" r:id="rId3"/>
    <sheet name="Critères" sheetId="3" r:id="rId4"/>
    <sheet name="Synthèse" sheetId="4"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Critères!$A$1:$D$113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156" i="5" l="1"/>
  <c r="I156" i="5"/>
  <c r="J156" i="5"/>
  <c r="K156" i="5"/>
  <c r="L156" i="5"/>
  <c r="M156" i="5"/>
  <c r="O156" i="5"/>
  <c r="P156" i="5"/>
  <c r="Q156" i="5"/>
  <c r="R156" i="5"/>
  <c r="S156" i="5"/>
  <c r="T156" i="5"/>
  <c r="H157" i="5"/>
  <c r="I157" i="5"/>
  <c r="J157" i="5"/>
  <c r="K157" i="5"/>
  <c r="L157" i="5"/>
  <c r="M157" i="5"/>
  <c r="O157" i="5"/>
  <c r="P157" i="5"/>
  <c r="Q157" i="5"/>
  <c r="R157" i="5"/>
  <c r="S157" i="5"/>
  <c r="T157" i="5"/>
  <c r="H158" i="5"/>
  <c r="I158" i="5"/>
  <c r="J158" i="5"/>
  <c r="K158" i="5"/>
  <c r="L158" i="5"/>
  <c r="M158" i="5"/>
  <c r="O158" i="5"/>
  <c r="P158" i="5"/>
  <c r="Q158" i="5"/>
  <c r="R158" i="5"/>
  <c r="S158" i="5"/>
  <c r="T158" i="5"/>
  <c r="AR154" i="5" l="1"/>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A2" i="12"/>
  <c r="A2" i="11"/>
  <c r="A2" i="10"/>
  <c r="A2" i="9"/>
  <c r="A2" i="8"/>
  <c r="A2" i="7"/>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A1"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A1"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A1"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A1"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A1"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A1"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N158" i="5" l="1"/>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5" i="5" s="1"/>
  <c r="D6" i="4" s="1"/>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X15" i="5" s="1"/>
  <c r="D11" i="4" s="1"/>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Y43" i="5" l="1"/>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K6" i="22" l="1"/>
  <c r="J6" i="22"/>
  <c r="K10" i="22"/>
  <c r="J10" i="22"/>
  <c r="K20" i="22"/>
  <c r="J20" i="22"/>
  <c r="K13" i="22"/>
  <c r="J13" i="22"/>
  <c r="K21" i="22"/>
  <c r="J21" i="22"/>
  <c r="K14" i="22"/>
  <c r="J14" i="22"/>
  <c r="K15" i="22"/>
  <c r="J15" i="22"/>
  <c r="K12" i="22"/>
  <c r="J12" i="22"/>
  <c r="J8" i="22"/>
  <c r="K8" i="22"/>
  <c r="K19" i="22"/>
  <c r="J19" i="22"/>
  <c r="L19" i="22" s="1"/>
  <c r="M19" i="22" s="1"/>
  <c r="K9" i="22"/>
  <c r="J9" i="22"/>
  <c r="K18" i="22"/>
  <c r="J18" i="22"/>
  <c r="K7" i="22"/>
  <c r="J7" i="22"/>
  <c r="J11" i="22"/>
  <c r="K11" i="22"/>
  <c r="U10" i="4"/>
  <c r="U9" i="4"/>
  <c r="K17" i="22"/>
  <c r="J17" i="22"/>
  <c r="K16" i="22"/>
  <c r="J16" i="22"/>
  <c r="K5" i="22"/>
  <c r="J5" i="22"/>
  <c r="U8" i="4"/>
  <c r="U6" i="4"/>
  <c r="U7" i="4"/>
  <c r="C10" i="22"/>
  <c r="B10" i="22"/>
  <c r="U11" i="4"/>
  <c r="B16" i="4" s="1"/>
  <c r="C9" i="22"/>
  <c r="B9" i="22"/>
  <c r="F18" i="22"/>
  <c r="F19" i="22"/>
  <c r="F6" i="22"/>
  <c r="F7" i="22"/>
  <c r="F8" i="22"/>
  <c r="F9" i="22"/>
  <c r="F10" i="22"/>
  <c r="F11" i="22"/>
  <c r="F12" i="22"/>
  <c r="F13" i="22"/>
  <c r="F14" i="22"/>
  <c r="F15" i="22"/>
  <c r="F16" i="22"/>
  <c r="F17" i="22"/>
  <c r="F5" i="22"/>
  <c r="L21" i="22" l="1"/>
  <c r="M21" i="22" s="1"/>
  <c r="L20" i="22"/>
  <c r="M20" i="22" s="1"/>
  <c r="L18" i="22"/>
  <c r="M18" i="22" s="1"/>
  <c r="D4" i="6"/>
  <c r="C4" i="6"/>
  <c r="A4" i="6"/>
  <c r="A2" i="6"/>
  <c r="A1"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D10" i="22"/>
  <c r="L17" i="22"/>
  <c r="M17" i="22" s="1"/>
  <c r="L14" i="22"/>
  <c r="M14" i="22" s="1"/>
  <c r="L15" i="22"/>
  <c r="M15" i="22" s="1"/>
  <c r="B19" i="4"/>
  <c r="A4" i="22"/>
  <c r="D9"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<sst xmlns="http://schemas.openxmlformats.org/spreadsheetml/2006/main" count="4946" uniqueCount="383">
  <si>
    <t>Échantillon évalué</t>
  </si>
  <si>
    <t>Contexte : Visite initiale</t>
  </si>
  <si>
    <t>Site :</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</si>
  <si>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</si>
  <si>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</si>
  <si>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</si>
  <si>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</si>
  <si>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</si>
  <si>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</si>
  <si>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</si>
  <si>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</si>
  <si>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</si>
  <si>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</si>
  <si>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</si>
  <si>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</si>
  <si>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</si>
  <si>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</si>
  <si>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</si>
  <si>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</si>
  <si>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</si>
  <si>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</si>
  <si>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</si>
  <si>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</si>
  <si>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</si>
  <si>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</si>
  <si>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</si>
  <si>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</si>
  <si>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</si>
  <si>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</si>
  <si>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</si>
  <si>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</si>
  <si>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</si>
  <si>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</si>
  <si>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</si>
  <si>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</si>
  <si>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</si>
  <si>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</si>
  <si>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</si>
  <si>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</si>
  <si>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</si>
  <si>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</si>
  <si>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</si>
  <si>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</si>
  <si>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</si>
  <si>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</si>
  <si>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</si>
  <si>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</si>
  <si>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</si>
  <si>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</si>
  <si>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</si>
  <si>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</si>
  <si>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</si>
  <si>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</si>
  <si>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</si>
  <si>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</si>
  <si>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</si>
  <si>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</si>
  <si>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</si>
  <si>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</si>
  <si>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</si>
  <si>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</si>
  <si>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</si>
  <si>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</si>
  <si>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</si>
  <si>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</si>
  <si>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</si>
  <si>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</si>
  <si>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</si>
  <si>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</si>
  <si>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</si>
  <si>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</si>
  <si>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</si>
  <si>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</si>
  <si>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</si>
  <si>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</si>
  <si>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</si>
  <si>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</si>
  <si>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</si>
  <si>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</si>
  <si>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</si>
  <si>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</si>
  <si>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</si>
  <si>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</si>
  <si>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</si>
  <si>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</si>
  <si>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</si>
  <si>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</si>
  <si>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</si>
  <si>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</si>
  <si>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</si>
  <si>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</si>
  <si>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</si>
  <si>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</si>
  <si>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</si>
  <si>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</si>
  <si>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</si>
  <si>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</si>
  <si>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</si>
  <si>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</si>
  <si>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</si>
  <si>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</si>
  <si>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</si>
  <si>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</si>
  <si>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</si>
  <si>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</si>
  <si>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</si>
  <si>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</si>
  <si>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</si>
  <si>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</si>
  <si>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</si>
  <si>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</si>
  <si>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</si>
  <si>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</si>
  <si>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</si>
  <si>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</si>
  <si>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</si>
  <si>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</si>
  <si>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</si>
  <si>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</si>
  <si>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</si>
  <si>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</si>
  <si>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</si>
  <si>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</si>
  <si>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</si>
  <si>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</si>
  <si>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</si>
  <si>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</si>
  <si>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</si>
  <si>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</si>
  <si>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</si>
  <si>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</si>
  <si>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</si>
  <si>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</si>
  <si>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</si>
  <si>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</si>
  <si>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</si>
  <si>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</si>
  <si>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</si>
  <si>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</si>
  <si>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</si>
  <si>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</si>
  <si>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</si>
  <si>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</si>
  <si>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</si>
  <si>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</si>
  <si>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</si>
  <si>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</si>
  <si>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</si>
  <si>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</si>
  <si>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</si>
  <si>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</si>
  <si>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</si>
  <si>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</si>
  <si>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</si>
  <si>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</si>
  <si>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</si>
  <si>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</si>
  <si>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</si>
  <si>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</si>
  <si>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TOTAL C</t>
  </si>
  <si>
    <t>TOTAL NC</t>
  </si>
  <si>
    <t>TOTAL NA</t>
  </si>
  <si>
    <t>TAUX MOYEN</t>
  </si>
  <si>
    <t>Commentaires en cas de dérogations</t>
  </si>
  <si>
    <t>N</t>
  </si>
  <si>
    <t>Total</t>
  </si>
  <si>
    <t>A</t>
  </si>
  <si>
    <t>AA</t>
  </si>
  <si>
    <t>Niveau</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</si>
  <si>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</si>
  <si>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</si>
  <si>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</si>
  <si>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</si>
  <si>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</si>
  <si>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</si>
  <si>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</si>
  <si>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</si>
  <si>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</si>
  <si>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</si>
  <si>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</si>
  <si>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</si>
  <si>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</si>
  <si>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</si>
  <si>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</si>
  <si>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</si>
  <si>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</si>
  <si>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</si>
  <si>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</si>
  <si>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</si>
  <si>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</si>
  <si>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</si>
  <si>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Date : jj/mm/aaaa</t>
  </si>
  <si>
    <t>Auditeur : Nom Prénom</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</si>
  <si>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</si>
  <si>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</si>
  <si>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</si>
  <si>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</si>
  <si>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</si>
  <si>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</si>
  <si>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</si>
  <si>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</si>
  <si>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</si>
  <si>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</si>
  <si>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</si>
  <si>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</si>
  <si>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</si>
  <si>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</si>
  <si>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</si>
  <si>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</si>
  <si>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</si>
  <si>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</si>
  <si>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</si>
  <si>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</si>
  <si>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</si>
  <si>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</si>
  <si>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</si>
  <si>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</si>
  <si>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</si>
  <si>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</si>
  <si>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</si>
  <si>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</si>
  <si>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</si>
  <si>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</si>
  <si>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</si>
  <si>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</si>
  <si>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</si>
  <si>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</si>
  <si>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</si>
  <si>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</si>
  <si>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</si>
  <si>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</si>
  <si>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</si>
  <si>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</si>
  <si>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</si>
  <si>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</si>
  <si>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</si>
  <si>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</si>
  <si>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</si>
  <si>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</si>
  <si>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</si>
  <si>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</si>
  <si>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</si>
  <si>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</si>
  <si>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</si>
  <si>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</si>
  <si>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</si>
  <si>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</si>
  <si>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</si>
  <si>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</si>
  <si>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</si>
  <si>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</si>
  <si>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</si>
  <si>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</si>
  <si>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</si>
  <si>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</si>
  <si>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</si>
  <si>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</si>
  <si>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</si>
  <si>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</si>
  <si>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</si>
  <si>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</si>
  <si>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</si>
  <si>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</si>
  <si>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</si>
  <si>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</si>
  <si>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</si>
  <si>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</si>
  <si>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</si>
  <si>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</si>
  <si>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</si>
  <si>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</si>
  <si>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</si>
  <si>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</si>
  <si>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</si>
  <si>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</si>
  <si>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</si>
  <si>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</si>
  <si>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</si>
  <si>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</si>
  <si>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</si>
  <si>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</si>
  <si>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</si>
  <si>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</si>
  <si>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</si>
  <si>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</si>
  <si>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</si>
  <si>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</si>
  <si>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</si>
  <si>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</si>
  <si>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</si>
  <si>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</si>
  <si>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</si>
  <si>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</si>
  <si>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Mode d'emploi</t>
  </si>
  <si>
    <t>Droits de reproduction
Ce document est placé sous licence CC-BY 3.0 LU</t>
  </si>
  <si>
    <t>url du site</t>
  </si>
  <si>
    <t>Le modèle de grille a été établi pour un échantillon de 15 pages. Il ne s'adapte pas automatiquement au volume de pages de votre échantillon :
- Si votre échantillon comprend moins de 15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15 pages, l'ajout de feuilles est nécessaire, ainsi que l'extension de la base de calcul (ajout de colonnes et modification des formules de calcul) pour accueillir les données recueillies dans ces nouvelles feuilles du classeur.</t>
  </si>
  <si>
    <t>Réalisez l'audit sur l'échantillon.
Un critère peut prendre 4 statuts différents :
- C : CONFORME. Le critère est conforme pour l'ensemble des éléments de la page
- NC : NON CONFORME. Au moins un des éléments de la page concernés par le critère n'est pas conforme
- NA : NON APPLICABLE. Ou bien aucun élément dans la page ne concerne le critère, ou bien le seul contenu qui concerne le critère est exempté, ou bien le seul contenu qui concerne le critère est soumis à dérogation et il propose une alternative numérique accessible.
- NT : NON TESTÉ. Le critère n'est pas testé. Ce statut sert à mesurer l'évolution de l'audit.</t>
  </si>
  <si>
    <t>Problèmes détectés</t>
  </si>
  <si>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Problèmes détectés » qui vous permet d'exposer les problèmes rencontrés et de faire vos recommandations de correction.</t>
  </si>
  <si>
    <t>RAWeb 1 – GRILLE D'ÉVALUATION</t>
  </si>
  <si>
    <t>Audit RAWeb 1 - Synthèse des résultats</t>
  </si>
  <si>
    <t>Conformité RAWeb 1</t>
  </si>
  <si>
    <t>4.14</t>
  </si>
  <si>
    <t>4.15</t>
  </si>
  <si>
    <t>4.16</t>
  </si>
  <si>
    <t>4.17</t>
  </si>
  <si>
    <t>4.18</t>
  </si>
  <si>
    <t xml:space="preserve">Pour chaque média temporel qui dispose d’une piste de sous-titres synchronisés ou d’une audiodescription , les fonctionnalités de contrôle de ces alternatives sont-elles présentées au même niveau que les fonctionnalités principales  ? </t>
  </si>
  <si>
    <t>Pour chaque fonctionnalité qui transmet, convertit ou enregistre un média temporel synchronisé pré-enregistré qui possède une piste de sous-titres, à l’issue du processus, les sous-titres sont-ils correctement conservés ?</t>
  </si>
  <si>
    <t>Pour chaque fonctionnalité qui transmet, convertit ou enregistre un média temporel pré-enregistré avec une audiodescription synchronisée, à l’issue du processus, l’audiodescription est-elle correctement conservée ?</t>
  </si>
  <si>
    <t>Pour chaque média temporel pré-enregistré, la présentation des sous-titres est-elle contrôlable par l’utilisateur (hors cas particuliers) ?</t>
  </si>
  <si>
    <t>Pour chaque média temporel synchronisé pré-enregistré qui possède des sous-titres de traduction synchronisés, ceux-ci peuvent-ils être vocalisés (hors cas particuliers) ?</t>
  </si>
  <si>
    <t>RGAA</t>
  </si>
  <si>
    <t>Pour chaque fonctionnalité de conversion d’un document, les informations relatives à l’accessibilité disponibles dans le document source sont-elles conservées dans le document de destination (hors cas particuliers) ?</t>
  </si>
  <si>
    <t>13.13</t>
  </si>
  <si>
    <t>13.14</t>
  </si>
  <si>
    <t>-</t>
  </si>
  <si>
    <t>La documentation du site web décrit-elle les fonctionnalités d’accessibilité disponibles et les informations relatives à la compatibilité avec l’accessibilité ?</t>
  </si>
  <si>
    <t>14.1</t>
  </si>
  <si>
    <t>14.2</t>
  </si>
  <si>
    <t>14.3</t>
  </si>
  <si>
    <t>Pour chaque fonctionnalité d’accessibilité décrite dans la documentation, le mécanisme qui permet de l’activer répond aux besoins d’accessibilité des utilisateurs concernés. Cette règle est-elle respectée (hors cas particuliers) ?</t>
  </si>
  <si>
    <t>La documentation du site web est-elle accessible ?</t>
  </si>
  <si>
    <t xml:space="preserve">DOCUMENTATION ET FONCTIONNALITÉS D’ACCESSIBILITÉ </t>
  </si>
  <si>
    <t>OUTILS D’ÉDITION</t>
  </si>
  <si>
    <t>15.1</t>
  </si>
  <si>
    <t>15.2</t>
  </si>
  <si>
    <t>15.3</t>
  </si>
  <si>
    <t>15.4</t>
  </si>
  <si>
    <t>15.5</t>
  </si>
  <si>
    <t>15.6</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</si>
  <si>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</si>
  <si>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</si>
  <si>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</si>
  <si>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erreur d’accessibilité relevée par un test d’accessibilité automatique ou semi-automatique, l’ outil d’édition fournit-il des suggestions de réparation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</si>
  <si>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</si>
  <si>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</si>
  <si>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SERVICES D’ASSISTANCE</t>
  </si>
  <si>
    <t>Chaque service d’assistance fournit-il des informations relatives aux fonctionnalités d’accessibilité et à la compatibilité avec l’accessibilité, décrites dans la documentation du site web ?</t>
  </si>
  <si>
    <t>Le service d’assistance répond aux besoins de communication des personnes handicapées directement ou par l’intermédiaire d’un service de relais. Cette règle est-elle respectée ?</t>
  </si>
  <si>
    <t>La documentation fournie par le service d’assistance est-elle accessible ?</t>
  </si>
  <si>
    <t>16.1</t>
  </si>
  <si>
    <t>16.2</t>
  </si>
  <si>
    <t>16.3</t>
  </si>
  <si>
    <t>COMMUNICATION EN TEMPS RÉEL</t>
  </si>
  <si>
    <t>17.1</t>
  </si>
  <si>
    <t>17.2</t>
  </si>
  <si>
    <t>17.3</t>
  </si>
  <si>
    <t>17.4</t>
  </si>
  <si>
    <t>17.5</t>
  </si>
  <si>
    <t>17.6</t>
  </si>
  <si>
    <t>17.7</t>
  </si>
  <si>
    <t>17.8</t>
  </si>
  <si>
    <t>17.9</t>
  </si>
  <si>
    <t>17.10</t>
  </si>
  <si>
    <t>17.11</t>
  </si>
  <si>
    <t>Pour chaque application web de communication orale bidirectionnelle, l’application est-elle capable d’encoder et de décoder cette communication avec une gamme de fréquences dont la limite supérieure est de 7 000 Hz au moins ?</t>
  </si>
  <si>
    <t>Chaque application web qui permet une communication orale bidirectionnelle dispose-t-elle d’une fonctionnalité de communication écrite en temps réel ?</t>
  </si>
  <si>
    <t>Pour chaque application web qui permet une communication orale bidirectionnelle et écrite en temps réel, les deux modes sont-ils utilisables simultanément ?</t>
  </si>
  <si>
    <t>Pour chaque fonctionnalité de communication écrite en temps réel, les messages peuvent-ils être identifiés (hors cas particuliers) ?</t>
  </si>
  <si>
    <t>Pour chaque application web de communication orale bidirectionnelle, un indicateur visuel de l’activité orale est-il présent ?</t>
  </si>
  <si>
    <t>Chaque application web de communication écrite en temps réel qui peut interagir avec d’autres applications de communication écrite en temps réel respecte-t-elle les règles d’interopérabilité en vigueur ?</t>
  </si>
  <si>
    <t>Pour chaque application web de communication écrite en temps réel, le délai de transmission de chaque unité de saisie est de 500ms ou moins. Cette règle est-elle respectée ?</t>
  </si>
  <si>
    <t>Pour chaque application web de télécommunication, l’identification de l’interlocuteur qui initie un appel est-elle accessible ?</t>
  </si>
  <si>
    <t>Pour chaque application web de communication orale bidirectionnelle qui permet d’identifier l’activité d’un interlocuteur oralisant, il est possible d’identifier l’activité d’un interlocuteur signant. Cette règle est-elle respectée ?</t>
  </si>
  <si>
    <t>Pour chaque application web de communication orale bidirectionnelle qui dispose de fonctionnalités vocales, celles-ci sont-elles utilisables sans la nécessité d’écouter ou parler ?</t>
  </si>
  <si>
    <t>Pour chaque application web de communication orale bidirectionnelle qui dispose d’une vidéo en temps réel, la qualité de la vidéo est-elle suffisante ?</t>
  </si>
  <si>
    <t>Dans chaque formulaire, chaque étiquette associée à un champ de formulaire ayant la même fonction et répétée plusieurs fois dans une même page ou dans un ensemble de pages est-elle cohérente ?</t>
  </si>
  <si>
    <t>Dans chaque formulaire, les items de même nature d’une liste de choix sont-ils regroupés de manière pertinente ?</t>
  </si>
  <si>
    <t>Chaque fonctionnalité d’identification ou de contrôle qui repose sur l’utilisation de caractéristiques biologiques de l’utilisateur dispose-t-elle d’une méthode alternative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</si>
  <si>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</si>
  <si>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</si>
  <si>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E</t>
  </si>
  <si>
    <t>TOTAL E</t>
  </si>
  <si>
    <t>Commentaires en cas de dérogations / exemptions</t>
  </si>
  <si>
    <t>Dérogation / Exemption</t>
  </si>
  <si>
    <r>
      <rPr>
        <b/>
        <sz val="11"/>
        <color rgb="FF000000"/>
        <rFont val="Calibri"/>
        <family val="2"/>
        <scheme val="minor"/>
      </rPr>
      <t>Le modèle de grille reprend l'ensemble des critères du RAWeb.</t>
    </r>
    <r>
      <rPr>
        <sz val="11"/>
        <color rgb="FF000000"/>
        <rFont val="Calibri"/>
        <family val="2"/>
        <scheme val="minor"/>
      </rPr>
      <t xml:space="preserve">
</t>
    </r>
    <r>
      <rPr>
        <b/>
        <sz val="11"/>
        <color rgb="FF000000"/>
        <rFont val="Calibri"/>
        <family val="2"/>
        <scheme val="minor"/>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RAWeb.</t>
    </r>
  </si>
  <si>
    <t>Étape 1</t>
  </si>
  <si>
    <t>Étape 2</t>
  </si>
  <si>
    <r>
      <rPr>
        <sz val="11"/>
        <color rgb="FF000000"/>
        <rFont val="Calibri"/>
        <family val="2"/>
        <scheme val="minor"/>
      </rPr>
      <t xml:space="preserve">La colonne </t>
    </r>
    <r>
      <rPr>
        <b/>
        <sz val="11"/>
        <color rgb="FF000000"/>
        <rFont val="Calibri"/>
        <family val="2"/>
        <scheme val="minor"/>
      </rPr>
      <t>Dérogation/Exemption</t>
    </r>
    <r>
      <rPr>
        <sz val="11"/>
        <color rgb="FF000000"/>
        <rFont val="Calibri"/>
        <family val="2"/>
        <scheme val="minor"/>
      </rPr>
      <t xml:space="preserve">, vous permet de mentionner les dérogations ou exemptions présentes sur la page et par critère. Par défaut la valeur est </t>
    </r>
    <r>
      <rPr>
        <b/>
        <sz val="11"/>
        <color rgb="FF000000"/>
        <rFont val="Calibri"/>
        <family val="2"/>
        <scheme val="minor"/>
      </rPr>
      <t>N</t>
    </r>
    <r>
      <rPr>
        <sz val="11"/>
        <color rgb="FF000000"/>
        <rFont val="Calibri"/>
        <family val="2"/>
        <scheme val="minor"/>
      </rPr>
      <t xml:space="preserve"> et signifie l’absence de dérogation. Si une dérogation est présente pour un critère, inscrivez </t>
    </r>
    <r>
      <rPr>
        <b/>
        <sz val="11"/>
        <color rgb="FF000000"/>
        <rFont val="Calibri"/>
        <family val="2"/>
        <scheme val="minor"/>
      </rPr>
      <t>D</t>
    </r>
    <r>
      <rPr>
        <sz val="11"/>
        <color rgb="FF000000"/>
        <rFont val="Calibri"/>
        <family val="2"/>
        <scheme val="minor"/>
      </rPr>
      <t xml:space="preserve"> dans la case (elle se colore). Si une exemption est présente, inscrivez E dans la case (elle se colore).. De même à droite vous avez une case « Commentaires en cas de dérogation / exemptions » dans laquelle vous expliquez quel élément vous dérogez et quelles sont les justifications, ou quels sont les éléments exemptés dans la page. 
Attention : un critère ne peut jamais être dérogé ou exempté, seul un contenu peut l'être. Si vous avez une dérogation ou une exemption, il est important d'en garder la trace. Le contenu dérogé n'est donc plus soumis directement à l'évaluation, mais le critère reste évaluable pour les autres contenus de la page.</t>
    </r>
  </si>
  <si>
    <t>Remplissez la page Échantillon avec les titres et URL des pages concernées par l'audit. Ces informations seront au tomatiquement reprises par la suite dans chaque feuille d'audit individuel (P01 – P15) pour servir de titre à la grille.
Pour rappel, l’échantillon sur lequel est réalisé l’audit d’un site web porte au moins sur les pages suivantes, lorsqu’elles existent :
- la page d’accueil ;
- les mentions légales ;
- la page d’authentification ;
- la page de contact ;
- la page « accessibilité » ;
- la page « aide » ;
- la page ou un ensemble de pages constituant la documentation du site web (si elles sont différentes de la page « accessibilité » et de la page « aide ») ;
- la page ou un ensemble de pages constituant la documentation du service d’assistance ;
- la page « plan du site » ;
- au moins une page pertinente pour chaque type de service fourni et toute autre utilisation principale prévue (ex. : rubriques de 1er niveau dans l’arborescence), y compris la fonctionnalité de recherche ;
- une page contenant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une fonctionnalité de communication en temps réel, etc.).</t>
  </si>
  <si>
    <t>La sélection des pages auditées ainsi que leur nombre doivent être représentatifs du site. Les statistiques de consultation peuvent notamment être prises en compte lors de la constitution de l’échantillon.
Enfin, s’ajoutent des pages sélectionnées au hasard représentant au moins 10 % des éléments de l’échantillon décrit supra.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</si>
</sst>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b/>
      <sz val="11"/>
      <color rgb="FF80808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3" fillId="0" borderId="0" applyFont="0" applyFill="0" applyBorder="0" applyAlignment="0" applyProtection="0"/>
  </cellStyleXfs>
  <cellXfs count="114">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49" fontId="21" fillId="6" borderId="1" xfId="8"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2"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3" fillId="0" borderId="0" xfId="0" applyFont="1" applyAlignment="1">
      <alignment horizontal="left" vertical="center" wrapText="1"/>
    </xf>
    <xf numFmtId="0" fontId="17"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3"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9" fillId="13" borderId="0" xfId="0" applyFont="1" applyFill="1"/>
    <xf numFmtId="0" fontId="29" fillId="13" borderId="0" xfId="0" applyFont="1" applyFill="1" applyAlignment="1">
      <alignment horizontal="center"/>
    </xf>
    <xf numFmtId="0" fontId="28" fillId="15" borderId="1" xfId="0" applyFont="1" applyFill="1" applyBorder="1" applyAlignment="1">
      <alignment horizontal="center"/>
    </xf>
    <xf numFmtId="0" fontId="28" fillId="13" borderId="1" xfId="0" applyFont="1" applyFill="1" applyBorder="1" applyAlignment="1">
      <alignment horizontal="center"/>
    </xf>
    <xf numFmtId="0" fontId="28" fillId="13" borderId="11" xfId="0" applyFont="1" applyFill="1" applyBorder="1" applyAlignment="1">
      <alignment horizontal="center"/>
    </xf>
    <xf numFmtId="0" fontId="31"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4" fillId="0" borderId="0" xfId="0" applyFont="1" applyAlignment="1">
      <alignment horizontal="right" vertical="center"/>
    </xf>
    <xf numFmtId="0" fontId="24" fillId="0" borderId="0" xfId="0" applyFont="1" applyAlignment="1">
      <alignment horizontal="right" vertical="center" wrapText="1"/>
    </xf>
    <xf numFmtId="9" fontId="23" fillId="0" borderId="0" xfId="0" applyNumberFormat="1" applyFont="1" applyAlignment="1">
      <alignment horizontal="left" vertical="center"/>
    </xf>
    <xf numFmtId="0" fontId="19" fillId="0" borderId="0" xfId="0" applyFont="1" applyAlignment="1">
      <alignment horizontal="left" vertical="center" wrapText="1"/>
    </xf>
    <xf numFmtId="0" fontId="34" fillId="0" borderId="0" xfId="0" applyFont="1" applyAlignment="1">
      <alignment horizontal="left" vertical="center" wrapText="1"/>
    </xf>
    <xf numFmtId="0" fontId="0" fillId="0" borderId="0" xfId="0" applyAlignment="1">
      <alignment horizontal="center"/>
    </xf>
    <xf numFmtId="0" fontId="25"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6" fillId="11" borderId="0" xfId="13" applyFont="1" applyFill="1" applyProtection="1">
      <alignment horizontal="center" vertical="center"/>
    </xf>
    <xf numFmtId="0" fontId="27"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3" fillId="13" borderId="0" xfId="0" applyFont="1" applyFill="1" applyAlignment="1">
      <alignment vertical="top" wrapText="1"/>
    </xf>
    <xf numFmtId="0" fontId="32"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textRotation="90" wrapText="1"/>
    </xf>
    <xf numFmtId="0" fontId="12" fillId="11" borderId="2" xfId="13"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9" xfId="6" applyFont="1" applyFill="1" applyBorder="1" applyAlignment="1" applyProtection="1">
      <alignment horizontal="center" vertical="center" textRotation="90" wrapText="1"/>
    </xf>
    <xf numFmtId="0" fontId="13" fillId="11" borderId="2" xfId="13" applyFont="1" applyFill="1" applyBorder="1" applyProtection="1">
      <alignment horizontal="center" vertical="center"/>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lef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c:ext uri="{02D57815-91ED-43cb-92C2-25804820EDAC}">
                        <c15:formulaRef>
                          <c15:sqref>Résultats!$J$5:$J$23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ématique" dataDxfId="117"/>
    <tableColumn id="2" xr3:uid="{00000000-0010-0000-0000-000002000000}" name="C" dataDxfId="116">
      <calculatedColumnFormula>COUNTIFS(BaseDeCalcul!D$3:D$120, I5, BaseDeCalcul!Y$3:Y$120, "C")</calculatedColumnFormula>
    </tableColumn>
    <tableColumn id="3" xr3:uid="{00000000-0010-0000-0000-000003000000}" name="NC" dataDxfId="115">
      <calculatedColumnFormula>COUNTIFS(BaseDeCalcul!D$3:D$120, I5, BaseDeCalcul!Y$3:Y$120, "NC")</calculatedColumnFormula>
    </tableColumn>
    <tableColumn id="4" xr3:uid="{00000000-0010-0000-0000-000004000000}" name="Total" dataDxfId="114">
      <calculatedColumnFormula>J5+K5</calculatedColumnFormula>
    </tableColumn>
    <tableColumn id="5" xr3:uid="{00000000-0010-0000-0000-000005000000}" name="Taux de conformité"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Taux de conformité"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Niveau" dataDxfId="108"/>
    <tableColumn id="2" xr3:uid="{00000000-0010-0000-0200-000002000000}" name="C" dataDxfId="107">
      <calculatedColumnFormula>COUNTIFS(BaseDeCalcul!$E$3:$E$154, Résultats!A9, BaseDeCalcul!$Y$3:$Y$154, "C")</calculatedColumnFormula>
    </tableColumn>
    <tableColumn id="3" xr3:uid="{00000000-0010-0000-0200-000003000000}" name="NC" dataDxfId="106">
      <calculatedColumnFormula>COUNTIFS(BaseDeCalcul!$E$3:$E$154, Résultats!A9, BaseDeCalcul!$Y$3:$Y$154, "NC")</calculatedColumnFormula>
    </tableColumn>
    <tableColumn id="4" xr3:uid="{00000000-0010-0000-0200-000004000000}" name="Taux de conformité" dataDxfId="105">
      <calculatedColumnFormula>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abSelected="1" workbookViewId="0">
      <selection activeCell="E2" sqref="E2"/>
    </sheetView>
  </sheetViews>
  <sheetFormatPr defaultColWidth="9.5546875" defaultRowHeight="15" x14ac:dyDescent="0.2"/>
  <cols>
    <col min="1" max="1" width="18.88671875" customWidth="1"/>
    <col min="2" max="3" width="22.88671875" customWidth="1"/>
    <col min="4" max="4" width="27.5546875" customWidth="1"/>
    <col min="1024" max="1024" width="7.44140625" customWidth="1"/>
  </cols>
  <sheetData>
    <row r="1" spans="1:4" ht="65.25" customHeight="1" x14ac:dyDescent="0.2">
      <c r="A1" s="87"/>
      <c r="B1" s="87"/>
      <c r="C1" s="87"/>
      <c r="D1" s="87"/>
    </row>
    <row r="2" spans="1:4" ht="15.75" x14ac:dyDescent="0.2">
      <c r="A2" s="88" t="s">
        <v>300</v>
      </c>
      <c r="B2" s="89"/>
      <c r="C2" s="89"/>
      <c r="D2" s="89"/>
    </row>
    <row r="3" spans="1:4" ht="26.25" x14ac:dyDescent="0.2">
      <c r="A3" s="90" t="s">
        <v>293</v>
      </c>
      <c r="B3" s="91"/>
      <c r="C3" s="91"/>
      <c r="D3" s="91"/>
    </row>
    <row r="4" spans="1:4" ht="51.6" customHeight="1" x14ac:dyDescent="0.25">
      <c r="A4" s="92" t="s">
        <v>294</v>
      </c>
      <c r="B4" s="93"/>
      <c r="C4" s="93"/>
      <c r="D4" s="93"/>
    </row>
    <row r="5" spans="1:4" ht="95.45" customHeight="1" x14ac:dyDescent="0.2">
      <c r="A5" s="94" t="s">
        <v>377</v>
      </c>
      <c r="B5" s="95"/>
      <c r="C5" s="95"/>
      <c r="D5" s="95"/>
    </row>
    <row r="6" spans="1:4" ht="117.95" customHeight="1" x14ac:dyDescent="0.2">
      <c r="A6" s="94" t="s">
        <v>296</v>
      </c>
      <c r="B6" s="94"/>
      <c r="C6" s="94"/>
      <c r="D6" s="94"/>
    </row>
    <row r="7" spans="1:4" ht="24" customHeight="1" x14ac:dyDescent="0.2">
      <c r="A7" s="96" t="s">
        <v>378</v>
      </c>
      <c r="B7" s="97"/>
      <c r="C7" s="97"/>
      <c r="D7" s="97"/>
    </row>
    <row r="8" spans="1:4" ht="354" customHeight="1" x14ac:dyDescent="0.2">
      <c r="A8" s="94" t="s">
        <v>381</v>
      </c>
      <c r="B8" s="94"/>
      <c r="C8" s="94"/>
      <c r="D8" s="94"/>
    </row>
    <row r="9" spans="1:4" ht="85.5" customHeight="1" x14ac:dyDescent="0.2">
      <c r="A9" s="94" t="s">
        <v>382</v>
      </c>
      <c r="B9" s="85"/>
      <c r="C9" s="85"/>
      <c r="D9" s="85"/>
    </row>
    <row r="10" spans="1:4" ht="27" customHeight="1" x14ac:dyDescent="0.2">
      <c r="A10" s="96" t="s">
        <v>379</v>
      </c>
      <c r="B10" s="97"/>
      <c r="C10" s="97"/>
      <c r="D10" s="97"/>
    </row>
    <row r="11" spans="1:4" ht="164.45" customHeight="1" x14ac:dyDescent="0.2">
      <c r="A11" s="94" t="s">
        <v>297</v>
      </c>
      <c r="B11" s="94"/>
      <c r="C11" s="94"/>
      <c r="D11" s="94"/>
    </row>
    <row r="12" spans="1:4" ht="124.7" customHeight="1" x14ac:dyDescent="0.2">
      <c r="A12" s="94" t="s">
        <v>299</v>
      </c>
      <c r="B12" s="94"/>
      <c r="C12" s="94"/>
      <c r="D12" s="94"/>
    </row>
    <row r="13" spans="1:4" ht="144.94999999999999" customHeight="1" x14ac:dyDescent="0.2">
      <c r="A13" s="85" t="s">
        <v>380</v>
      </c>
      <c r="B13" s="86"/>
      <c r="C13" s="86"/>
      <c r="D13" s="86"/>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CONCATENATE(Échantillon!B12," : ",Échantillon!C12)</f>
        <v>Accessibilité : http://www.site.lu/accessibilite.html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83" priority="4" operator="equal">
      <formula>"C"</formula>
    </cfRule>
    <cfRule type="cellIs" dxfId="82" priority="5" operator="equal">
      <formula>"NC"</formula>
    </cfRule>
    <cfRule type="cellIs" dxfId="81" priority="6" operator="equal">
      <formula>"NA"</formula>
    </cfRule>
    <cfRule type="cellIs" dxfId="80" priority="7" operator="equal">
      <formula>"NT"</formula>
    </cfRule>
  </conditionalFormatting>
  <conditionalFormatting sqref="F4:F139">
    <cfRule type="cellIs" dxfId="79" priority="1" operator="equal">
      <formula>"D"</formula>
    </cfRule>
    <cfRule type="cellIs" dxfId="78" priority="2" operator="equal">
      <formula>"E"</formula>
    </cfRule>
    <cfRule type="cellIs" dxfId="77" priority="3" operator="equal">
      <formula>"N"</formula>
    </cfRule>
  </conditionalFormatting>
  <dataValidations count="2">
    <dataValidation type="list" operator="equal" showErrorMessage="1" sqref="E4:E139" xr:uid="{803A43DA-159E-6044-A682-873CDC627DDC}">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CONCATENATE(Échantillon!B13," : ",Échantillon!C13)</f>
        <v>Mentions légales : http://www.site.lu/mentions-legales.html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76" priority="4" operator="equal">
      <formula>"C"</formula>
    </cfRule>
    <cfRule type="cellIs" dxfId="75" priority="5" operator="equal">
      <formula>"NC"</formula>
    </cfRule>
    <cfRule type="cellIs" dxfId="74" priority="6" operator="equal">
      <formula>"NA"</formula>
    </cfRule>
    <cfRule type="cellIs" dxfId="73" priority="7" operator="equal">
      <formula>"NT"</formula>
    </cfRule>
  </conditionalFormatting>
  <conditionalFormatting sqref="F4:F139">
    <cfRule type="cellIs" dxfId="72" priority="1" operator="equal">
      <formula>"D"</formula>
    </cfRule>
    <cfRule type="cellIs" dxfId="71" priority="2" operator="equal">
      <formula>"E"</formula>
    </cfRule>
    <cfRule type="cellIs" dxfId="70" priority="3" operator="equal">
      <formula>"N"</formula>
    </cfRule>
  </conditionalFormatting>
  <dataValidations count="2">
    <dataValidation type="list" operator="equal" showErrorMessage="1" sqref="E4:E139" xr:uid="{4BACF6C6-6802-5A46-A3E3-B620ADEB82F4}">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CONCATENATE(Échantillon!B14," : ",Échantillon!C14)</f>
        <v>Aide : http://www.site.lu/aide.html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9" priority="4" operator="equal">
      <formula>"C"</formula>
    </cfRule>
    <cfRule type="cellIs" dxfId="68" priority="5" operator="equal">
      <formula>"NC"</formula>
    </cfRule>
    <cfRule type="cellIs" dxfId="67" priority="6" operator="equal">
      <formula>"NA"</formula>
    </cfRule>
    <cfRule type="cellIs" dxfId="66" priority="7" operator="equal">
      <formula>"NT"</formula>
    </cfRule>
  </conditionalFormatting>
  <conditionalFormatting sqref="F4:F139">
    <cfRule type="cellIs" dxfId="65" priority="1" operator="equal">
      <formula>"D"</formula>
    </cfRule>
    <cfRule type="cellIs" dxfId="64" priority="2" operator="equal">
      <formula>"E"</formula>
    </cfRule>
    <cfRule type="cellIs" dxfId="63" priority="3" operator="equal">
      <formula>"N"</formula>
    </cfRule>
  </conditionalFormatting>
  <dataValidations count="2">
    <dataValidation type="list" operator="equal" showErrorMessage="1" sqref="E4:E139" xr:uid="{A85E1EE7-AE20-564D-BE8E-CC93CD30EB14}">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CONCATENATE(Échantillon!B15," : ",Échantillon!C15)</f>
        <v>Plan du site : http://www.site.lu/plandusite.html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2" priority="4" operator="equal">
      <formula>"C"</formula>
    </cfRule>
    <cfRule type="cellIs" dxfId="61" priority="5" operator="equal">
      <formula>"NC"</formula>
    </cfRule>
    <cfRule type="cellIs" dxfId="60" priority="6" operator="equal">
      <formula>"NA"</formula>
    </cfRule>
    <cfRule type="cellIs" dxfId="59" priority="7" operator="equal">
      <formula>"NT"</formula>
    </cfRule>
  </conditionalFormatting>
  <conditionalFormatting sqref="F4:F139">
    <cfRule type="cellIs" dxfId="58" priority="1" operator="equal">
      <formula>"D"</formula>
    </cfRule>
    <cfRule type="cellIs" dxfId="57" priority="2" operator="equal">
      <formula>"E"</formula>
    </cfRule>
    <cfRule type="cellIs" dxfId="56" priority="3" operator="equal">
      <formula>"N"</formula>
    </cfRule>
  </conditionalFormatting>
  <dataValidations count="2">
    <dataValidation type="list" operator="equal" showErrorMessage="1" sqref="E4:E139" xr:uid="{BFE5682B-44DF-DF48-962A-E8B95851493E}">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CONCATENATE(Échantillon!B16," : ",Échantillon!C16)</f>
        <v>Recherche : http://www.site.lu/recherche.html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55" priority="4" operator="equal">
      <formula>"C"</formula>
    </cfRule>
    <cfRule type="cellIs" dxfId="54" priority="5" operator="equal">
      <formula>"NC"</formula>
    </cfRule>
    <cfRule type="cellIs" dxfId="53" priority="6" operator="equal">
      <formula>"NA"</formula>
    </cfRule>
    <cfRule type="cellIs" dxfId="52" priority="7" operator="equal">
      <formula>"NT"</formula>
    </cfRule>
  </conditionalFormatting>
  <conditionalFormatting sqref="F4:F139">
    <cfRule type="cellIs" dxfId="51" priority="1" operator="equal">
      <formula>"D"</formula>
    </cfRule>
    <cfRule type="cellIs" dxfId="50" priority="2" operator="equal">
      <formula>"E"</formula>
    </cfRule>
    <cfRule type="cellIs" dxfId="49" priority="3" operator="equal">
      <formula>"N"</formula>
    </cfRule>
  </conditionalFormatting>
  <dataValidations count="2">
    <dataValidation type="list" operator="equal" showErrorMessage="1" sqref="E4:E139" xr:uid="{CBE81CA4-F170-6C48-A387-E6E277422828}">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G138" sqref="G138"/>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CONCATENATE(Échantillon!B17," : ",Échantillon!C17)</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8" priority="4" operator="equal">
      <formula>"C"</formula>
    </cfRule>
    <cfRule type="cellIs" dxfId="47" priority="5" operator="equal">
      <formula>"NC"</formula>
    </cfRule>
    <cfRule type="cellIs" dxfId="46" priority="6" operator="equal">
      <formula>"NA"</formula>
    </cfRule>
    <cfRule type="cellIs" dxfId="45" priority="7" operator="equal">
      <formula>"NT"</formula>
    </cfRule>
  </conditionalFormatting>
  <conditionalFormatting sqref="F4:F139">
    <cfRule type="cellIs" dxfId="44" priority="1" operator="equal">
      <formula>"D"</formula>
    </cfRule>
    <cfRule type="cellIs" dxfId="43" priority="2" operator="equal">
      <formula>"E"</formula>
    </cfRule>
    <cfRule type="cellIs" dxfId="42" priority="3" operator="equal">
      <formula>"N"</formula>
    </cfRule>
  </conditionalFormatting>
  <dataValidations count="2">
    <dataValidation type="list" operator="equal" showErrorMessage="1" sqref="E4:E139" xr:uid="{21218B42-8D67-F647-9B8D-13790D4D36D8}">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CONCATENATE(Échantillon!B18," : ",Échantillon!C18)</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1" priority="4" operator="equal">
      <formula>"C"</formula>
    </cfRule>
    <cfRule type="cellIs" dxfId="40" priority="5" operator="equal">
      <formula>"NC"</formula>
    </cfRule>
    <cfRule type="cellIs" dxfId="39" priority="6" operator="equal">
      <formula>"NA"</formula>
    </cfRule>
    <cfRule type="cellIs" dxfId="38" priority="7" operator="equal">
      <formula>"NT"</formula>
    </cfRule>
  </conditionalFormatting>
  <conditionalFormatting sqref="F4:F139">
    <cfRule type="cellIs" dxfId="37" priority="1" operator="equal">
      <formula>"D"</formula>
    </cfRule>
    <cfRule type="cellIs" dxfId="36" priority="2" operator="equal">
      <formula>"E"</formula>
    </cfRule>
    <cfRule type="cellIs" dxfId="35" priority="3" operator="equal">
      <formula>"N"</formula>
    </cfRule>
  </conditionalFormatting>
  <dataValidations count="2">
    <dataValidation type="list" operator="equal" showErrorMessage="1" sqref="E4:E139" xr:uid="{61B8126B-2624-5344-B05E-FA8035DEC600}">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CONCATENATE(Échantillon!B19," : ",Échantillon!C19)</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34" priority="4" operator="equal">
      <formula>"C"</formula>
    </cfRule>
    <cfRule type="cellIs" dxfId="33" priority="5" operator="equal">
      <formula>"NC"</formula>
    </cfRule>
    <cfRule type="cellIs" dxfId="32" priority="6" operator="equal">
      <formula>"NA"</formula>
    </cfRule>
    <cfRule type="cellIs" dxfId="31" priority="7" operator="equal">
      <formula>"NT"</formula>
    </cfRule>
  </conditionalFormatting>
  <conditionalFormatting sqref="F4:F139">
    <cfRule type="cellIs" dxfId="30" priority="1" operator="equal">
      <formula>"D"</formula>
    </cfRule>
    <cfRule type="cellIs" dxfId="29" priority="2" operator="equal">
      <formula>"E"</formula>
    </cfRule>
    <cfRule type="cellIs" dxfId="28" priority="3" operator="equal">
      <formula>"N"</formula>
    </cfRule>
  </conditionalFormatting>
  <dataValidations count="2">
    <dataValidation type="list" operator="equal" showErrorMessage="1" sqref="E4:E139" xr:uid="{0AEEFB13-5CEC-B94C-A166-C7FCAD953257}">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CONCATENATE(Échantillon!B20," : ",Échantillon!C20)</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7" priority="4" operator="equal">
      <formula>"C"</formula>
    </cfRule>
    <cfRule type="cellIs" dxfId="26" priority="5" operator="equal">
      <formula>"NC"</formula>
    </cfRule>
    <cfRule type="cellIs" dxfId="25" priority="6" operator="equal">
      <formula>"NA"</formula>
    </cfRule>
    <cfRule type="cellIs" dxfId="24" priority="7" operator="equal">
      <formula>"NT"</formula>
    </cfRule>
  </conditionalFormatting>
  <conditionalFormatting sqref="F4:F139">
    <cfRule type="cellIs" dxfId="23" priority="1" operator="equal">
      <formula>"D"</formula>
    </cfRule>
    <cfRule type="cellIs" dxfId="22" priority="2" operator="equal">
      <formula>"E"</formula>
    </cfRule>
    <cfRule type="cellIs" dxfId="21" priority="3" operator="equal">
      <formula>"N"</formula>
    </cfRule>
  </conditionalFormatting>
  <dataValidations count="2">
    <dataValidation type="list" operator="equal" showErrorMessage="1" sqref="E4:E139" xr:uid="{4521C78E-95F8-6D4F-9648-CA5D5E9633CF}">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CONCATENATE(Échantillon!B21," : ",Échantillon!C21)</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0" priority="4" operator="equal">
      <formula>"C"</formula>
    </cfRule>
    <cfRule type="cellIs" dxfId="19" priority="5" operator="equal">
      <formula>"NC"</formula>
    </cfRule>
    <cfRule type="cellIs" dxfId="18" priority="6" operator="equal">
      <formula>"NA"</formula>
    </cfRule>
    <cfRule type="cellIs" dxfId="17" priority="7" operator="equal">
      <formula>"NT"</formula>
    </cfRule>
  </conditionalFormatting>
  <conditionalFormatting sqref="F4:F139">
    <cfRule type="cellIs" dxfId="16" priority="1" operator="equal">
      <formula>"D"</formula>
    </cfRule>
    <cfRule type="cellIs" dxfId="15" priority="2" operator="equal">
      <formula>"E"</formula>
    </cfRule>
    <cfRule type="cellIs" dxfId="14" priority="3" operator="equal">
      <formula>"N"</formula>
    </cfRule>
  </conditionalFormatting>
  <dataValidations count="2">
    <dataValidation type="list" operator="equal" showErrorMessage="1" sqref="E4:E139" xr:uid="{FB2A8366-B9F2-1D46-AFC9-9541FE53C854}">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11" sqref="B11"/>
    </sheetView>
  </sheetViews>
  <sheetFormatPr defaultColWidth="7.44140625" defaultRowHeight="15.75" x14ac:dyDescent="0.25"/>
  <cols>
    <col min="1" max="1" width="5.5546875" style="13" customWidth="1"/>
    <col min="2" max="2" width="39.44140625" style="13" customWidth="1"/>
    <col min="3" max="3" width="68.88671875" style="13" customWidth="1"/>
    <col min="4" max="16384" width="7.44140625" style="13"/>
  </cols>
  <sheetData>
    <row r="1" spans="1:4" ht="15" customHeight="1" x14ac:dyDescent="0.25">
      <c r="A1" s="88" t="s">
        <v>300</v>
      </c>
      <c r="B1" s="88"/>
      <c r="C1" s="88"/>
      <c r="D1" s="45"/>
    </row>
    <row r="2" spans="1:4" ht="15" customHeight="1" x14ac:dyDescent="0.25">
      <c r="A2" s="89" t="s">
        <v>0</v>
      </c>
      <c r="B2" s="89"/>
      <c r="C2" s="89"/>
    </row>
    <row r="3" spans="1:4" ht="15" customHeight="1" x14ac:dyDescent="0.25">
      <c r="A3" s="99" t="s">
        <v>191</v>
      </c>
      <c r="B3" s="99"/>
      <c r="C3" s="99"/>
    </row>
    <row r="4" spans="1:4" ht="15" customHeight="1" x14ac:dyDescent="0.25">
      <c r="A4" s="99" t="s">
        <v>192</v>
      </c>
      <c r="B4" s="99"/>
      <c r="C4" s="99"/>
    </row>
    <row r="5" spans="1:4" ht="15" customHeight="1" x14ac:dyDescent="0.25">
      <c r="A5" s="99" t="s">
        <v>1</v>
      </c>
      <c r="B5" s="99"/>
      <c r="C5" s="99"/>
    </row>
    <row r="6" spans="1:4" x14ac:dyDescent="0.25">
      <c r="A6" s="39" t="s">
        <v>2</v>
      </c>
      <c r="B6" s="98" t="s">
        <v>295</v>
      </c>
      <c r="C6" s="98"/>
    </row>
    <row r="8" spans="1:4" x14ac:dyDescent="0.25">
      <c r="A8" s="46" t="s">
        <v>3</v>
      </c>
      <c r="B8" s="46" t="s">
        <v>4</v>
      </c>
      <c r="C8" s="46" t="s">
        <v>5</v>
      </c>
    </row>
    <row r="9" spans="1:4" ht="27.75" customHeight="1" x14ac:dyDescent="0.25">
      <c r="A9" s="14" t="s">
        <v>6</v>
      </c>
      <c r="B9" s="40" t="s">
        <v>7</v>
      </c>
      <c r="C9" s="41" t="s">
        <v>177</v>
      </c>
    </row>
    <row r="10" spans="1:4" ht="27.75" customHeight="1" x14ac:dyDescent="0.25">
      <c r="A10" s="14" t="s">
        <v>8</v>
      </c>
      <c r="B10" s="40" t="s">
        <v>178</v>
      </c>
      <c r="C10" s="41" t="s">
        <v>179</v>
      </c>
    </row>
    <row r="11" spans="1:4" ht="27.75" customHeight="1" x14ac:dyDescent="0.25">
      <c r="A11" s="14" t="s">
        <v>9</v>
      </c>
      <c r="B11" s="40" t="s">
        <v>10</v>
      </c>
      <c r="C11" s="41" t="s">
        <v>180</v>
      </c>
    </row>
    <row r="12" spans="1:4" ht="27.75" customHeight="1" x14ac:dyDescent="0.25">
      <c r="A12" s="14" t="s">
        <v>11</v>
      </c>
      <c r="B12" s="40" t="s">
        <v>12</v>
      </c>
      <c r="C12" s="41" t="s">
        <v>181</v>
      </c>
    </row>
    <row r="13" spans="1:4" ht="27.75" customHeight="1" x14ac:dyDescent="0.25">
      <c r="A13" s="14" t="s">
        <v>13</v>
      </c>
      <c r="B13" s="40" t="s">
        <v>182</v>
      </c>
      <c r="C13" s="42" t="s">
        <v>183</v>
      </c>
    </row>
    <row r="14" spans="1:4" ht="27.75" customHeight="1" x14ac:dyDescent="0.25">
      <c r="A14" s="14" t="s">
        <v>14</v>
      </c>
      <c r="B14" s="40" t="s">
        <v>184</v>
      </c>
      <c r="C14" s="42" t="s">
        <v>185</v>
      </c>
    </row>
    <row r="15" spans="1:4" ht="27.75" customHeight="1" x14ac:dyDescent="0.25">
      <c r="A15" s="14" t="s">
        <v>15</v>
      </c>
      <c r="B15" s="40" t="s">
        <v>16</v>
      </c>
      <c r="C15" s="42" t="s">
        <v>186</v>
      </c>
    </row>
    <row r="16" spans="1:4" ht="27.75" customHeight="1" x14ac:dyDescent="0.25">
      <c r="A16" s="14" t="s">
        <v>17</v>
      </c>
      <c r="B16" s="40" t="s">
        <v>187</v>
      </c>
      <c r="C16" s="43" t="s">
        <v>188</v>
      </c>
    </row>
    <row r="17" spans="1:3" ht="27.75" customHeight="1" x14ac:dyDescent="0.25">
      <c r="A17" s="14" t="s">
        <v>18</v>
      </c>
      <c r="B17" s="40" t="s">
        <v>189</v>
      </c>
      <c r="C17" s="43" t="s">
        <v>190</v>
      </c>
    </row>
    <row r="18" spans="1:3" ht="27.75" customHeight="1" x14ac:dyDescent="0.25">
      <c r="A18" s="14" t="s">
        <v>19</v>
      </c>
      <c r="B18" s="40" t="s">
        <v>189</v>
      </c>
      <c r="C18" s="43" t="s">
        <v>190</v>
      </c>
    </row>
    <row r="19" spans="1:3" ht="27.75" customHeight="1" x14ac:dyDescent="0.25">
      <c r="A19" s="14" t="s">
        <v>20</v>
      </c>
      <c r="B19" s="40" t="s">
        <v>189</v>
      </c>
      <c r="C19" s="43" t="s">
        <v>190</v>
      </c>
    </row>
    <row r="20" spans="1:3" ht="27.75" customHeight="1" x14ac:dyDescent="0.25">
      <c r="A20" s="14" t="s">
        <v>21</v>
      </c>
      <c r="B20" s="40" t="s">
        <v>189</v>
      </c>
      <c r="C20" s="43" t="s">
        <v>190</v>
      </c>
    </row>
    <row r="21" spans="1:3" ht="27.75" customHeight="1" x14ac:dyDescent="0.25">
      <c r="A21" s="14" t="s">
        <v>22</v>
      </c>
      <c r="B21" s="40" t="s">
        <v>189</v>
      </c>
      <c r="C21" s="43" t="s">
        <v>190</v>
      </c>
    </row>
    <row r="22" spans="1:3" ht="27.75" customHeight="1" x14ac:dyDescent="0.25">
      <c r="A22" s="14" t="s">
        <v>23</v>
      </c>
      <c r="B22" s="40" t="s">
        <v>189</v>
      </c>
      <c r="C22" s="43" t="s">
        <v>190</v>
      </c>
    </row>
    <row r="23" spans="1:3" ht="24.6" customHeight="1" x14ac:dyDescent="0.25">
      <c r="A23" s="14" t="s">
        <v>24</v>
      </c>
      <c r="B23" s="40" t="s">
        <v>189</v>
      </c>
      <c r="C23" s="43" t="s">
        <v>190</v>
      </c>
    </row>
  </sheetData>
  <mergeCells count="6">
    <mergeCell ref="B6:C6"/>
    <mergeCell ref="A1:C1"/>
    <mergeCell ref="A2:C2"/>
    <mergeCell ref="A3:C3"/>
    <mergeCell ref="A4:C4"/>
    <mergeCell ref="A5:C5"/>
  </mergeCells>
  <hyperlinks>
    <hyperlink ref="C18" r:id="rId1" display="https://cns.public.lu/fr/assure/demarches/adresse-sejour-temporaire0.html" xr:uid="{00000000-0004-0000-0100-000000000000}"/>
    <hyperlink ref="C20" r:id="rId2" display="https://cns.public.lu/fr/a-propos-cns/chiffres-cles/activites-CNS.html" xr:uid="{00000000-0004-0000-0100-000001000000}"/>
    <hyperlink ref="C23" r:id="rId3" display="https://cns.public.lu/fr/publications/rapport-annuel/rp-2019.html" xr:uid="{00000000-0004-0000-0100-000002000000}"/>
    <hyperlink ref="C11" r:id="rId4" display="https://cns.public.lu/fr/support/aspects-legaux.html" xr:uid="{00000000-0004-0000-0100-000003000000}"/>
    <hyperlink ref="C12" r:id="rId5" display="https://cns.public.lu/fr/support/accessibilite.html" xr:uid="{00000000-0004-0000-0100-000004000000}"/>
    <hyperlink ref="C14" r:id="rId6" display="https://cns.public.lu/fr/support/recherche.html?q=" xr:uid="{00000000-0004-0000-0100-000005000000}"/>
    <hyperlink ref="C15" r:id="rId7" display="https://cns.public.lu/fr/assure.html" xr:uid="{00000000-0004-0000-0100-000006000000}"/>
    <hyperlink ref="C16" r:id="rId8" display="https://cns.public.lu/fr/support/aide-faq-enligne.html" xr:uid="{00000000-0004-0000-0100-000007000000}"/>
    <hyperlink ref="C17" r:id="rId9" display="https://cns.public.lu/fr/assure/vie-professionnelle/arret-de-travail/maladie/declaration-incapacite-travail.html" xr:uid="{00000000-0004-0000-0100-000008000000}"/>
    <hyperlink ref="C19" r:id="rId10" display="https://cns.public.lu/fr/caisse-nationale-sante/recrutement.html" xr:uid="{00000000-0004-0000-0100-000009000000}"/>
    <hyperlink ref="C21" r:id="rId11" display="https://cns.public.lu/fr/a-propos-cns/chiffres-cles/finances.html" xr:uid="{00000000-0004-0000-0100-00000A000000}"/>
    <hyperlink ref="C22" r:id="rId12" display="https://cns.public.lu/fr/formulaires/sevrage-tabagique/forms-sevtabac-feuillea-premiereconsult.html" xr:uid="{00000000-0004-0000-0100-00000B000000}"/>
    <hyperlink ref="C10" r:id="rId13" display="https://cns.public.lu/fr/support/contact.html" xr:uid="{00000000-0004-0000-0100-00000C000000}"/>
    <hyperlink ref="C13" r:id="rId14" display="https://cns.public.lu/fr/support/plan.html" xr:uid="{00000000-0004-0000-0100-00000D000000}"/>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CONCATENATE(Échantillon!B22," : ",Échantillon!C22)</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13" priority="4" operator="equal">
      <formula>"C"</formula>
    </cfRule>
    <cfRule type="cellIs" dxfId="12" priority="5" operator="equal">
      <formula>"NC"</formula>
    </cfRule>
    <cfRule type="cellIs" dxfId="11" priority="6" operator="equal">
      <formula>"NA"</formula>
    </cfRule>
    <cfRule type="cellIs" dxfId="10" priority="7" operator="equal">
      <formula>"NT"</formula>
    </cfRule>
  </conditionalFormatting>
  <conditionalFormatting sqref="F4:F139">
    <cfRule type="cellIs" dxfId="9" priority="1" operator="equal">
      <formula>"D"</formula>
    </cfRule>
    <cfRule type="cellIs" dxfId="8" priority="2" operator="equal">
      <formula>"E"</formula>
    </cfRule>
    <cfRule type="cellIs" dxfId="7" priority="3" operator="equal">
      <formula>"N"</formula>
    </cfRule>
  </conditionalFormatting>
  <dataValidations count="2">
    <dataValidation type="list" operator="equal" showErrorMessage="1" sqref="E4:E139" xr:uid="{EE2980B0-687F-5046-AC46-C7220CAF2710}">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CONCATENATE(Échantillon!B23," : ",Échantillon!C23)</f>
        <v>Actualités : http://www.site.lu/actualites.html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 priority="4" operator="equal">
      <formula>"C"</formula>
    </cfRule>
    <cfRule type="cellIs" dxfId="5" priority="5" operator="equal">
      <formula>"NC"</formula>
    </cfRule>
    <cfRule type="cellIs" dxfId="4" priority="6" operator="equal">
      <formula>"NA"</formula>
    </cfRule>
    <cfRule type="cellIs" dxfId="3" priority="7" operator="equal">
      <formula>"NT"</formula>
    </cfRule>
  </conditionalFormatting>
  <conditionalFormatting sqref="F4:F139">
    <cfRule type="cellIs" dxfId="2" priority="1" operator="equal">
      <formula>"D"</formula>
    </cfRule>
    <cfRule type="cellIs" dxfId="1" priority="2" operator="equal">
      <formula>"E"</formula>
    </cfRule>
    <cfRule type="cellIs" dxfId="0" priority="3" operator="equal">
      <formula>"N"</formula>
    </cfRule>
  </conditionalFormatting>
  <dataValidations count="2">
    <dataValidation type="list" operator="equal" showErrorMessage="1" sqref="E4:E139" xr:uid="{CD1DDD8E-5CFA-BC42-A0E9-E6010B069E1F}">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A30" sqref="A30"/>
    </sheetView>
  </sheetViews>
  <sheetFormatPr defaultColWidth="8.6640625" defaultRowHeight="15" x14ac:dyDescent="0.2"/>
  <cols>
    <col min="1" max="1" width="39.109375" customWidth="1"/>
    <col min="2" max="2" width="6.5546875" bestFit="1" customWidth="1"/>
    <col min="3" max="3" width="5.6640625" bestFit="1" customWidth="1"/>
    <col min="4" max="4" width="19.109375" bestFit="1" customWidth="1"/>
    <col min="5" max="5" width="4.88671875" customWidth="1"/>
    <col min="6" max="6" width="33.88671875" bestFit="1" customWidth="1"/>
    <col min="7" max="7" width="20.88671875" customWidth="1"/>
    <col min="8" max="8" width="5" customWidth="1"/>
    <col min="9" max="9" width="21.5546875" bestFit="1" customWidth="1"/>
    <col min="10" max="10" width="6.5546875" bestFit="1" customWidth="1"/>
    <col min="11" max="11" width="7.88671875" bestFit="1" customWidth="1"/>
    <col min="12" max="12" width="9.33203125" bestFit="1" customWidth="1"/>
    <col min="13" max="13" width="21.33203125" bestFit="1" customWidth="1"/>
    <col min="14" max="14" width="6.5546875" hidden="1" customWidth="1"/>
  </cols>
  <sheetData>
    <row r="1" spans="1:14" ht="15.6" customHeight="1" x14ac:dyDescent="0.2">
      <c r="A1" s="89" t="s">
        <v>301</v>
      </c>
      <c r="B1" s="89"/>
      <c r="C1" s="89"/>
      <c r="D1" s="89"/>
      <c r="E1" s="89"/>
      <c r="F1" s="89"/>
      <c r="G1" s="89"/>
      <c r="H1" s="89"/>
      <c r="I1" s="89"/>
      <c r="J1" s="89"/>
      <c r="K1" s="89"/>
      <c r="L1" s="89"/>
      <c r="M1" s="89"/>
    </row>
    <row r="3" spans="1:14" ht="15.6" customHeight="1" x14ac:dyDescent="0.2">
      <c r="A3" s="89" t="s">
        <v>302</v>
      </c>
      <c r="B3" s="89"/>
      <c r="C3" s="89"/>
      <c r="D3" s="89"/>
      <c r="F3" s="89" t="s">
        <v>170</v>
      </c>
      <c r="G3" s="89"/>
      <c r="I3" s="89" t="s">
        <v>171</v>
      </c>
      <c r="J3" s="89"/>
      <c r="K3" s="89"/>
      <c r="L3" s="89"/>
      <c r="M3" s="89"/>
    </row>
    <row r="4" spans="1:14" x14ac:dyDescent="0.2">
      <c r="A4" t="str">
        <f>Synthèse!B16</f>
        <v>Pourcentage indisponible : il reste 2040 critère(s) NT.</v>
      </c>
      <c r="F4" s="47" t="s">
        <v>172</v>
      </c>
      <c r="G4" s="47" t="s">
        <v>176</v>
      </c>
      <c r="I4" s="47" t="s">
        <v>25</v>
      </c>
      <c r="J4" s="47" t="s">
        <v>151</v>
      </c>
      <c r="K4" s="47" t="s">
        <v>152</v>
      </c>
      <c r="L4" s="47" t="s">
        <v>165</v>
      </c>
      <c r="M4" s="47" t="s">
        <v>176</v>
      </c>
      <c r="N4" s="5" t="s">
        <v>152</v>
      </c>
    </row>
    <row r="5" spans="1:14" ht="15.75" x14ac:dyDescent="0.2">
      <c r="F5" s="35" t="str">
        <f>Échantillon!B9</f>
        <v>Accueil</v>
      </c>
      <c r="G5" s="36" t="str">
        <f>BaseDeCalcul!F$159</f>
        <v>NA</v>
      </c>
      <c r="I5" s="80" t="s">
        <v>28</v>
      </c>
      <c r="J5" s="4">
        <f>COUNTIFS(BaseDeCalcul!D$3:D$154, I5, BaseDeCalcul!Y$3:Y$154, "C")</f>
        <v>0</v>
      </c>
      <c r="K5" s="4">
        <f>COUNTIFS(BaseDeCalcul!D$3:D$154, I5, BaseDeCalcul!Y$3:Y$154, "NC")</f>
        <v>0</v>
      </c>
      <c r="L5" s="4">
        <f t="shared" ref="L5:L17" si="0">J5+K5</f>
        <v>0</v>
      </c>
      <c r="M5" s="81">
        <f t="shared" ref="M5:M17" si="1">IF(L5&gt;0, J5/L5, 0)</f>
        <v>0</v>
      </c>
      <c r="N5" s="33">
        <f>IF(K5&gt;0, K5/L5, 0)</f>
        <v>0</v>
      </c>
    </row>
    <row r="6" spans="1:14" ht="15.75" x14ac:dyDescent="0.2">
      <c r="F6" s="35" t="str">
        <f>Échantillon!B10</f>
        <v>Authentification</v>
      </c>
      <c r="G6" s="36" t="str">
        <f>BaseDeCalcul!G$159</f>
        <v>NA</v>
      </c>
      <c r="I6" s="80" t="s">
        <v>39</v>
      </c>
      <c r="J6" s="4">
        <f>COUNTIFS(BaseDeCalcul!D$3:D$154, I6, BaseDeCalcul!Y$3:Y$154, "C")</f>
        <v>0</v>
      </c>
      <c r="K6" s="4">
        <f>COUNTIFS(BaseDeCalcul!D$3:D$154, I6, BaseDeCalcul!Y$3:Y$154, "NC")</f>
        <v>0</v>
      </c>
      <c r="L6" s="4">
        <f t="shared" si="0"/>
        <v>0</v>
      </c>
      <c r="M6" s="81">
        <f t="shared" si="1"/>
        <v>0</v>
      </c>
      <c r="N6" s="33">
        <f>IF(K6&gt;0, K6/L6, 0)</f>
        <v>0</v>
      </c>
    </row>
    <row r="7" spans="1:14" ht="15.75" x14ac:dyDescent="0.2">
      <c r="A7" s="89" t="s">
        <v>169</v>
      </c>
      <c r="B7" s="89"/>
      <c r="C7" s="89"/>
      <c r="D7" s="89"/>
      <c r="F7" s="35" t="str">
        <f>Échantillon!B11</f>
        <v>Contact</v>
      </c>
      <c r="G7" s="36" t="str">
        <f>BaseDeCalcul!H$159</f>
        <v>NA</v>
      </c>
      <c r="I7" s="80" t="s">
        <v>42</v>
      </c>
      <c r="J7" s="4">
        <f>COUNTIFS(BaseDeCalcul!D$3:D$154, I7, BaseDeCalcul!Y$3:Y$154, "C")</f>
        <v>0</v>
      </c>
      <c r="K7" s="4">
        <f>COUNTIFS(BaseDeCalcul!D$3:D$154, I7, BaseDeCalcul!Y$3:Y$154, "NC")</f>
        <v>0</v>
      </c>
      <c r="L7" s="4">
        <f t="shared" si="0"/>
        <v>0</v>
      </c>
      <c r="M7" s="81">
        <f t="shared" si="1"/>
        <v>0</v>
      </c>
      <c r="N7" s="33">
        <f>IF(K7&gt;0, K7/L7, 0)</f>
        <v>0</v>
      </c>
    </row>
    <row r="8" spans="1:14" x14ac:dyDescent="0.2">
      <c r="A8" s="47" t="s">
        <v>168</v>
      </c>
      <c r="B8" s="47" t="s">
        <v>151</v>
      </c>
      <c r="C8" s="48" t="s">
        <v>152</v>
      </c>
      <c r="D8" s="48" t="s">
        <v>176</v>
      </c>
      <c r="F8" s="35" t="str">
        <f>Échantillon!B12</f>
        <v>Accessibilité</v>
      </c>
      <c r="G8" s="36" t="str">
        <f>BaseDeCalcul!I$159</f>
        <v>NA</v>
      </c>
      <c r="I8" s="82" t="s">
        <v>46</v>
      </c>
      <c r="J8" s="4">
        <f>COUNTIFS(BaseDeCalcul!D$3:D$154, I8, BaseDeCalcul!Y$3:Y$154, "C")</f>
        <v>0</v>
      </c>
      <c r="K8" s="4">
        <f>COUNTIFS(BaseDeCalcul!D$3:D$154, I8, BaseDeCalcul!Y$3:Y$154, "NC")</f>
        <v>0</v>
      </c>
      <c r="L8" s="4">
        <f t="shared" si="0"/>
        <v>0</v>
      </c>
      <c r="M8" s="81">
        <f t="shared" si="1"/>
        <v>0</v>
      </c>
      <c r="N8" s="33"/>
    </row>
    <row r="9" spans="1:14" x14ac:dyDescent="0.2">
      <c r="A9" s="35" t="s">
        <v>166</v>
      </c>
      <c r="B9">
        <f>COUNTIFS(BaseDeCalcul!$E$3:$E$154, Résultats!A9, BaseDeCalcul!$Y$3:$Y$154, "C")</f>
        <v>0</v>
      </c>
      <c r="C9">
        <f>COUNTIFS(BaseDeCalcul!$E$3:$E$154, Résultats!A9, BaseDeCalcul!$Y$3:$Y$154, "NC")</f>
        <v>0</v>
      </c>
      <c r="D9" s="37" t="e">
        <f>B9/(B9+C9)</f>
        <v>#DIV/0!</v>
      </c>
      <c r="E9" s="37"/>
      <c r="F9" s="35" t="str">
        <f>Échantillon!B13</f>
        <v>Mentions légales</v>
      </c>
      <c r="G9" s="36" t="str">
        <f>BaseDeCalcul!J$159</f>
        <v>NA</v>
      </c>
      <c r="I9" s="82" t="s">
        <v>60</v>
      </c>
      <c r="J9" s="4">
        <f>COUNTIFS(BaseDeCalcul!D$3:D$154, I9, BaseDeCalcul!Y$3:Y$154, "C")</f>
        <v>0</v>
      </c>
      <c r="K9" s="4">
        <f>COUNTIFS(BaseDeCalcul!D$3:D$154, I9, BaseDeCalcul!Y$3:Y$154, "NC")</f>
        <v>0</v>
      </c>
      <c r="L9" s="4">
        <f t="shared" si="0"/>
        <v>0</v>
      </c>
      <c r="M9" s="81">
        <f t="shared" si="1"/>
        <v>0</v>
      </c>
      <c r="N9" s="33">
        <f t="shared" ref="N9:N18" si="2">IF(K8&gt;0, K8/L8, 0)</f>
        <v>0</v>
      </c>
    </row>
    <row r="10" spans="1:14" x14ac:dyDescent="0.2">
      <c r="A10" s="35" t="s">
        <v>167</v>
      </c>
      <c r="B10">
        <f>COUNTIFS(BaseDeCalcul!$E$3:$E$154, Résultats!A10, BaseDeCalcul!$Y$3:$Y$154, "C")</f>
        <v>0</v>
      </c>
      <c r="C10">
        <f>COUNTIFS(BaseDeCalcul!$E$3:$E$154, Résultats!A10, BaseDeCalcul!$Y$3:$Y$154, "NC")</f>
        <v>0</v>
      </c>
      <c r="D10" s="37" t="e">
        <f>B10/(B10+C10)</f>
        <v>#DIV/0!</v>
      </c>
      <c r="E10" s="37"/>
      <c r="F10" s="35" t="str">
        <f>Échantillon!B14</f>
        <v>Aide</v>
      </c>
      <c r="G10" s="36" t="str">
        <f>BaseDeCalcul!K$159</f>
        <v>NA</v>
      </c>
      <c r="I10" s="82" t="s">
        <v>69</v>
      </c>
      <c r="J10" s="4">
        <f>COUNTIFS(BaseDeCalcul!D$3:D$154, I10, BaseDeCalcul!Y$3:Y$154, "C")</f>
        <v>0</v>
      </c>
      <c r="K10" s="4">
        <f>COUNTIFS(BaseDeCalcul!D$3:D$154, I10, BaseDeCalcul!Y$3:Y$154, "NC")</f>
        <v>0</v>
      </c>
      <c r="L10" s="4">
        <f t="shared" si="0"/>
        <v>0</v>
      </c>
      <c r="M10" s="81">
        <f t="shared" si="1"/>
        <v>0</v>
      </c>
      <c r="N10" s="33">
        <f t="shared" si="2"/>
        <v>0</v>
      </c>
    </row>
    <row r="11" spans="1:14" ht="16.350000000000001" customHeight="1" x14ac:dyDescent="0.2">
      <c r="F11" s="35" t="str">
        <f>Échantillon!B15</f>
        <v>Plan du site</v>
      </c>
      <c r="G11" s="36" t="str">
        <f>BaseDeCalcul!L$159</f>
        <v>NA</v>
      </c>
      <c r="I11" s="82" t="s">
        <v>72</v>
      </c>
      <c r="J11" s="4">
        <f>COUNTIFS(BaseDeCalcul!D$3:D$154, I11, BaseDeCalcul!Y$3:Y$154, "C")</f>
        <v>0</v>
      </c>
      <c r="K11" s="4">
        <f>COUNTIFS(BaseDeCalcul!D$3:D$154, I11, BaseDeCalcul!Y$3:Y$154, "NC")</f>
        <v>0</v>
      </c>
      <c r="L11" s="4">
        <f t="shared" si="0"/>
        <v>0</v>
      </c>
      <c r="M11" s="81">
        <f t="shared" si="1"/>
        <v>0</v>
      </c>
      <c r="N11" s="33">
        <f t="shared" si="2"/>
        <v>0</v>
      </c>
    </row>
    <row r="12" spans="1:14" x14ac:dyDescent="0.2">
      <c r="F12" s="35" t="str">
        <f>Échantillon!B16</f>
        <v>Recherche</v>
      </c>
      <c r="G12" s="36" t="str">
        <f>BaseDeCalcul!M$159</f>
        <v>NA</v>
      </c>
      <c r="I12" s="82" t="s">
        <v>78</v>
      </c>
      <c r="J12" s="4">
        <f>COUNTIFS(BaseDeCalcul!D$3:D$154, I12, BaseDeCalcul!Y$3:Y$154, "C")</f>
        <v>0</v>
      </c>
      <c r="K12" s="4">
        <f>COUNTIFS(BaseDeCalcul!D$3:D$154, I12, BaseDeCalcul!Y$3:Y$154, "NC")</f>
        <v>0</v>
      </c>
      <c r="L12" s="4">
        <f t="shared" si="0"/>
        <v>0</v>
      </c>
      <c r="M12" s="81">
        <f t="shared" si="1"/>
        <v>0</v>
      </c>
      <c r="N12" s="33">
        <f t="shared" si="2"/>
        <v>0</v>
      </c>
    </row>
    <row r="13" spans="1:14" x14ac:dyDescent="0.2">
      <c r="F13" s="35" t="str">
        <f>Échantillon!B17</f>
        <v>Actualités</v>
      </c>
      <c r="G13" s="36" t="str">
        <f>BaseDeCalcul!N$159</f>
        <v>NA</v>
      </c>
      <c r="I13" s="82" t="s">
        <v>89</v>
      </c>
      <c r="J13" s="4">
        <f>COUNTIFS(BaseDeCalcul!D$3:D$154, I13, BaseDeCalcul!Y$3:Y$154, "C")</f>
        <v>0</v>
      </c>
      <c r="K13" s="4">
        <f>COUNTIFS(BaseDeCalcul!D$3:D$154, I13, BaseDeCalcul!Y$3:Y$154, "NC")</f>
        <v>0</v>
      </c>
      <c r="L13" s="4">
        <f t="shared" si="0"/>
        <v>0</v>
      </c>
      <c r="M13" s="81">
        <f t="shared" si="1"/>
        <v>0</v>
      </c>
      <c r="N13" s="33">
        <f t="shared" si="2"/>
        <v>0</v>
      </c>
    </row>
    <row r="14" spans="1:14" x14ac:dyDescent="0.2">
      <c r="F14" s="35" t="str">
        <f>Échantillon!B18</f>
        <v>Actualités</v>
      </c>
      <c r="G14" s="36" t="str">
        <f>BaseDeCalcul!O$159</f>
        <v>NA</v>
      </c>
      <c r="I14" s="82" t="s">
        <v>95</v>
      </c>
      <c r="J14" s="4">
        <f>COUNTIFS(BaseDeCalcul!D$3:D$154, I14, BaseDeCalcul!Y$3:Y$154, "C")</f>
        <v>0</v>
      </c>
      <c r="K14" s="4">
        <f>COUNTIFS(BaseDeCalcul!D$3:D$154, I14, BaseDeCalcul!Y$3:Y$154, "NC")</f>
        <v>0</v>
      </c>
      <c r="L14" s="4">
        <f t="shared" si="0"/>
        <v>0</v>
      </c>
      <c r="M14" s="81">
        <f t="shared" si="1"/>
        <v>0</v>
      </c>
      <c r="N14" s="33">
        <f t="shared" si="2"/>
        <v>0</v>
      </c>
    </row>
    <row r="15" spans="1:14" x14ac:dyDescent="0.2">
      <c r="F15" s="35" t="str">
        <f>Échantillon!B19</f>
        <v>Actualités</v>
      </c>
      <c r="G15" s="36" t="str">
        <f>BaseDeCalcul!P$159</f>
        <v>NA</v>
      </c>
      <c r="I15" s="82" t="s">
        <v>110</v>
      </c>
      <c r="J15" s="4">
        <f>COUNTIFS(BaseDeCalcul!D$3:D$154, I15, BaseDeCalcul!Y$3:Y$154, "C")</f>
        <v>0</v>
      </c>
      <c r="K15" s="4">
        <f>COUNTIFS(BaseDeCalcul!D$3:D$154, I15, BaseDeCalcul!Y$3:Y$154, "NC")</f>
        <v>0</v>
      </c>
      <c r="L15" s="4">
        <f t="shared" si="0"/>
        <v>0</v>
      </c>
      <c r="M15" s="81">
        <f t="shared" si="1"/>
        <v>0</v>
      </c>
      <c r="N15" s="33">
        <f t="shared" si="2"/>
        <v>0</v>
      </c>
    </row>
    <row r="16" spans="1:14" x14ac:dyDescent="0.2">
      <c r="F16" s="35" t="str">
        <f>Échantillon!B20</f>
        <v>Actualités</v>
      </c>
      <c r="G16" s="36" t="str">
        <f>BaseDeCalcul!Q$159</f>
        <v>NA</v>
      </c>
      <c r="I16" s="82" t="s">
        <v>124</v>
      </c>
      <c r="J16" s="4">
        <f>COUNTIFS(BaseDeCalcul!D$3:D$154, I16, BaseDeCalcul!Y$3:Y$154, "C")</f>
        <v>0</v>
      </c>
      <c r="K16" s="4">
        <f>COUNTIFS(BaseDeCalcul!D$3:D$154, I16, BaseDeCalcul!Y$3:Y$154, "NC")</f>
        <v>0</v>
      </c>
      <c r="L16" s="4">
        <f t="shared" si="0"/>
        <v>0</v>
      </c>
      <c r="M16" s="81">
        <f t="shared" si="1"/>
        <v>0</v>
      </c>
      <c r="N16" s="33">
        <f t="shared" si="2"/>
        <v>0</v>
      </c>
    </row>
    <row r="17" spans="6:14" x14ac:dyDescent="0.2">
      <c r="F17" s="35" t="str">
        <f>Échantillon!B21</f>
        <v>Actualités</v>
      </c>
      <c r="G17" s="36" t="str">
        <f>BaseDeCalcul!R$159</f>
        <v>NA</v>
      </c>
      <c r="I17" s="82" t="s">
        <v>136</v>
      </c>
      <c r="J17" s="4">
        <f>COUNTIFS(BaseDeCalcul!D$3:D$154, I17, BaseDeCalcul!Y$3:Y$154, "C")</f>
        <v>0</v>
      </c>
      <c r="K17" s="4">
        <f>COUNTIFS(BaseDeCalcul!D$3:D$154, I17, BaseDeCalcul!Y$3:Y$154, "NC")</f>
        <v>0</v>
      </c>
      <c r="L17" s="4">
        <f t="shared" si="0"/>
        <v>0</v>
      </c>
      <c r="M17" s="81">
        <f t="shared" si="1"/>
        <v>0</v>
      </c>
      <c r="N17" s="33">
        <f t="shared" si="2"/>
        <v>0</v>
      </c>
    </row>
    <row r="18" spans="6:14" ht="20.100000000000001" customHeight="1" x14ac:dyDescent="0.2">
      <c r="F18" s="35" t="str">
        <f>Échantillon!B22</f>
        <v>Actualités</v>
      </c>
      <c r="G18" s="36" t="str">
        <f>BaseDeCalcul!S$159</f>
        <v>NA</v>
      </c>
      <c r="I18" s="83" t="s">
        <v>324</v>
      </c>
      <c r="J18" s="4">
        <f>COUNTIFS(BaseDeCalcul!D$3:D$154, I18, BaseDeCalcul!Y$3:Y$154, "C")</f>
        <v>0</v>
      </c>
      <c r="K18" s="4">
        <f>COUNTIFS(BaseDeCalcul!D$3:D$154, I18, BaseDeCalcul!Y$3:Y$154, "NC")</f>
        <v>0</v>
      </c>
      <c r="L18" s="4">
        <f>J18+K18</f>
        <v>0</v>
      </c>
      <c r="M18" s="84">
        <f>IF(L18&gt;0, J18/L18, 0)</f>
        <v>0</v>
      </c>
      <c r="N18" s="33">
        <f t="shared" si="2"/>
        <v>0</v>
      </c>
    </row>
    <row r="19" spans="6:14" x14ac:dyDescent="0.2">
      <c r="F19" s="35" t="str">
        <f>Échantillon!B23</f>
        <v>Actualités</v>
      </c>
      <c r="G19" s="36" t="str">
        <f>BaseDeCalcul!T$159</f>
        <v>NA</v>
      </c>
      <c r="I19" s="82" t="s">
        <v>325</v>
      </c>
      <c r="J19" s="4">
        <f>COUNTIFS(BaseDeCalcul!D$3:D$154, I19, BaseDeCalcul!Y$3:Y$154, "C")</f>
        <v>0</v>
      </c>
      <c r="K19" s="4">
        <f>COUNTIFS(BaseDeCalcul!D$3:D$154, I19, BaseDeCalcul!Y$3:Y$154, "NC")</f>
        <v>0</v>
      </c>
      <c r="L19" s="4">
        <f>J19+K19</f>
        <v>0</v>
      </c>
      <c r="M19" s="84">
        <f>IF(L19&gt;0, J19/L19, 0)</f>
        <v>0</v>
      </c>
    </row>
    <row r="20" spans="6:14" x14ac:dyDescent="0.2">
      <c r="G20" s="36"/>
      <c r="I20" s="82" t="s">
        <v>338</v>
      </c>
      <c r="J20" s="4">
        <f>COUNTIFS(BaseDeCalcul!D$3:D$154, I20, BaseDeCalcul!Y$3:Y$154, "C")</f>
        <v>0</v>
      </c>
      <c r="K20" s="4">
        <f>COUNTIFS(BaseDeCalcul!D$3:D$154, I20, BaseDeCalcul!Y$3:Y$154, "NC")</f>
        <v>0</v>
      </c>
      <c r="L20" s="4">
        <f>J20+K20</f>
        <v>0</v>
      </c>
      <c r="M20" s="84">
        <f>IF(L20&gt;0, J20/L20, 0)</f>
        <v>0</v>
      </c>
    </row>
    <row r="21" spans="6:14" ht="25.5" x14ac:dyDescent="0.2">
      <c r="F21" s="35" t="s">
        <v>173</v>
      </c>
      <c r="G21" s="36" t="e">
        <f>AVERAGE(G5:G19)</f>
        <v>#DIV/0!</v>
      </c>
      <c r="I21" s="83" t="s">
        <v>345</v>
      </c>
      <c r="J21" s="4">
        <f>COUNTIFS(BaseDeCalcul!D$3:D$154, I21, BaseDeCalcul!Y$3:Y$154, "C")</f>
        <v>0</v>
      </c>
      <c r="K21" s="4">
        <f>COUNTIFS(BaseDeCalcul!D$3:D$154, I21, BaseDeCalcul!Y$3:Y$154, "NC")</f>
        <v>0</v>
      </c>
      <c r="L21" s="4">
        <f>J21+K21</f>
        <v>0</v>
      </c>
      <c r="M21" s="84">
        <f>IF(L21&gt;0, J21/L21, 0)</f>
        <v>0</v>
      </c>
    </row>
    <row r="22" spans="6:14" x14ac:dyDescent="0.2">
      <c r="F22" s="35" t="s">
        <v>175</v>
      </c>
      <c r="G22" s="36">
        <f>MAX(G5:G19)</f>
        <v>0</v>
      </c>
    </row>
    <row r="23" spans="6:14" x14ac:dyDescent="0.2">
      <c r="F23" s="35" t="s">
        <v>174</v>
      </c>
      <c r="G23" s="36">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zoomScaleNormal="100" workbookViewId="0">
      <selection activeCell="A128" sqref="A128:A138"/>
    </sheetView>
  </sheetViews>
  <sheetFormatPr defaultColWidth="9.5546875" defaultRowHeight="15.75" x14ac:dyDescent="0.2"/>
  <cols>
    <col min="1" max="1" width="4.44140625" customWidth="1"/>
    <col min="2" max="3" width="5.33203125" style="2" customWidth="1"/>
    <col min="4" max="4" width="75.44140625" style="52" customWidth="1"/>
    <col min="5" max="6" width="9.5546875" style="1"/>
    <col min="8" max="65" width="9.5546875" style="1"/>
    <col min="1025" max="1025" width="7.44140625" customWidth="1"/>
  </cols>
  <sheetData>
    <row r="1" spans="1:7" x14ac:dyDescent="0.2">
      <c r="A1" s="103" t="str">
        <f>Échantillon!A1</f>
        <v>RAWeb 1 – GRILLE D'ÉVALUATION</v>
      </c>
      <c r="B1" s="103"/>
      <c r="C1" s="103"/>
      <c r="D1" s="103"/>
    </row>
    <row r="2" spans="1:7" ht="61.5" x14ac:dyDescent="0.2">
      <c r="A2" s="49" t="s">
        <v>25</v>
      </c>
      <c r="B2" s="49" t="s">
        <v>313</v>
      </c>
      <c r="C2" s="49" t="s">
        <v>26</v>
      </c>
      <c r="D2" s="50" t="s">
        <v>27</v>
      </c>
    </row>
    <row r="3" spans="1:7" ht="15" x14ac:dyDescent="0.2">
      <c r="A3" s="102" t="s">
        <v>28</v>
      </c>
      <c r="B3" s="22" t="s">
        <v>313</v>
      </c>
      <c r="C3" s="22" t="s">
        <v>29</v>
      </c>
      <c r="D3" s="23" t="s">
        <v>193</v>
      </c>
      <c r="E3" s="3"/>
    </row>
    <row r="4" spans="1:7" ht="15" x14ac:dyDescent="0.2">
      <c r="A4" s="102"/>
      <c r="B4" s="22" t="s">
        <v>313</v>
      </c>
      <c r="C4" s="22" t="s">
        <v>30</v>
      </c>
      <c r="D4" s="23" t="s">
        <v>194</v>
      </c>
      <c r="E4" s="3"/>
    </row>
    <row r="5" spans="1:7" ht="30" x14ac:dyDescent="0.2">
      <c r="A5" s="102"/>
      <c r="B5" s="22" t="s">
        <v>313</v>
      </c>
      <c r="C5" s="22" t="s">
        <v>31</v>
      </c>
      <c r="D5" s="23" t="s">
        <v>32</v>
      </c>
      <c r="E5" s="3"/>
    </row>
    <row r="6" spans="1:7" ht="30" x14ac:dyDescent="0.2">
      <c r="A6" s="102"/>
      <c r="B6" s="22" t="s">
        <v>313</v>
      </c>
      <c r="C6" s="22" t="s">
        <v>33</v>
      </c>
      <c r="D6" s="23" t="s">
        <v>195</v>
      </c>
      <c r="E6" s="3"/>
    </row>
    <row r="7" spans="1:7" ht="30" x14ac:dyDescent="0.2">
      <c r="A7" s="102"/>
      <c r="B7" s="22" t="s">
        <v>313</v>
      </c>
      <c r="C7" s="22" t="s">
        <v>34</v>
      </c>
      <c r="D7" s="23" t="s">
        <v>196</v>
      </c>
      <c r="E7" s="3"/>
    </row>
    <row r="8" spans="1:7" ht="15" x14ac:dyDescent="0.2">
      <c r="A8" s="102"/>
      <c r="B8" s="22" t="s">
        <v>313</v>
      </c>
      <c r="C8" s="22" t="s">
        <v>35</v>
      </c>
      <c r="D8" s="23" t="s">
        <v>197</v>
      </c>
      <c r="E8" s="3"/>
    </row>
    <row r="9" spans="1:7" ht="30" x14ac:dyDescent="0.2">
      <c r="A9" s="102"/>
      <c r="B9" s="22" t="s">
        <v>313</v>
      </c>
      <c r="C9" s="22" t="s">
        <v>36</v>
      </c>
      <c r="D9" s="23" t="s">
        <v>198</v>
      </c>
      <c r="E9" s="3"/>
    </row>
    <row r="10" spans="1:7" ht="30" x14ac:dyDescent="0.2">
      <c r="A10" s="102"/>
      <c r="B10" s="22" t="s">
        <v>313</v>
      </c>
      <c r="C10" s="22" t="s">
        <v>37</v>
      </c>
      <c r="D10" s="23" t="s">
        <v>199</v>
      </c>
      <c r="E10" s="3"/>
      <c r="G10" s="4"/>
    </row>
    <row r="11" spans="1:7" ht="15" x14ac:dyDescent="0.2">
      <c r="A11" s="102"/>
      <c r="B11" s="22" t="s">
        <v>313</v>
      </c>
      <c r="C11" s="22" t="s">
        <v>38</v>
      </c>
      <c r="D11" s="23" t="s">
        <v>200</v>
      </c>
      <c r="E11" s="3"/>
    </row>
    <row r="12" spans="1:7" ht="15" x14ac:dyDescent="0.2">
      <c r="A12" s="102" t="s">
        <v>39</v>
      </c>
      <c r="B12" s="22" t="s">
        <v>313</v>
      </c>
      <c r="C12" s="22" t="s">
        <v>40</v>
      </c>
      <c r="D12" s="23" t="s">
        <v>201</v>
      </c>
      <c r="E12" s="3"/>
    </row>
    <row r="13" spans="1:7" ht="15" x14ac:dyDescent="0.2">
      <c r="A13" s="102"/>
      <c r="B13" s="22" t="s">
        <v>313</v>
      </c>
      <c r="C13" s="22" t="s">
        <v>41</v>
      </c>
      <c r="D13" s="23" t="s">
        <v>202</v>
      </c>
      <c r="E13" s="3"/>
    </row>
    <row r="14" spans="1:7" ht="30" x14ac:dyDescent="0.2">
      <c r="A14" s="102" t="s">
        <v>42</v>
      </c>
      <c r="B14" s="22" t="s">
        <v>313</v>
      </c>
      <c r="C14" s="22" t="s">
        <v>43</v>
      </c>
      <c r="D14" s="23" t="s">
        <v>203</v>
      </c>
      <c r="E14" s="3"/>
    </row>
    <row r="15" spans="1:7" ht="30" x14ac:dyDescent="0.2">
      <c r="A15" s="102"/>
      <c r="B15" s="22" t="s">
        <v>313</v>
      </c>
      <c r="C15" s="22" t="s">
        <v>44</v>
      </c>
      <c r="D15" s="23" t="s">
        <v>204</v>
      </c>
      <c r="E15" s="3"/>
    </row>
    <row r="16" spans="1:7" ht="30" x14ac:dyDescent="0.2">
      <c r="A16" s="102"/>
      <c r="B16" s="22" t="s">
        <v>313</v>
      </c>
      <c r="C16" s="22" t="s">
        <v>45</v>
      </c>
      <c r="D16" s="23" t="s">
        <v>205</v>
      </c>
      <c r="E16" s="3"/>
    </row>
    <row r="17" spans="1:5" ht="30" x14ac:dyDescent="0.2">
      <c r="A17" s="104" t="s">
        <v>46</v>
      </c>
      <c r="B17" s="22" t="s">
        <v>313</v>
      </c>
      <c r="C17" s="22" t="s">
        <v>47</v>
      </c>
      <c r="D17" s="23" t="s">
        <v>206</v>
      </c>
      <c r="E17" s="3"/>
    </row>
    <row r="18" spans="1:5" ht="30" x14ac:dyDescent="0.2">
      <c r="A18" s="105"/>
      <c r="B18" s="22" t="s">
        <v>313</v>
      </c>
      <c r="C18" s="22" t="s">
        <v>48</v>
      </c>
      <c r="D18" s="23" t="s">
        <v>207</v>
      </c>
      <c r="E18" s="3"/>
    </row>
    <row r="19" spans="1:5" ht="30" x14ac:dyDescent="0.2">
      <c r="A19" s="105"/>
      <c r="B19" s="22" t="s">
        <v>313</v>
      </c>
      <c r="C19" s="22" t="s">
        <v>49</v>
      </c>
      <c r="D19" s="23" t="s">
        <v>208</v>
      </c>
      <c r="E19" s="3"/>
    </row>
    <row r="20" spans="1:5" ht="30" x14ac:dyDescent="0.2">
      <c r="A20" s="105"/>
      <c r="B20" s="22" t="s">
        <v>313</v>
      </c>
      <c r="C20" s="22" t="s">
        <v>50</v>
      </c>
      <c r="D20" s="23" t="s">
        <v>209</v>
      </c>
      <c r="E20" s="3"/>
    </row>
    <row r="21" spans="1:5" ht="30" x14ac:dyDescent="0.2">
      <c r="A21" s="105"/>
      <c r="B21" s="22" t="s">
        <v>313</v>
      </c>
      <c r="C21" s="22" t="s">
        <v>51</v>
      </c>
      <c r="D21" s="23" t="s">
        <v>210</v>
      </c>
      <c r="E21" s="3"/>
    </row>
    <row r="22" spans="1:5" ht="30" x14ac:dyDescent="0.2">
      <c r="A22" s="105"/>
      <c r="B22" s="22" t="s">
        <v>313</v>
      </c>
      <c r="C22" s="22" t="s">
        <v>52</v>
      </c>
      <c r="D22" s="23" t="s">
        <v>211</v>
      </c>
      <c r="E22" s="3"/>
    </row>
    <row r="23" spans="1:5" ht="15" x14ac:dyDescent="0.2">
      <c r="A23" s="105"/>
      <c r="B23" s="22" t="s">
        <v>313</v>
      </c>
      <c r="C23" s="22" t="s">
        <v>53</v>
      </c>
      <c r="D23" s="23" t="s">
        <v>212</v>
      </c>
      <c r="E23" s="3"/>
    </row>
    <row r="24" spans="1:5" ht="15" x14ac:dyDescent="0.2">
      <c r="A24" s="105"/>
      <c r="B24" s="22" t="s">
        <v>313</v>
      </c>
      <c r="C24" s="22" t="s">
        <v>54</v>
      </c>
      <c r="D24" s="23" t="s">
        <v>213</v>
      </c>
      <c r="E24" s="3"/>
    </row>
    <row r="25" spans="1:5" ht="15" x14ac:dyDescent="0.2">
      <c r="A25" s="105"/>
      <c r="B25" s="22" t="s">
        <v>313</v>
      </c>
      <c r="C25" s="22" t="s">
        <v>55</v>
      </c>
      <c r="D25" s="23" t="s">
        <v>214</v>
      </c>
      <c r="E25" s="3"/>
    </row>
    <row r="26" spans="1:5" ht="15" x14ac:dyDescent="0.2">
      <c r="A26" s="105"/>
      <c r="B26" s="22" t="s">
        <v>313</v>
      </c>
      <c r="C26" s="22" t="s">
        <v>56</v>
      </c>
      <c r="D26" s="23" t="s">
        <v>215</v>
      </c>
      <c r="E26" s="3"/>
    </row>
    <row r="27" spans="1:5" ht="30" x14ac:dyDescent="0.2">
      <c r="A27" s="105"/>
      <c r="B27" s="22" t="s">
        <v>313</v>
      </c>
      <c r="C27" s="22" t="s">
        <v>57</v>
      </c>
      <c r="D27" s="23" t="s">
        <v>216</v>
      </c>
      <c r="E27" s="3"/>
    </row>
    <row r="28" spans="1:5" ht="30" x14ac:dyDescent="0.2">
      <c r="A28" s="105"/>
      <c r="B28" s="22" t="s">
        <v>313</v>
      </c>
      <c r="C28" s="22" t="s">
        <v>58</v>
      </c>
      <c r="D28" s="23" t="s">
        <v>217</v>
      </c>
      <c r="E28" s="3"/>
    </row>
    <row r="29" spans="1:5" ht="30" x14ac:dyDescent="0.2">
      <c r="A29" s="105"/>
      <c r="B29" s="22" t="s">
        <v>313</v>
      </c>
      <c r="C29" s="22" t="s">
        <v>59</v>
      </c>
      <c r="D29" s="23" t="s">
        <v>218</v>
      </c>
      <c r="E29" s="3"/>
    </row>
    <row r="30" spans="1:5" ht="45" x14ac:dyDescent="0.2">
      <c r="A30" s="105"/>
      <c r="B30" s="51" t="s">
        <v>317</v>
      </c>
      <c r="C30" s="22" t="s">
        <v>303</v>
      </c>
      <c r="D30" s="23" t="s">
        <v>308</v>
      </c>
      <c r="E30" s="3"/>
    </row>
    <row r="31" spans="1:5" ht="45" x14ac:dyDescent="0.2">
      <c r="A31" s="105"/>
      <c r="B31" s="51" t="s">
        <v>317</v>
      </c>
      <c r="C31" s="22" t="s">
        <v>304</v>
      </c>
      <c r="D31" s="23" t="s">
        <v>309</v>
      </c>
      <c r="E31" s="3"/>
    </row>
    <row r="32" spans="1:5" ht="45" x14ac:dyDescent="0.2">
      <c r="A32" s="105"/>
      <c r="B32" s="51" t="s">
        <v>317</v>
      </c>
      <c r="C32" s="22" t="s">
        <v>305</v>
      </c>
      <c r="D32" s="23" t="s">
        <v>310</v>
      </c>
      <c r="E32" s="3"/>
    </row>
    <row r="33" spans="1:5" ht="30" x14ac:dyDescent="0.2">
      <c r="A33" s="105"/>
      <c r="B33" s="51" t="s">
        <v>317</v>
      </c>
      <c r="C33" s="22" t="s">
        <v>306</v>
      </c>
      <c r="D33" s="23" t="s">
        <v>311</v>
      </c>
      <c r="E33" s="3"/>
    </row>
    <row r="34" spans="1:5" ht="30" x14ac:dyDescent="0.2">
      <c r="A34" s="106"/>
      <c r="B34" s="51" t="s">
        <v>317</v>
      </c>
      <c r="C34" s="22" t="s">
        <v>307</v>
      </c>
      <c r="D34" s="23" t="s">
        <v>312</v>
      </c>
      <c r="E34" s="3"/>
    </row>
    <row r="35" spans="1:5" ht="15" x14ac:dyDescent="0.2">
      <c r="A35" s="102" t="s">
        <v>60</v>
      </c>
      <c r="B35" s="22" t="s">
        <v>313</v>
      </c>
      <c r="C35" s="22" t="s">
        <v>61</v>
      </c>
      <c r="D35" s="23" t="s">
        <v>219</v>
      </c>
      <c r="E35" s="3"/>
    </row>
    <row r="36" spans="1:5" ht="15" x14ac:dyDescent="0.2">
      <c r="A36" s="102"/>
      <c r="B36" s="22" t="s">
        <v>313</v>
      </c>
      <c r="C36" s="22" t="s">
        <v>62</v>
      </c>
      <c r="D36" s="23" t="s">
        <v>220</v>
      </c>
      <c r="E36" s="3"/>
    </row>
    <row r="37" spans="1:5" ht="15" x14ac:dyDescent="0.2">
      <c r="A37" s="102"/>
      <c r="B37" s="22" t="s">
        <v>313</v>
      </c>
      <c r="C37" s="22" t="s">
        <v>63</v>
      </c>
      <c r="D37" s="23" t="s">
        <v>221</v>
      </c>
      <c r="E37" s="3"/>
    </row>
    <row r="38" spans="1:5" ht="30" x14ac:dyDescent="0.2">
      <c r="A38" s="102"/>
      <c r="B38" s="22" t="s">
        <v>313</v>
      </c>
      <c r="C38" s="22" t="s">
        <v>64</v>
      </c>
      <c r="D38" s="23" t="s">
        <v>222</v>
      </c>
      <c r="E38" s="3"/>
    </row>
    <row r="39" spans="1:5" ht="15" x14ac:dyDescent="0.2">
      <c r="A39" s="102"/>
      <c r="B39" s="22" t="s">
        <v>313</v>
      </c>
      <c r="C39" s="22" t="s">
        <v>65</v>
      </c>
      <c r="D39" s="23" t="s">
        <v>223</v>
      </c>
      <c r="E39" s="3"/>
    </row>
    <row r="40" spans="1:5" ht="30" x14ac:dyDescent="0.2">
      <c r="A40" s="102"/>
      <c r="B40" s="22" t="s">
        <v>313</v>
      </c>
      <c r="C40" s="22" t="s">
        <v>66</v>
      </c>
      <c r="D40" s="23" t="s">
        <v>224</v>
      </c>
      <c r="E40" s="3"/>
    </row>
    <row r="41" spans="1:5" ht="30" x14ac:dyDescent="0.2">
      <c r="A41" s="102"/>
      <c r="B41" s="22" t="s">
        <v>313</v>
      </c>
      <c r="C41" s="22" t="s">
        <v>67</v>
      </c>
      <c r="D41" s="23" t="s">
        <v>225</v>
      </c>
      <c r="E41" s="3"/>
    </row>
    <row r="42" spans="1:5" ht="30" x14ac:dyDescent="0.2">
      <c r="A42" s="102"/>
      <c r="B42" s="22" t="s">
        <v>313</v>
      </c>
      <c r="C42" s="22" t="s">
        <v>68</v>
      </c>
      <c r="D42" s="23" t="s">
        <v>226</v>
      </c>
      <c r="E42" s="3"/>
    </row>
    <row r="43" spans="1:5" ht="15" x14ac:dyDescent="0.2">
      <c r="A43" s="102" t="s">
        <v>69</v>
      </c>
      <c r="B43" s="22" t="s">
        <v>313</v>
      </c>
      <c r="C43" s="22" t="s">
        <v>70</v>
      </c>
      <c r="D43" s="23" t="s">
        <v>227</v>
      </c>
      <c r="E43" s="3"/>
    </row>
    <row r="44" spans="1:5" ht="15" x14ac:dyDescent="0.2">
      <c r="A44" s="102"/>
      <c r="B44" s="22" t="s">
        <v>313</v>
      </c>
      <c r="C44" s="22" t="s">
        <v>71</v>
      </c>
      <c r="D44" s="23" t="s">
        <v>228</v>
      </c>
      <c r="E44" s="3"/>
    </row>
    <row r="45" spans="1:5" ht="15" x14ac:dyDescent="0.2">
      <c r="A45" s="102" t="s">
        <v>72</v>
      </c>
      <c r="B45" s="22" t="s">
        <v>313</v>
      </c>
      <c r="C45" s="22" t="s">
        <v>73</v>
      </c>
      <c r="D45" s="23" t="s">
        <v>229</v>
      </c>
      <c r="E45" s="3"/>
    </row>
    <row r="46" spans="1:5" ht="15" x14ac:dyDescent="0.2">
      <c r="A46" s="102"/>
      <c r="B46" s="22" t="s">
        <v>313</v>
      </c>
      <c r="C46" s="22" t="s">
        <v>74</v>
      </c>
      <c r="D46" s="23" t="s">
        <v>230</v>
      </c>
      <c r="E46" s="3"/>
    </row>
    <row r="47" spans="1:5" ht="15" x14ac:dyDescent="0.2">
      <c r="A47" s="102"/>
      <c r="B47" s="22" t="s">
        <v>313</v>
      </c>
      <c r="C47" s="22" t="s">
        <v>75</v>
      </c>
      <c r="D47" s="23" t="s">
        <v>231</v>
      </c>
      <c r="E47" s="3"/>
    </row>
    <row r="48" spans="1:5" ht="15" x14ac:dyDescent="0.2">
      <c r="A48" s="102"/>
      <c r="B48" s="22" t="s">
        <v>313</v>
      </c>
      <c r="C48" s="22" t="s">
        <v>76</v>
      </c>
      <c r="D48" s="23" t="s">
        <v>232</v>
      </c>
      <c r="E48" s="3"/>
    </row>
    <row r="49" spans="1:5" ht="30" x14ac:dyDescent="0.2">
      <c r="A49" s="102"/>
      <c r="B49" s="22" t="s">
        <v>313</v>
      </c>
      <c r="C49" s="22" t="s">
        <v>77</v>
      </c>
      <c r="D49" s="23" t="s">
        <v>233</v>
      </c>
      <c r="E49" s="3"/>
    </row>
    <row r="50" spans="1:5" ht="15" x14ac:dyDescent="0.2">
      <c r="A50" s="102" t="s">
        <v>78</v>
      </c>
      <c r="B50" s="22" t="s">
        <v>313</v>
      </c>
      <c r="C50" s="22" t="s">
        <v>79</v>
      </c>
      <c r="D50" s="23" t="s">
        <v>234</v>
      </c>
      <c r="E50" s="3"/>
    </row>
    <row r="51" spans="1:5" ht="30" x14ac:dyDescent="0.2">
      <c r="A51" s="102"/>
      <c r="B51" s="22" t="s">
        <v>313</v>
      </c>
      <c r="C51" s="22" t="s">
        <v>80</v>
      </c>
      <c r="D51" s="23" t="s">
        <v>235</v>
      </c>
      <c r="E51" s="3"/>
    </row>
    <row r="52" spans="1:5" ht="15" x14ac:dyDescent="0.2">
      <c r="A52" s="102"/>
      <c r="B52" s="22" t="s">
        <v>313</v>
      </c>
      <c r="C52" s="22" t="s">
        <v>81</v>
      </c>
      <c r="D52" s="23" t="s">
        <v>236</v>
      </c>
      <c r="E52" s="3"/>
    </row>
    <row r="53" spans="1:5" ht="15" x14ac:dyDescent="0.2">
      <c r="A53" s="102"/>
      <c r="B53" s="22" t="s">
        <v>313</v>
      </c>
      <c r="C53" s="22" t="s">
        <v>82</v>
      </c>
      <c r="D53" s="23" t="s">
        <v>237</v>
      </c>
      <c r="E53" s="3"/>
    </row>
    <row r="54" spans="1:5" ht="15" x14ac:dyDescent="0.2">
      <c r="A54" s="102"/>
      <c r="B54" s="22" t="s">
        <v>313</v>
      </c>
      <c r="C54" s="22" t="s">
        <v>83</v>
      </c>
      <c r="D54" s="23" t="s">
        <v>238</v>
      </c>
      <c r="E54" s="3"/>
    </row>
    <row r="55" spans="1:5" ht="15" x14ac:dyDescent="0.2">
      <c r="A55" s="102"/>
      <c r="B55" s="22" t="s">
        <v>313</v>
      </c>
      <c r="C55" s="22" t="s">
        <v>84</v>
      </c>
      <c r="D55" s="23" t="s">
        <v>239</v>
      </c>
      <c r="E55" s="3"/>
    </row>
    <row r="56" spans="1:5" ht="30" x14ac:dyDescent="0.2">
      <c r="A56" s="102"/>
      <c r="B56" s="22" t="s">
        <v>313</v>
      </c>
      <c r="C56" s="22" t="s">
        <v>85</v>
      </c>
      <c r="D56" s="23" t="s">
        <v>240</v>
      </c>
      <c r="E56" s="3"/>
    </row>
    <row r="57" spans="1:5" ht="15" x14ac:dyDescent="0.2">
      <c r="A57" s="102"/>
      <c r="B57" s="22" t="s">
        <v>313</v>
      </c>
      <c r="C57" s="22" t="s">
        <v>86</v>
      </c>
      <c r="D57" s="23" t="s">
        <v>241</v>
      </c>
      <c r="E57" s="3"/>
    </row>
    <row r="58" spans="1:5" ht="30" x14ac:dyDescent="0.2">
      <c r="A58" s="102"/>
      <c r="B58" s="22" t="s">
        <v>313</v>
      </c>
      <c r="C58" s="22" t="s">
        <v>87</v>
      </c>
      <c r="D58" s="23" t="s">
        <v>242</v>
      </c>
      <c r="E58" s="3"/>
    </row>
    <row r="59" spans="1:5" ht="15" x14ac:dyDescent="0.2">
      <c r="A59" s="102"/>
      <c r="B59" s="22" t="s">
        <v>313</v>
      </c>
      <c r="C59" s="22" t="s">
        <v>88</v>
      </c>
      <c r="D59" s="23" t="s">
        <v>243</v>
      </c>
      <c r="E59" s="3"/>
    </row>
    <row r="60" spans="1:5" ht="15" x14ac:dyDescent="0.2">
      <c r="A60" s="102" t="s">
        <v>89</v>
      </c>
      <c r="B60" s="22" t="s">
        <v>313</v>
      </c>
      <c r="C60" s="22" t="s">
        <v>90</v>
      </c>
      <c r="D60" s="23" t="s">
        <v>244</v>
      </c>
      <c r="E60" s="3"/>
    </row>
    <row r="61" spans="1:5" ht="15" x14ac:dyDescent="0.2">
      <c r="A61" s="102"/>
      <c r="B61" s="22" t="s">
        <v>313</v>
      </c>
      <c r="C61" s="22" t="s">
        <v>91</v>
      </c>
      <c r="D61" s="23" t="s">
        <v>245</v>
      </c>
      <c r="E61" s="3"/>
    </row>
    <row r="62" spans="1:5" ht="15" x14ac:dyDescent="0.2">
      <c r="A62" s="102"/>
      <c r="B62" s="22" t="s">
        <v>313</v>
      </c>
      <c r="C62" s="22" t="s">
        <v>92</v>
      </c>
      <c r="D62" s="23" t="s">
        <v>246</v>
      </c>
      <c r="E62" s="3"/>
    </row>
    <row r="63" spans="1:5" ht="15" x14ac:dyDescent="0.2">
      <c r="A63" s="102"/>
      <c r="B63" s="22" t="s">
        <v>313</v>
      </c>
      <c r="C63" s="22" t="s">
        <v>93</v>
      </c>
      <c r="D63" s="23" t="s">
        <v>94</v>
      </c>
      <c r="E63" s="3"/>
    </row>
    <row r="64" spans="1:5" ht="30" x14ac:dyDescent="0.2">
      <c r="A64" s="102" t="s">
        <v>95</v>
      </c>
      <c r="B64" s="22" t="s">
        <v>313</v>
      </c>
      <c r="C64" s="22" t="s">
        <v>96</v>
      </c>
      <c r="D64" s="23" t="s">
        <v>247</v>
      </c>
      <c r="E64" s="3"/>
    </row>
    <row r="65" spans="1:5" ht="30" x14ac:dyDescent="0.2">
      <c r="A65" s="102"/>
      <c r="B65" s="22" t="s">
        <v>313</v>
      </c>
      <c r="C65" s="22" t="s">
        <v>97</v>
      </c>
      <c r="D65" s="23" t="s">
        <v>248</v>
      </c>
      <c r="E65" s="3"/>
    </row>
    <row r="66" spans="1:5" ht="30" x14ac:dyDescent="0.2">
      <c r="A66" s="102"/>
      <c r="B66" s="22" t="s">
        <v>313</v>
      </c>
      <c r="C66" s="22" t="s">
        <v>98</v>
      </c>
      <c r="D66" s="23" t="s">
        <v>249</v>
      </c>
      <c r="E66" s="3"/>
    </row>
    <row r="67" spans="1:5" ht="30" x14ac:dyDescent="0.2">
      <c r="A67" s="102"/>
      <c r="B67" s="22" t="s">
        <v>313</v>
      </c>
      <c r="C67" s="22" t="s">
        <v>99</v>
      </c>
      <c r="D67" s="23" t="s">
        <v>250</v>
      </c>
      <c r="E67" s="3"/>
    </row>
    <row r="68" spans="1:5" ht="30" x14ac:dyDescent="0.2">
      <c r="A68" s="102"/>
      <c r="B68" s="22" t="s">
        <v>313</v>
      </c>
      <c r="C68" s="22" t="s">
        <v>100</v>
      </c>
      <c r="D68" s="23" t="s">
        <v>251</v>
      </c>
      <c r="E68" s="3"/>
    </row>
    <row r="69" spans="1:5" ht="30" x14ac:dyDescent="0.2">
      <c r="A69" s="102"/>
      <c r="B69" s="22" t="s">
        <v>313</v>
      </c>
      <c r="C69" s="22" t="s">
        <v>101</v>
      </c>
      <c r="D69" s="23" t="s">
        <v>252</v>
      </c>
      <c r="E69" s="3"/>
    </row>
    <row r="70" spans="1:5" ht="15" x14ac:dyDescent="0.2">
      <c r="A70" s="102"/>
      <c r="B70" s="22" t="s">
        <v>313</v>
      </c>
      <c r="C70" s="22" t="s">
        <v>102</v>
      </c>
      <c r="D70" s="23" t="s">
        <v>253</v>
      </c>
      <c r="E70" s="3"/>
    </row>
    <row r="71" spans="1:5" ht="30" x14ac:dyDescent="0.2">
      <c r="A71" s="102"/>
      <c r="B71" s="22" t="s">
        <v>313</v>
      </c>
      <c r="C71" s="22" t="s">
        <v>103</v>
      </c>
      <c r="D71" s="23" t="s">
        <v>254</v>
      </c>
      <c r="E71" s="3"/>
    </row>
    <row r="72" spans="1:5" ht="30" x14ac:dyDescent="0.2">
      <c r="A72" s="102"/>
      <c r="B72" s="22" t="s">
        <v>313</v>
      </c>
      <c r="C72" s="22" t="s">
        <v>104</v>
      </c>
      <c r="D72" s="23" t="s">
        <v>255</v>
      </c>
      <c r="E72" s="3"/>
    </row>
    <row r="73" spans="1:5" ht="30" x14ac:dyDescent="0.2">
      <c r="A73" s="102"/>
      <c r="B73" s="22" t="s">
        <v>313</v>
      </c>
      <c r="C73" s="22" t="s">
        <v>105</v>
      </c>
      <c r="D73" s="23" t="s">
        <v>256</v>
      </c>
      <c r="E73" s="3"/>
    </row>
    <row r="74" spans="1:5" ht="60" x14ac:dyDescent="0.2">
      <c r="A74" s="102"/>
      <c r="B74" s="22" t="s">
        <v>313</v>
      </c>
      <c r="C74" s="22" t="s">
        <v>106</v>
      </c>
      <c r="D74" s="23" t="s">
        <v>372</v>
      </c>
      <c r="E74" s="3"/>
    </row>
    <row r="75" spans="1:5" ht="30" x14ac:dyDescent="0.2">
      <c r="A75" s="102"/>
      <c r="B75" s="22" t="s">
        <v>313</v>
      </c>
      <c r="C75" s="22" t="s">
        <v>107</v>
      </c>
      <c r="D75" s="23" t="s">
        <v>257</v>
      </c>
      <c r="E75" s="3"/>
    </row>
    <row r="76" spans="1:5" ht="30" x14ac:dyDescent="0.2">
      <c r="A76" s="102"/>
      <c r="B76" s="22" t="s">
        <v>313</v>
      </c>
      <c r="C76" s="22" t="s">
        <v>108</v>
      </c>
      <c r="D76" s="23" t="s">
        <v>258</v>
      </c>
      <c r="E76" s="3"/>
    </row>
    <row r="77" spans="1:5" ht="30" x14ac:dyDescent="0.2">
      <c r="A77" s="102"/>
      <c r="B77" s="22" t="s">
        <v>313</v>
      </c>
      <c r="C77" s="22" t="s">
        <v>109</v>
      </c>
      <c r="D77" s="23" t="s">
        <v>259</v>
      </c>
      <c r="E77" s="3"/>
    </row>
    <row r="78" spans="1:5" ht="15" x14ac:dyDescent="0.2">
      <c r="A78" s="102" t="s">
        <v>110</v>
      </c>
      <c r="B78" s="22" t="s">
        <v>313</v>
      </c>
      <c r="C78" s="22" t="s">
        <v>111</v>
      </c>
      <c r="D78" s="23" t="s">
        <v>260</v>
      </c>
      <c r="E78" s="3"/>
    </row>
    <row r="79" spans="1:5" ht="15" x14ac:dyDescent="0.2">
      <c r="A79" s="102"/>
      <c r="B79" s="22" t="s">
        <v>313</v>
      </c>
      <c r="C79" s="22" t="s">
        <v>112</v>
      </c>
      <c r="D79" s="23" t="s">
        <v>261</v>
      </c>
      <c r="E79" s="3"/>
    </row>
    <row r="80" spans="1:5" ht="30" x14ac:dyDescent="0.2">
      <c r="A80" s="102"/>
      <c r="B80" s="22" t="s">
        <v>313</v>
      </c>
      <c r="C80" s="22" t="s">
        <v>113</v>
      </c>
      <c r="D80" s="23" t="s">
        <v>368</v>
      </c>
      <c r="E80" s="3"/>
    </row>
    <row r="81" spans="1:5" ht="30" x14ac:dyDescent="0.2">
      <c r="A81" s="102"/>
      <c r="B81" s="22" t="s">
        <v>313</v>
      </c>
      <c r="C81" s="22" t="s">
        <v>114</v>
      </c>
      <c r="D81" s="23" t="s">
        <v>262</v>
      </c>
      <c r="E81" s="3"/>
    </row>
    <row r="82" spans="1:5" ht="15" x14ac:dyDescent="0.2">
      <c r="A82" s="102"/>
      <c r="B82" s="22" t="s">
        <v>313</v>
      </c>
      <c r="C82" s="22" t="s">
        <v>115</v>
      </c>
      <c r="D82" s="23" t="s">
        <v>263</v>
      </c>
      <c r="E82" s="3"/>
    </row>
    <row r="83" spans="1:5" ht="15" x14ac:dyDescent="0.2">
      <c r="A83" s="102"/>
      <c r="B83" s="22" t="s">
        <v>313</v>
      </c>
      <c r="C83" s="22" t="s">
        <v>116</v>
      </c>
      <c r="D83" s="23" t="s">
        <v>264</v>
      </c>
      <c r="E83" s="3"/>
    </row>
    <row r="84" spans="1:5" ht="30" x14ac:dyDescent="0.2">
      <c r="A84" s="102"/>
      <c r="B84" s="22" t="s">
        <v>313</v>
      </c>
      <c r="C84" s="22" t="s">
        <v>117</v>
      </c>
      <c r="D84" s="23" t="s">
        <v>265</v>
      </c>
      <c r="E84" s="3"/>
    </row>
    <row r="85" spans="1:5" ht="30" x14ac:dyDescent="0.2">
      <c r="A85" s="102"/>
      <c r="B85" s="22" t="s">
        <v>313</v>
      </c>
      <c r="C85" s="22" t="s">
        <v>118</v>
      </c>
      <c r="D85" s="23" t="s">
        <v>369</v>
      </c>
      <c r="E85" s="3"/>
    </row>
    <row r="86" spans="1:5" ht="15" x14ac:dyDescent="0.2">
      <c r="A86" s="102"/>
      <c r="B86" s="22" t="s">
        <v>313</v>
      </c>
      <c r="C86" s="22" t="s">
        <v>119</v>
      </c>
      <c r="D86" s="23" t="s">
        <v>266</v>
      </c>
      <c r="E86" s="3"/>
    </row>
    <row r="87" spans="1:5" ht="15" x14ac:dyDescent="0.2">
      <c r="A87" s="102"/>
      <c r="B87" s="22" t="s">
        <v>313</v>
      </c>
      <c r="C87" s="22" t="s">
        <v>120</v>
      </c>
      <c r="D87" s="23" t="s">
        <v>267</v>
      </c>
      <c r="E87" s="3"/>
    </row>
    <row r="88" spans="1:5" ht="30" x14ac:dyDescent="0.2">
      <c r="A88" s="102"/>
      <c r="B88" s="22" t="s">
        <v>313</v>
      </c>
      <c r="C88" s="22" t="s">
        <v>121</v>
      </c>
      <c r="D88" s="23" t="s">
        <v>268</v>
      </c>
      <c r="E88" s="3"/>
    </row>
    <row r="89" spans="1:5" ht="45" x14ac:dyDescent="0.2">
      <c r="A89" s="102"/>
      <c r="B89" s="22" t="s">
        <v>313</v>
      </c>
      <c r="C89" s="22" t="s">
        <v>122</v>
      </c>
      <c r="D89" s="23" t="s">
        <v>371</v>
      </c>
      <c r="E89" s="3"/>
    </row>
    <row r="90" spans="1:5" ht="30" x14ac:dyDescent="0.2">
      <c r="A90" s="102"/>
      <c r="B90" s="22" t="s">
        <v>313</v>
      </c>
      <c r="C90" s="22" t="s">
        <v>123</v>
      </c>
      <c r="D90" s="23" t="s">
        <v>269</v>
      </c>
      <c r="E90" s="3"/>
    </row>
    <row r="91" spans="1:5" ht="30" x14ac:dyDescent="0.2">
      <c r="A91" s="102" t="s">
        <v>124</v>
      </c>
      <c r="B91" s="22" t="s">
        <v>313</v>
      </c>
      <c r="C91" s="22" t="s">
        <v>125</v>
      </c>
      <c r="D91" s="23" t="s">
        <v>270</v>
      </c>
      <c r="E91" s="3"/>
    </row>
    <row r="92" spans="1:5" ht="30" x14ac:dyDescent="0.2">
      <c r="A92" s="102"/>
      <c r="B92" s="22" t="s">
        <v>313</v>
      </c>
      <c r="C92" s="22" t="s">
        <v>126</v>
      </c>
      <c r="D92" s="23" t="s">
        <v>271</v>
      </c>
      <c r="E92" s="3"/>
    </row>
    <row r="93" spans="1:5" ht="15" x14ac:dyDescent="0.2">
      <c r="A93" s="102"/>
      <c r="B93" s="22" t="s">
        <v>313</v>
      </c>
      <c r="C93" s="22" t="s">
        <v>127</v>
      </c>
      <c r="D93" s="23" t="s">
        <v>272</v>
      </c>
      <c r="E93" s="3"/>
    </row>
    <row r="94" spans="1:5" ht="15" x14ac:dyDescent="0.2">
      <c r="A94" s="102"/>
      <c r="B94" s="22" t="s">
        <v>313</v>
      </c>
      <c r="C94" s="22" t="s">
        <v>128</v>
      </c>
      <c r="D94" s="23" t="s">
        <v>273</v>
      </c>
      <c r="E94" s="3"/>
    </row>
    <row r="95" spans="1:5" ht="15" x14ac:dyDescent="0.2">
      <c r="A95" s="102"/>
      <c r="B95" s="22" t="s">
        <v>313</v>
      </c>
      <c r="C95" s="22" t="s">
        <v>129</v>
      </c>
      <c r="D95" s="23" t="s">
        <v>274</v>
      </c>
      <c r="E95" s="3"/>
    </row>
    <row r="96" spans="1:5" ht="45" x14ac:dyDescent="0.2">
      <c r="A96" s="102"/>
      <c r="B96" s="22" t="s">
        <v>313</v>
      </c>
      <c r="C96" s="22" t="s">
        <v>130</v>
      </c>
      <c r="D96" s="23" t="s">
        <v>275</v>
      </c>
      <c r="E96" s="3"/>
    </row>
    <row r="97" spans="1:5" ht="30" x14ac:dyDescent="0.2">
      <c r="A97" s="102"/>
      <c r="B97" s="22" t="s">
        <v>313</v>
      </c>
      <c r="C97" s="22" t="s">
        <v>131</v>
      </c>
      <c r="D97" s="23" t="s">
        <v>276</v>
      </c>
      <c r="E97" s="3"/>
    </row>
    <row r="98" spans="1:5" ht="15" x14ac:dyDescent="0.2">
      <c r="A98" s="102"/>
      <c r="B98" s="22" t="s">
        <v>313</v>
      </c>
      <c r="C98" s="22" t="s">
        <v>132</v>
      </c>
      <c r="D98" s="23" t="s">
        <v>277</v>
      </c>
      <c r="E98" s="3"/>
    </row>
    <row r="99" spans="1:5" ht="30" x14ac:dyDescent="0.2">
      <c r="A99" s="102"/>
      <c r="B99" s="22" t="s">
        <v>313</v>
      </c>
      <c r="C99" s="22" t="s">
        <v>133</v>
      </c>
      <c r="D99" s="23" t="s">
        <v>278</v>
      </c>
      <c r="E99" s="3"/>
    </row>
    <row r="100" spans="1:5" ht="30" x14ac:dyDescent="0.2">
      <c r="A100" s="102"/>
      <c r="B100" s="22" t="s">
        <v>313</v>
      </c>
      <c r="C100" s="22" t="s">
        <v>134</v>
      </c>
      <c r="D100" s="23" t="s">
        <v>279</v>
      </c>
      <c r="E100" s="3"/>
    </row>
    <row r="101" spans="1:5" ht="30" x14ac:dyDescent="0.2">
      <c r="A101" s="102"/>
      <c r="B101" s="22" t="s">
        <v>313</v>
      </c>
      <c r="C101" s="22" t="s">
        <v>135</v>
      </c>
      <c r="D101" s="23" t="s">
        <v>280</v>
      </c>
      <c r="E101" s="3"/>
    </row>
    <row r="102" spans="1:5" ht="30" x14ac:dyDescent="0.2">
      <c r="A102" s="100" t="s">
        <v>136</v>
      </c>
      <c r="B102" s="22" t="s">
        <v>313</v>
      </c>
      <c r="C102" s="22" t="s">
        <v>137</v>
      </c>
      <c r="D102" s="23" t="s">
        <v>281</v>
      </c>
      <c r="E102" s="3"/>
    </row>
    <row r="103" spans="1:5" ht="30" x14ac:dyDescent="0.2">
      <c r="A103" s="101"/>
      <c r="B103" s="22" t="s">
        <v>313</v>
      </c>
      <c r="C103" s="22" t="s">
        <v>138</v>
      </c>
      <c r="D103" s="23" t="s">
        <v>282</v>
      </c>
      <c r="E103" s="3"/>
    </row>
    <row r="104" spans="1:5" ht="30" x14ac:dyDescent="0.2">
      <c r="A104" s="101"/>
      <c r="B104" s="22" t="s">
        <v>313</v>
      </c>
      <c r="C104" s="22" t="s">
        <v>139</v>
      </c>
      <c r="D104" s="23" t="s">
        <v>283</v>
      </c>
      <c r="E104" s="3"/>
    </row>
    <row r="105" spans="1:5" ht="30" x14ac:dyDescent="0.2">
      <c r="A105" s="101"/>
      <c r="B105" s="22" t="s">
        <v>313</v>
      </c>
      <c r="C105" s="22" t="s">
        <v>140</v>
      </c>
      <c r="D105" s="23" t="s">
        <v>284</v>
      </c>
      <c r="E105" s="3"/>
    </row>
    <row r="106" spans="1:5" ht="30" x14ac:dyDescent="0.2">
      <c r="A106" s="101"/>
      <c r="B106" s="22" t="s">
        <v>313</v>
      </c>
      <c r="C106" s="22" t="s">
        <v>141</v>
      </c>
      <c r="D106" s="23" t="s">
        <v>285</v>
      </c>
      <c r="E106" s="3"/>
    </row>
    <row r="107" spans="1:5" ht="30" x14ac:dyDescent="0.2">
      <c r="A107" s="101"/>
      <c r="B107" s="22" t="s">
        <v>313</v>
      </c>
      <c r="C107" s="22" t="s">
        <v>142</v>
      </c>
      <c r="D107" s="23" t="s">
        <v>286</v>
      </c>
      <c r="E107" s="3"/>
    </row>
    <row r="108" spans="1:5" ht="30" x14ac:dyDescent="0.2">
      <c r="A108" s="101"/>
      <c r="B108" s="22" t="s">
        <v>313</v>
      </c>
      <c r="C108" s="22" t="s">
        <v>143</v>
      </c>
      <c r="D108" s="23" t="s">
        <v>287</v>
      </c>
      <c r="E108" s="3"/>
    </row>
    <row r="109" spans="1:5" ht="15" x14ac:dyDescent="0.2">
      <c r="A109" s="101"/>
      <c r="B109" s="22" t="s">
        <v>313</v>
      </c>
      <c r="C109" s="22" t="s">
        <v>144</v>
      </c>
      <c r="D109" s="23" t="s">
        <v>288</v>
      </c>
      <c r="E109" s="3"/>
    </row>
    <row r="110" spans="1:5" ht="30" x14ac:dyDescent="0.2">
      <c r="A110" s="101"/>
      <c r="B110" s="22" t="s">
        <v>313</v>
      </c>
      <c r="C110" s="22" t="s">
        <v>145</v>
      </c>
      <c r="D110" s="23" t="s">
        <v>289</v>
      </c>
      <c r="E110" s="3"/>
    </row>
    <row r="111" spans="1:5" ht="30" x14ac:dyDescent="0.2">
      <c r="A111" s="101"/>
      <c r="B111" s="22" t="s">
        <v>313</v>
      </c>
      <c r="C111" s="22" t="s">
        <v>146</v>
      </c>
      <c r="D111" s="23" t="s">
        <v>290</v>
      </c>
      <c r="E111" s="3"/>
    </row>
    <row r="112" spans="1:5" ht="30" x14ac:dyDescent="0.2">
      <c r="A112" s="101"/>
      <c r="B112" s="22" t="s">
        <v>313</v>
      </c>
      <c r="C112" s="22" t="s">
        <v>147</v>
      </c>
      <c r="D112" s="23" t="s">
        <v>291</v>
      </c>
      <c r="E112" s="3"/>
    </row>
    <row r="113" spans="1:5" ht="30" x14ac:dyDescent="0.2">
      <c r="A113" s="101"/>
      <c r="B113" s="22" t="s">
        <v>313</v>
      </c>
      <c r="C113" s="22" t="s">
        <v>148</v>
      </c>
      <c r="D113" s="23" t="s">
        <v>292</v>
      </c>
      <c r="E113" s="3"/>
    </row>
    <row r="114" spans="1:5" ht="45" x14ac:dyDescent="0.2">
      <c r="A114" s="101"/>
      <c r="B114" s="51" t="s">
        <v>317</v>
      </c>
      <c r="C114" s="22" t="s">
        <v>315</v>
      </c>
      <c r="D114" s="52" t="s">
        <v>314</v>
      </c>
    </row>
    <row r="115" spans="1:5" ht="30" x14ac:dyDescent="0.2">
      <c r="A115" s="101"/>
      <c r="B115" s="51" t="s">
        <v>317</v>
      </c>
      <c r="C115" s="22" t="s">
        <v>316</v>
      </c>
      <c r="D115" s="52" t="s">
        <v>370</v>
      </c>
    </row>
    <row r="116" spans="1:5" ht="30" x14ac:dyDescent="0.2">
      <c r="A116" s="100" t="s">
        <v>324</v>
      </c>
      <c r="B116" s="51" t="s">
        <v>317</v>
      </c>
      <c r="C116" s="2" t="s">
        <v>319</v>
      </c>
      <c r="D116" s="52" t="s">
        <v>318</v>
      </c>
    </row>
    <row r="117" spans="1:5" ht="45" x14ac:dyDescent="0.2">
      <c r="A117" s="101"/>
      <c r="B117" s="51" t="s">
        <v>317</v>
      </c>
      <c r="C117" s="2" t="s">
        <v>320</v>
      </c>
      <c r="D117" s="52" t="s">
        <v>322</v>
      </c>
    </row>
    <row r="118" spans="1:5" x14ac:dyDescent="0.2">
      <c r="A118" s="101"/>
      <c r="B118" s="51" t="s">
        <v>317</v>
      </c>
      <c r="C118" s="2" t="s">
        <v>321</v>
      </c>
      <c r="D118" s="52" t="s">
        <v>323</v>
      </c>
    </row>
    <row r="119" spans="1:5" ht="30" x14ac:dyDescent="0.2">
      <c r="A119" s="101" t="s">
        <v>325</v>
      </c>
      <c r="B119" s="51" t="s">
        <v>317</v>
      </c>
      <c r="C119" s="2" t="s">
        <v>326</v>
      </c>
      <c r="D119" s="52" t="s">
        <v>332</v>
      </c>
    </row>
    <row r="120" spans="1:5" ht="30" x14ac:dyDescent="0.2">
      <c r="A120" s="101"/>
      <c r="B120" s="51" t="s">
        <v>317</v>
      </c>
      <c r="C120" s="2" t="s">
        <v>327</v>
      </c>
      <c r="D120" s="52" t="s">
        <v>333</v>
      </c>
    </row>
    <row r="121" spans="1:5" ht="30" x14ac:dyDescent="0.2">
      <c r="A121" s="101"/>
      <c r="B121" s="51" t="s">
        <v>317</v>
      </c>
      <c r="C121" s="2" t="s">
        <v>328</v>
      </c>
      <c r="D121" s="52" t="s">
        <v>334</v>
      </c>
    </row>
    <row r="122" spans="1:5" ht="30" x14ac:dyDescent="0.2">
      <c r="A122" s="101"/>
      <c r="B122" s="51" t="s">
        <v>317</v>
      </c>
      <c r="C122" s="2" t="s">
        <v>329</v>
      </c>
      <c r="D122" s="52" t="s">
        <v>335</v>
      </c>
    </row>
    <row r="123" spans="1:5" ht="30" x14ac:dyDescent="0.2">
      <c r="A123" s="101"/>
      <c r="B123" s="51" t="s">
        <v>317</v>
      </c>
      <c r="C123" s="2" t="s">
        <v>330</v>
      </c>
      <c r="D123" s="52" t="s">
        <v>336</v>
      </c>
    </row>
    <row r="124" spans="1:5" ht="30" x14ac:dyDescent="0.2">
      <c r="A124" s="101"/>
      <c r="B124" s="51" t="s">
        <v>317</v>
      </c>
      <c r="C124" s="2" t="s">
        <v>331</v>
      </c>
      <c r="D124" s="52" t="s">
        <v>337</v>
      </c>
    </row>
    <row r="125" spans="1:5" ht="30" x14ac:dyDescent="0.2">
      <c r="A125" s="101" t="s">
        <v>338</v>
      </c>
      <c r="B125" s="51" t="s">
        <v>317</v>
      </c>
      <c r="C125" s="2" t="s">
        <v>342</v>
      </c>
      <c r="D125" s="52" t="s">
        <v>339</v>
      </c>
    </row>
    <row r="126" spans="1:5" ht="30" x14ac:dyDescent="0.2">
      <c r="A126" s="101"/>
      <c r="B126" s="51" t="s">
        <v>317</v>
      </c>
      <c r="C126" s="2" t="s">
        <v>343</v>
      </c>
      <c r="D126" s="52" t="s">
        <v>340</v>
      </c>
    </row>
    <row r="127" spans="1:5" x14ac:dyDescent="0.2">
      <c r="A127" s="101"/>
      <c r="B127" s="51" t="s">
        <v>317</v>
      </c>
      <c r="C127" s="2" t="s">
        <v>344</v>
      </c>
      <c r="D127" s="52" t="s">
        <v>341</v>
      </c>
    </row>
    <row r="128" spans="1:5" ht="45" x14ac:dyDescent="0.2">
      <c r="A128" s="101" t="s">
        <v>345</v>
      </c>
      <c r="B128" s="51" t="s">
        <v>317</v>
      </c>
      <c r="C128" s="2" t="s">
        <v>346</v>
      </c>
      <c r="D128" s="52" t="s">
        <v>357</v>
      </c>
    </row>
    <row r="129" spans="1:4" ht="30" x14ac:dyDescent="0.2">
      <c r="A129" s="101"/>
      <c r="B129" s="51" t="s">
        <v>317</v>
      </c>
      <c r="C129" s="2" t="s">
        <v>347</v>
      </c>
      <c r="D129" s="52" t="s">
        <v>358</v>
      </c>
    </row>
    <row r="130" spans="1:4" ht="30" x14ac:dyDescent="0.2">
      <c r="A130" s="101"/>
      <c r="B130" s="51" t="s">
        <v>317</v>
      </c>
      <c r="C130" s="2" t="s">
        <v>348</v>
      </c>
      <c r="D130" s="52" t="s">
        <v>359</v>
      </c>
    </row>
    <row r="131" spans="1:4" ht="30" x14ac:dyDescent="0.2">
      <c r="A131" s="101"/>
      <c r="B131" s="51" t="s">
        <v>317</v>
      </c>
      <c r="C131" s="2" t="s">
        <v>349</v>
      </c>
      <c r="D131" s="52" t="s">
        <v>360</v>
      </c>
    </row>
    <row r="132" spans="1:4" ht="30" x14ac:dyDescent="0.2">
      <c r="A132" s="101"/>
      <c r="B132" s="51" t="s">
        <v>317</v>
      </c>
      <c r="C132" s="2" t="s">
        <v>350</v>
      </c>
      <c r="D132" s="52" t="s">
        <v>361</v>
      </c>
    </row>
    <row r="133" spans="1:4" ht="45" x14ac:dyDescent="0.2">
      <c r="A133" s="101"/>
      <c r="B133" s="51" t="s">
        <v>317</v>
      </c>
      <c r="C133" s="2" t="s">
        <v>351</v>
      </c>
      <c r="D133" s="52" t="s">
        <v>362</v>
      </c>
    </row>
    <row r="134" spans="1:4" ht="30" x14ac:dyDescent="0.2">
      <c r="A134" s="101"/>
      <c r="B134" s="51" t="s">
        <v>317</v>
      </c>
      <c r="C134" s="2" t="s">
        <v>352</v>
      </c>
      <c r="D134" s="52" t="s">
        <v>363</v>
      </c>
    </row>
    <row r="135" spans="1:4" ht="30" x14ac:dyDescent="0.2">
      <c r="A135" s="101"/>
      <c r="B135" s="51" t="s">
        <v>317</v>
      </c>
      <c r="C135" s="2" t="s">
        <v>353</v>
      </c>
      <c r="D135" s="52" t="s">
        <v>364</v>
      </c>
    </row>
    <row r="136" spans="1:4" ht="45" x14ac:dyDescent="0.2">
      <c r="A136" s="101"/>
      <c r="B136" s="51" t="s">
        <v>317</v>
      </c>
      <c r="C136" s="2" t="s">
        <v>354</v>
      </c>
      <c r="D136" s="52" t="s">
        <v>365</v>
      </c>
    </row>
    <row r="137" spans="1:4" ht="31.5" x14ac:dyDescent="0.2">
      <c r="A137" s="101"/>
      <c r="B137" s="51" t="s">
        <v>317</v>
      </c>
      <c r="C137" s="2" t="s">
        <v>355</v>
      </c>
      <c r="D137" s="52" t="s">
        <v>366</v>
      </c>
    </row>
    <row r="138" spans="1:4" ht="31.5" x14ac:dyDescent="0.2">
      <c r="A138" s="101"/>
      <c r="B138" s="51" t="s">
        <v>317</v>
      </c>
      <c r="C138" s="2" t="s">
        <v>356</v>
      </c>
      <c r="D138" s="52" t="s">
        <v>367</v>
      </c>
    </row>
  </sheetData>
  <mergeCells count="18">
    <mergeCell ref="A1:D1"/>
    <mergeCell ref="A3:A11"/>
    <mergeCell ref="A12:A13"/>
    <mergeCell ref="A14:A16"/>
    <mergeCell ref="A17:A34"/>
    <mergeCell ref="A35:A42"/>
    <mergeCell ref="A43:A44"/>
    <mergeCell ref="A45:A49"/>
    <mergeCell ref="A50:A59"/>
    <mergeCell ref="A60:A63"/>
    <mergeCell ref="A116:A118"/>
    <mergeCell ref="A119:A124"/>
    <mergeCell ref="A125:A127"/>
    <mergeCell ref="A128:A138"/>
    <mergeCell ref="A64:A77"/>
    <mergeCell ref="A78:A90"/>
    <mergeCell ref="A91:A101"/>
    <mergeCell ref="A102:A115"/>
  </mergeCells>
  <phoneticPr fontId="30"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16" sqref="B16"/>
    </sheetView>
  </sheetViews>
  <sheetFormatPr defaultColWidth="7.44140625" defaultRowHeight="15.75" x14ac:dyDescent="0.25"/>
  <cols>
    <col min="1" max="1" width="10.5546875" style="13" customWidth="1"/>
    <col min="2" max="2" width="5.5546875" style="13" customWidth="1"/>
    <col min="3" max="12" width="5" style="18" customWidth="1"/>
    <col min="13" max="13" width="5" style="13" customWidth="1"/>
    <col min="14" max="14" width="4.109375" style="13" customWidth="1"/>
    <col min="15" max="19" width="4.88671875" style="13" customWidth="1"/>
    <col min="20" max="20" width="1.88671875" style="13" customWidth="1"/>
    <col min="21" max="21" width="4.88671875" style="13" customWidth="1"/>
    <col min="22" max="22" width="5.88671875" style="13" customWidth="1"/>
    <col min="23" max="16384" width="7.44140625" style="13"/>
  </cols>
  <sheetData>
    <row r="1" spans="1:22" ht="15.95" customHeight="1" x14ac:dyDescent="0.25">
      <c r="A1" s="89" t="str">
        <f>Échantillon!A1</f>
        <v>RAWeb 1 – GRILLE D'ÉVALUATION</v>
      </c>
      <c r="B1" s="89"/>
      <c r="C1" s="89"/>
      <c r="D1" s="89"/>
      <c r="E1" s="89"/>
      <c r="F1" s="89"/>
      <c r="G1" s="89"/>
      <c r="H1" s="89"/>
      <c r="I1" s="89"/>
      <c r="J1" s="89"/>
      <c r="K1" s="89"/>
      <c r="L1" s="89"/>
      <c r="M1" s="89"/>
      <c r="N1" s="89"/>
      <c r="O1" s="89"/>
      <c r="P1" s="89"/>
      <c r="Q1" s="89"/>
      <c r="R1" s="89"/>
      <c r="S1" s="89"/>
      <c r="T1" s="89"/>
      <c r="U1" s="89"/>
      <c r="V1" s="89"/>
    </row>
    <row r="2" spans="1:22" ht="15" customHeight="1" x14ac:dyDescent="0.25">
      <c r="A2" s="89" t="s">
        <v>149</v>
      </c>
      <c r="B2" s="89"/>
      <c r="C2" s="89"/>
      <c r="D2" s="89"/>
      <c r="E2" s="89"/>
      <c r="F2" s="89"/>
      <c r="G2" s="89"/>
      <c r="H2" s="89"/>
      <c r="I2" s="89"/>
      <c r="J2" s="89"/>
      <c r="K2" s="89"/>
      <c r="L2" s="89"/>
      <c r="M2" s="89"/>
      <c r="N2" s="89"/>
      <c r="O2" s="89"/>
      <c r="P2" s="89"/>
      <c r="Q2" s="89"/>
      <c r="R2" s="89"/>
      <c r="S2" s="89"/>
      <c r="T2" s="89"/>
      <c r="U2" s="89"/>
      <c r="V2" s="89"/>
    </row>
    <row r="3" spans="1:22" ht="15" customHeight="1" x14ac:dyDescent="0.25">
      <c r="B3" s="108" t="s">
        <v>150</v>
      </c>
      <c r="C3" s="110" t="s">
        <v>28</v>
      </c>
      <c r="D3" s="110" t="s">
        <v>39</v>
      </c>
      <c r="E3" s="110" t="s">
        <v>42</v>
      </c>
      <c r="F3" s="110" t="s">
        <v>46</v>
      </c>
      <c r="G3" s="110" t="s">
        <v>60</v>
      </c>
      <c r="H3" s="110" t="s">
        <v>69</v>
      </c>
      <c r="I3" s="110" t="s">
        <v>72</v>
      </c>
      <c r="J3" s="110" t="s">
        <v>78</v>
      </c>
      <c r="K3" s="110" t="s">
        <v>89</v>
      </c>
      <c r="L3" s="110" t="s">
        <v>95</v>
      </c>
      <c r="M3" s="110" t="s">
        <v>110</v>
      </c>
      <c r="N3" s="110" t="s">
        <v>124</v>
      </c>
      <c r="O3" s="110" t="s">
        <v>136</v>
      </c>
      <c r="P3" s="111" t="s">
        <v>324</v>
      </c>
      <c r="Q3" s="107" t="s">
        <v>325</v>
      </c>
      <c r="R3" s="107" t="s">
        <v>338</v>
      </c>
      <c r="S3" s="107" t="s">
        <v>345</v>
      </c>
      <c r="T3" s="24"/>
      <c r="U3" s="24"/>
      <c r="V3" s="24"/>
    </row>
    <row r="4" spans="1:22" ht="16.5" thickBot="1" x14ac:dyDescent="0.3">
      <c r="A4" s="15"/>
      <c r="B4" s="108"/>
      <c r="C4" s="110"/>
      <c r="D4" s="110"/>
      <c r="E4" s="110"/>
      <c r="F4" s="110"/>
      <c r="G4" s="110"/>
      <c r="H4" s="110"/>
      <c r="I4" s="110"/>
      <c r="J4" s="110"/>
      <c r="K4" s="110"/>
      <c r="L4" s="110"/>
      <c r="M4" s="110"/>
      <c r="N4" s="110"/>
      <c r="O4" s="110"/>
      <c r="P4" s="111"/>
      <c r="Q4" s="107"/>
      <c r="R4" s="107"/>
      <c r="S4" s="107"/>
      <c r="T4" s="24"/>
      <c r="U4" s="24"/>
      <c r="V4" s="24"/>
    </row>
    <row r="5" spans="1:22" ht="59.85" customHeight="1" x14ac:dyDescent="0.25">
      <c r="A5" s="15"/>
      <c r="B5" s="109"/>
      <c r="C5" s="104"/>
      <c r="D5" s="104"/>
      <c r="E5" s="104"/>
      <c r="F5" s="104"/>
      <c r="G5" s="104"/>
      <c r="H5" s="104"/>
      <c r="I5" s="104"/>
      <c r="J5" s="104"/>
      <c r="K5" s="104"/>
      <c r="L5" s="104"/>
      <c r="M5" s="104"/>
      <c r="N5" s="104"/>
      <c r="O5" s="104"/>
      <c r="P5" s="111"/>
      <c r="Q5" s="107"/>
      <c r="R5" s="107"/>
      <c r="S5" s="107"/>
      <c r="T5" s="24"/>
      <c r="U5" s="24"/>
      <c r="V5" s="24"/>
    </row>
    <row r="6" spans="1:22" ht="18" customHeight="1" x14ac:dyDescent="0.25">
      <c r="B6" s="69" t="s">
        <v>151</v>
      </c>
      <c r="C6" s="70">
        <f>BaseDeCalcul!U$12</f>
        <v>0</v>
      </c>
      <c r="D6" s="70">
        <f>BaseDeCalcul!U$15</f>
        <v>0</v>
      </c>
      <c r="E6" s="70">
        <f>BaseDeCalcul!U$19</f>
        <v>0</v>
      </c>
      <c r="F6" s="70">
        <f>BaseDeCalcul!U$38</f>
        <v>0</v>
      </c>
      <c r="G6" s="70">
        <f>BaseDeCalcul!U$47</f>
        <v>0</v>
      </c>
      <c r="H6" s="70">
        <f>BaseDeCalcul!U$50</f>
        <v>0</v>
      </c>
      <c r="I6" s="70">
        <f>BaseDeCalcul!U$56</f>
        <v>0</v>
      </c>
      <c r="J6" s="70">
        <f>BaseDeCalcul!U$67</f>
        <v>0</v>
      </c>
      <c r="K6" s="70">
        <f>BaseDeCalcul!U$72</f>
        <v>0</v>
      </c>
      <c r="L6" s="70">
        <f>BaseDeCalcul!U$87</f>
        <v>0</v>
      </c>
      <c r="M6" s="70">
        <f>BaseDeCalcul!U$101</f>
        <v>0</v>
      </c>
      <c r="N6" s="70">
        <f>BaseDeCalcul!U$113</f>
        <v>0</v>
      </c>
      <c r="O6" s="70">
        <f>BaseDeCalcul!U$128</f>
        <v>0</v>
      </c>
      <c r="P6" s="70">
        <f>BaseDeCalcul!U$132</f>
        <v>0</v>
      </c>
      <c r="Q6" s="70">
        <f>BaseDeCalcul!U$139</f>
        <v>0</v>
      </c>
      <c r="R6" s="70">
        <f>BaseDeCalcul!U$143</f>
        <v>0</v>
      </c>
      <c r="S6" s="71">
        <f>BaseDeCalcul!U$155</f>
        <v>0</v>
      </c>
      <c r="T6" s="24"/>
      <c r="U6" s="25">
        <f t="shared" ref="U6:U8" si="0">SUM(C6:S6)</f>
        <v>0</v>
      </c>
      <c r="V6" s="25" t="s">
        <v>151</v>
      </c>
    </row>
    <row r="7" spans="1:22" ht="18" customHeight="1" x14ac:dyDescent="0.25">
      <c r="A7" s="16"/>
      <c r="B7" s="72" t="s">
        <v>152</v>
      </c>
      <c r="C7" s="67">
        <f>BaseDeCalcul!V$12</f>
        <v>0</v>
      </c>
      <c r="D7" s="67">
        <f>BaseDeCalcul!V$15</f>
        <v>0</v>
      </c>
      <c r="E7" s="67">
        <f>BaseDeCalcul!V$19</f>
        <v>0</v>
      </c>
      <c r="F7" s="67">
        <f>BaseDeCalcul!V$38</f>
        <v>0</v>
      </c>
      <c r="G7" s="67">
        <f>BaseDeCalcul!V$47</f>
        <v>0</v>
      </c>
      <c r="H7" s="67">
        <f>BaseDeCalcul!V$50</f>
        <v>0</v>
      </c>
      <c r="I7" s="67">
        <f>BaseDeCalcul!V$56</f>
        <v>0</v>
      </c>
      <c r="J7" s="67">
        <f>BaseDeCalcul!V$67</f>
        <v>0</v>
      </c>
      <c r="K7" s="67">
        <f>BaseDeCalcul!V$72</f>
        <v>0</v>
      </c>
      <c r="L7" s="67">
        <f>BaseDeCalcul!V$87</f>
        <v>0</v>
      </c>
      <c r="M7" s="67">
        <f>BaseDeCalcul!V$101</f>
        <v>0</v>
      </c>
      <c r="N7" s="67">
        <f>BaseDeCalcul!V$113</f>
        <v>0</v>
      </c>
      <c r="O7" s="67">
        <f>BaseDeCalcul!V$128</f>
        <v>0</v>
      </c>
      <c r="P7" s="67">
        <f>BaseDeCalcul!V$132</f>
        <v>0</v>
      </c>
      <c r="Q7" s="67">
        <f>BaseDeCalcul!V$139</f>
        <v>0</v>
      </c>
      <c r="R7" s="67">
        <f>BaseDeCalcul!V$143</f>
        <v>0</v>
      </c>
      <c r="S7" s="73">
        <f>BaseDeCalcul!V$155</f>
        <v>0</v>
      </c>
      <c r="T7" s="24"/>
      <c r="U7" s="26">
        <f t="shared" si="0"/>
        <v>0</v>
      </c>
      <c r="V7" s="26" t="s">
        <v>152</v>
      </c>
    </row>
    <row r="8" spans="1:22" ht="18" customHeight="1" x14ac:dyDescent="0.25">
      <c r="A8" s="16"/>
      <c r="B8" s="74" t="s">
        <v>153</v>
      </c>
      <c r="C8" s="57">
        <f>BaseDeCalcul!W$12</f>
        <v>0</v>
      </c>
      <c r="D8" s="57">
        <f>BaseDeCalcul!W$15</f>
        <v>0</v>
      </c>
      <c r="E8" s="57">
        <f>BaseDeCalcul!W$19</f>
        <v>0</v>
      </c>
      <c r="F8" s="57">
        <f>BaseDeCalcul!W$38</f>
        <v>0</v>
      </c>
      <c r="G8" s="57">
        <f>BaseDeCalcul!W$47</f>
        <v>0</v>
      </c>
      <c r="H8" s="57">
        <f>BaseDeCalcul!W$50</f>
        <v>0</v>
      </c>
      <c r="I8" s="57">
        <f>BaseDeCalcul!W$56</f>
        <v>0</v>
      </c>
      <c r="J8" s="57">
        <f>BaseDeCalcul!W$67</f>
        <v>0</v>
      </c>
      <c r="K8" s="57">
        <f>BaseDeCalcul!W$72</f>
        <v>0</v>
      </c>
      <c r="L8" s="57">
        <f>BaseDeCalcul!W$87</f>
        <v>0</v>
      </c>
      <c r="M8" s="57">
        <f>BaseDeCalcul!W$101</f>
        <v>0</v>
      </c>
      <c r="N8" s="57">
        <f>BaseDeCalcul!W$113</f>
        <v>0</v>
      </c>
      <c r="O8" s="57">
        <f>BaseDeCalcul!W$128</f>
        <v>0</v>
      </c>
      <c r="P8" s="57">
        <f>BaseDeCalcul!W$132</f>
        <v>0</v>
      </c>
      <c r="Q8" s="57">
        <f>BaseDeCalcul!W$139</f>
        <v>0</v>
      </c>
      <c r="R8" s="57">
        <f>BaseDeCalcul!W$143</f>
        <v>0</v>
      </c>
      <c r="S8" s="75">
        <f>BaseDeCalcul!W$155</f>
        <v>0</v>
      </c>
      <c r="T8" s="24"/>
      <c r="U8" s="27">
        <f t="shared" si="0"/>
        <v>0</v>
      </c>
      <c r="V8" s="27" t="s">
        <v>153</v>
      </c>
    </row>
    <row r="9" spans="1:22" ht="18" customHeight="1" x14ac:dyDescent="0.25">
      <c r="A9" s="16"/>
      <c r="B9" s="72" t="s">
        <v>154</v>
      </c>
      <c r="C9" s="67">
        <f>BaseDeCalcul!AS$12</f>
        <v>0</v>
      </c>
      <c r="D9" s="67">
        <f>BaseDeCalcul!AS$15</f>
        <v>0</v>
      </c>
      <c r="E9" s="67">
        <f>BaseDeCalcul!AS$19</f>
        <v>0</v>
      </c>
      <c r="F9" s="67">
        <f>BaseDeCalcul!AS$38</f>
        <v>0</v>
      </c>
      <c r="G9" s="67">
        <f>BaseDeCalcul!AS$47</f>
        <v>0</v>
      </c>
      <c r="H9" s="67">
        <f>BaseDeCalcul!AS$50</f>
        <v>0</v>
      </c>
      <c r="I9" s="67">
        <f>BaseDeCalcul!AS$56</f>
        <v>0</v>
      </c>
      <c r="J9" s="67">
        <f>BaseDeCalcul!AS$67</f>
        <v>0</v>
      </c>
      <c r="K9" s="67">
        <f>BaseDeCalcul!AS$72</f>
        <v>0</v>
      </c>
      <c r="L9" s="67">
        <f>BaseDeCalcul!AS$87</f>
        <v>0</v>
      </c>
      <c r="M9" s="67">
        <f>BaseDeCalcul!AS$101</f>
        <v>0</v>
      </c>
      <c r="N9" s="67">
        <f>BaseDeCalcul!AS$113</f>
        <v>0</v>
      </c>
      <c r="O9" s="67">
        <f>BaseDeCalcul!AS$128</f>
        <v>0</v>
      </c>
      <c r="P9" s="67">
        <f>BaseDeCalcul!AS$132</f>
        <v>0</v>
      </c>
      <c r="Q9" s="67">
        <f>BaseDeCalcul!AS$139</f>
        <v>0</v>
      </c>
      <c r="R9" s="67">
        <f>BaseDeCalcul!AS$143</f>
        <v>0</v>
      </c>
      <c r="S9" s="73">
        <f>BaseDeCalcul!AS$155</f>
        <v>0</v>
      </c>
      <c r="T9" s="24"/>
      <c r="U9" s="28">
        <f>SUM(C9:S9)</f>
        <v>0</v>
      </c>
      <c r="V9" s="28" t="s">
        <v>154</v>
      </c>
    </row>
    <row r="10" spans="1:22" ht="18" customHeight="1" x14ac:dyDescent="0.25">
      <c r="A10" s="16"/>
      <c r="B10" s="76" t="s">
        <v>373</v>
      </c>
      <c r="C10" s="68">
        <f>BaseDeCalcul!AT$12</f>
        <v>0</v>
      </c>
      <c r="D10" s="57">
        <f>BaseDeCalcul!AT$15</f>
        <v>0</v>
      </c>
      <c r="E10" s="57">
        <f>BaseDeCalcul!AT$19</f>
        <v>0</v>
      </c>
      <c r="F10" s="57">
        <f>BaseDeCalcul!AT$38</f>
        <v>0</v>
      </c>
      <c r="G10" s="57">
        <f>BaseDeCalcul!AT$47</f>
        <v>0</v>
      </c>
      <c r="H10" s="57">
        <f>BaseDeCalcul!AT$50</f>
        <v>0</v>
      </c>
      <c r="I10" s="57">
        <f>BaseDeCalcul!AT$56</f>
        <v>0</v>
      </c>
      <c r="J10" s="57">
        <f>BaseDeCalcul!AT$67</f>
        <v>0</v>
      </c>
      <c r="K10" s="57">
        <f>BaseDeCalcul!AT$72</f>
        <v>0</v>
      </c>
      <c r="L10" s="57">
        <f>BaseDeCalcul!AT$87</f>
        <v>0</v>
      </c>
      <c r="M10" s="57">
        <f>BaseDeCalcul!AT$101</f>
        <v>0</v>
      </c>
      <c r="N10" s="57">
        <f>BaseDeCalcul!AT$113</f>
        <v>0</v>
      </c>
      <c r="O10" s="57">
        <f>BaseDeCalcul!AT$128</f>
        <v>0</v>
      </c>
      <c r="P10" s="57">
        <f>BaseDeCalcul!AT$132</f>
        <v>0</v>
      </c>
      <c r="Q10" s="57">
        <f>BaseDeCalcul!AT$139</f>
        <v>0</v>
      </c>
      <c r="R10" s="57">
        <f>BaseDeCalcul!AT$143</f>
        <v>0</v>
      </c>
      <c r="S10" s="75">
        <f>BaseDeCalcul!AT$155</f>
        <v>0</v>
      </c>
      <c r="T10" s="24"/>
      <c r="U10" s="66">
        <f>SUM(C10:S10)</f>
        <v>0</v>
      </c>
      <c r="V10" s="66" t="s">
        <v>373</v>
      </c>
    </row>
    <row r="11" spans="1:22" ht="18" customHeight="1" x14ac:dyDescent="0.25">
      <c r="A11" s="16"/>
      <c r="B11" s="77" t="s">
        <v>155</v>
      </c>
      <c r="C11" s="78">
        <f>BaseDeCalcul!X$12</f>
        <v>135</v>
      </c>
      <c r="D11" s="78">
        <f>BaseDeCalcul!X$15</f>
        <v>30</v>
      </c>
      <c r="E11" s="78">
        <f>BaseDeCalcul!X$19</f>
        <v>45</v>
      </c>
      <c r="F11" s="78">
        <f>BaseDeCalcul!X$38</f>
        <v>270</v>
      </c>
      <c r="G11" s="78">
        <f>BaseDeCalcul!X$47</f>
        <v>120</v>
      </c>
      <c r="H11" s="78">
        <f>BaseDeCalcul!X$50</f>
        <v>30</v>
      </c>
      <c r="I11" s="78">
        <f>BaseDeCalcul!X$56</f>
        <v>75</v>
      </c>
      <c r="J11" s="78">
        <f>BaseDeCalcul!X$67</f>
        <v>150</v>
      </c>
      <c r="K11" s="78">
        <f>BaseDeCalcul!X$72</f>
        <v>60</v>
      </c>
      <c r="L11" s="78">
        <f>BaseDeCalcul!X$87</f>
        <v>210</v>
      </c>
      <c r="M11" s="78">
        <f>BaseDeCalcul!X$101</f>
        <v>195</v>
      </c>
      <c r="N11" s="78">
        <f>BaseDeCalcul!X$113</f>
        <v>165</v>
      </c>
      <c r="O11" s="78">
        <f>BaseDeCalcul!X$128</f>
        <v>210</v>
      </c>
      <c r="P11" s="78">
        <f>BaseDeCalcul!X$132</f>
        <v>45</v>
      </c>
      <c r="Q11" s="78">
        <f>BaseDeCalcul!X$139</f>
        <v>90</v>
      </c>
      <c r="R11" s="78">
        <f>BaseDeCalcul!X$143</f>
        <v>45</v>
      </c>
      <c r="S11" s="79">
        <f>BaseDeCalcul!X$155</f>
        <v>165</v>
      </c>
      <c r="T11" s="24"/>
      <c r="U11" s="65">
        <f>SUM(C11:S11)</f>
        <v>2040</v>
      </c>
      <c r="V11" s="65" t="s">
        <v>155</v>
      </c>
    </row>
    <row r="12" spans="1:22" x14ac:dyDescent="0.25">
      <c r="B12" s="17"/>
      <c r="C12" s="17"/>
      <c r="D12" s="17"/>
      <c r="E12" s="17"/>
      <c r="F12" s="17"/>
      <c r="G12" s="17"/>
      <c r="H12" s="17"/>
      <c r="I12" s="17"/>
      <c r="J12" s="17"/>
      <c r="K12" s="17"/>
      <c r="L12" s="17"/>
      <c r="M12" s="17"/>
      <c r="N12" s="17"/>
      <c r="O12" s="17"/>
      <c r="P12" s="17"/>
      <c r="Q12" s="17"/>
      <c r="R12" s="17"/>
      <c r="S12" s="17"/>
    </row>
    <row r="13" spans="1:22" x14ac:dyDescent="0.25">
      <c r="C13" s="13"/>
      <c r="D13" s="13"/>
      <c r="E13" s="13"/>
      <c r="F13" s="13"/>
    </row>
    <row r="14" spans="1:22" x14ac:dyDescent="0.25">
      <c r="C14" s="13"/>
      <c r="D14" s="13"/>
      <c r="E14" s="13"/>
      <c r="F14" s="13"/>
    </row>
    <row r="15" spans="1:22" x14ac:dyDescent="0.25">
      <c r="B15" s="13" t="s">
        <v>156</v>
      </c>
    </row>
    <row r="16" spans="1:22" x14ac:dyDescent="0.25">
      <c r="B16" s="34" t="str">
        <f>IF(U11=0,ROUND(COUNTIF(BaseDeCalcul!Y3:Y154,"C")/(COUNTIF(BaseDeCalcul!Y3:Y154,"C")+COUNTIF(BaseDeCalcul!Y3:Y154,"NC"))*100, 2)&amp;"%","Pourcentage indisponible : il reste "&amp;U11&amp;" critère(s) NT.")</f>
        <v>Pourcentage indisponible : il reste 2040 critère(s) NT.</v>
      </c>
      <c r="C16" s="19"/>
    </row>
    <row r="17" spans="2:3" x14ac:dyDescent="0.25">
      <c r="C17" s="19"/>
    </row>
    <row r="18" spans="2:3" x14ac:dyDescent="0.25">
      <c r="B18" s="13" t="s">
        <v>157</v>
      </c>
    </row>
    <row r="19" spans="2:3" x14ac:dyDescent="0.25">
      <c r="B19" s="13" t="str">
        <f>IF(U11=0,ROUND(AVERAGEIF(BaseDeCalcul!F159:T159,"&lt;&gt;NA")*100,1)&amp;"%","Pourcentage indisponible : il reste "&amp;U11&amp;" critère(s) NT.")</f>
        <v>Pourcentage indisponible : il reste 2040 critère(s) NT.</v>
      </c>
    </row>
    <row r="37" spans="3:3" x14ac:dyDescent="0.25">
      <c r="C37" s="18">
        <v>1</v>
      </c>
    </row>
    <row r="44" spans="3:3" x14ac:dyDescent="0.25">
      <c r="C44" s="18">
        <v>1</v>
      </c>
    </row>
    <row r="58" spans="3:3" x14ac:dyDescent="0.25">
      <c r="C58" s="18">
        <v>1</v>
      </c>
    </row>
    <row r="59" spans="3:3" x14ac:dyDescent="0.25">
      <c r="C59" s="18">
        <v>1</v>
      </c>
    </row>
    <row r="68" spans="3:3" x14ac:dyDescent="0.25">
      <c r="C68" s="18">
        <v>1</v>
      </c>
    </row>
    <row r="69" spans="3:3" x14ac:dyDescent="0.25">
      <c r="C69" s="18">
        <v>1</v>
      </c>
    </row>
    <row r="70" spans="3:3" x14ac:dyDescent="0.25">
      <c r="C70" s="18">
        <v>1</v>
      </c>
    </row>
    <row r="71" spans="3:3" x14ac:dyDescent="0.25">
      <c r="C71" s="18">
        <v>1</v>
      </c>
    </row>
    <row r="72" spans="3:3" x14ac:dyDescent="0.25">
      <c r="C72" s="18">
        <v>1</v>
      </c>
    </row>
    <row r="88" spans="3:3" x14ac:dyDescent="0.25">
      <c r="C88" s="18">
        <v>1</v>
      </c>
    </row>
    <row r="89" spans="3:3" x14ac:dyDescent="0.25">
      <c r="C89" s="18">
        <v>1</v>
      </c>
    </row>
    <row r="90" spans="3:3" x14ac:dyDescent="0.25">
      <c r="C90" s="18">
        <v>1</v>
      </c>
    </row>
    <row r="98" spans="3:3" x14ac:dyDescent="0.25">
      <c r="C98" s="18">
        <v>1</v>
      </c>
    </row>
    <row r="99" spans="3:3" x14ac:dyDescent="0.25">
      <c r="C99" s="18">
        <v>1</v>
      </c>
    </row>
    <row r="102" spans="3:3" x14ac:dyDescent="0.25">
      <c r="C102" s="18">
        <v>1</v>
      </c>
    </row>
    <row r="108" spans="3:3" x14ac:dyDescent="0.25">
      <c r="C108" s="18">
        <v>1</v>
      </c>
    </row>
    <row r="109" spans="3:3" x14ac:dyDescent="0.25">
      <c r="C109" s="18">
        <v>1</v>
      </c>
    </row>
    <row r="113" spans="3:3" x14ac:dyDescent="0.25">
      <c r="C113" s="18">
        <v>1</v>
      </c>
    </row>
    <row r="114" spans="3:3" x14ac:dyDescent="0.25">
      <c r="C114" s="18">
        <v>1</v>
      </c>
    </row>
    <row r="117" spans="3:3" x14ac:dyDescent="0.25">
      <c r="C117" s="18">
        <v>1</v>
      </c>
    </row>
    <row r="118" spans="3:3" x14ac:dyDescent="0.25">
      <c r="C118" s="18">
        <v>1</v>
      </c>
    </row>
    <row r="120" spans="3:3" x14ac:dyDescent="0.25">
      <c r="C120" s="18">
        <v>1</v>
      </c>
    </row>
  </sheetData>
  <mergeCells count="20">
    <mergeCell ref="M3:M5"/>
    <mergeCell ref="N3:N5"/>
    <mergeCell ref="O3:O5"/>
    <mergeCell ref="P3:P5"/>
    <mergeCell ref="Q3:Q5"/>
    <mergeCell ref="R3:R5"/>
    <mergeCell ref="S3:S5"/>
    <mergeCell ref="A1:V1"/>
    <mergeCell ref="A2:V2"/>
    <mergeCell ref="B3:B5"/>
    <mergeCell ref="C3:C5"/>
    <mergeCell ref="D3:D5"/>
    <mergeCell ref="E3:E5"/>
    <mergeCell ref="F3:F5"/>
    <mergeCell ref="G3:G5"/>
    <mergeCell ref="H3:H5"/>
    <mergeCell ref="I3:I5"/>
    <mergeCell ref="J3:J5"/>
    <mergeCell ref="K3:K5"/>
    <mergeCell ref="L3:L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zoomScaleNormal="100" workbookViewId="0">
      <selection activeCell="A154" sqref="A154"/>
    </sheetView>
  </sheetViews>
  <sheetFormatPr defaultColWidth="9.5546875" defaultRowHeight="15.75" x14ac:dyDescent="0.25"/>
  <cols>
    <col min="1" max="1" width="3.44140625" customWidth="1"/>
    <col min="2" max="2" width="4.6640625" customWidth="1"/>
    <col min="3" max="3" width="5.44140625" customWidth="1"/>
    <col min="4" max="4" width="21.88671875" customWidth="1"/>
    <col min="5" max="5" width="6.5546875" customWidth="1"/>
    <col min="6" max="20" width="5.5546875" style="5" customWidth="1"/>
    <col min="21" max="24" width="5.109375" style="6" customWidth="1"/>
    <col min="27" max="28" width="5.44140625" customWidth="1"/>
    <col min="29" max="29" width="14.109375" customWidth="1"/>
    <col min="30" max="44" width="5.5546875" style="5" customWidth="1"/>
    <col min="45" max="46" width="7.44140625" style="6" customWidth="1"/>
    <col min="1017" max="1017" width="7.44140625" customWidth="1"/>
  </cols>
  <sheetData>
    <row r="1" spans="1:46" x14ac:dyDescent="0.25">
      <c r="B1" s="56" t="s">
        <v>313</v>
      </c>
      <c r="E1" t="s">
        <v>168</v>
      </c>
      <c r="F1" s="7" t="s">
        <v>6</v>
      </c>
      <c r="G1" s="7" t="s">
        <v>8</v>
      </c>
      <c r="H1" s="7" t="s">
        <v>9</v>
      </c>
      <c r="I1" s="7" t="s">
        <v>11</v>
      </c>
      <c r="J1" s="7" t="s">
        <v>13</v>
      </c>
      <c r="K1" s="7" t="s">
        <v>14</v>
      </c>
      <c r="L1" s="7" t="s">
        <v>15</v>
      </c>
      <c r="M1" s="7" t="s">
        <v>17</v>
      </c>
      <c r="N1" s="7" t="s">
        <v>18</v>
      </c>
      <c r="O1" s="7" t="s">
        <v>19</v>
      </c>
      <c r="P1" s="7" t="s">
        <v>20</v>
      </c>
      <c r="Q1" s="7" t="s">
        <v>21</v>
      </c>
      <c r="R1" s="7" t="s">
        <v>22</v>
      </c>
      <c r="S1" s="7" t="s">
        <v>23</v>
      </c>
      <c r="T1" s="7" t="s">
        <v>24</v>
      </c>
      <c r="U1" s="8" t="s">
        <v>151</v>
      </c>
      <c r="V1" s="8" t="s">
        <v>152</v>
      </c>
      <c r="W1" s="8" t="s">
        <v>153</v>
      </c>
      <c r="X1" s="8" t="s">
        <v>155</v>
      </c>
      <c r="AD1" s="7" t="s">
        <v>6</v>
      </c>
      <c r="AE1" s="7" t="s">
        <v>8</v>
      </c>
      <c r="AF1" s="7" t="s">
        <v>9</v>
      </c>
      <c r="AG1" s="7" t="s">
        <v>11</v>
      </c>
      <c r="AH1" s="7" t="s">
        <v>13</v>
      </c>
      <c r="AI1" s="7" t="s">
        <v>14</v>
      </c>
      <c r="AJ1" s="7" t="s">
        <v>15</v>
      </c>
      <c r="AK1" s="7" t="s">
        <v>17</v>
      </c>
      <c r="AL1" s="7" t="s">
        <v>18</v>
      </c>
      <c r="AM1" s="7" t="s">
        <v>19</v>
      </c>
      <c r="AN1" s="7" t="s">
        <v>20</v>
      </c>
      <c r="AO1" s="7" t="s">
        <v>21</v>
      </c>
      <c r="AP1" s="7" t="s">
        <v>22</v>
      </c>
      <c r="AQ1" s="7" t="s">
        <v>23</v>
      </c>
      <c r="AR1" s="7" t="s">
        <v>24</v>
      </c>
      <c r="AS1" s="8" t="s">
        <v>158</v>
      </c>
      <c r="AT1" s="8" t="s">
        <v>374</v>
      </c>
    </row>
    <row r="2" spans="1:46" x14ac:dyDescent="0.2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25">
      <c r="A3" s="13">
        <v>1</v>
      </c>
      <c r="B3" s="18" t="str">
        <f>Critères!$B3</f>
        <v>RGAA</v>
      </c>
      <c r="C3" s="18" t="str">
        <f>Critères!$C3</f>
        <v>1.1</v>
      </c>
      <c r="D3" s="18" t="str">
        <f>Critères!$A$3</f>
        <v>IMAGES</v>
      </c>
      <c r="E3" s="18" t="s">
        <v>166</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Critères!$C3</f>
        <v>1.1</v>
      </c>
      <c r="AC3" s="18" t="str">
        <f>Critères!$A$3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25">
      <c r="A4" s="13">
        <v>1</v>
      </c>
      <c r="B4" s="18" t="str">
        <f>Critères!$B4</f>
        <v>RGAA</v>
      </c>
      <c r="C4" s="18" t="str">
        <f>Critères!$C4</f>
        <v>1.2</v>
      </c>
      <c r="D4" s="18" t="str">
        <f>Critères!$A$3</f>
        <v>IMAGES</v>
      </c>
      <c r="E4" s="18" t="s">
        <v>166</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Critères!$C4</f>
        <v>1.2</v>
      </c>
      <c r="AC4" s="18" t="str">
        <f>Critères!$A$3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25">
      <c r="A5" s="13">
        <v>1</v>
      </c>
      <c r="B5" s="18" t="str">
        <f>Critères!$B5</f>
        <v>RGAA</v>
      </c>
      <c r="C5" s="18" t="str">
        <f>Critères!$C5</f>
        <v>1.3</v>
      </c>
      <c r="D5" s="18" t="str">
        <f>Critères!$A$3</f>
        <v>IMAGES</v>
      </c>
      <c r="E5" s="18" t="s">
        <v>166</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Critères!$C5</f>
        <v>1.3</v>
      </c>
      <c r="AC5" s="18" t="str">
        <f>Critères!$A$3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25">
      <c r="A6" s="13">
        <v>1</v>
      </c>
      <c r="B6" s="18" t="str">
        <f>Critères!$B6</f>
        <v>RGAA</v>
      </c>
      <c r="C6" s="18" t="str">
        <f>Critères!$C6</f>
        <v>1.4</v>
      </c>
      <c r="D6" s="18" t="str">
        <f>Critères!$A$3</f>
        <v>IMAGES</v>
      </c>
      <c r="E6" s="18" t="s">
        <v>166</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Critères!$C6</f>
        <v>1.4</v>
      </c>
      <c r="AC6" s="18" t="str">
        <f>Critères!$A$3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25">
      <c r="A7" s="13">
        <v>1</v>
      </c>
      <c r="B7" s="18" t="str">
        <f>Critères!$B7</f>
        <v>RGAA</v>
      </c>
      <c r="C7" s="18" t="str">
        <f>Critères!$C7</f>
        <v>1.5</v>
      </c>
      <c r="D7" s="18" t="str">
        <f>Critères!$A$3</f>
        <v>IMAGES</v>
      </c>
      <c r="E7" s="18" t="s">
        <v>166</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Critères!$C7</f>
        <v>1.5</v>
      </c>
      <c r="AC7" s="18" t="str">
        <f>Critères!$A$3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25">
      <c r="A8" s="13">
        <v>1</v>
      </c>
      <c r="B8" s="18" t="str">
        <f>Critères!$B8</f>
        <v>RGAA</v>
      </c>
      <c r="C8" s="18" t="str">
        <f>Critères!$C8</f>
        <v>1.6</v>
      </c>
      <c r="D8" s="18" t="str">
        <f>Critères!$A$3</f>
        <v>IMAGES</v>
      </c>
      <c r="E8" s="18" t="s">
        <v>166</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Critères!$C8</f>
        <v>1.6</v>
      </c>
      <c r="AC8" s="18" t="str">
        <f>Critères!$A$3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25">
      <c r="A9" s="13">
        <v>1</v>
      </c>
      <c r="B9" s="18" t="str">
        <f>Critères!$B9</f>
        <v>RGAA</v>
      </c>
      <c r="C9" s="18" t="str">
        <f>Critères!$C9</f>
        <v>1.7</v>
      </c>
      <c r="D9" s="18" t="str">
        <f>Critères!$A$3</f>
        <v>IMAGES</v>
      </c>
      <c r="E9" s="18" t="s">
        <v>166</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Critères!$C9</f>
        <v>1.7</v>
      </c>
      <c r="AC9" s="18" t="str">
        <f>Critères!$A$3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25">
      <c r="A10" s="13">
        <v>1</v>
      </c>
      <c r="B10" s="18" t="str">
        <f>Critères!$B10</f>
        <v>RGAA</v>
      </c>
      <c r="C10" s="18" t="str">
        <f>Critères!$C10</f>
        <v>1.8</v>
      </c>
      <c r="D10" s="18" t="str">
        <f>Critères!$A$3</f>
        <v>IMAGES</v>
      </c>
      <c r="E10" s="18" t="s">
        <v>167</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Critères!$C10</f>
        <v>1.8</v>
      </c>
      <c r="AC10" s="18" t="str">
        <f>Critères!$A$3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25">
      <c r="A11" s="13">
        <v>1</v>
      </c>
      <c r="B11" s="18" t="str">
        <f>Critères!$B11</f>
        <v>RGAA</v>
      </c>
      <c r="C11" s="18" t="str">
        <f>Critères!$C11</f>
        <v>1.9</v>
      </c>
      <c r="D11" s="18" t="str">
        <f>Critères!$A$3</f>
        <v>IMAGES</v>
      </c>
      <c r="E11" s="18" t="s">
        <v>166</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Critères!$C11</f>
        <v>1.9</v>
      </c>
      <c r="AC11" s="18" t="str">
        <f>Critères!$A$3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25">
      <c r="A12" s="60"/>
      <c r="B12" s="61"/>
      <c r="C12" s="61"/>
      <c r="D12" s="61"/>
      <c r="E12" s="61"/>
      <c r="F12" s="61"/>
      <c r="G12" s="61"/>
      <c r="H12" s="61"/>
      <c r="I12" s="61"/>
      <c r="J12" s="61"/>
      <c r="K12" s="61"/>
      <c r="L12" s="61"/>
      <c r="M12" s="61"/>
      <c r="N12" s="61"/>
      <c r="O12" s="61"/>
      <c r="P12" s="61"/>
      <c r="Q12" s="61"/>
      <c r="R12" s="61"/>
      <c r="S12" s="61"/>
      <c r="T12" s="61"/>
      <c r="U12" s="62">
        <f>SUM(U3:U11)</f>
        <v>0</v>
      </c>
      <c r="V12" s="62">
        <f t="shared" ref="V12:X12" si="12">SUM(V3:V11)</f>
        <v>0</v>
      </c>
      <c r="W12" s="62">
        <f t="shared" si="12"/>
        <v>0</v>
      </c>
      <c r="X12" s="62">
        <f t="shared" si="12"/>
        <v>135</v>
      </c>
      <c r="Y12" s="13"/>
      <c r="Z12" s="13"/>
      <c r="AA12" s="58"/>
      <c r="AB12" s="59"/>
      <c r="AC12" s="59"/>
      <c r="AD12" s="59"/>
      <c r="AE12" s="59"/>
      <c r="AF12" s="59"/>
      <c r="AG12" s="59"/>
      <c r="AH12" s="59"/>
      <c r="AI12" s="59"/>
      <c r="AJ12" s="59"/>
      <c r="AK12" s="59"/>
      <c r="AL12" s="59"/>
      <c r="AM12" s="59"/>
      <c r="AN12" s="59"/>
      <c r="AO12" s="59"/>
      <c r="AP12" s="59"/>
      <c r="AQ12" s="59"/>
      <c r="AR12" s="59"/>
      <c r="AS12" s="62">
        <f t="shared" ref="AS12:AT12" si="13">SUM(AS3:AS11)</f>
        <v>0</v>
      </c>
      <c r="AT12" s="62">
        <f t="shared" si="13"/>
        <v>0</v>
      </c>
    </row>
    <row r="13" spans="1:46" x14ac:dyDescent="0.25">
      <c r="A13" s="13">
        <v>2</v>
      </c>
      <c r="B13" s="18" t="str">
        <f>Critères!$B12</f>
        <v>RGAA</v>
      </c>
      <c r="C13" s="18" t="str">
        <f>Critères!$C12</f>
        <v>2.1</v>
      </c>
      <c r="D13" s="18" t="str">
        <f>Critères!$A$12</f>
        <v>CADRES</v>
      </c>
      <c r="E13" s="18" t="s">
        <v>166</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Critères!$C12</f>
        <v>2.1</v>
      </c>
      <c r="AC13" s="18" t="str">
        <f>Critères!$A$12</f>
        <v>CADRES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25">
      <c r="A14" s="13">
        <v>2</v>
      </c>
      <c r="B14" s="18" t="str">
        <f>Critères!$B13</f>
        <v>RGAA</v>
      </c>
      <c r="C14" s="18" t="str">
        <f>Critères!$C13</f>
        <v>2.2</v>
      </c>
      <c r="D14" s="18" t="str">
        <f>Critères!$A$12</f>
        <v>CADRES</v>
      </c>
      <c r="E14" s="18" t="s">
        <v>166</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Critères!$C13</f>
        <v>2.2</v>
      </c>
      <c r="AC14" s="18" t="str">
        <f>Critères!$A$12</f>
        <v>CADRES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25">
      <c r="A15" s="60"/>
      <c r="B15" s="61"/>
      <c r="C15" s="61"/>
      <c r="D15" s="61"/>
      <c r="E15" s="61"/>
      <c r="F15" s="61"/>
      <c r="G15" s="61"/>
      <c r="H15" s="61"/>
      <c r="I15" s="61"/>
      <c r="J15" s="61"/>
      <c r="K15" s="61"/>
      <c r="L15" s="61"/>
      <c r="M15" s="61"/>
      <c r="N15" s="61"/>
      <c r="O15" s="61"/>
      <c r="P15" s="61"/>
      <c r="Q15" s="61"/>
      <c r="R15" s="61"/>
      <c r="S15" s="61"/>
      <c r="T15" s="61"/>
      <c r="U15" s="62">
        <f>SUM(U13:U14)</f>
        <v>0</v>
      </c>
      <c r="V15" s="62">
        <f t="shared" ref="V15:X15" si="14">SUM(V13:V14)</f>
        <v>0</v>
      </c>
      <c r="W15" s="62">
        <f t="shared" si="14"/>
        <v>0</v>
      </c>
      <c r="X15" s="62">
        <f t="shared" si="14"/>
        <v>30</v>
      </c>
      <c r="Y15" s="13"/>
      <c r="Z15" s="13"/>
      <c r="AA15" s="58"/>
      <c r="AB15" s="59"/>
      <c r="AC15" s="59"/>
      <c r="AD15" s="59"/>
      <c r="AE15" s="59"/>
      <c r="AF15" s="59"/>
      <c r="AG15" s="59"/>
      <c r="AH15" s="59"/>
      <c r="AI15" s="59"/>
      <c r="AJ15" s="59"/>
      <c r="AK15" s="59"/>
      <c r="AL15" s="59"/>
      <c r="AM15" s="59"/>
      <c r="AN15" s="59"/>
      <c r="AO15" s="59"/>
      <c r="AP15" s="59"/>
      <c r="AQ15" s="59"/>
      <c r="AR15" s="59"/>
      <c r="AS15" s="62">
        <f>SUM(AS13:AS14)</f>
        <v>0</v>
      </c>
      <c r="AT15" s="62">
        <f t="shared" ref="AT15" si="15">SUM(AT13:AT14)</f>
        <v>0</v>
      </c>
    </row>
    <row r="16" spans="1:46" x14ac:dyDescent="0.25">
      <c r="A16" s="13">
        <v>3</v>
      </c>
      <c r="B16" s="18" t="str">
        <f>Critères!$B14</f>
        <v>RGAA</v>
      </c>
      <c r="C16" s="18" t="str">
        <f>Critères!$C14</f>
        <v>3.1</v>
      </c>
      <c r="D16" s="18" t="str">
        <f>Critères!$A$14</f>
        <v>COULEURS</v>
      </c>
      <c r="E16" s="18" t="s">
        <v>166</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Critères!$C14</f>
        <v>3.1</v>
      </c>
      <c r="AC16" s="18" t="str">
        <f>Critères!$A$14</f>
        <v>COULEURS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25">
      <c r="A17" s="13">
        <v>3</v>
      </c>
      <c r="B17" s="18" t="str">
        <f>Critères!$B15</f>
        <v>RGAA</v>
      </c>
      <c r="C17" s="18" t="str">
        <f>Critères!$C15</f>
        <v>3.2</v>
      </c>
      <c r="D17" s="18" t="str">
        <f>Critères!$A$14</f>
        <v>COULEURS</v>
      </c>
      <c r="E17" s="18" t="s">
        <v>167</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Critères!$C15</f>
        <v>3.2</v>
      </c>
      <c r="AC17" s="18" t="str">
        <f>Critères!$A$14</f>
        <v>COULEURS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25">
      <c r="A18" s="13">
        <v>3</v>
      </c>
      <c r="B18" s="18" t="str">
        <f>Critères!$B16</f>
        <v>RGAA</v>
      </c>
      <c r="C18" s="18" t="str">
        <f>Critères!$C16</f>
        <v>3.3</v>
      </c>
      <c r="D18" s="18" t="str">
        <f>Critères!$A$14</f>
        <v>COULEURS</v>
      </c>
      <c r="E18" s="18" t="s">
        <v>166</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Critères!$C16</f>
        <v>3.3</v>
      </c>
      <c r="AC18" s="18" t="str">
        <f>Critères!$A$14</f>
        <v>COULEURS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25">
      <c r="A19" s="58"/>
      <c r="B19" s="59"/>
      <c r="C19" s="59"/>
      <c r="D19" s="59"/>
      <c r="E19" s="59"/>
      <c r="F19" s="59"/>
      <c r="G19" s="59"/>
      <c r="H19" s="59"/>
      <c r="I19" s="59"/>
      <c r="J19" s="59"/>
      <c r="K19" s="59"/>
      <c r="L19" s="59"/>
      <c r="M19" s="59"/>
      <c r="N19" s="59"/>
      <c r="O19" s="59"/>
      <c r="P19" s="59"/>
      <c r="Q19" s="59"/>
      <c r="R19" s="59"/>
      <c r="S19" s="59"/>
      <c r="T19" s="59"/>
      <c r="U19" s="62">
        <f>SUM(U16:U18)</f>
        <v>0</v>
      </c>
      <c r="V19" s="62">
        <f t="shared" ref="V19:X19" si="16">SUM(V16:V18)</f>
        <v>0</v>
      </c>
      <c r="W19" s="62">
        <f t="shared" si="16"/>
        <v>0</v>
      </c>
      <c r="X19" s="62">
        <f t="shared" si="16"/>
        <v>45</v>
      </c>
      <c r="Y19" s="13"/>
      <c r="Z19" s="13"/>
      <c r="AA19" s="58"/>
      <c r="AB19" s="59"/>
      <c r="AC19" s="59"/>
      <c r="AD19" s="59"/>
      <c r="AE19" s="59"/>
      <c r="AF19" s="59"/>
      <c r="AG19" s="59"/>
      <c r="AH19" s="59"/>
      <c r="AI19" s="59"/>
      <c r="AJ19" s="59"/>
      <c r="AK19" s="59"/>
      <c r="AL19" s="59"/>
      <c r="AM19" s="59"/>
      <c r="AN19" s="59"/>
      <c r="AO19" s="59"/>
      <c r="AP19" s="59"/>
      <c r="AQ19" s="59"/>
      <c r="AR19" s="59"/>
      <c r="AS19" s="62">
        <f>SUM(AS16:AS18)</f>
        <v>0</v>
      </c>
      <c r="AT19" s="62">
        <f t="shared" ref="AT19" si="17">SUM(AT16:AT18)</f>
        <v>0</v>
      </c>
    </row>
    <row r="20" spans="1:46" x14ac:dyDescent="0.25">
      <c r="A20" s="13">
        <v>4</v>
      </c>
      <c r="B20" s="18" t="str">
        <f>Critères!$B17</f>
        <v>RGAA</v>
      </c>
      <c r="C20" s="18" t="str">
        <f>Critères!$C17</f>
        <v>4.1</v>
      </c>
      <c r="D20" s="18" t="str">
        <f>Critères!$A$17</f>
        <v>MULTIMÉDIA</v>
      </c>
      <c r="E20" s="18" t="s">
        <v>166</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Critères!$C17</f>
        <v>4.1</v>
      </c>
      <c r="AC20" s="18" t="str">
        <f>Critères!$A$17</f>
        <v>MULTIMÉDIA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25">
      <c r="A21" s="13">
        <v>4</v>
      </c>
      <c r="B21" s="18" t="str">
        <f>Critères!$B18</f>
        <v>RGAA</v>
      </c>
      <c r="C21" s="18" t="str">
        <f>Critères!$C18</f>
        <v>4.2</v>
      </c>
      <c r="D21" s="18" t="str">
        <f>Critères!$A$17</f>
        <v>MULTIMÉDIA</v>
      </c>
      <c r="E21" s="18" t="s">
        <v>166</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Critères!$C18</f>
        <v>4.2</v>
      </c>
      <c r="AC21" s="18" t="str">
        <f>Critères!$A$17</f>
        <v>MULTIMÉDIA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25">
      <c r="A22" s="13">
        <v>4</v>
      </c>
      <c r="B22" s="18" t="str">
        <f>Critères!$B19</f>
        <v>RGAA</v>
      </c>
      <c r="C22" s="18" t="str">
        <f>Critères!$C19</f>
        <v>4.3</v>
      </c>
      <c r="D22" s="18" t="str">
        <f>Critères!$A$17</f>
        <v>MULTIMÉDIA</v>
      </c>
      <c r="E22" s="18" t="s">
        <v>166</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Critères!$C19</f>
        <v>4.3</v>
      </c>
      <c r="AC22" s="18" t="str">
        <f>Critères!$A$17</f>
        <v>MULTIMÉDIA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25">
      <c r="A23" s="13">
        <v>4</v>
      </c>
      <c r="B23" s="18" t="str">
        <f>Critères!$B20</f>
        <v>RGAA</v>
      </c>
      <c r="C23" s="18" t="str">
        <f>Critères!$C20</f>
        <v>4.4</v>
      </c>
      <c r="D23" s="18" t="str">
        <f>Critères!$A$17</f>
        <v>MULTIMÉDIA</v>
      </c>
      <c r="E23" s="18" t="s">
        <v>166</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Critères!$C20</f>
        <v>4.4</v>
      </c>
      <c r="AC23" s="18" t="str">
        <f>Critères!$A$17</f>
        <v>MULTIMÉDIA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25">
      <c r="A24" s="13">
        <v>4</v>
      </c>
      <c r="B24" s="18" t="str">
        <f>Critères!$B21</f>
        <v>RGAA</v>
      </c>
      <c r="C24" s="18" t="str">
        <f>Critères!$C21</f>
        <v>4.5</v>
      </c>
      <c r="D24" s="18" t="str">
        <f>Critères!$A$17</f>
        <v>MULTIMÉDIA</v>
      </c>
      <c r="E24" s="18" t="s">
        <v>167</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Critères!$C21</f>
        <v>4.5</v>
      </c>
      <c r="AC24" s="18" t="str">
        <f>Critères!$A$17</f>
        <v>MULTIMÉDIA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25">
      <c r="A25" s="13">
        <v>4</v>
      </c>
      <c r="B25" s="18" t="str">
        <f>Critères!$B22</f>
        <v>RGAA</v>
      </c>
      <c r="C25" s="18" t="str">
        <f>Critères!$C22</f>
        <v>4.6</v>
      </c>
      <c r="D25" s="18" t="str">
        <f>Critères!$A$17</f>
        <v>MULTIMÉDIA</v>
      </c>
      <c r="E25" s="18" t="s">
        <v>167</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Critères!$C22</f>
        <v>4.6</v>
      </c>
      <c r="AC25" s="18" t="str">
        <f>Critères!$A$17</f>
        <v>MULTIMÉDIA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25">
      <c r="A26" s="13">
        <v>4</v>
      </c>
      <c r="B26" s="18" t="str">
        <f>Critères!$B23</f>
        <v>RGAA</v>
      </c>
      <c r="C26" s="18" t="str">
        <f>Critères!$C23</f>
        <v>4.7</v>
      </c>
      <c r="D26" s="18" t="str">
        <f>Critères!$A$17</f>
        <v>MULTIMÉDIA</v>
      </c>
      <c r="E26" s="18" t="s">
        <v>166</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Critères!$C23</f>
        <v>4.7</v>
      </c>
      <c r="AC26" s="18" t="str">
        <f>Critères!$A$17</f>
        <v>MULTIMÉDIA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25">
      <c r="A27" s="13">
        <v>4</v>
      </c>
      <c r="B27" s="18" t="str">
        <f>Critères!$B24</f>
        <v>RGAA</v>
      </c>
      <c r="C27" s="18" t="str">
        <f>Critères!$C24</f>
        <v>4.8</v>
      </c>
      <c r="D27" s="18" t="str">
        <f>Critères!$A$17</f>
        <v>MULTIMÉDIA</v>
      </c>
      <c r="E27" s="18" t="s">
        <v>166</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Critères!$C24</f>
        <v>4.8</v>
      </c>
      <c r="AC27" s="18" t="str">
        <f>Critères!$A$17</f>
        <v>MULTIMÉDIA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25">
      <c r="A28" s="13">
        <v>4</v>
      </c>
      <c r="B28" s="18" t="str">
        <f>Critères!$B25</f>
        <v>RGAA</v>
      </c>
      <c r="C28" s="18" t="str">
        <f>Critères!$C25</f>
        <v>4.9</v>
      </c>
      <c r="D28" s="18" t="str">
        <f>Critères!$A$17</f>
        <v>MULTIMÉDIA</v>
      </c>
      <c r="E28" s="18" t="s">
        <v>166</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Critères!$C25</f>
        <v>4.9</v>
      </c>
      <c r="AC28" s="18" t="str">
        <f>Critères!$A$17</f>
        <v>MULTIMÉDIA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25">
      <c r="A29" s="13">
        <v>4</v>
      </c>
      <c r="B29" s="18" t="str">
        <f>Critères!$B26</f>
        <v>RGAA</v>
      </c>
      <c r="C29" s="18" t="str">
        <f>Critères!$C26</f>
        <v>4.10</v>
      </c>
      <c r="D29" s="18" t="str">
        <f>Critères!$A$17</f>
        <v>MULTIMÉDIA</v>
      </c>
      <c r="E29" s="18" t="s">
        <v>166</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Critères!$C26</f>
        <v>4.10</v>
      </c>
      <c r="AC29" s="18" t="str">
        <f>Critères!$A$17</f>
        <v>MULTIMÉDIA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25">
      <c r="A30" s="13">
        <v>4</v>
      </c>
      <c r="B30" s="18" t="str">
        <f>Critères!$B27</f>
        <v>RGAA</v>
      </c>
      <c r="C30" s="18" t="str">
        <f>Critères!$C27</f>
        <v>4.11</v>
      </c>
      <c r="D30" s="18" t="str">
        <f>Critères!$A$17</f>
        <v>MULTIMÉDIA</v>
      </c>
      <c r="E30" s="18" t="s">
        <v>166</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Critères!$C27</f>
        <v>4.11</v>
      </c>
      <c r="AC30" s="18" t="str">
        <f>Critères!$A$17</f>
        <v>MULTIMÉDIA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25">
      <c r="A31" s="13">
        <v>4</v>
      </c>
      <c r="B31" s="18" t="str">
        <f>Critères!$B28</f>
        <v>RGAA</v>
      </c>
      <c r="C31" s="18" t="str">
        <f>Critères!$C28</f>
        <v>4.12</v>
      </c>
      <c r="D31" s="18" t="str">
        <f>Critères!$A$17</f>
        <v>MULTIMÉDIA</v>
      </c>
      <c r="E31" s="18" t="s">
        <v>166</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Critères!$C28</f>
        <v>4.12</v>
      </c>
      <c r="AC31" s="18" t="str">
        <f>Critères!$A$17</f>
        <v>MULTIMÉDIA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25">
      <c r="A32" s="13">
        <v>4</v>
      </c>
      <c r="B32" s="18" t="str">
        <f>Critères!$B29</f>
        <v>RGAA</v>
      </c>
      <c r="C32" s="18" t="str">
        <f>Critères!$C29</f>
        <v>4.13</v>
      </c>
      <c r="D32" s="18" t="str">
        <f>Critères!$A$17</f>
        <v>MULTIMÉDIA</v>
      </c>
      <c r="E32" s="18" t="s">
        <v>166</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Critères!$C29</f>
        <v>4.13</v>
      </c>
      <c r="AC32" s="18" t="str">
        <f>Critères!$A$17</f>
        <v>MULTIMÉDIA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25">
      <c r="A33" s="13">
        <v>4</v>
      </c>
      <c r="B33" s="18" t="str">
        <f>Critères!$B30</f>
        <v>-</v>
      </c>
      <c r="C33" s="18" t="str">
        <f>Critères!$C30</f>
        <v>4.14</v>
      </c>
      <c r="D33" s="18" t="str">
        <f>Critères!$A$17</f>
        <v>MULTIMÉDIA</v>
      </c>
      <c r="E33" s="18" t="s">
        <v>167</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Critères!$C30</f>
        <v>4.14</v>
      </c>
      <c r="AC33" s="18" t="str">
        <f>Critères!$A$17</f>
        <v>MULTIMÉDIA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25">
      <c r="A34" s="13">
        <v>4</v>
      </c>
      <c r="B34" s="18" t="str">
        <f>Critères!$B31</f>
        <v>-</v>
      </c>
      <c r="C34" s="18" t="str">
        <f>Critères!$C31</f>
        <v>4.15</v>
      </c>
      <c r="D34" s="18" t="str">
        <f>Critères!$A$17</f>
        <v>MULTIMÉDIA</v>
      </c>
      <c r="E34" s="18" t="s">
        <v>167</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Critères!$C31</f>
        <v>4.15</v>
      </c>
      <c r="AC34" s="18" t="str">
        <f>Critères!$A$17</f>
        <v>MULTIMÉDIA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25">
      <c r="A35" s="13">
        <v>4</v>
      </c>
      <c r="B35" s="18" t="str">
        <f>Critères!$B32</f>
        <v>-</v>
      </c>
      <c r="C35" s="18" t="str">
        <f>Critères!$C32</f>
        <v>4.16</v>
      </c>
      <c r="D35" s="18" t="str">
        <f>Critères!$A$17</f>
        <v>MULTIMÉDIA</v>
      </c>
      <c r="E35" s="18" t="s">
        <v>167</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Critères!$C32</f>
        <v>4.16</v>
      </c>
      <c r="AC35" s="18" t="str">
        <f>Critères!$A$17</f>
        <v>MULTIMÉDIA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25">
      <c r="A36" s="13">
        <v>4</v>
      </c>
      <c r="B36" s="18" t="str">
        <f>Critères!$B33</f>
        <v>-</v>
      </c>
      <c r="C36" s="18" t="str">
        <f>Critères!$C33</f>
        <v>4.17</v>
      </c>
      <c r="D36" s="18" t="str">
        <f>Critères!$A$17</f>
        <v>MULTIMÉDIA</v>
      </c>
      <c r="E36" s="18" t="s">
        <v>167</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Critères!$C33</f>
        <v>4.17</v>
      </c>
      <c r="AC36" s="18" t="str">
        <f>Critères!$A$17</f>
        <v>MULTIMÉDIA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25">
      <c r="A37" s="13">
        <v>4</v>
      </c>
      <c r="B37" s="18" t="str">
        <f>Critères!$B34</f>
        <v>-</v>
      </c>
      <c r="C37" s="18" t="str">
        <f>Critères!$C34</f>
        <v>4.18</v>
      </c>
      <c r="D37" s="18" t="str">
        <f>Critères!$A$17</f>
        <v>MULTIMÉDIA</v>
      </c>
      <c r="E37" s="18" t="s">
        <v>167</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Critères!$C34</f>
        <v>4.18</v>
      </c>
      <c r="AC37" s="18" t="str">
        <f>Critères!$A$17</f>
        <v>MULTIMÉDIA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25">
      <c r="A38" s="58"/>
      <c r="B38" s="59"/>
      <c r="C38" s="59"/>
      <c r="D38" s="59"/>
      <c r="E38" s="59"/>
      <c r="F38" s="59"/>
      <c r="G38" s="59"/>
      <c r="H38" s="59"/>
      <c r="I38" s="59"/>
      <c r="J38" s="59"/>
      <c r="K38" s="59"/>
      <c r="L38" s="59"/>
      <c r="M38" s="59"/>
      <c r="N38" s="59"/>
      <c r="O38" s="59"/>
      <c r="P38" s="59"/>
      <c r="Q38" s="59"/>
      <c r="R38" s="59"/>
      <c r="S38" s="59"/>
      <c r="T38" s="59"/>
      <c r="U38" s="63">
        <f>SUM(U20:U37)</f>
        <v>0</v>
      </c>
      <c r="V38" s="63">
        <f t="shared" ref="V38:X38" si="18">SUM(V20:V37)</f>
        <v>0</v>
      </c>
      <c r="W38" s="63">
        <f t="shared" si="18"/>
        <v>0</v>
      </c>
      <c r="X38" s="63">
        <f t="shared" si="18"/>
        <v>270</v>
      </c>
      <c r="Y38" s="13"/>
      <c r="Z38" s="13"/>
      <c r="AA38" s="58"/>
      <c r="AB38" s="59"/>
      <c r="AC38" s="59"/>
      <c r="AD38" s="59"/>
      <c r="AE38" s="59"/>
      <c r="AF38" s="59"/>
      <c r="AG38" s="59"/>
      <c r="AH38" s="59"/>
      <c r="AI38" s="59"/>
      <c r="AJ38" s="59"/>
      <c r="AK38" s="59"/>
      <c r="AL38" s="59"/>
      <c r="AM38" s="59"/>
      <c r="AN38" s="59"/>
      <c r="AO38" s="59"/>
      <c r="AP38" s="59"/>
      <c r="AQ38" s="59"/>
      <c r="AR38" s="59"/>
      <c r="AS38" s="63">
        <f>SUM(AS20:AS37)</f>
        <v>0</v>
      </c>
      <c r="AT38" s="63">
        <f t="shared" ref="AT38" si="19">SUM(AT20:AT37)</f>
        <v>0</v>
      </c>
    </row>
    <row r="39" spans="1:46" x14ac:dyDescent="0.25">
      <c r="A39" s="13">
        <v>5</v>
      </c>
      <c r="B39" s="18" t="str">
        <f>Critères!$B35</f>
        <v>RGAA</v>
      </c>
      <c r="C39" s="18" t="str">
        <f>Critères!$C35</f>
        <v>5.1</v>
      </c>
      <c r="D39" s="18" t="str">
        <f>Critères!$A$35</f>
        <v>TABLEAUX</v>
      </c>
      <c r="E39" s="18" t="s">
        <v>166</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Critères!$C35</f>
        <v>5.1</v>
      </c>
      <c r="AC39" s="18" t="str">
        <f>Critères!$A$35</f>
        <v>TABLEAUX</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25">
      <c r="A40" s="13">
        <v>5</v>
      </c>
      <c r="B40" s="18" t="str">
        <f>Critères!$B36</f>
        <v>RGAA</v>
      </c>
      <c r="C40" s="18" t="str">
        <f>Critères!$C36</f>
        <v>5.2</v>
      </c>
      <c r="D40" s="18" t="str">
        <f>Critères!$A$35</f>
        <v>TABLEAUX</v>
      </c>
      <c r="E40" s="18" t="s">
        <v>166</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Critères!$C36</f>
        <v>5.2</v>
      </c>
      <c r="AC40" s="18" t="str">
        <f>Critères!$A$35</f>
        <v>TABLEAUX</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25">
      <c r="A41" s="13">
        <v>5</v>
      </c>
      <c r="B41" s="18" t="str">
        <f>Critères!$B37</f>
        <v>RGAA</v>
      </c>
      <c r="C41" s="18" t="str">
        <f>Critères!$C37</f>
        <v>5.3</v>
      </c>
      <c r="D41" s="18" t="str">
        <f>Critères!$A$35</f>
        <v>TABLEAUX</v>
      </c>
      <c r="E41" s="18" t="s">
        <v>166</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Critères!$C37</f>
        <v>5.3</v>
      </c>
      <c r="AC41" s="18" t="str">
        <f>Critères!$A$35</f>
        <v>TABLEAUX</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25">
      <c r="A42" s="13">
        <v>5</v>
      </c>
      <c r="B42" s="18" t="str">
        <f>Critères!$B38</f>
        <v>RGAA</v>
      </c>
      <c r="C42" s="18" t="str">
        <f>Critères!$C38</f>
        <v>5.4</v>
      </c>
      <c r="D42" s="18" t="str">
        <f>Critères!$A$35</f>
        <v>TABLEAUX</v>
      </c>
      <c r="E42" s="18" t="s">
        <v>166</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Critères!$C38</f>
        <v>5.4</v>
      </c>
      <c r="AC42" s="18" t="str">
        <f>Critères!$A$35</f>
        <v>TABLEAUX</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25">
      <c r="A43" s="13">
        <v>5</v>
      </c>
      <c r="B43" s="18" t="str">
        <f>Critères!$B39</f>
        <v>RGAA</v>
      </c>
      <c r="C43" s="18" t="str">
        <f>Critères!$C39</f>
        <v>5.5</v>
      </c>
      <c r="D43" s="18" t="str">
        <f>Critères!$A$35</f>
        <v>TABLEAUX</v>
      </c>
      <c r="E43" s="18" t="s">
        <v>166</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Critères!$C39</f>
        <v>5.5</v>
      </c>
      <c r="AC43" s="18" t="str">
        <f>Critères!$A$35</f>
        <v>TABLEAUX</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25">
      <c r="A44" s="13">
        <v>5</v>
      </c>
      <c r="B44" s="18" t="str">
        <f>Critères!$B40</f>
        <v>RGAA</v>
      </c>
      <c r="C44" s="18" t="str">
        <f>Critères!$C40</f>
        <v>5.6</v>
      </c>
      <c r="D44" s="18" t="str">
        <f>Critères!$A$35</f>
        <v>TABLEAUX</v>
      </c>
      <c r="E44" s="18" t="s">
        <v>166</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Critères!$C40</f>
        <v>5.6</v>
      </c>
      <c r="AC44" s="18" t="str">
        <f>Critères!$A$35</f>
        <v>TABLEAUX</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25">
      <c r="A45" s="13">
        <v>5</v>
      </c>
      <c r="B45" s="18" t="str">
        <f>Critères!$B41</f>
        <v>RGAA</v>
      </c>
      <c r="C45" s="18" t="str">
        <f>Critères!$C41</f>
        <v>5.7</v>
      </c>
      <c r="D45" s="18" t="str">
        <f>Critères!$A$35</f>
        <v>TABLEAUX</v>
      </c>
      <c r="E45" s="18" t="s">
        <v>166</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Critères!$C41</f>
        <v>5.7</v>
      </c>
      <c r="AC45" s="18" t="str">
        <f>Critères!$A$35</f>
        <v>TABLEAUX</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25">
      <c r="A46" s="13">
        <v>5</v>
      </c>
      <c r="B46" s="18" t="str">
        <f>Critères!$B42</f>
        <v>RGAA</v>
      </c>
      <c r="C46" s="18" t="str">
        <f>Critères!$C42</f>
        <v>5.8</v>
      </c>
      <c r="D46" s="18" t="str">
        <f>Critères!$A$35</f>
        <v>TABLEAUX</v>
      </c>
      <c r="E46" s="18" t="s">
        <v>166</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Critères!$C42</f>
        <v>5.8</v>
      </c>
      <c r="AC46" s="18" t="str">
        <f>Critères!$A$35</f>
        <v>TABLEAUX</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25">
      <c r="A47" s="58"/>
      <c r="B47" s="59"/>
      <c r="C47" s="59"/>
      <c r="D47" s="59"/>
      <c r="E47" s="59"/>
      <c r="F47" s="59"/>
      <c r="G47" s="59"/>
      <c r="H47" s="59"/>
      <c r="I47" s="59"/>
      <c r="J47" s="59"/>
      <c r="K47" s="59"/>
      <c r="L47" s="59"/>
      <c r="M47" s="59"/>
      <c r="N47" s="59"/>
      <c r="O47" s="59"/>
      <c r="P47" s="59"/>
      <c r="Q47" s="59"/>
      <c r="R47" s="59"/>
      <c r="S47" s="59"/>
      <c r="T47" s="59"/>
      <c r="U47" s="63">
        <f>SUM(U39:U46)</f>
        <v>0</v>
      </c>
      <c r="V47" s="63">
        <f t="shared" ref="V47:X47" si="20">SUM(V39:V46)</f>
        <v>0</v>
      </c>
      <c r="W47" s="63">
        <f t="shared" si="20"/>
        <v>0</v>
      </c>
      <c r="X47" s="63">
        <f t="shared" si="20"/>
        <v>120</v>
      </c>
      <c r="Y47" s="13"/>
      <c r="Z47" s="13"/>
      <c r="AA47" s="58"/>
      <c r="AB47" s="59"/>
      <c r="AC47" s="59"/>
      <c r="AD47" s="59"/>
      <c r="AE47" s="59"/>
      <c r="AF47" s="59"/>
      <c r="AG47" s="59"/>
      <c r="AH47" s="59"/>
      <c r="AI47" s="59"/>
      <c r="AJ47" s="59"/>
      <c r="AK47" s="59"/>
      <c r="AL47" s="59"/>
      <c r="AM47" s="59"/>
      <c r="AN47" s="59"/>
      <c r="AO47" s="59"/>
      <c r="AP47" s="59"/>
      <c r="AQ47" s="59"/>
      <c r="AR47" s="59"/>
      <c r="AS47" s="63">
        <f>SUM(AS39:AS46)</f>
        <v>0</v>
      </c>
      <c r="AT47" s="63">
        <f t="shared" ref="AT47" si="21">SUM(AT39:AT46)</f>
        <v>0</v>
      </c>
    </row>
    <row r="48" spans="1:46" x14ac:dyDescent="0.25">
      <c r="A48" s="13">
        <v>6</v>
      </c>
      <c r="B48" s="18" t="str">
        <f>Critères!$B43</f>
        <v>RGAA</v>
      </c>
      <c r="C48" s="18" t="str">
        <f>Critères!$C43</f>
        <v>6.1</v>
      </c>
      <c r="D48" s="18" t="str">
        <f>Critères!$A$43</f>
        <v>LIENS</v>
      </c>
      <c r="E48" s="18" t="s">
        <v>166</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Critères!$C43</f>
        <v>6.1</v>
      </c>
      <c r="AC48" s="18" t="str">
        <f>Critères!$A$43</f>
        <v>LIENS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25">
      <c r="A49" s="13">
        <v>6</v>
      </c>
      <c r="B49" s="18" t="str">
        <f>Critères!$B44</f>
        <v>RGAA</v>
      </c>
      <c r="C49" s="18" t="str">
        <f>Critères!$C44</f>
        <v>6.2</v>
      </c>
      <c r="D49" s="18" t="str">
        <f>Critères!$A$43</f>
        <v>LIENS</v>
      </c>
      <c r="E49" s="18" t="s">
        <v>166</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Critères!$C44</f>
        <v>6.2</v>
      </c>
      <c r="AC49" s="18" t="str">
        <f>Critères!$A$43</f>
        <v>LIENS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25">
      <c r="A50" s="58"/>
      <c r="B50" s="59"/>
      <c r="C50" s="59"/>
      <c r="D50" s="59"/>
      <c r="E50" s="59"/>
      <c r="F50" s="59"/>
      <c r="G50" s="59"/>
      <c r="H50" s="59"/>
      <c r="I50" s="59"/>
      <c r="J50" s="59"/>
      <c r="K50" s="59"/>
      <c r="L50" s="59"/>
      <c r="M50" s="59"/>
      <c r="N50" s="59"/>
      <c r="O50" s="59"/>
      <c r="P50" s="59"/>
      <c r="Q50" s="59"/>
      <c r="R50" s="59"/>
      <c r="S50" s="59"/>
      <c r="T50" s="59"/>
      <c r="U50" s="63">
        <f>SUM(U48:U49)</f>
        <v>0</v>
      </c>
      <c r="V50" s="63">
        <f t="shared" ref="V50:X50" si="22">SUM(V48:V49)</f>
        <v>0</v>
      </c>
      <c r="W50" s="63">
        <f t="shared" si="22"/>
        <v>0</v>
      </c>
      <c r="X50" s="63">
        <f t="shared" si="22"/>
        <v>30</v>
      </c>
      <c r="Y50" s="13"/>
      <c r="Z50" s="13"/>
      <c r="AA50" s="58"/>
      <c r="AB50" s="59"/>
      <c r="AC50" s="59"/>
      <c r="AD50" s="59"/>
      <c r="AE50" s="59"/>
      <c r="AF50" s="59"/>
      <c r="AG50" s="59"/>
      <c r="AH50" s="59"/>
      <c r="AI50" s="59"/>
      <c r="AJ50" s="59"/>
      <c r="AK50" s="59"/>
      <c r="AL50" s="59"/>
      <c r="AM50" s="59"/>
      <c r="AN50" s="59"/>
      <c r="AO50" s="59"/>
      <c r="AP50" s="59"/>
      <c r="AQ50" s="59"/>
      <c r="AR50" s="59"/>
      <c r="AS50" s="63">
        <f>SUM(AS48:AS49)</f>
        <v>0</v>
      </c>
      <c r="AT50" s="63">
        <f t="shared" ref="AT50" si="23">SUM(AT48:AT49)</f>
        <v>0</v>
      </c>
    </row>
    <row r="51" spans="1:46" x14ac:dyDescent="0.25">
      <c r="A51" s="13">
        <v>7</v>
      </c>
      <c r="B51" s="18" t="str">
        <f>Critères!$B45</f>
        <v>RGAA</v>
      </c>
      <c r="C51" s="18" t="str">
        <f>Critères!$C45</f>
        <v>7.1</v>
      </c>
      <c r="D51" s="18" t="str">
        <f>Critères!$A$45</f>
        <v>SCRIPTS</v>
      </c>
      <c r="E51" s="18" t="s">
        <v>166</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Critères!$C45</f>
        <v>7.1</v>
      </c>
      <c r="AC51" s="18" t="str">
        <f>Critères!$A$45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25">
      <c r="A52" s="13">
        <v>7</v>
      </c>
      <c r="B52" s="18" t="str">
        <f>Critères!$B46</f>
        <v>RGAA</v>
      </c>
      <c r="C52" s="18" t="str">
        <f>Critères!$C46</f>
        <v>7.2</v>
      </c>
      <c r="D52" s="18" t="str">
        <f>Critères!$A$45</f>
        <v>SCRIPTS</v>
      </c>
      <c r="E52" s="18" t="s">
        <v>166</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Critères!$C46</f>
        <v>7.2</v>
      </c>
      <c r="AC52" s="18" t="str">
        <f>Critères!$A$45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25">
      <c r="A53" s="13">
        <v>7</v>
      </c>
      <c r="B53" s="18" t="str">
        <f>Critères!$B47</f>
        <v>RGAA</v>
      </c>
      <c r="C53" s="18" t="str">
        <f>Critères!$C47</f>
        <v>7.3</v>
      </c>
      <c r="D53" s="18" t="str">
        <f>Critères!$A$45</f>
        <v>SCRIPTS</v>
      </c>
      <c r="E53" s="18" t="s">
        <v>166</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Critères!$C47</f>
        <v>7.3</v>
      </c>
      <c r="AC53" s="18" t="str">
        <f>Critères!$A$45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25">
      <c r="A54" s="13">
        <v>7</v>
      </c>
      <c r="B54" s="18" t="str">
        <f>Critères!$B48</f>
        <v>RGAA</v>
      </c>
      <c r="C54" s="18" t="str">
        <f>Critères!$C48</f>
        <v>7.4</v>
      </c>
      <c r="D54" s="18" t="str">
        <f>Critères!$A$45</f>
        <v>SCRIPTS</v>
      </c>
      <c r="E54" s="18" t="s">
        <v>166</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Critères!$C48</f>
        <v>7.4</v>
      </c>
      <c r="AC54" s="18" t="str">
        <f>Critères!$A$45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25">
      <c r="A55" s="13">
        <v>7</v>
      </c>
      <c r="B55" s="18" t="str">
        <f>Critères!$B49</f>
        <v>RGAA</v>
      </c>
      <c r="C55" s="18" t="str">
        <f>Critères!$C49</f>
        <v>7.5</v>
      </c>
      <c r="D55" s="18" t="str">
        <f>Critères!$A$45</f>
        <v>SCRIPTS</v>
      </c>
      <c r="E55" s="18" t="s">
        <v>167</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Critères!$C49</f>
        <v>7.5</v>
      </c>
      <c r="AC55" s="18" t="str">
        <f>Critères!$A$45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25">
      <c r="A56" s="58"/>
      <c r="B56" s="59"/>
      <c r="C56" s="59"/>
      <c r="D56" s="59"/>
      <c r="E56" s="59"/>
      <c r="F56" s="59"/>
      <c r="G56" s="59"/>
      <c r="H56" s="59"/>
      <c r="I56" s="59"/>
      <c r="J56" s="59"/>
      <c r="K56" s="59"/>
      <c r="L56" s="59"/>
      <c r="M56" s="59"/>
      <c r="N56" s="59"/>
      <c r="O56" s="59"/>
      <c r="P56" s="59"/>
      <c r="Q56" s="59"/>
      <c r="R56" s="59"/>
      <c r="S56" s="59"/>
      <c r="T56" s="59"/>
      <c r="U56" s="63">
        <f>SUM(U51:U55)</f>
        <v>0</v>
      </c>
      <c r="V56" s="63">
        <f t="shared" ref="V56:X56" si="24">SUM(V51:V55)</f>
        <v>0</v>
      </c>
      <c r="W56" s="63">
        <f t="shared" si="24"/>
        <v>0</v>
      </c>
      <c r="X56" s="63">
        <f t="shared" si="24"/>
        <v>75</v>
      </c>
      <c r="Y56" s="13"/>
      <c r="Z56" s="13"/>
      <c r="AA56" s="58"/>
      <c r="AB56" s="59"/>
      <c r="AC56" s="59"/>
      <c r="AD56" s="59"/>
      <c r="AE56" s="59"/>
      <c r="AF56" s="59"/>
      <c r="AG56" s="59"/>
      <c r="AH56" s="59"/>
      <c r="AI56" s="59"/>
      <c r="AJ56" s="59"/>
      <c r="AK56" s="59"/>
      <c r="AL56" s="59"/>
      <c r="AM56" s="59"/>
      <c r="AN56" s="59"/>
      <c r="AO56" s="59"/>
      <c r="AP56" s="59"/>
      <c r="AQ56" s="59"/>
      <c r="AR56" s="59"/>
      <c r="AS56" s="63">
        <f>SUM(AS51:AS55)</f>
        <v>0</v>
      </c>
      <c r="AT56" s="63">
        <f t="shared" ref="AT56" si="25">SUM(AT51:AT55)</f>
        <v>0</v>
      </c>
    </row>
    <row r="57" spans="1:46" x14ac:dyDescent="0.25">
      <c r="A57" s="13">
        <v>8</v>
      </c>
      <c r="B57" s="18" t="str">
        <f>Critères!$B50</f>
        <v>RGAA</v>
      </c>
      <c r="C57" s="18" t="str">
        <f>Critères!$C50</f>
        <v>8.1</v>
      </c>
      <c r="D57" s="18" t="str">
        <f>Critères!$A$50</f>
        <v>ÉLÉMENTS OBLIGATOIRES</v>
      </c>
      <c r="E57" s="18" t="s">
        <v>166</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Critères!$C50</f>
        <v>8.1</v>
      </c>
      <c r="AC57" s="18" t="str">
        <f>Critères!$A$50</f>
        <v>ÉLÉMENTS OBLIGATOIRES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25">
      <c r="A58" s="13">
        <v>8</v>
      </c>
      <c r="B58" s="18" t="str">
        <f>Critères!$B51</f>
        <v>RGAA</v>
      </c>
      <c r="C58" s="18" t="str">
        <f>Critères!$C51</f>
        <v>8.2</v>
      </c>
      <c r="D58" s="18" t="str">
        <f>Critères!$A$50</f>
        <v>ÉLÉMENTS OBLIGATOIRES</v>
      </c>
      <c r="E58" s="18" t="s">
        <v>166</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Critères!$C51</f>
        <v>8.2</v>
      </c>
      <c r="AC58" s="18" t="str">
        <f>Critères!$A$50</f>
        <v>ÉLÉMENTS OBLIGATOIRES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25">
      <c r="A59" s="13">
        <v>8</v>
      </c>
      <c r="B59" s="18" t="str">
        <f>Critères!$B52</f>
        <v>RGAA</v>
      </c>
      <c r="C59" s="18" t="str">
        <f>Critères!$C52</f>
        <v>8.3</v>
      </c>
      <c r="D59" s="18" t="str">
        <f>Critères!$A$50</f>
        <v>ÉLÉMENTS OBLIGATOIRES</v>
      </c>
      <c r="E59" s="18" t="s">
        <v>166</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Critères!$C52</f>
        <v>8.3</v>
      </c>
      <c r="AC59" s="18" t="str">
        <f>Critères!$A$50</f>
        <v>ÉLÉMENTS OBLIGATOIRES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25">
      <c r="A60" s="13">
        <v>8</v>
      </c>
      <c r="B60" s="18" t="str">
        <f>Critères!$B53</f>
        <v>RGAA</v>
      </c>
      <c r="C60" s="18" t="str">
        <f>Critères!$C53</f>
        <v>8.4</v>
      </c>
      <c r="D60" s="18" t="str">
        <f>Critères!$A$50</f>
        <v>ÉLÉMENTS OBLIGATOIRES</v>
      </c>
      <c r="E60" s="18" t="s">
        <v>166</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Critères!$C53</f>
        <v>8.4</v>
      </c>
      <c r="AC60" s="18" t="str">
        <f>Critères!$A$50</f>
        <v>ÉLÉMENTS OBLIGATOIRES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25">
      <c r="A61" s="13">
        <v>8</v>
      </c>
      <c r="B61" s="18" t="str">
        <f>Critères!$B54</f>
        <v>RGAA</v>
      </c>
      <c r="C61" s="18" t="str">
        <f>Critères!$C54</f>
        <v>8.5</v>
      </c>
      <c r="D61" s="18" t="str">
        <f>Critères!$A$50</f>
        <v>ÉLÉMENTS OBLIGATOIRES</v>
      </c>
      <c r="E61" s="18" t="s">
        <v>166</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Critères!$C54</f>
        <v>8.5</v>
      </c>
      <c r="AC61" s="18" t="str">
        <f>Critères!$A$50</f>
        <v>ÉLÉMENTS OBLIGATOIRES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25">
      <c r="A62" s="13">
        <v>8</v>
      </c>
      <c r="B62" s="18" t="str">
        <f>Critères!$B55</f>
        <v>RGAA</v>
      </c>
      <c r="C62" s="18" t="str">
        <f>Critères!$C55</f>
        <v>8.6</v>
      </c>
      <c r="D62" s="18" t="str">
        <f>Critères!$A$50</f>
        <v>ÉLÉMENTS OBLIGATOIRES</v>
      </c>
      <c r="E62" s="18" t="s">
        <v>166</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Critères!$C55</f>
        <v>8.6</v>
      </c>
      <c r="AC62" s="18" t="str">
        <f>Critères!$A$50</f>
        <v>ÉLÉMENTS OBLIGATOIRES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25">
      <c r="A63" s="13">
        <v>8</v>
      </c>
      <c r="B63" s="18" t="str">
        <f>Critères!$B56</f>
        <v>RGAA</v>
      </c>
      <c r="C63" s="18" t="str">
        <f>Critères!$C56</f>
        <v>8.7</v>
      </c>
      <c r="D63" s="18" t="str">
        <f>Critères!$A$50</f>
        <v>ÉLÉMENTS OBLIGATOIRES</v>
      </c>
      <c r="E63" s="18" t="s">
        <v>167</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Critères!$C56</f>
        <v>8.7</v>
      </c>
      <c r="AC63" s="18" t="str">
        <f>Critères!$A$50</f>
        <v>ÉLÉMENTS OBLIGATOIRES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25">
      <c r="A64" s="13">
        <v>8</v>
      </c>
      <c r="B64" s="18" t="str">
        <f>Critères!$B57</f>
        <v>RGAA</v>
      </c>
      <c r="C64" s="18" t="str">
        <f>Critères!$C57</f>
        <v>8.8</v>
      </c>
      <c r="D64" s="18" t="str">
        <f>Critères!$A$50</f>
        <v>ÉLÉMENTS OBLIGATOIRES</v>
      </c>
      <c r="E64" s="18" t="s">
        <v>167</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Critères!$C57</f>
        <v>8.8</v>
      </c>
      <c r="AC64" s="18" t="str">
        <f>Critères!$A$50</f>
        <v>ÉLÉMENTS OBLIGATOIRES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25">
      <c r="A65" s="13">
        <v>8</v>
      </c>
      <c r="B65" s="18" t="str">
        <f>Critères!$B58</f>
        <v>RGAA</v>
      </c>
      <c r="C65" s="18" t="str">
        <f>Critères!$C58</f>
        <v>8.9</v>
      </c>
      <c r="D65" s="18" t="str">
        <f>Critères!$A$50</f>
        <v>ÉLÉMENTS OBLIGATOIRES</v>
      </c>
      <c r="E65" s="18" t="s">
        <v>166</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Critères!$C58</f>
        <v>8.9</v>
      </c>
      <c r="AC65" s="18" t="str">
        <f>Critères!$A$50</f>
        <v>ÉLÉMENTS OBLIGATOIRES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25">
      <c r="A66" s="13">
        <v>8</v>
      </c>
      <c r="B66" s="18" t="str">
        <f>Critères!$B59</f>
        <v>RGAA</v>
      </c>
      <c r="C66" s="18" t="str">
        <f>Critères!$C59</f>
        <v>8.10</v>
      </c>
      <c r="D66" s="18" t="str">
        <f>Critères!$A$50</f>
        <v>ÉLÉMENTS OBLIGATOIRES</v>
      </c>
      <c r="E66" s="18" t="s">
        <v>166</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Critères!$C59</f>
        <v>8.10</v>
      </c>
      <c r="AC66" s="18" t="str">
        <f>Critères!$A$50</f>
        <v>ÉLÉMENTS OBLIGATOIRES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25">
      <c r="A67" s="58"/>
      <c r="B67" s="59"/>
      <c r="C67" s="59"/>
      <c r="D67" s="59"/>
      <c r="E67" s="59"/>
      <c r="F67" s="59"/>
      <c r="G67" s="59"/>
      <c r="H67" s="59"/>
      <c r="I67" s="59"/>
      <c r="J67" s="59"/>
      <c r="K67" s="59"/>
      <c r="L67" s="59"/>
      <c r="M67" s="59"/>
      <c r="N67" s="59"/>
      <c r="O67" s="59"/>
      <c r="P67" s="59"/>
      <c r="Q67" s="59"/>
      <c r="R67" s="59"/>
      <c r="S67" s="59"/>
      <c r="T67" s="59"/>
      <c r="U67" s="63">
        <f>SUM(U57:U66)</f>
        <v>0</v>
      </c>
      <c r="V67" s="63">
        <f t="shared" ref="V67:X67" si="26">SUM(V57:V66)</f>
        <v>0</v>
      </c>
      <c r="W67" s="63">
        <f t="shared" si="26"/>
        <v>0</v>
      </c>
      <c r="X67" s="63">
        <f t="shared" si="26"/>
        <v>150</v>
      </c>
      <c r="Y67" s="13"/>
      <c r="Z67" s="13"/>
      <c r="AA67" s="58"/>
      <c r="AB67" s="59"/>
      <c r="AC67" s="59"/>
      <c r="AD67" s="59"/>
      <c r="AE67" s="59"/>
      <c r="AF67" s="59"/>
      <c r="AG67" s="59"/>
      <c r="AH67" s="59"/>
      <c r="AI67" s="59"/>
      <c r="AJ67" s="59"/>
      <c r="AK67" s="59"/>
      <c r="AL67" s="59"/>
      <c r="AM67" s="59"/>
      <c r="AN67" s="59"/>
      <c r="AO67" s="59"/>
      <c r="AP67" s="59"/>
      <c r="AQ67" s="59"/>
      <c r="AR67" s="59"/>
      <c r="AS67" s="63">
        <f>SUM(AS57:AS66)</f>
        <v>0</v>
      </c>
      <c r="AT67" s="63">
        <f t="shared" ref="AT67" si="27">SUM(AT57:AT66)</f>
        <v>0</v>
      </c>
    </row>
    <row r="68" spans="1:46" x14ac:dyDescent="0.25">
      <c r="A68" s="13">
        <v>9</v>
      </c>
      <c r="B68" s="18" t="str">
        <f>Critères!$B60</f>
        <v>RGAA</v>
      </c>
      <c r="C68" s="18" t="str">
        <f>Critères!$C60</f>
        <v>9.1</v>
      </c>
      <c r="D68" s="18" t="str">
        <f>Critères!$A$60</f>
        <v>STRUCTURATION</v>
      </c>
      <c r="E68" s="18" t="s">
        <v>166</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Critères!$C60</f>
        <v>9.1</v>
      </c>
      <c r="AC68" s="18" t="str">
        <f>Critères!$A$60</f>
        <v>STRUCTURATION</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25">
      <c r="A69" s="13">
        <v>9</v>
      </c>
      <c r="B69" s="18" t="str">
        <f>Critères!$B61</f>
        <v>RGAA</v>
      </c>
      <c r="C69" s="18" t="str">
        <f>Critères!$C61</f>
        <v>9.2</v>
      </c>
      <c r="D69" s="18" t="str">
        <f>Critères!$A$60</f>
        <v>STRUCTURATION</v>
      </c>
      <c r="E69" s="18" t="s">
        <v>166</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Critères!$C61</f>
        <v>9.2</v>
      </c>
      <c r="AC69" s="18" t="str">
        <f>Critères!$A$60</f>
        <v>STRUCTURATION</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25">
      <c r="A70" s="13">
        <v>9</v>
      </c>
      <c r="B70" s="18" t="str">
        <f>Critères!$B62</f>
        <v>RGAA</v>
      </c>
      <c r="C70" s="18" t="str">
        <f>Critères!$C62</f>
        <v>9.3</v>
      </c>
      <c r="D70" s="18" t="str">
        <f>Critères!$A$60</f>
        <v>STRUCTURATION</v>
      </c>
      <c r="E70" s="18" t="s">
        <v>166</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Critères!$C62</f>
        <v>9.3</v>
      </c>
      <c r="AC70" s="18" t="str">
        <f>Critères!$A$60</f>
        <v>STRUCTURATION</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25">
      <c r="A71" s="13">
        <v>9</v>
      </c>
      <c r="B71" s="18" t="str">
        <f>Critères!$B63</f>
        <v>RGAA</v>
      </c>
      <c r="C71" s="18" t="str">
        <f>Critères!$C63</f>
        <v>9.4</v>
      </c>
      <c r="D71" s="18" t="str">
        <f>Critères!$A$60</f>
        <v>STRUCTURATION</v>
      </c>
      <c r="E71" s="18" t="s">
        <v>166</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Critères!$C63</f>
        <v>9.4</v>
      </c>
      <c r="AC71" s="18" t="str">
        <f>Critères!$A$60</f>
        <v>STRUCTURATION</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25">
      <c r="A72" s="58"/>
      <c r="B72" s="59"/>
      <c r="C72" s="59"/>
      <c r="D72" s="59"/>
      <c r="E72" s="59"/>
      <c r="F72" s="59"/>
      <c r="G72" s="59"/>
      <c r="H72" s="59"/>
      <c r="I72" s="59"/>
      <c r="J72" s="59"/>
      <c r="K72" s="59"/>
      <c r="L72" s="59"/>
      <c r="M72" s="59"/>
      <c r="N72" s="59"/>
      <c r="O72" s="59"/>
      <c r="P72" s="59"/>
      <c r="Q72" s="59"/>
      <c r="R72" s="59"/>
      <c r="S72" s="59"/>
      <c r="T72" s="59"/>
      <c r="U72" s="63">
        <f>SUM(U68:U71)</f>
        <v>0</v>
      </c>
      <c r="V72" s="63">
        <f t="shared" ref="V72:X72" si="28">SUM(V68:V71)</f>
        <v>0</v>
      </c>
      <c r="W72" s="63">
        <f t="shared" si="28"/>
        <v>0</v>
      </c>
      <c r="X72" s="63">
        <f t="shared" si="28"/>
        <v>60</v>
      </c>
      <c r="Y72" s="13"/>
      <c r="Z72" s="13"/>
      <c r="AA72" s="58"/>
      <c r="AB72" s="59"/>
      <c r="AC72" s="59"/>
      <c r="AD72" s="59"/>
      <c r="AE72" s="59"/>
      <c r="AF72" s="59"/>
      <c r="AG72" s="59"/>
      <c r="AH72" s="59"/>
      <c r="AI72" s="59"/>
      <c r="AJ72" s="59"/>
      <c r="AK72" s="59"/>
      <c r="AL72" s="59"/>
      <c r="AM72" s="59"/>
      <c r="AN72" s="59"/>
      <c r="AO72" s="59"/>
      <c r="AP72" s="59"/>
      <c r="AQ72" s="59"/>
      <c r="AR72" s="59"/>
      <c r="AS72" s="63">
        <f>SUM(AS68:AS71)</f>
        <v>0</v>
      </c>
      <c r="AT72" s="63">
        <f t="shared" ref="AT72" si="29">SUM(AT68:AT71)</f>
        <v>0</v>
      </c>
    </row>
    <row r="73" spans="1:46" x14ac:dyDescent="0.25">
      <c r="A73" s="13">
        <v>10</v>
      </c>
      <c r="B73" s="18" t="str">
        <f>Critères!$B64</f>
        <v>RGAA</v>
      </c>
      <c r="C73" s="18" t="str">
        <f>Critères!$C64</f>
        <v>10.1</v>
      </c>
      <c r="D73" s="18" t="str">
        <f>Critères!$A$64</f>
        <v>PRÉSENTATION</v>
      </c>
      <c r="E73" s="18" t="s">
        <v>166</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Critères!$C64</f>
        <v>10.1</v>
      </c>
      <c r="AC73" s="18" t="str">
        <f>Critères!$A$64</f>
        <v>PRÉSENTATION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25">
      <c r="A74" s="13">
        <v>10</v>
      </c>
      <c r="B74" s="18" t="str">
        <f>Critères!$B65</f>
        <v>RGAA</v>
      </c>
      <c r="C74" s="18" t="str">
        <f>Critères!$C65</f>
        <v>10.2</v>
      </c>
      <c r="D74" s="18" t="str">
        <f>Critères!$A$64</f>
        <v>PRÉSENTATION</v>
      </c>
      <c r="E74" s="18" t="s">
        <v>166</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Critères!$C65</f>
        <v>10.2</v>
      </c>
      <c r="AC74" s="18" t="str">
        <f>Critères!$A$64</f>
        <v>PRÉSENTATION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25">
      <c r="A75" s="13">
        <v>10</v>
      </c>
      <c r="B75" s="18" t="str">
        <f>Critères!$B66</f>
        <v>RGAA</v>
      </c>
      <c r="C75" s="18" t="str">
        <f>Critères!$C66</f>
        <v>10.3</v>
      </c>
      <c r="D75" s="18" t="str">
        <f>Critères!$A$64</f>
        <v>PRÉSENTATION</v>
      </c>
      <c r="E75" s="18" t="s">
        <v>166</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Critères!$C66</f>
        <v>10.3</v>
      </c>
      <c r="AC75" s="18" t="str">
        <f>Critères!$A$64</f>
        <v>PRÉSENTATION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25">
      <c r="A76" s="13">
        <v>10</v>
      </c>
      <c r="B76" s="18" t="str">
        <f>Critères!$B67</f>
        <v>RGAA</v>
      </c>
      <c r="C76" s="18" t="str">
        <f>Critères!$C67</f>
        <v>10.4</v>
      </c>
      <c r="D76" s="18" t="str">
        <f>Critères!$A$64</f>
        <v>PRÉSENTATION</v>
      </c>
      <c r="E76" s="18" t="s">
        <v>167</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Critères!$C67</f>
        <v>10.4</v>
      </c>
      <c r="AC76" s="18" t="str">
        <f>Critères!$A$64</f>
        <v>PRÉSENTATION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25">
      <c r="A77" s="13">
        <v>10</v>
      </c>
      <c r="B77" s="18" t="str">
        <f>Critères!$B68</f>
        <v>RGAA</v>
      </c>
      <c r="C77" s="18" t="str">
        <f>Critères!$C68</f>
        <v>10.5</v>
      </c>
      <c r="D77" s="18" t="str">
        <f>Critères!$A$64</f>
        <v>PRÉSENTATION</v>
      </c>
      <c r="E77" s="18" t="s">
        <v>167</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Critères!$C68</f>
        <v>10.5</v>
      </c>
      <c r="AC77" s="18" t="str">
        <f>Critères!$A$64</f>
        <v>PRÉSENTATION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25">
      <c r="A78" s="13">
        <v>10</v>
      </c>
      <c r="B78" s="18" t="str">
        <f>Critères!$B69</f>
        <v>RGAA</v>
      </c>
      <c r="C78" s="18" t="str">
        <f>Critères!$C69</f>
        <v>10.6</v>
      </c>
      <c r="D78" s="18" t="str">
        <f>Critères!$A$64</f>
        <v>PRÉSENTATION</v>
      </c>
      <c r="E78" s="18" t="s">
        <v>166</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Critères!$C69</f>
        <v>10.6</v>
      </c>
      <c r="AC78" s="18" t="str">
        <f>Critères!$A$64</f>
        <v>PRÉSENTATION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25">
      <c r="A79" s="13">
        <v>10</v>
      </c>
      <c r="B79" s="18" t="str">
        <f>Critères!$B70</f>
        <v>RGAA</v>
      </c>
      <c r="C79" s="18" t="str">
        <f>Critères!$C70</f>
        <v>10.7</v>
      </c>
      <c r="D79" s="18" t="str">
        <f>Critères!$A$64</f>
        <v>PRÉSENTATION</v>
      </c>
      <c r="E79" s="18" t="s">
        <v>166</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Critères!$C70</f>
        <v>10.7</v>
      </c>
      <c r="AC79" s="18" t="str">
        <f>Critères!$A$64</f>
        <v>PRÉSENTATION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25">
      <c r="A80" s="13">
        <v>10</v>
      </c>
      <c r="B80" s="18" t="str">
        <f>Critères!$B71</f>
        <v>RGAA</v>
      </c>
      <c r="C80" s="18" t="str">
        <f>Critères!$C71</f>
        <v>10.8</v>
      </c>
      <c r="D80" s="18" t="str">
        <f>Critères!$A$64</f>
        <v>PRÉSENTATION</v>
      </c>
      <c r="E80" s="18" t="s">
        <v>166</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Critères!$C71</f>
        <v>10.8</v>
      </c>
      <c r="AC80" s="18" t="str">
        <f>Critères!$A$64</f>
        <v>PRÉSENTATION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25">
      <c r="A81" s="13">
        <v>10</v>
      </c>
      <c r="B81" s="18" t="str">
        <f>Critères!$B72</f>
        <v>RGAA</v>
      </c>
      <c r="C81" s="18" t="str">
        <f>Critères!$C72</f>
        <v>10.9</v>
      </c>
      <c r="D81" s="18" t="str">
        <f>Critères!$A$64</f>
        <v>PRÉSENTATION</v>
      </c>
      <c r="E81" s="18" t="s">
        <v>166</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Critères!$C72</f>
        <v>10.9</v>
      </c>
      <c r="AC81" s="18" t="str">
        <f>Critères!$A$64</f>
        <v>PRÉSENTATION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25">
      <c r="A82" s="13">
        <v>10</v>
      </c>
      <c r="B82" s="18" t="str">
        <f>Critères!$B73</f>
        <v>RGAA</v>
      </c>
      <c r="C82" s="18" t="str">
        <f>Critères!$C73</f>
        <v>10.10</v>
      </c>
      <c r="D82" s="18" t="str">
        <f>Critères!$A$64</f>
        <v>PRÉSENTATION</v>
      </c>
      <c r="E82" s="18" t="s">
        <v>166</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Critères!$C73</f>
        <v>10.10</v>
      </c>
      <c r="AC82" s="18" t="str">
        <f>Critères!$A$64</f>
        <v>PRÉSENTATION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25">
      <c r="A83" s="13">
        <v>10</v>
      </c>
      <c r="B83" s="18" t="str">
        <f>Critères!$B74</f>
        <v>RGAA</v>
      </c>
      <c r="C83" s="18" t="str">
        <f>Critères!$C74</f>
        <v>10.11</v>
      </c>
      <c r="D83" s="18" t="str">
        <f>Critères!$A$64</f>
        <v>PRÉSENTATION</v>
      </c>
      <c r="E83" s="18" t="s">
        <v>167</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Critères!$C74</f>
        <v>10.11</v>
      </c>
      <c r="AC83" s="18" t="str">
        <f>Critères!$A$64</f>
        <v>PRÉSENTATION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25">
      <c r="A84" s="13">
        <v>10</v>
      </c>
      <c r="B84" s="18" t="str">
        <f>Critères!$B75</f>
        <v>RGAA</v>
      </c>
      <c r="C84" s="18" t="str">
        <f>Critères!$C75</f>
        <v>10.12</v>
      </c>
      <c r="D84" s="18" t="str">
        <f>Critères!$A$64</f>
        <v>PRÉSENTATION</v>
      </c>
      <c r="E84" s="18" t="s">
        <v>167</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Critères!$C75</f>
        <v>10.12</v>
      </c>
      <c r="AC84" s="18" t="str">
        <f>Critères!$A$64</f>
        <v>PRÉSENTATION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25">
      <c r="A85" s="13">
        <v>10</v>
      </c>
      <c r="B85" s="18" t="str">
        <f>Critères!$B76</f>
        <v>RGAA</v>
      </c>
      <c r="C85" s="18" t="str">
        <f>Critères!$C76</f>
        <v>10.13</v>
      </c>
      <c r="D85" s="18" t="str">
        <f>Critères!$A$64</f>
        <v>PRÉSENTATION</v>
      </c>
      <c r="E85" s="18" t="s">
        <v>167</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Critères!$C76</f>
        <v>10.13</v>
      </c>
      <c r="AC85" s="18" t="str">
        <f>Critères!$A$64</f>
        <v>PRÉSENTATION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25">
      <c r="A86" s="13">
        <v>10</v>
      </c>
      <c r="B86" s="18" t="str">
        <f>Critères!$B77</f>
        <v>RGAA</v>
      </c>
      <c r="C86" s="18" t="str">
        <f>Critères!$C77</f>
        <v>10.14</v>
      </c>
      <c r="D86" s="18" t="str">
        <f>Critères!$A$64</f>
        <v>PRÉSENTATION</v>
      </c>
      <c r="E86" s="18" t="s">
        <v>166</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Critères!$C77</f>
        <v>10.14</v>
      </c>
      <c r="AC86" s="18" t="str">
        <f>Critères!$A$64</f>
        <v>PRÉSENTATION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25">
      <c r="A87" s="58"/>
      <c r="B87" s="59"/>
      <c r="C87" s="59"/>
      <c r="D87" s="59"/>
      <c r="E87" s="59"/>
      <c r="F87" s="59"/>
      <c r="G87" s="59"/>
      <c r="H87" s="59"/>
      <c r="I87" s="59"/>
      <c r="J87" s="59"/>
      <c r="K87" s="59"/>
      <c r="L87" s="59"/>
      <c r="M87" s="59"/>
      <c r="N87" s="59"/>
      <c r="O87" s="59"/>
      <c r="P87" s="59"/>
      <c r="Q87" s="59"/>
      <c r="R87" s="59"/>
      <c r="S87" s="59"/>
      <c r="T87" s="59"/>
      <c r="U87" s="63">
        <f>SUM(U73:U86)</f>
        <v>0</v>
      </c>
      <c r="V87" s="63">
        <f t="shared" ref="V87:X87" si="37">SUM(V73:V86)</f>
        <v>0</v>
      </c>
      <c r="W87" s="63">
        <f t="shared" si="37"/>
        <v>0</v>
      </c>
      <c r="X87" s="63">
        <f t="shared" si="37"/>
        <v>210</v>
      </c>
      <c r="Y87" s="13"/>
      <c r="Z87" s="13"/>
      <c r="AA87" s="58"/>
      <c r="AB87" s="59"/>
      <c r="AC87" s="59"/>
      <c r="AD87" s="59"/>
      <c r="AE87" s="59"/>
      <c r="AF87" s="59"/>
      <c r="AG87" s="59"/>
      <c r="AH87" s="59"/>
      <c r="AI87" s="59"/>
      <c r="AJ87" s="59"/>
      <c r="AK87" s="59"/>
      <c r="AL87" s="59"/>
      <c r="AM87" s="59"/>
      <c r="AN87" s="59"/>
      <c r="AO87" s="59"/>
      <c r="AP87" s="59"/>
      <c r="AQ87" s="59"/>
      <c r="AR87" s="59"/>
      <c r="AS87" s="63">
        <f>SUM(AS73:AS86)</f>
        <v>0</v>
      </c>
      <c r="AT87" s="63">
        <f t="shared" ref="AT87" si="38">SUM(AT73:AT86)</f>
        <v>0</v>
      </c>
    </row>
    <row r="88" spans="1:46" x14ac:dyDescent="0.25">
      <c r="A88" s="13">
        <v>11</v>
      </c>
      <c r="B88" s="18" t="str">
        <f>Critères!$B78</f>
        <v>RGAA</v>
      </c>
      <c r="C88" s="18" t="str">
        <f>Critères!$C78</f>
        <v>11.1</v>
      </c>
      <c r="D88" s="18" t="str">
        <f>Critères!$A$78</f>
        <v>FORMULAIRES</v>
      </c>
      <c r="E88" s="18" t="s">
        <v>166</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Critères!$C78</f>
        <v>11.1</v>
      </c>
      <c r="AC88" s="18" t="str">
        <f>Critères!$A$78</f>
        <v>FORMULAIRES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25">
      <c r="A89" s="13">
        <v>11</v>
      </c>
      <c r="B89" s="18" t="str">
        <f>Critères!$B79</f>
        <v>RGAA</v>
      </c>
      <c r="C89" s="18" t="str">
        <f>Critères!$C79</f>
        <v>11.2</v>
      </c>
      <c r="D89" s="18" t="str">
        <f>Critères!$A$78</f>
        <v>FORMULAIRES</v>
      </c>
      <c r="E89" s="18" t="s">
        <v>166</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Critères!$C79</f>
        <v>11.2</v>
      </c>
      <c r="AC89" s="18" t="str">
        <f>Critères!$A$78</f>
        <v>FORMULAIRES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25">
      <c r="A90" s="13">
        <v>11</v>
      </c>
      <c r="B90" s="18" t="str">
        <f>Critères!$B80</f>
        <v>RGAA</v>
      </c>
      <c r="C90" s="18" t="str">
        <f>Critères!$C80</f>
        <v>11.3</v>
      </c>
      <c r="D90" s="18" t="str">
        <f>Critères!$A$78</f>
        <v>FORMULAIRES</v>
      </c>
      <c r="E90" s="18" t="s">
        <v>167</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Critères!$C80</f>
        <v>11.3</v>
      </c>
      <c r="AC90" s="18" t="str">
        <f>Critères!$A$78</f>
        <v>FORMULAIRES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25">
      <c r="A91" s="13">
        <v>11</v>
      </c>
      <c r="B91" s="18" t="str">
        <f>Critères!$B81</f>
        <v>RGAA</v>
      </c>
      <c r="C91" s="18" t="str">
        <f>Critères!$C81</f>
        <v>11.4</v>
      </c>
      <c r="D91" s="18" t="str">
        <f>Critères!$A$78</f>
        <v>FORMULAIRES</v>
      </c>
      <c r="E91" s="18" t="s">
        <v>166</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Critères!$C81</f>
        <v>11.4</v>
      </c>
      <c r="AC91" s="18" t="str">
        <f>Critères!$A$78</f>
        <v>FORMULAIRES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25">
      <c r="A92" s="13">
        <v>11</v>
      </c>
      <c r="B92" s="18" t="str">
        <f>Critères!$B82</f>
        <v>RGAA</v>
      </c>
      <c r="C92" s="18" t="str">
        <f>Critères!$C82</f>
        <v>11.5</v>
      </c>
      <c r="D92" s="18" t="str">
        <f>Critères!$A$78</f>
        <v>FORMULAIRES</v>
      </c>
      <c r="E92" s="18" t="s">
        <v>166</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Critères!$C82</f>
        <v>11.5</v>
      </c>
      <c r="AC92" s="18" t="str">
        <f>Critères!$A$78</f>
        <v>FORMULAIRES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25">
      <c r="A93" s="13">
        <v>11</v>
      </c>
      <c r="B93" s="18" t="str">
        <f>Critères!$B83</f>
        <v>RGAA</v>
      </c>
      <c r="C93" s="18" t="str">
        <f>Critères!$C83</f>
        <v>11.6</v>
      </c>
      <c r="D93" s="18" t="str">
        <f>Critères!$A$78</f>
        <v>FORMULAIRES</v>
      </c>
      <c r="E93" s="18" t="s">
        <v>166</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Critères!$C83</f>
        <v>11.6</v>
      </c>
      <c r="AC93" s="18" t="str">
        <f>Critères!$A$78</f>
        <v>FORMULAIRES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25">
      <c r="A94" s="13">
        <v>11</v>
      </c>
      <c r="B94" s="18" t="str">
        <f>Critères!$B84</f>
        <v>RGAA</v>
      </c>
      <c r="C94" s="18" t="str">
        <f>Critères!$C84</f>
        <v>11.7</v>
      </c>
      <c r="D94" s="18" t="str">
        <f>Critères!$A$78</f>
        <v>FORMULAIRES</v>
      </c>
      <c r="E94" s="18" t="s">
        <v>166</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Critères!$C84</f>
        <v>11.7</v>
      </c>
      <c r="AC94" s="18" t="str">
        <f>Critères!$A$78</f>
        <v>FORMULAIRES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25">
      <c r="A95" s="13">
        <v>11</v>
      </c>
      <c r="B95" s="18" t="str">
        <f>Critères!$B85</f>
        <v>RGAA</v>
      </c>
      <c r="C95" s="18" t="str">
        <f>Critères!$C85</f>
        <v>11.8</v>
      </c>
      <c r="D95" s="18" t="str">
        <f>Critères!$A$78</f>
        <v>FORMULAIRES</v>
      </c>
      <c r="E95" s="18" t="s">
        <v>166</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Critères!$C85</f>
        <v>11.8</v>
      </c>
      <c r="AC95" s="18" t="str">
        <f>Critères!$A$78</f>
        <v>FORMULAIRES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25">
      <c r="A96" s="13">
        <v>11</v>
      </c>
      <c r="B96" s="18" t="str">
        <f>Critères!$B86</f>
        <v>RGAA</v>
      </c>
      <c r="C96" s="18" t="str">
        <f>Critères!$C86</f>
        <v>11.9</v>
      </c>
      <c r="D96" s="18" t="str">
        <f>Critères!$A$78</f>
        <v>FORMULAIRES</v>
      </c>
      <c r="E96" s="18" t="s">
        <v>166</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Critères!$C86</f>
        <v>11.9</v>
      </c>
      <c r="AC96" s="18" t="str">
        <f>Critères!$A$78</f>
        <v>FORMULAIRES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25">
      <c r="A97" s="13">
        <v>11</v>
      </c>
      <c r="B97" s="18" t="str">
        <f>Critères!$B87</f>
        <v>RGAA</v>
      </c>
      <c r="C97" s="18" t="str">
        <f>Critères!$C87</f>
        <v>11.10</v>
      </c>
      <c r="D97" s="18" t="str">
        <f>Critères!$A$78</f>
        <v>FORMULAIRES</v>
      </c>
      <c r="E97" s="18" t="s">
        <v>166</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Critères!$C87</f>
        <v>11.10</v>
      </c>
      <c r="AC97" s="18" t="str">
        <f>Critères!$A$78</f>
        <v>FORMULAIRES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25">
      <c r="A98" s="13">
        <v>11</v>
      </c>
      <c r="B98" s="18" t="str">
        <f>Critères!$B88</f>
        <v>RGAA</v>
      </c>
      <c r="C98" s="18" t="str">
        <f>Critères!$C88</f>
        <v>11.11</v>
      </c>
      <c r="D98" s="18" t="str">
        <f>Critères!$A$78</f>
        <v>FORMULAIRES</v>
      </c>
      <c r="E98" s="18" t="s">
        <v>167</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Critères!$C88</f>
        <v>11.11</v>
      </c>
      <c r="AC98" s="18" t="str">
        <f>Critères!$A$78</f>
        <v>FORMULAIRES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25">
      <c r="A99" s="13">
        <v>11</v>
      </c>
      <c r="B99" s="18" t="str">
        <f>Critères!$B89</f>
        <v>RGAA</v>
      </c>
      <c r="C99" s="18" t="str">
        <f>Critères!$C89</f>
        <v>11.12</v>
      </c>
      <c r="D99" s="18" t="str">
        <f>Critères!$A$78</f>
        <v>FORMULAIRES</v>
      </c>
      <c r="E99" s="18" t="s">
        <v>167</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Critères!$C89</f>
        <v>11.12</v>
      </c>
      <c r="AC99" s="18" t="str">
        <f>Critères!$A$78</f>
        <v>FORMULAIRES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25">
      <c r="A100" s="13">
        <v>11</v>
      </c>
      <c r="B100" s="18" t="str">
        <f>Critères!$B90</f>
        <v>RGAA</v>
      </c>
      <c r="C100" s="18" t="str">
        <f>Critères!$C90</f>
        <v>11.13</v>
      </c>
      <c r="D100" s="18" t="str">
        <f>Critères!$A$78</f>
        <v>FORMULAIRES</v>
      </c>
      <c r="E100" s="18" t="s">
        <v>167</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Critères!$C90</f>
        <v>11.13</v>
      </c>
      <c r="AC100" s="18" t="str">
        <f>Critères!$A$78</f>
        <v>FORMULAIRES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25">
      <c r="A101" s="58"/>
      <c r="B101" s="59"/>
      <c r="C101" s="59"/>
      <c r="D101" s="59"/>
      <c r="E101" s="59"/>
      <c r="F101" s="59"/>
      <c r="G101" s="59"/>
      <c r="H101" s="59"/>
      <c r="I101" s="59"/>
      <c r="J101" s="59"/>
      <c r="K101" s="59"/>
      <c r="L101" s="59"/>
      <c r="M101" s="59"/>
      <c r="N101" s="59"/>
      <c r="O101" s="59"/>
      <c r="P101" s="59"/>
      <c r="Q101" s="59"/>
      <c r="R101" s="59"/>
      <c r="S101" s="59"/>
      <c r="T101" s="59"/>
      <c r="U101" s="63">
        <f>SUM(U88:U100)</f>
        <v>0</v>
      </c>
      <c r="V101" s="63">
        <f t="shared" ref="V101:X101" si="39">SUM(V88:V100)</f>
        <v>0</v>
      </c>
      <c r="W101" s="63">
        <f t="shared" si="39"/>
        <v>0</v>
      </c>
      <c r="X101" s="63">
        <f t="shared" si="39"/>
        <v>195</v>
      </c>
      <c r="Y101" s="13"/>
      <c r="Z101" s="13"/>
      <c r="AA101" s="58"/>
      <c r="AB101" s="59"/>
      <c r="AC101" s="59"/>
      <c r="AD101" s="59"/>
      <c r="AE101" s="59"/>
      <c r="AF101" s="59"/>
      <c r="AG101" s="59"/>
      <c r="AH101" s="59"/>
      <c r="AI101" s="59"/>
      <c r="AJ101" s="59"/>
      <c r="AK101" s="59"/>
      <c r="AL101" s="59"/>
      <c r="AM101" s="59"/>
      <c r="AN101" s="59"/>
      <c r="AO101" s="59"/>
      <c r="AP101" s="59"/>
      <c r="AQ101" s="59"/>
      <c r="AR101" s="59"/>
      <c r="AS101" s="63">
        <f>SUM(AS88:AS100)</f>
        <v>0</v>
      </c>
      <c r="AT101" s="63">
        <f t="shared" ref="AT101" si="40">SUM(AT88:AT100)</f>
        <v>0</v>
      </c>
    </row>
    <row r="102" spans="1:46" x14ac:dyDescent="0.25">
      <c r="A102" s="13">
        <v>12</v>
      </c>
      <c r="B102" s="18" t="str">
        <f>Critères!$B91</f>
        <v>RGAA</v>
      </c>
      <c r="C102" s="18" t="str">
        <f>Critères!$C91</f>
        <v>12.1</v>
      </c>
      <c r="D102" s="18" t="str">
        <f>Critères!$A$91</f>
        <v>NAVIGATION</v>
      </c>
      <c r="E102" s="18" t="s">
        <v>167</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Critères!$C91</f>
        <v>12.1</v>
      </c>
      <c r="AC102" s="18" t="str">
        <f>Critères!$A$91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25">
      <c r="A103" s="13">
        <v>12</v>
      </c>
      <c r="B103" s="18" t="str">
        <f>Critères!$B92</f>
        <v>RGAA</v>
      </c>
      <c r="C103" s="18" t="str">
        <f>Critères!$C92</f>
        <v>12.2</v>
      </c>
      <c r="D103" s="18" t="str">
        <f>Critères!$A$91</f>
        <v>NAVIGATION</v>
      </c>
      <c r="E103" s="18" t="s">
        <v>167</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Critères!$C92</f>
        <v>12.2</v>
      </c>
      <c r="AC103" s="18" t="str">
        <f>Critères!$A$91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25">
      <c r="A104" s="13">
        <v>12</v>
      </c>
      <c r="B104" s="18" t="str">
        <f>Critères!$B93</f>
        <v>RGAA</v>
      </c>
      <c r="C104" s="18" t="str">
        <f>Critères!$C93</f>
        <v>12.3</v>
      </c>
      <c r="D104" s="18" t="str">
        <f>Critères!$A$91</f>
        <v>NAVIGATION</v>
      </c>
      <c r="E104" s="18" t="s">
        <v>167</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Critères!$C93</f>
        <v>12.3</v>
      </c>
      <c r="AC104" s="18" t="str">
        <f>Critères!$A$91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25">
      <c r="A105" s="13">
        <v>12</v>
      </c>
      <c r="B105" s="18" t="str">
        <f>Critères!$B94</f>
        <v>RGAA</v>
      </c>
      <c r="C105" s="18" t="str">
        <f>Critères!$C94</f>
        <v>12.4</v>
      </c>
      <c r="D105" s="18" t="str">
        <f>Critères!$A$91</f>
        <v>NAVIGATION</v>
      </c>
      <c r="E105" s="18" t="s">
        <v>167</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Critères!$C94</f>
        <v>12.4</v>
      </c>
      <c r="AC105" s="18" t="str">
        <f>Critères!$A$91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25">
      <c r="A106" s="13">
        <v>12</v>
      </c>
      <c r="B106" s="18" t="str">
        <f>Critères!$B95</f>
        <v>RGAA</v>
      </c>
      <c r="C106" s="18" t="str">
        <f>Critères!$C95</f>
        <v>12.5</v>
      </c>
      <c r="D106" s="18" t="str">
        <f>Critères!$A$91</f>
        <v>NAVIGATION</v>
      </c>
      <c r="E106" s="18" t="s">
        <v>167</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Critères!$C95</f>
        <v>12.5</v>
      </c>
      <c r="AC106" s="18" t="str">
        <f>Critères!$A$91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25">
      <c r="A107" s="13">
        <v>12</v>
      </c>
      <c r="B107" s="18" t="str">
        <f>Critères!$B96</f>
        <v>RGAA</v>
      </c>
      <c r="C107" s="18" t="str">
        <f>Critères!$C96</f>
        <v>12.6</v>
      </c>
      <c r="D107" s="18" t="str">
        <f>Critères!$A$91</f>
        <v>NAVIGATION</v>
      </c>
      <c r="E107" s="18" t="s">
        <v>166</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Critères!$C96</f>
        <v>12.6</v>
      </c>
      <c r="AC107" s="18" t="str">
        <f>Critères!$A$91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25">
      <c r="A108" s="13">
        <v>12</v>
      </c>
      <c r="B108" s="18" t="str">
        <f>Critères!$B97</f>
        <v>RGAA</v>
      </c>
      <c r="C108" s="18" t="str">
        <f>Critères!$C97</f>
        <v>12.7</v>
      </c>
      <c r="D108" s="18" t="str">
        <f>Critères!$A$91</f>
        <v>NAVIGATION</v>
      </c>
      <c r="E108" s="18" t="s">
        <v>166</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Critères!$C97</f>
        <v>12.7</v>
      </c>
      <c r="AC108" s="18" t="str">
        <f>Critères!$A$91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25">
      <c r="A109" s="13">
        <v>12</v>
      </c>
      <c r="B109" s="18" t="str">
        <f>Critères!$B98</f>
        <v>RGAA</v>
      </c>
      <c r="C109" s="18" t="str">
        <f>Critères!$C98</f>
        <v>12.8</v>
      </c>
      <c r="D109" s="18" t="str">
        <f>Critères!$A$91</f>
        <v>NAVIGATION</v>
      </c>
      <c r="E109" s="18" t="s">
        <v>166</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Critères!$C98</f>
        <v>12.8</v>
      </c>
      <c r="AC109" s="18" t="str">
        <f>Critères!$A$91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25">
      <c r="A110" s="13">
        <v>12</v>
      </c>
      <c r="B110" s="18" t="str">
        <f>Critères!$B99</f>
        <v>RGAA</v>
      </c>
      <c r="C110" s="18" t="str">
        <f>Critères!$C99</f>
        <v>12.9</v>
      </c>
      <c r="D110" s="18" t="str">
        <f>Critères!$A$91</f>
        <v>NAVIGATION</v>
      </c>
      <c r="E110" s="18" t="s">
        <v>166</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Critères!$C99</f>
        <v>12.9</v>
      </c>
      <c r="AC110" s="18" t="str">
        <f>Critères!$A$91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25">
      <c r="A111" s="13">
        <v>12</v>
      </c>
      <c r="B111" s="18" t="str">
        <f>Critères!$B100</f>
        <v>RGAA</v>
      </c>
      <c r="C111" s="18" t="str">
        <f>Critères!$C100</f>
        <v>12.10</v>
      </c>
      <c r="D111" s="18" t="str">
        <f>Critères!$A$91</f>
        <v>NAVIGATION</v>
      </c>
      <c r="E111" s="18" t="s">
        <v>166</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Critères!$C100</f>
        <v>12.10</v>
      </c>
      <c r="AC111" s="18" t="str">
        <f>Critères!$A$91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25">
      <c r="A112" s="13">
        <v>12</v>
      </c>
      <c r="B112" s="18" t="str">
        <f>Critères!$B101</f>
        <v>RGAA</v>
      </c>
      <c r="C112" s="18" t="str">
        <f>Critères!$C101</f>
        <v>12.11</v>
      </c>
      <c r="D112" s="18" t="str">
        <f>Critères!$A$91</f>
        <v>NAVIGATION</v>
      </c>
      <c r="E112" s="18" t="s">
        <v>167</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Critères!$C101</f>
        <v>12.11</v>
      </c>
      <c r="AC112" s="18" t="str">
        <f>Critères!$A$91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25">
      <c r="A113" s="58"/>
      <c r="B113" s="59"/>
      <c r="C113" s="59"/>
      <c r="D113" s="59"/>
      <c r="E113" s="59"/>
      <c r="F113" s="59"/>
      <c r="G113" s="59"/>
      <c r="H113" s="59"/>
      <c r="I113" s="59"/>
      <c r="J113" s="59"/>
      <c r="K113" s="59"/>
      <c r="L113" s="59"/>
      <c r="M113" s="59"/>
      <c r="N113" s="59"/>
      <c r="O113" s="59"/>
      <c r="P113" s="59"/>
      <c r="Q113" s="59"/>
      <c r="R113" s="59"/>
      <c r="S113" s="59"/>
      <c r="T113" s="59"/>
      <c r="U113" s="63">
        <f>SUM(U102:U112)</f>
        <v>0</v>
      </c>
      <c r="V113" s="63">
        <f t="shared" ref="V113:X113" si="41">SUM(V102:V112)</f>
        <v>0</v>
      </c>
      <c r="W113" s="63">
        <f t="shared" si="41"/>
        <v>0</v>
      </c>
      <c r="X113" s="63">
        <f t="shared" si="41"/>
        <v>165</v>
      </c>
      <c r="Y113" s="13"/>
      <c r="Z113" s="13"/>
      <c r="AA113" s="58"/>
      <c r="AB113" s="59"/>
      <c r="AC113" s="59"/>
      <c r="AD113" s="59"/>
      <c r="AE113" s="59"/>
      <c r="AF113" s="59"/>
      <c r="AG113" s="59"/>
      <c r="AH113" s="59"/>
      <c r="AI113" s="59"/>
      <c r="AJ113" s="59"/>
      <c r="AK113" s="59"/>
      <c r="AL113" s="59"/>
      <c r="AM113" s="59"/>
      <c r="AN113" s="59"/>
      <c r="AO113" s="59"/>
      <c r="AP113" s="59"/>
      <c r="AQ113" s="59"/>
      <c r="AR113" s="59"/>
      <c r="AS113" s="63">
        <f>SUM(AS102:AS112)</f>
        <v>0</v>
      </c>
      <c r="AT113" s="63">
        <f t="shared" ref="AT113" si="42">SUM(AT102:AT112)</f>
        <v>0</v>
      </c>
    </row>
    <row r="114" spans="1:46" x14ac:dyDescent="0.25">
      <c r="A114" s="13">
        <v>13</v>
      </c>
      <c r="B114" s="18" t="str">
        <f>Critères!$B102</f>
        <v>RGAA</v>
      </c>
      <c r="C114" s="18" t="str">
        <f>Critères!$C102</f>
        <v>13.1</v>
      </c>
      <c r="D114" s="18" t="str">
        <f>Critères!$A$102</f>
        <v>CONSULTATION</v>
      </c>
      <c r="E114" s="18" t="s">
        <v>166</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Critères!$C102</f>
        <v>13.1</v>
      </c>
      <c r="AC114" s="18" t="str">
        <f>Critères!$A$102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25">
      <c r="A115" s="13">
        <v>13</v>
      </c>
      <c r="B115" s="18" t="str">
        <f>Critères!$B103</f>
        <v>RGAA</v>
      </c>
      <c r="C115" s="18" t="str">
        <f>Critères!$C103</f>
        <v>13.2</v>
      </c>
      <c r="D115" s="18" t="str">
        <f>Critères!$A$102</f>
        <v>CONSULTATION</v>
      </c>
      <c r="E115" s="18" t="s">
        <v>166</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Critères!$C103</f>
        <v>13.2</v>
      </c>
      <c r="AC115" s="18" t="str">
        <f>Critères!$A$102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25">
      <c r="A116" s="13">
        <v>13</v>
      </c>
      <c r="B116" s="18" t="str">
        <f>Critères!$B104</f>
        <v>RGAA</v>
      </c>
      <c r="C116" s="18" t="str">
        <f>Critères!$C104</f>
        <v>13.3</v>
      </c>
      <c r="D116" s="18" t="str">
        <f>Critères!$A$102</f>
        <v>CONSULTATION</v>
      </c>
      <c r="E116" s="18" t="s">
        <v>166</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Critères!$C104</f>
        <v>13.3</v>
      </c>
      <c r="AC116" s="18" t="str">
        <f>Critères!$A$102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25">
      <c r="A117" s="13">
        <v>13</v>
      </c>
      <c r="B117" s="18" t="str">
        <f>Critères!$B105</f>
        <v>RGAA</v>
      </c>
      <c r="C117" s="18" t="str">
        <f>Critères!$C105</f>
        <v>13.4</v>
      </c>
      <c r="D117" s="18" t="str">
        <f>Critères!$A$102</f>
        <v>CONSULTATION</v>
      </c>
      <c r="E117" s="18" t="s">
        <v>166</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Critères!$C105</f>
        <v>13.4</v>
      </c>
      <c r="AC117" s="18" t="str">
        <f>Critères!$A$102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25">
      <c r="A118" s="13">
        <v>13</v>
      </c>
      <c r="B118" s="18" t="str">
        <f>Critères!$B106</f>
        <v>RGAA</v>
      </c>
      <c r="C118" s="18" t="str">
        <f>Critères!$C106</f>
        <v>13.5</v>
      </c>
      <c r="D118" s="18" t="str">
        <f>Critères!$A$102</f>
        <v>CONSULTATION</v>
      </c>
      <c r="E118" s="18" t="s">
        <v>166</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Critères!$C106</f>
        <v>13.5</v>
      </c>
      <c r="AC118" s="18" t="str">
        <f>Critères!$A$102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25">
      <c r="A119" s="13">
        <v>13</v>
      </c>
      <c r="B119" s="18" t="str">
        <f>Critères!$B107</f>
        <v>RGAA</v>
      </c>
      <c r="C119" s="18" t="str">
        <f>Critères!$C107</f>
        <v>13.6</v>
      </c>
      <c r="D119" s="18" t="str">
        <f>Critères!$A$102</f>
        <v>CONSULTATION</v>
      </c>
      <c r="E119" s="18" t="s">
        <v>166</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Critères!$C107</f>
        <v>13.6</v>
      </c>
      <c r="AC119" s="18" t="str">
        <f>Critères!$A$102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25">
      <c r="A120" s="13">
        <v>13</v>
      </c>
      <c r="B120" s="18" t="str">
        <f>Critères!$B108</f>
        <v>RGAA</v>
      </c>
      <c r="C120" s="18" t="str">
        <f>Critères!$C108</f>
        <v>13.7</v>
      </c>
      <c r="D120" s="18" t="str">
        <f>Critères!$A$102</f>
        <v>CONSULTATION</v>
      </c>
      <c r="E120" s="18" t="s">
        <v>166</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Critères!$C108</f>
        <v>13.7</v>
      </c>
      <c r="AC120" s="18" t="str">
        <f>Critères!$A$102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25">
      <c r="A121" s="13">
        <v>13</v>
      </c>
      <c r="B121" s="18" t="str">
        <f>Critères!$B109</f>
        <v>RGAA</v>
      </c>
      <c r="C121" s="18" t="str">
        <f>Critères!$C109</f>
        <v>13.8</v>
      </c>
      <c r="D121" s="18" t="str">
        <f>Critères!$A$102</f>
        <v>CONSULTATION</v>
      </c>
      <c r="E121" s="18" t="s">
        <v>166</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Critères!$C109</f>
        <v>13.8</v>
      </c>
      <c r="AC121" s="18" t="str">
        <f>Critères!$A$102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25">
      <c r="A122" s="13">
        <v>13</v>
      </c>
      <c r="B122" s="18" t="str">
        <f>Critères!$B110</f>
        <v>RGAA</v>
      </c>
      <c r="C122" s="18" t="str">
        <f>Critères!$C110</f>
        <v>13.9</v>
      </c>
      <c r="D122" s="18" t="str">
        <f>Critères!$A$102</f>
        <v>CONSULTATION</v>
      </c>
      <c r="E122" s="18" t="s">
        <v>167</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Critères!$C110</f>
        <v>13.9</v>
      </c>
      <c r="AC122" s="18" t="str">
        <f>Critères!$A$102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25">
      <c r="A123" s="13">
        <v>13</v>
      </c>
      <c r="B123" s="18" t="str">
        <f>Critères!$B111</f>
        <v>RGAA</v>
      </c>
      <c r="C123" s="18" t="str">
        <f>Critères!$C111</f>
        <v>13.10</v>
      </c>
      <c r="D123" s="18" t="str">
        <f>Critères!$A$102</f>
        <v>CONSULTATION</v>
      </c>
      <c r="E123" s="18" t="s">
        <v>166</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Critères!$C111</f>
        <v>13.10</v>
      </c>
      <c r="AC123" s="18" t="str">
        <f>Critères!$A$102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25">
      <c r="A124" s="13">
        <v>13</v>
      </c>
      <c r="B124" s="18" t="str">
        <f>Critères!$B112</f>
        <v>RGAA</v>
      </c>
      <c r="C124" s="18" t="str">
        <f>Critères!$C112</f>
        <v>13.11</v>
      </c>
      <c r="D124" s="18" t="str">
        <f>Critères!$A$102</f>
        <v>CONSULTATION</v>
      </c>
      <c r="E124" s="18" t="s">
        <v>166</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Critères!$C112</f>
        <v>13.11</v>
      </c>
      <c r="AC124" s="18" t="str">
        <f>Critères!$A$102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25">
      <c r="A125" s="13">
        <v>13</v>
      </c>
      <c r="B125" s="18" t="str">
        <f>Critères!$B113</f>
        <v>RGAA</v>
      </c>
      <c r="C125" s="18" t="str">
        <f>Critères!$C113</f>
        <v>13.12</v>
      </c>
      <c r="D125" s="18" t="str">
        <f>Critères!$A$102</f>
        <v>CONSULTATION</v>
      </c>
      <c r="E125" s="18" t="s">
        <v>166</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Critères!$C113</f>
        <v>13.12</v>
      </c>
      <c r="AC125" s="18" t="str">
        <f>Critères!$A$102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25">
      <c r="A126" s="13">
        <v>13</v>
      </c>
      <c r="B126" s="18" t="str">
        <f>Critères!$B114</f>
        <v>-</v>
      </c>
      <c r="C126" s="18" t="str">
        <f>Critères!$C114</f>
        <v>13.13</v>
      </c>
      <c r="D126" s="18" t="str">
        <f>Critères!$A$102</f>
        <v>CONSULTATION</v>
      </c>
      <c r="E126" s="18" t="s">
        <v>167</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Critères!$C114</f>
        <v>13.13</v>
      </c>
      <c r="AC126" s="18" t="str">
        <f>Critères!$A$102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25">
      <c r="A127" s="13">
        <v>13</v>
      </c>
      <c r="B127" s="18" t="str">
        <f>Critères!$B115</f>
        <v>-</v>
      </c>
      <c r="C127" s="18" t="str">
        <f>Critères!$C115</f>
        <v>13.14</v>
      </c>
      <c r="D127" s="18" t="str">
        <f>Critères!$A$102</f>
        <v>CONSULTATION</v>
      </c>
      <c r="E127" s="18" t="s">
        <v>166</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Critères!$C115</f>
        <v>13.14</v>
      </c>
      <c r="AC127" s="18" t="str">
        <f>Critères!$A$102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25">
      <c r="A128" s="58"/>
      <c r="B128" s="59"/>
      <c r="C128" s="59"/>
      <c r="D128" s="59"/>
      <c r="E128" s="59"/>
      <c r="F128" s="59"/>
      <c r="G128" s="59"/>
      <c r="H128" s="59"/>
      <c r="I128" s="59"/>
      <c r="J128" s="59"/>
      <c r="K128" s="59"/>
      <c r="L128" s="59"/>
      <c r="M128" s="59"/>
      <c r="N128" s="59"/>
      <c r="O128" s="59"/>
      <c r="P128" s="59"/>
      <c r="Q128" s="59"/>
      <c r="R128" s="59"/>
      <c r="S128" s="59"/>
      <c r="T128" s="59"/>
      <c r="U128" s="63">
        <f>SUM(U114:U127)</f>
        <v>0</v>
      </c>
      <c r="V128" s="63">
        <f t="shared" ref="V128:X128" si="43">SUM(V114:V127)</f>
        <v>0</v>
      </c>
      <c r="W128" s="63">
        <f t="shared" si="43"/>
        <v>0</v>
      </c>
      <c r="X128" s="63">
        <f t="shared" si="43"/>
        <v>210</v>
      </c>
      <c r="Y128" s="13"/>
      <c r="Z128" s="13"/>
      <c r="AA128" s="58"/>
      <c r="AB128" s="59"/>
      <c r="AC128" s="59"/>
      <c r="AD128" s="59"/>
      <c r="AE128" s="59"/>
      <c r="AF128" s="59"/>
      <c r="AG128" s="59"/>
      <c r="AH128" s="59"/>
      <c r="AI128" s="59"/>
      <c r="AJ128" s="59"/>
      <c r="AK128" s="59"/>
      <c r="AL128" s="59"/>
      <c r="AM128" s="59"/>
      <c r="AN128" s="59"/>
      <c r="AO128" s="59"/>
      <c r="AP128" s="59"/>
      <c r="AQ128" s="59"/>
      <c r="AR128" s="59"/>
      <c r="AS128" s="63">
        <f>SUM(AS114:AS127)</f>
        <v>0</v>
      </c>
      <c r="AT128" s="63">
        <f t="shared" ref="AT128" si="44">SUM(AT114:AT127)</f>
        <v>0</v>
      </c>
    </row>
    <row r="129" spans="1:46" x14ac:dyDescent="0.25">
      <c r="A129" s="13">
        <v>14</v>
      </c>
      <c r="B129" s="18" t="str">
        <f>Critères!$B116</f>
        <v>-</v>
      </c>
      <c r="C129" s="18" t="str">
        <f>Critères!$C116</f>
        <v>14.1</v>
      </c>
      <c r="D129" s="18" t="str">
        <f>Critères!$A$116</f>
        <v xml:space="preserve">DOCUMENTATION ET FONCTIONNALITÉS D’ACCESSIBILITÉ </v>
      </c>
      <c r="E129" s="18" t="s">
        <v>167</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Critères!$C116</f>
        <v>14.1</v>
      </c>
      <c r="AC129" s="18" t="str">
        <f>Critères!$A$116</f>
        <v xml:space="preserve">DOCUMENTATION ET FONCTIONNALITÉS D’ACCESSIBILITÉ </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25">
      <c r="A130" s="13">
        <v>14</v>
      </c>
      <c r="B130" s="18" t="str">
        <f>Critères!$B117</f>
        <v>-</v>
      </c>
      <c r="C130" s="18" t="str">
        <f>Critères!$C117</f>
        <v>14.2</v>
      </c>
      <c r="D130" s="18" t="str">
        <f>Critères!$A$116</f>
        <v xml:space="preserve">DOCUMENTATION ET FONCTIONNALITÉS D’ACCESSIBILITÉ </v>
      </c>
      <c r="E130" s="18" t="s">
        <v>166</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Critères!$C117</f>
        <v>14.2</v>
      </c>
      <c r="AC130" s="18" t="str">
        <f>Critères!$A$116</f>
        <v xml:space="preserve">DOCUMENTATION ET FONCTIONNALITÉS D’ACCESSIBILITÉ </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25">
      <c r="A131" s="13">
        <v>14</v>
      </c>
      <c r="B131" s="18" t="str">
        <f>Critères!$B118</f>
        <v>-</v>
      </c>
      <c r="C131" s="18" t="str">
        <f>Critères!$C118</f>
        <v>14.3</v>
      </c>
      <c r="D131" s="18" t="str">
        <f>Critères!$A$116</f>
        <v xml:space="preserve">DOCUMENTATION ET FONCTIONNALITÉS D’ACCESSIBILITÉ </v>
      </c>
      <c r="E131" s="18" t="s">
        <v>167</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Critères!$C118</f>
        <v>14.3</v>
      </c>
      <c r="AC131" s="18" t="str">
        <f>Critères!$A$116</f>
        <v xml:space="preserve">DOCUMENTATION ET FONCTIONNALITÉS D’ACCESSIBILITÉ </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25">
      <c r="A132" s="58"/>
      <c r="B132" s="59"/>
      <c r="C132" s="59"/>
      <c r="D132" s="59"/>
      <c r="E132" s="59"/>
      <c r="F132" s="59"/>
      <c r="G132" s="59"/>
      <c r="H132" s="59"/>
      <c r="I132" s="59"/>
      <c r="J132" s="59"/>
      <c r="K132" s="59"/>
      <c r="L132" s="59"/>
      <c r="M132" s="59"/>
      <c r="N132" s="59"/>
      <c r="O132" s="59"/>
      <c r="P132" s="59"/>
      <c r="Q132" s="59"/>
      <c r="R132" s="59"/>
      <c r="S132" s="59"/>
      <c r="T132" s="59"/>
      <c r="U132" s="63">
        <f>SUM(U129:U131)</f>
        <v>0</v>
      </c>
      <c r="V132" s="63">
        <f t="shared" ref="V132:X132" si="45">SUM(V129:V131)</f>
        <v>0</v>
      </c>
      <c r="W132" s="63">
        <f t="shared" si="45"/>
        <v>0</v>
      </c>
      <c r="X132" s="63">
        <f t="shared" si="45"/>
        <v>45</v>
      </c>
      <c r="Y132" s="13"/>
      <c r="Z132" s="13"/>
      <c r="AA132" s="58"/>
      <c r="AB132" s="59"/>
      <c r="AC132" s="59"/>
      <c r="AD132" s="59"/>
      <c r="AE132" s="59"/>
      <c r="AF132" s="59"/>
      <c r="AG132" s="59"/>
      <c r="AH132" s="59"/>
      <c r="AI132" s="59"/>
      <c r="AJ132" s="59"/>
      <c r="AK132" s="59"/>
      <c r="AL132" s="59"/>
      <c r="AM132" s="59"/>
      <c r="AN132" s="59"/>
      <c r="AO132" s="59"/>
      <c r="AP132" s="59"/>
      <c r="AQ132" s="59"/>
      <c r="AR132" s="59"/>
      <c r="AS132" s="63">
        <f>SUM(AS129:AS131)</f>
        <v>0</v>
      </c>
      <c r="AT132" s="63">
        <f t="shared" ref="AT132" si="46">SUM(AT129:AT131)</f>
        <v>0</v>
      </c>
    </row>
    <row r="133" spans="1:46" x14ac:dyDescent="0.25">
      <c r="A133" s="13">
        <v>15</v>
      </c>
      <c r="B133" s="18" t="str">
        <f>Critères!$B119</f>
        <v>-</v>
      </c>
      <c r="C133" s="18" t="str">
        <f>Critères!$C119</f>
        <v>15.1</v>
      </c>
      <c r="D133" s="18" t="str">
        <f>Critères!$A$119</f>
        <v>OUTILS D’ÉDITION</v>
      </c>
      <c r="E133" s="18" t="s">
        <v>167</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Critères!$C119</f>
        <v>15.1</v>
      </c>
      <c r="AC133" s="18" t="str">
        <f>Critères!$A$119</f>
        <v>OUTILS D’ÉDITION</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25">
      <c r="A134" s="13">
        <v>15</v>
      </c>
      <c r="B134" s="18" t="str">
        <f>Critères!$B120</f>
        <v>-</v>
      </c>
      <c r="C134" s="18" t="str">
        <f>Critères!$C120</f>
        <v>15.2</v>
      </c>
      <c r="D134" s="18" t="str">
        <f>Critères!$A$119</f>
        <v>OUTILS D’ÉDITION</v>
      </c>
      <c r="E134" s="18" t="s">
        <v>166</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Critères!$C120</f>
        <v>15.2</v>
      </c>
      <c r="AC134" s="18" t="str">
        <f>Critères!$A$119</f>
        <v>OUTILS D’ÉDITION</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25">
      <c r="A135" s="13">
        <v>15</v>
      </c>
      <c r="B135" s="18" t="str">
        <f>Critères!$B121</f>
        <v>-</v>
      </c>
      <c r="C135" s="18" t="str">
        <f>Critères!$C121</f>
        <v>15.3</v>
      </c>
      <c r="D135" s="18" t="str">
        <f>Critères!$A$119</f>
        <v>OUTILS D’ÉDITION</v>
      </c>
      <c r="E135" s="18" t="s">
        <v>167</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Critères!$C121</f>
        <v>15.3</v>
      </c>
      <c r="AC135" s="18" t="str">
        <f>Critères!$A$119</f>
        <v>OUTILS D’ÉDITION</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25">
      <c r="A136" s="13">
        <v>15</v>
      </c>
      <c r="B136" s="18" t="str">
        <f>Critères!$B122</f>
        <v>-</v>
      </c>
      <c r="C136" s="18" t="str">
        <f>Critères!$C122</f>
        <v>15.4</v>
      </c>
      <c r="D136" s="18" t="str">
        <f>Critères!$A$119</f>
        <v>OUTILS D’ÉDITION</v>
      </c>
      <c r="E136" s="18" t="s">
        <v>167</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Critères!$C122</f>
        <v>15.4</v>
      </c>
      <c r="AC136" s="18" t="str">
        <f>Critères!$A$119</f>
        <v>OUTILS D’ÉDITION</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25">
      <c r="A137" s="13">
        <v>15</v>
      </c>
      <c r="B137" s="18" t="str">
        <f>Critères!$B123</f>
        <v>-</v>
      </c>
      <c r="C137" s="18" t="str">
        <f>Critères!$C123</f>
        <v>15.5</v>
      </c>
      <c r="D137" s="18" t="str">
        <f>Critères!$A$119</f>
        <v>OUTILS D’ÉDITION</v>
      </c>
      <c r="E137" s="18" t="s">
        <v>166</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Critères!$C123</f>
        <v>15.5</v>
      </c>
      <c r="AC137" s="18" t="str">
        <f>Critères!$A$119</f>
        <v>OUTILS D’ÉDITION</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25">
      <c r="A138" s="13">
        <v>15</v>
      </c>
      <c r="B138" s="18" t="str">
        <f>Critères!$B124</f>
        <v>-</v>
      </c>
      <c r="C138" s="18" t="str">
        <f>Critères!$C124</f>
        <v>15.6</v>
      </c>
      <c r="D138" s="18" t="str">
        <f>Critères!$A$119</f>
        <v>OUTILS D’ÉDITION</v>
      </c>
      <c r="E138" s="18" t="s">
        <v>166</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Critères!$C124</f>
        <v>15.6</v>
      </c>
      <c r="AC138" s="18" t="str">
        <f>Critères!$A$119</f>
        <v>OUTILS D’ÉDITION</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25">
      <c r="A139" s="58"/>
      <c r="B139" s="59"/>
      <c r="C139" s="59"/>
      <c r="D139" s="59"/>
      <c r="E139" s="59"/>
      <c r="F139" s="59"/>
      <c r="G139" s="59"/>
      <c r="H139" s="59"/>
      <c r="I139" s="59"/>
      <c r="J139" s="59"/>
      <c r="K139" s="59"/>
      <c r="L139" s="59"/>
      <c r="M139" s="59"/>
      <c r="N139" s="59"/>
      <c r="O139" s="59"/>
      <c r="P139" s="59"/>
      <c r="Q139" s="59"/>
      <c r="R139" s="59"/>
      <c r="S139" s="59"/>
      <c r="T139" s="59"/>
      <c r="U139" s="63">
        <f>SUM(U133:U138)</f>
        <v>0</v>
      </c>
      <c r="V139" s="63">
        <f t="shared" ref="V139:X139" si="47">SUM(V133:V138)</f>
        <v>0</v>
      </c>
      <c r="W139" s="63">
        <f t="shared" si="47"/>
        <v>0</v>
      </c>
      <c r="X139" s="63">
        <f t="shared" si="47"/>
        <v>90</v>
      </c>
      <c r="Y139" s="13"/>
      <c r="Z139" s="13"/>
      <c r="AA139" s="58"/>
      <c r="AB139" s="59"/>
      <c r="AC139" s="59"/>
      <c r="AD139" s="59"/>
      <c r="AE139" s="59"/>
      <c r="AF139" s="59"/>
      <c r="AG139" s="59"/>
      <c r="AH139" s="59"/>
      <c r="AI139" s="59"/>
      <c r="AJ139" s="59"/>
      <c r="AK139" s="59"/>
      <c r="AL139" s="59"/>
      <c r="AM139" s="59"/>
      <c r="AN139" s="59"/>
      <c r="AO139" s="59"/>
      <c r="AP139" s="59"/>
      <c r="AQ139" s="59"/>
      <c r="AR139" s="59"/>
      <c r="AS139" s="63">
        <f>SUM(AS133:AS138)</f>
        <v>0</v>
      </c>
      <c r="AT139" s="63">
        <f t="shared" ref="AT139" si="48">SUM(AT133:AT138)</f>
        <v>0</v>
      </c>
    </row>
    <row r="140" spans="1:46" x14ac:dyDescent="0.25">
      <c r="A140" s="13">
        <v>16</v>
      </c>
      <c r="B140" s="18" t="str">
        <f>Critères!$B125</f>
        <v>-</v>
      </c>
      <c r="C140" s="18" t="str">
        <f>Critères!$C125</f>
        <v>16.1</v>
      </c>
      <c r="D140" s="18" t="str">
        <f>Critères!$A$125</f>
        <v>SERVICES D’ASSISTANCE</v>
      </c>
      <c r="E140" s="18" t="s">
        <v>167</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Critères!$C125</f>
        <v>16.1</v>
      </c>
      <c r="AC140" s="18" t="str">
        <f>Critères!$A$125</f>
        <v>SERVICES D’ASSISTANCE</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25">
      <c r="A141" s="13">
        <v>16</v>
      </c>
      <c r="B141" s="18" t="str">
        <f>Critères!$B126</f>
        <v>-</v>
      </c>
      <c r="C141" s="18" t="str">
        <f>Critères!$C126</f>
        <v>16.2</v>
      </c>
      <c r="D141" s="18" t="str">
        <f>Critères!$A$125</f>
        <v>SERVICES D’ASSISTANCE</v>
      </c>
      <c r="E141" s="18" t="s">
        <v>166</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Critères!$C126</f>
        <v>16.2</v>
      </c>
      <c r="AC141" s="18" t="str">
        <f>Critères!$A$125</f>
        <v>SERVICES D’ASSISTANCE</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25">
      <c r="A142" s="13">
        <v>16</v>
      </c>
      <c r="B142" s="18" t="str">
        <f>Critères!$B127</f>
        <v>-</v>
      </c>
      <c r="C142" s="18" t="str">
        <f>Critères!$C127</f>
        <v>16.3</v>
      </c>
      <c r="D142" s="18" t="str">
        <f>Critères!$A$125</f>
        <v>SERVICES D’ASSISTANCE</v>
      </c>
      <c r="E142" s="18" t="s">
        <v>167</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Critères!$C127</f>
        <v>16.3</v>
      </c>
      <c r="AC142" s="18" t="str">
        <f>Critères!$A$125</f>
        <v>SERVICES D’ASSISTANCE</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25">
      <c r="A143" s="58"/>
      <c r="B143" s="59"/>
      <c r="C143" s="59"/>
      <c r="D143" s="59"/>
      <c r="E143" s="59"/>
      <c r="F143" s="59"/>
      <c r="G143" s="59"/>
      <c r="H143" s="59"/>
      <c r="I143" s="59"/>
      <c r="J143" s="59"/>
      <c r="K143" s="59"/>
      <c r="L143" s="59"/>
      <c r="M143" s="59"/>
      <c r="N143" s="59"/>
      <c r="O143" s="59"/>
      <c r="P143" s="59"/>
      <c r="Q143" s="59"/>
      <c r="R143" s="59"/>
      <c r="S143" s="59"/>
      <c r="T143" s="59"/>
      <c r="U143" s="63">
        <f>SUM(U140:U142)</f>
        <v>0</v>
      </c>
      <c r="V143" s="63">
        <f t="shared" ref="V143:X143" si="49">SUM(V140:V142)</f>
        <v>0</v>
      </c>
      <c r="W143" s="63">
        <f t="shared" si="49"/>
        <v>0</v>
      </c>
      <c r="X143" s="63">
        <f t="shared" si="49"/>
        <v>45</v>
      </c>
      <c r="Y143" s="13"/>
      <c r="Z143" s="13"/>
      <c r="AA143" s="58"/>
      <c r="AB143" s="59"/>
      <c r="AC143" s="59"/>
      <c r="AD143" s="59"/>
      <c r="AE143" s="59"/>
      <c r="AF143" s="59"/>
      <c r="AG143" s="59"/>
      <c r="AH143" s="59"/>
      <c r="AI143" s="59"/>
      <c r="AJ143" s="59"/>
      <c r="AK143" s="59"/>
      <c r="AL143" s="59"/>
      <c r="AM143" s="59"/>
      <c r="AN143" s="59"/>
      <c r="AO143" s="59"/>
      <c r="AP143" s="59"/>
      <c r="AQ143" s="59"/>
      <c r="AR143" s="59"/>
      <c r="AS143" s="63">
        <f>SUM(AS140:AS142)</f>
        <v>0</v>
      </c>
      <c r="AT143" s="63">
        <f t="shared" ref="AT143" si="50">SUM(AT140:AT142)</f>
        <v>0</v>
      </c>
    </row>
    <row r="144" spans="1:46" x14ac:dyDescent="0.25">
      <c r="A144" s="13">
        <v>17</v>
      </c>
      <c r="B144" s="18" t="str">
        <f>Critères!$B128</f>
        <v>-</v>
      </c>
      <c r="C144" s="18" t="str">
        <f>Critères!$C128</f>
        <v>17.1</v>
      </c>
      <c r="D144" s="18" t="str">
        <f>Critères!$A$128</f>
        <v>COMMUNICATION EN TEMPS RÉEL</v>
      </c>
      <c r="E144" s="18" t="s">
        <v>166</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Critères!$C128</f>
        <v>17.1</v>
      </c>
      <c r="AC144" s="18" t="str">
        <f>Critères!$A$128</f>
        <v>COMMUNICATION EN TEMPS RÉEL</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25">
      <c r="A145" s="13">
        <v>17</v>
      </c>
      <c r="B145" s="18" t="str">
        <f>Critères!$B129</f>
        <v>-</v>
      </c>
      <c r="C145" s="18" t="str">
        <f>Critères!$C129</f>
        <v>17.2</v>
      </c>
      <c r="D145" s="18" t="str">
        <f>Critères!$A$128</f>
        <v>COMMUNICATION EN TEMPS RÉEL</v>
      </c>
      <c r="E145" s="18" t="s">
        <v>166</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Critères!$C129</f>
        <v>17.2</v>
      </c>
      <c r="AC145" s="18" t="str">
        <f>Critères!$A$128</f>
        <v>COMMUNICATION EN TEMPS RÉEL</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25">
      <c r="A146" s="13">
        <v>17</v>
      </c>
      <c r="B146" s="18" t="str">
        <f>Critères!$B130</f>
        <v>-</v>
      </c>
      <c r="C146" s="18" t="str">
        <f>Critères!$C130</f>
        <v>17.3</v>
      </c>
      <c r="D146" s="18" t="str">
        <f>Critères!$A$128</f>
        <v>COMMUNICATION EN TEMPS RÉEL</v>
      </c>
      <c r="E146" s="18" t="s">
        <v>166</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Critères!$C130</f>
        <v>17.3</v>
      </c>
      <c r="AC146" s="18" t="str">
        <f>Critères!$A$128</f>
        <v>COMMUNICATION EN TEMPS RÉEL</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25">
      <c r="A147" s="13">
        <v>17</v>
      </c>
      <c r="B147" s="18" t="str">
        <f>Critères!$B131</f>
        <v>-</v>
      </c>
      <c r="C147" s="18" t="str">
        <f>Critères!$C131</f>
        <v>17.4</v>
      </c>
      <c r="D147" s="18" t="str">
        <f>Critères!$A$128</f>
        <v>COMMUNICATION EN TEMPS RÉEL</v>
      </c>
      <c r="E147" s="18" t="s">
        <v>166</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Critères!$C131</f>
        <v>17.4</v>
      </c>
      <c r="AC147" s="18" t="str">
        <f>Critères!$A$128</f>
        <v>COMMUNICATION EN TEMPS RÉEL</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25">
      <c r="A148" s="13">
        <v>17</v>
      </c>
      <c r="B148" s="18" t="str">
        <f>Critères!$B132</f>
        <v>-</v>
      </c>
      <c r="C148" s="18" t="str">
        <f>Critères!$C132</f>
        <v>17.5</v>
      </c>
      <c r="D148" s="18" t="str">
        <f>Critères!$A$128</f>
        <v>COMMUNICATION EN TEMPS RÉEL</v>
      </c>
      <c r="E148" s="18" t="s">
        <v>166</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Critères!$C132</f>
        <v>17.5</v>
      </c>
      <c r="AC148" s="18" t="str">
        <f>Critères!$A$128</f>
        <v>COMMUNICATION EN TEMPS RÉEL</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25">
      <c r="A149" s="13">
        <v>17</v>
      </c>
      <c r="B149" s="18" t="str">
        <f>Critères!$B133</f>
        <v>-</v>
      </c>
      <c r="C149" s="18" t="str">
        <f>Critères!$C133</f>
        <v>17.6</v>
      </c>
      <c r="D149" s="18" t="str">
        <f>Critères!$A$128</f>
        <v>COMMUNICATION EN TEMPS RÉEL</v>
      </c>
      <c r="E149" s="18" t="s">
        <v>166</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Critères!$C133</f>
        <v>17.6</v>
      </c>
      <c r="AC149" s="18" t="str">
        <f>Critères!$A$128</f>
        <v>COMMUNICATION EN TEMPS RÉEL</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25">
      <c r="A150" s="13">
        <v>17</v>
      </c>
      <c r="B150" s="18" t="str">
        <f>Critères!$B134</f>
        <v>-</v>
      </c>
      <c r="C150" s="18" t="str">
        <f>Critères!$C134</f>
        <v>17.7</v>
      </c>
      <c r="D150" s="18" t="str">
        <f>Critères!$A$128</f>
        <v>COMMUNICATION EN TEMPS RÉEL</v>
      </c>
      <c r="E150" s="18" t="s">
        <v>167</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Critères!$C134</f>
        <v>17.7</v>
      </c>
      <c r="AC150" s="18" t="str">
        <f>Critères!$A$128</f>
        <v>COMMUNICATION EN TEMPS RÉEL</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25">
      <c r="A151" s="13">
        <v>17</v>
      </c>
      <c r="B151" s="18" t="str">
        <f>Critères!$B135</f>
        <v>-</v>
      </c>
      <c r="C151" s="18" t="str">
        <f>Critères!$C135</f>
        <v>17.8</v>
      </c>
      <c r="D151" s="18" t="str">
        <f>Critères!$A$128</f>
        <v>COMMUNICATION EN TEMPS RÉEL</v>
      </c>
      <c r="E151" s="18" t="s">
        <v>166</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Critères!$C135</f>
        <v>17.8</v>
      </c>
      <c r="AC151" s="18" t="str">
        <f>Critères!$A$128</f>
        <v>COMMUNICATION EN TEMPS RÉEL</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25">
      <c r="A152" s="13">
        <v>17</v>
      </c>
      <c r="B152" s="18" t="str">
        <f>Critères!$B136</f>
        <v>-</v>
      </c>
      <c r="C152" s="18" t="str">
        <f>Critères!$C136</f>
        <v>17.9</v>
      </c>
      <c r="D152" s="18" t="str">
        <f>Critères!$A$128</f>
        <v>COMMUNICATION EN TEMPS RÉEL</v>
      </c>
      <c r="E152" s="18" t="s">
        <v>166</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Critères!$C136</f>
        <v>17.9</v>
      </c>
      <c r="AC152" s="18" t="str">
        <f>Critères!$A$128</f>
        <v>COMMUNICATION EN TEMPS RÉEL</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25">
      <c r="A153" s="13">
        <v>17</v>
      </c>
      <c r="B153" s="18" t="str">
        <f>Critères!$B137</f>
        <v>-</v>
      </c>
      <c r="C153" s="18" t="str">
        <f>Critères!$C137</f>
        <v>17.10</v>
      </c>
      <c r="D153" s="18" t="str">
        <f>Critères!$A$128</f>
        <v>COMMUNICATION EN TEMPS RÉEL</v>
      </c>
      <c r="E153" s="18" t="s">
        <v>166</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Critères!$C137</f>
        <v>17.10</v>
      </c>
      <c r="AC153" s="18" t="str">
        <f>Critères!$A$128</f>
        <v>COMMUNICATION EN TEMPS RÉEL</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25">
      <c r="A154" s="13">
        <v>17</v>
      </c>
      <c r="B154" s="18" t="str">
        <f>Critères!$B138</f>
        <v>-</v>
      </c>
      <c r="C154" s="18" t="str">
        <f>Critères!$C138</f>
        <v>17.11</v>
      </c>
      <c r="D154" s="18" t="str">
        <f>Critères!$A$128</f>
        <v>COMMUNICATION EN TEMPS RÉEL</v>
      </c>
      <c r="E154" s="18" t="s">
        <v>167</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Critères!$C138</f>
        <v>17.11</v>
      </c>
      <c r="AC154" s="18" t="str">
        <f>Critères!$A$128</f>
        <v>COMMUNICATION EN TEMPS RÉEL</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25">
      <c r="A155" s="58"/>
      <c r="B155" s="59"/>
      <c r="C155" s="59"/>
      <c r="D155" s="59"/>
      <c r="E155" s="59"/>
      <c r="F155" s="59"/>
      <c r="G155" s="59"/>
      <c r="H155" s="59"/>
      <c r="I155" s="59"/>
      <c r="J155" s="59"/>
      <c r="K155" s="59"/>
      <c r="L155" s="59"/>
      <c r="M155" s="59"/>
      <c r="N155" s="59"/>
      <c r="O155" s="59"/>
      <c r="P155" s="59"/>
      <c r="Q155" s="59"/>
      <c r="R155" s="59"/>
      <c r="S155" s="59"/>
      <c r="T155" s="59"/>
      <c r="U155" s="64">
        <f>SUM(U144:U154)</f>
        <v>0</v>
      </c>
      <c r="V155" s="64">
        <f t="shared" ref="V155:X155" si="58">SUM(V144:V154)</f>
        <v>0</v>
      </c>
      <c r="W155" s="64">
        <f t="shared" si="58"/>
        <v>0</v>
      </c>
      <c r="X155" s="64">
        <f t="shared" si="58"/>
        <v>165</v>
      </c>
      <c r="Y155" s="13"/>
      <c r="Z155" s="13"/>
      <c r="AA155" s="58"/>
      <c r="AB155" s="59"/>
      <c r="AC155" s="59"/>
      <c r="AD155" s="59"/>
      <c r="AE155" s="59"/>
      <c r="AF155" s="59"/>
      <c r="AG155" s="59"/>
      <c r="AH155" s="59"/>
      <c r="AI155" s="59"/>
      <c r="AJ155" s="59"/>
      <c r="AK155" s="59"/>
      <c r="AL155" s="59"/>
      <c r="AM155" s="59"/>
      <c r="AN155" s="59"/>
      <c r="AO155" s="59"/>
      <c r="AP155" s="59"/>
      <c r="AQ155" s="59"/>
      <c r="AR155" s="59"/>
      <c r="AS155" s="64">
        <f>SUM(AS144:AS154)</f>
        <v>0</v>
      </c>
      <c r="AT155" s="64">
        <f t="shared" ref="AT155" si="59">SUM(AT144:AT154)</f>
        <v>0</v>
      </c>
    </row>
    <row r="156" spans="1:46" x14ac:dyDescent="0.25">
      <c r="A156" s="13"/>
      <c r="B156" s="13"/>
      <c r="C156" s="18"/>
      <c r="D156" s="54" t="s">
        <v>159</v>
      </c>
      <c r="E156" s="54"/>
      <c r="F156" s="54">
        <f>SUM(COUNTIF(F3:F154,"C"))</f>
        <v>0</v>
      </c>
      <c r="G156" s="54">
        <f t="shared" ref="G156:T156" si="60">SUM(COUNTIF(G3:G154,"C"))</f>
        <v>0</v>
      </c>
      <c r="H156" s="54">
        <f t="shared" si="60"/>
        <v>0</v>
      </c>
      <c r="I156" s="54">
        <f t="shared" si="60"/>
        <v>0</v>
      </c>
      <c r="J156" s="54">
        <f t="shared" si="60"/>
        <v>0</v>
      </c>
      <c r="K156" s="54">
        <f t="shared" si="60"/>
        <v>0</v>
      </c>
      <c r="L156" s="54">
        <f t="shared" si="60"/>
        <v>0</v>
      </c>
      <c r="M156" s="54">
        <f t="shared" si="60"/>
        <v>0</v>
      </c>
      <c r="N156" s="54">
        <f t="shared" si="60"/>
        <v>0</v>
      </c>
      <c r="O156" s="54">
        <f t="shared" si="60"/>
        <v>0</v>
      </c>
      <c r="P156" s="54">
        <f t="shared" si="60"/>
        <v>0</v>
      </c>
      <c r="Q156" s="54">
        <f t="shared" si="60"/>
        <v>0</v>
      </c>
      <c r="R156" s="54">
        <f t="shared" si="60"/>
        <v>0</v>
      </c>
      <c r="S156" s="54">
        <f t="shared" si="60"/>
        <v>0</v>
      </c>
      <c r="T156" s="54">
        <f t="shared" si="60"/>
        <v>0</v>
      </c>
      <c r="U156" s="53"/>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25">
      <c r="A157" s="13"/>
      <c r="B157" s="13"/>
      <c r="C157" s="18"/>
      <c r="D157" s="54" t="s">
        <v>160</v>
      </c>
      <c r="E157" s="54"/>
      <c r="F157" s="54">
        <f>SUM(COUNTIF(F3:F154,"NC"))</f>
        <v>0</v>
      </c>
      <c r="G157" s="54">
        <f t="shared" ref="G157:T157" si="61">SUM(COUNTIF(G3:G154,"NC"))</f>
        <v>0</v>
      </c>
      <c r="H157" s="54">
        <f t="shared" si="61"/>
        <v>0</v>
      </c>
      <c r="I157" s="54">
        <f t="shared" si="61"/>
        <v>0</v>
      </c>
      <c r="J157" s="54">
        <f t="shared" si="61"/>
        <v>0</v>
      </c>
      <c r="K157" s="54">
        <f t="shared" si="61"/>
        <v>0</v>
      </c>
      <c r="L157" s="54">
        <f t="shared" si="61"/>
        <v>0</v>
      </c>
      <c r="M157" s="54">
        <f t="shared" si="61"/>
        <v>0</v>
      </c>
      <c r="N157" s="54">
        <f t="shared" si="61"/>
        <v>0</v>
      </c>
      <c r="O157" s="54">
        <f t="shared" si="61"/>
        <v>0</v>
      </c>
      <c r="P157" s="54">
        <f t="shared" si="61"/>
        <v>0</v>
      </c>
      <c r="Q157" s="54">
        <f t="shared" si="61"/>
        <v>0</v>
      </c>
      <c r="R157" s="54">
        <f t="shared" si="61"/>
        <v>0</v>
      </c>
      <c r="S157" s="54">
        <f t="shared" si="61"/>
        <v>0</v>
      </c>
      <c r="T157" s="54">
        <f t="shared" si="61"/>
        <v>0</v>
      </c>
      <c r="U157" s="53"/>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25">
      <c r="A158" s="13"/>
      <c r="B158" s="13"/>
      <c r="C158" s="18"/>
      <c r="D158" s="54" t="s">
        <v>161</v>
      </c>
      <c r="E158" s="54"/>
      <c r="F158" s="54">
        <f>SUM(COUNTIF(F3:F154,"NA"))</f>
        <v>0</v>
      </c>
      <c r="G158" s="54">
        <f t="shared" ref="G158:T158" si="62">SUM(COUNTIF(G3:G154,"NA"))</f>
        <v>0</v>
      </c>
      <c r="H158" s="54">
        <f t="shared" si="62"/>
        <v>0</v>
      </c>
      <c r="I158" s="54">
        <f t="shared" si="62"/>
        <v>0</v>
      </c>
      <c r="J158" s="54">
        <f t="shared" si="62"/>
        <v>0</v>
      </c>
      <c r="K158" s="54">
        <f t="shared" si="62"/>
        <v>0</v>
      </c>
      <c r="L158" s="54">
        <f t="shared" si="62"/>
        <v>0</v>
      </c>
      <c r="M158" s="54">
        <f t="shared" si="62"/>
        <v>0</v>
      </c>
      <c r="N158" s="54">
        <f t="shared" si="62"/>
        <v>0</v>
      </c>
      <c r="O158" s="54">
        <f t="shared" si="62"/>
        <v>0</v>
      </c>
      <c r="P158" s="54">
        <f t="shared" si="62"/>
        <v>0</v>
      </c>
      <c r="Q158" s="54">
        <f t="shared" si="62"/>
        <v>0</v>
      </c>
      <c r="R158" s="54">
        <f t="shared" si="62"/>
        <v>0</v>
      </c>
      <c r="S158" s="54">
        <f t="shared" si="62"/>
        <v>0</v>
      </c>
      <c r="T158" s="54">
        <f t="shared" si="62"/>
        <v>0</v>
      </c>
      <c r="U158" s="53"/>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25">
      <c r="A159" s="13"/>
      <c r="B159" s="13"/>
      <c r="C159" s="18"/>
      <c r="D159" s="54" t="s">
        <v>162</v>
      </c>
      <c r="E159" s="54"/>
      <c r="F159" s="55" t="str">
        <f t="shared" ref="F159:T159" si="63">IF(AND(F156=0,F157=0),"NA",F156/(F156+F157))</f>
        <v>NA</v>
      </c>
      <c r="G159" s="55" t="str">
        <f t="shared" si="63"/>
        <v>NA</v>
      </c>
      <c r="H159" s="55" t="str">
        <f t="shared" si="63"/>
        <v>NA</v>
      </c>
      <c r="I159" s="55" t="str">
        <f t="shared" si="63"/>
        <v>NA</v>
      </c>
      <c r="J159" s="55" t="str">
        <f t="shared" si="63"/>
        <v>NA</v>
      </c>
      <c r="K159" s="55" t="str">
        <f t="shared" si="63"/>
        <v>NA</v>
      </c>
      <c r="L159" s="55" t="str">
        <f t="shared" si="63"/>
        <v>NA</v>
      </c>
      <c r="M159" s="55" t="str">
        <f t="shared" si="63"/>
        <v>NA</v>
      </c>
      <c r="N159" s="55" t="str">
        <f t="shared" si="63"/>
        <v>NA</v>
      </c>
      <c r="O159" s="55" t="str">
        <f t="shared" si="63"/>
        <v>NA</v>
      </c>
      <c r="P159" s="55" t="str">
        <f t="shared" si="63"/>
        <v>NA</v>
      </c>
      <c r="Q159" s="55" t="str">
        <f t="shared" si="63"/>
        <v>NA</v>
      </c>
      <c r="R159" s="55" t="str">
        <f t="shared" si="63"/>
        <v>NA</v>
      </c>
      <c r="S159" s="55" t="str">
        <f t="shared" si="63"/>
        <v>NA</v>
      </c>
      <c r="T159" s="55" t="str">
        <f t="shared" si="63"/>
        <v>NA</v>
      </c>
      <c r="U159" s="53"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activeCell="E5" sqref="E5:E139"/>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CONCATENATE(Échantillon!B9," : ",Échantillon!C9)</f>
        <v>Accueil : http://www.site.lu/accueil.html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375</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46:A50"/>
    <mergeCell ref="A4:A12"/>
    <mergeCell ref="A13:A14"/>
    <mergeCell ref="A15:A17"/>
    <mergeCell ref="A117:A119"/>
    <mergeCell ref="A120:A125"/>
    <mergeCell ref="A126:A128"/>
    <mergeCell ref="A129:A139"/>
    <mergeCell ref="A51:A60"/>
    <mergeCell ref="A61:A64"/>
    <mergeCell ref="A65:A78"/>
    <mergeCell ref="A79:A91"/>
    <mergeCell ref="A92:A102"/>
    <mergeCell ref="A103:A116"/>
  </mergeCells>
  <conditionalFormatting sqref="E4:E139">
    <cfRule type="cellIs" dxfId="104" priority="3" operator="equal">
      <formula>"C"</formula>
    </cfRule>
    <cfRule type="cellIs" dxfId="103" priority="4" operator="equal">
      <formula>"NC"</formula>
    </cfRule>
    <cfRule type="cellIs" dxfId="102" priority="5" operator="equal">
      <formula>"NA"</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G9" sqref="G9"/>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CONCATENATE(Échantillon!B10," : ",Échantillon!C10)</f>
        <v>Authentification : http://www.site.lu/authentification.html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375</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7" priority="4" operator="equal">
      <formula>"C"</formula>
    </cfRule>
    <cfRule type="cellIs" dxfId="96" priority="5" operator="equal">
      <formula>"NC"</formula>
    </cfRule>
    <cfRule type="cellIs" dxfId="95" priority="6" operator="equal">
      <formula>"NA"</formula>
    </cfRule>
    <cfRule type="cellIs" dxfId="94" priority="7" operator="equal">
      <formula>"NT"</formula>
    </cfRule>
  </conditionalFormatting>
  <conditionalFormatting sqref="F4:F139">
    <cfRule type="cellIs" dxfId="93" priority="1" operator="equal">
      <formula>"D"</formula>
    </cfRule>
    <cfRule type="cellIs" dxfId="92" priority="2" operator="equal">
      <formula>"E"</formula>
    </cfRule>
    <cfRule type="cellIs" dxfId="91" priority="3" operator="equal">
      <formula>"N"</formula>
    </cfRule>
  </conditionalFormatting>
  <dataValidations count="2">
    <dataValidation type="list" operator="equal" showErrorMessage="1" sqref="E4:E139" xr:uid="{E13F7C13-71A7-8548-B0DB-91AF45CDC1E7}">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13" sqref="A13:D14"/>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x14ac:dyDescent="0.2">
      <c r="A1" s="89" t="str">
        <f>Échantillon!A1</f>
        <v>RAWeb 1 – GRILLE D'ÉVALUATION</v>
      </c>
      <c r="B1" s="89"/>
      <c r="C1" s="89"/>
      <c r="D1" s="89"/>
      <c r="E1" s="89"/>
      <c r="F1" s="89"/>
      <c r="G1" s="89"/>
      <c r="H1" s="89"/>
    </row>
    <row r="2" spans="1:1024" x14ac:dyDescent="0.2">
      <c r="A2" s="113" t="str">
        <f>CONCATENATE(Échantillon!B11," : ",Échantillon!C11)</f>
        <v>Contact : http://www.site.lu/contact.html</v>
      </c>
      <c r="B2" s="113"/>
      <c r="C2" s="113"/>
      <c r="D2" s="113"/>
      <c r="E2" s="113"/>
      <c r="F2" s="113"/>
      <c r="G2" s="113"/>
      <c r="H2" s="113"/>
    </row>
    <row r="3" spans="1:1024" ht="117.75" x14ac:dyDescent="0.2">
      <c r="A3" s="49" t="s">
        <v>25</v>
      </c>
      <c r="B3" s="49" t="s">
        <v>313</v>
      </c>
      <c r="C3" s="49" t="s">
        <v>26</v>
      </c>
      <c r="D3" s="50" t="s">
        <v>27</v>
      </c>
      <c r="E3" s="49" t="s">
        <v>150</v>
      </c>
      <c r="F3" s="49" t="s">
        <v>376</v>
      </c>
      <c r="G3" s="50" t="s">
        <v>298</v>
      </c>
      <c r="H3" s="50" t="s">
        <v>163</v>
      </c>
    </row>
    <row r="4" spans="1:1024" ht="30" x14ac:dyDescent="0.2">
      <c r="A4" s="104"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0" x14ac:dyDescent="0.2">
      <c r="A5" s="105"/>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5" x14ac:dyDescent="0.2">
      <c r="A6" s="105"/>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0" x14ac:dyDescent="0.2">
      <c r="A7" s="105"/>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5" x14ac:dyDescent="0.2">
      <c r="A8" s="105"/>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0" x14ac:dyDescent="0.2">
      <c r="A9" s="105"/>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45" x14ac:dyDescent="0.2">
      <c r="A10" s="105"/>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0" x14ac:dyDescent="0.2">
      <c r="A11" s="105"/>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0" x14ac:dyDescent="0.2">
      <c r="A12" s="106"/>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30" x14ac:dyDescent="0.2">
      <c r="A13" s="104" t="str">
        <f>Critères!$A$12</f>
        <v>CADRES</v>
      </c>
      <c r="B13" s="29" t="str">
        <f>Critères!B12</f>
        <v>RGAA</v>
      </c>
      <c r="C13" s="29" t="str">
        <f>Critères!C12</f>
        <v>2.1</v>
      </c>
      <c r="D13" s="23" t="str">
        <f>Critères!D12</f>
        <v>Chaque cadre a-t-il un titre de cadre ?</v>
      </c>
      <c r="E13" s="23" t="s">
        <v>155</v>
      </c>
      <c r="F13" s="30" t="s">
        <v>164</v>
      </c>
      <c r="G13" s="31"/>
      <c r="H13" s="23"/>
    </row>
    <row r="14" spans="1:1024" ht="30" x14ac:dyDescent="0.2">
      <c r="A14" s="106"/>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5" x14ac:dyDescent="0.2">
      <c r="A15" s="104"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5" x14ac:dyDescent="0.2">
      <c r="A16" s="105"/>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0" x14ac:dyDescent="0.2">
      <c r="A17" s="106"/>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5" x14ac:dyDescent="0.2">
      <c r="A18" s="104"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0" x14ac:dyDescent="0.2">
      <c r="A19" s="105"/>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5" x14ac:dyDescent="0.2">
      <c r="A20" s="105"/>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5" x14ac:dyDescent="0.2">
      <c r="A21" s="105"/>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45" x14ac:dyDescent="0.2">
      <c r="A22" s="105"/>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45" x14ac:dyDescent="0.2">
      <c r="A23" s="105"/>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0" x14ac:dyDescent="0.2">
      <c r="A24" s="105"/>
      <c r="B24" s="29" t="str">
        <f>Critères!B23</f>
        <v>RGAA</v>
      </c>
      <c r="C24" s="29" t="str">
        <f>Critères!C23</f>
        <v>4.7</v>
      </c>
      <c r="D24" s="23" t="str">
        <f>Critères!D23</f>
        <v>Chaque média temporel est-il clairement identifiable (hors cas particuliers) ?</v>
      </c>
      <c r="E24" s="23" t="s">
        <v>155</v>
      </c>
      <c r="F24" s="30" t="s">
        <v>164</v>
      </c>
      <c r="G24" s="23"/>
      <c r="H24" s="23"/>
    </row>
    <row r="25" spans="1:8" ht="30" x14ac:dyDescent="0.2">
      <c r="A25" s="105"/>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0" x14ac:dyDescent="0.2">
      <c r="A26" s="105"/>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0" x14ac:dyDescent="0.2">
      <c r="A27" s="105"/>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5" x14ac:dyDescent="0.2">
      <c r="A28" s="105"/>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45" x14ac:dyDescent="0.2">
      <c r="A29" s="105"/>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45" x14ac:dyDescent="0.2">
      <c r="A30" s="105"/>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75" x14ac:dyDescent="0.2">
      <c r="A31" s="105"/>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75" x14ac:dyDescent="0.2">
      <c r="A32" s="105"/>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0" x14ac:dyDescent="0.2">
      <c r="A33" s="105"/>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5" x14ac:dyDescent="0.2">
      <c r="A34" s="105"/>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60" x14ac:dyDescent="0.2">
      <c r="A35" s="106"/>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30" x14ac:dyDescent="0.2">
      <c r="A36" s="104"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0" x14ac:dyDescent="0.2">
      <c r="A37" s="105"/>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0" x14ac:dyDescent="0.2">
      <c r="A38" s="105"/>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0" x14ac:dyDescent="0.2">
      <c r="A39" s="105"/>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0" x14ac:dyDescent="0.2">
      <c r="A40" s="105"/>
      <c r="B40" s="29" t="str">
        <f>Critères!B39</f>
        <v>RGAA</v>
      </c>
      <c r="C40" s="29" t="str">
        <f>Critères!C39</f>
        <v>5.5</v>
      </c>
      <c r="D40" s="23" t="str">
        <f>Critères!D39</f>
        <v>Pour chaque tableau de données ayant un titre, celui-ci est-il pertinent ?</v>
      </c>
      <c r="E40" s="23" t="s">
        <v>155</v>
      </c>
      <c r="F40" s="30" t="s">
        <v>164</v>
      </c>
      <c r="G40" s="32"/>
      <c r="H40" s="23"/>
    </row>
    <row r="41" spans="1:9" ht="45" x14ac:dyDescent="0.2">
      <c r="A41" s="105"/>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5" x14ac:dyDescent="0.2">
      <c r="A42" s="105"/>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5" x14ac:dyDescent="0.2">
      <c r="A43" s="106"/>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30" x14ac:dyDescent="0.2">
      <c r="A44" s="104"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30" x14ac:dyDescent="0.2">
      <c r="A45" s="106"/>
      <c r="B45" s="29" t="str">
        <f>Critères!B44</f>
        <v>RGAA</v>
      </c>
      <c r="C45" s="29" t="str">
        <f>Critères!C44</f>
        <v>6.2</v>
      </c>
      <c r="D45" s="23" t="str">
        <f>Critères!D44</f>
        <v>Dans chaque page web, chaque lien a-t-il un intitulé ?</v>
      </c>
      <c r="E45" s="23" t="s">
        <v>155</v>
      </c>
      <c r="F45" s="30" t="s">
        <v>164</v>
      </c>
      <c r="G45" s="23"/>
      <c r="H45" s="23"/>
    </row>
    <row r="46" spans="1:9" ht="30" x14ac:dyDescent="0.2">
      <c r="A46" s="104"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0" x14ac:dyDescent="0.2">
      <c r="A47" s="105"/>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0" x14ac:dyDescent="0.2">
      <c r="A48" s="105"/>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45" x14ac:dyDescent="0.2">
      <c r="A49" s="105"/>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45" x14ac:dyDescent="0.2">
      <c r="A50" s="106"/>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30" x14ac:dyDescent="0.2">
      <c r="A51" s="104"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45" x14ac:dyDescent="0.2">
      <c r="A52" s="105"/>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0" x14ac:dyDescent="0.2">
      <c r="A53" s="105"/>
      <c r="B53" s="29" t="str">
        <f>Critères!B52</f>
        <v>RGAA</v>
      </c>
      <c r="C53" s="29" t="str">
        <f>Critères!C52</f>
        <v>8.3</v>
      </c>
      <c r="D53" s="23" t="str">
        <f>Critères!D52</f>
        <v>Dans chaque page web, la langue par défaut est-elle présente ?</v>
      </c>
      <c r="E53" s="23" t="s">
        <v>155</v>
      </c>
      <c r="F53" s="30" t="s">
        <v>164</v>
      </c>
      <c r="G53" s="23"/>
      <c r="H53" s="23"/>
    </row>
    <row r="54" spans="1:8" ht="30" x14ac:dyDescent="0.2">
      <c r="A54" s="105"/>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30" x14ac:dyDescent="0.2">
      <c r="A55" s="105"/>
      <c r="B55" s="29" t="str">
        <f>Critères!B54</f>
        <v>RGAA</v>
      </c>
      <c r="C55" s="29" t="str">
        <f>Critères!C54</f>
        <v>8.5</v>
      </c>
      <c r="D55" s="23" t="str">
        <f>Critères!D54</f>
        <v>Chaque page web a-t-elle un titre de page ?</v>
      </c>
      <c r="E55" s="23" t="s">
        <v>155</v>
      </c>
      <c r="F55" s="30" t="s">
        <v>164</v>
      </c>
      <c r="G55" s="23"/>
      <c r="H55" s="23"/>
    </row>
    <row r="56" spans="1:8" ht="30" x14ac:dyDescent="0.2">
      <c r="A56" s="105"/>
      <c r="B56" s="29" t="str">
        <f>Critères!B55</f>
        <v>RGAA</v>
      </c>
      <c r="C56" s="29" t="str">
        <f>Critères!C55</f>
        <v>8.6</v>
      </c>
      <c r="D56" s="23" t="str">
        <f>Critères!D55</f>
        <v>Pour chaque page web ayant un titre de page, ce titre est-il pertinent ?</v>
      </c>
      <c r="E56" s="23" t="s">
        <v>155</v>
      </c>
      <c r="F56" s="30" t="s">
        <v>164</v>
      </c>
      <c r="G56" s="23"/>
      <c r="H56" s="23"/>
    </row>
    <row r="57" spans="1:8" ht="45" x14ac:dyDescent="0.2">
      <c r="A57" s="105"/>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0" x14ac:dyDescent="0.2">
      <c r="A58" s="105"/>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5" x14ac:dyDescent="0.2">
      <c r="A59" s="105"/>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0" x14ac:dyDescent="0.2">
      <c r="A60" s="106"/>
      <c r="B60" s="29" t="str">
        <f>Critères!B59</f>
        <v>RGAA</v>
      </c>
      <c r="C60" s="29" t="str">
        <f>Critères!C59</f>
        <v>8.10</v>
      </c>
      <c r="D60" s="23" t="str">
        <f>Critères!D59</f>
        <v>Dans chaque page web, les changements du sens de lecture sont-ils signalés ?</v>
      </c>
      <c r="E60" s="23" t="s">
        <v>155</v>
      </c>
      <c r="F60" s="30" t="s">
        <v>164</v>
      </c>
      <c r="G60" s="23"/>
      <c r="H60" s="23"/>
    </row>
    <row r="61" spans="1:8" ht="30" x14ac:dyDescent="0.2">
      <c r="A61" s="104"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0" x14ac:dyDescent="0.2">
      <c r="A62" s="105"/>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0" x14ac:dyDescent="0.2">
      <c r="A63" s="105"/>
      <c r="B63" s="29" t="str">
        <f>Critères!B62</f>
        <v>RGAA</v>
      </c>
      <c r="C63" s="29" t="str">
        <f>Critères!C62</f>
        <v>9.3</v>
      </c>
      <c r="D63" s="23" t="str">
        <f>Critères!D62</f>
        <v>Dans chaque page web, chaque liste est-elle correctement structurée ?</v>
      </c>
      <c r="E63" s="23" t="s">
        <v>155</v>
      </c>
      <c r="F63" s="30" t="s">
        <v>164</v>
      </c>
      <c r="G63" s="23"/>
      <c r="H63" s="23"/>
    </row>
    <row r="64" spans="1:8" ht="30" x14ac:dyDescent="0.2">
      <c r="A64" s="106"/>
      <c r="B64" s="29" t="str">
        <f>Critères!B63</f>
        <v>RGAA</v>
      </c>
      <c r="C64" s="29" t="str">
        <f>Critères!C63</f>
        <v>9.4</v>
      </c>
      <c r="D64" s="23" t="str">
        <f>Critères!D63</f>
        <v>Dans chaque page web, chaque citation est-elle correctement indiquée ?</v>
      </c>
      <c r="E64" s="23" t="s">
        <v>155</v>
      </c>
      <c r="F64" s="30" t="s">
        <v>164</v>
      </c>
      <c r="G64" s="23"/>
      <c r="H64" s="23"/>
    </row>
    <row r="65" spans="1:8" ht="45" x14ac:dyDescent="0.2">
      <c r="A65" s="104"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5" x14ac:dyDescent="0.2">
      <c r="A66" s="105"/>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5" x14ac:dyDescent="0.2">
      <c r="A67" s="105"/>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5" x14ac:dyDescent="0.2">
      <c r="A68" s="105"/>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5" x14ac:dyDescent="0.2">
      <c r="A69" s="105"/>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45" x14ac:dyDescent="0.2">
      <c r="A70" s="105"/>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0" x14ac:dyDescent="0.2">
      <c r="A71" s="105"/>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45" x14ac:dyDescent="0.2">
      <c r="A72" s="105"/>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5" x14ac:dyDescent="0.2">
      <c r="A73" s="105"/>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5" x14ac:dyDescent="0.2">
      <c r="A74" s="105"/>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0" x14ac:dyDescent="0.2">
      <c r="A75" s="105"/>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0" x14ac:dyDescent="0.2">
      <c r="A76" s="105"/>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0" x14ac:dyDescent="0.2">
      <c r="A77" s="105"/>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60" x14ac:dyDescent="0.2">
      <c r="A78" s="106"/>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30" x14ac:dyDescent="0.2">
      <c r="A79" s="104"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0" x14ac:dyDescent="0.2">
      <c r="A80" s="105"/>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0" x14ac:dyDescent="0.2">
      <c r="A81" s="105"/>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45" x14ac:dyDescent="0.2">
      <c r="A82" s="105"/>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0" x14ac:dyDescent="0.2">
      <c r="A83" s="105"/>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0" x14ac:dyDescent="0.2">
      <c r="A84" s="105"/>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5" x14ac:dyDescent="0.2">
      <c r="A85" s="105"/>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45" x14ac:dyDescent="0.2">
      <c r="A86" s="105"/>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0" x14ac:dyDescent="0.2">
      <c r="A87" s="105"/>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0" x14ac:dyDescent="0.2">
      <c r="A88" s="105"/>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5" x14ac:dyDescent="0.2">
      <c r="A89" s="105"/>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90" x14ac:dyDescent="0.2">
      <c r="A90" s="105"/>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5" x14ac:dyDescent="0.2">
      <c r="A91" s="106"/>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45" x14ac:dyDescent="0.2">
      <c r="A92" s="104"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5" x14ac:dyDescent="0.2">
      <c r="A93" s="105"/>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30" x14ac:dyDescent="0.2">
      <c r="A94" s="105"/>
      <c r="B94" s="29" t="str">
        <f>Critères!B93</f>
        <v>RGAA</v>
      </c>
      <c r="C94" s="29" t="str">
        <f>Critères!C93</f>
        <v>12.3</v>
      </c>
      <c r="D94" s="23" t="str">
        <f>Critères!D93</f>
        <v>La page « plan du site » est-elle pertinente ?</v>
      </c>
      <c r="E94" s="23" t="s">
        <v>155</v>
      </c>
      <c r="F94" s="30" t="s">
        <v>164</v>
      </c>
      <c r="G94" s="23"/>
      <c r="H94" s="23"/>
    </row>
    <row r="95" spans="1:8" ht="30" x14ac:dyDescent="0.2">
      <c r="A95" s="105"/>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0" x14ac:dyDescent="0.2">
      <c r="A96" s="105"/>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75" x14ac:dyDescent="0.2">
      <c r="A97" s="105"/>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5" x14ac:dyDescent="0.2">
      <c r="A98" s="105"/>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0" x14ac:dyDescent="0.2">
      <c r="A99" s="105"/>
      <c r="B99" s="29" t="str">
        <f>Critères!B98</f>
        <v>RGAA</v>
      </c>
      <c r="C99" s="29" t="str">
        <f>Critères!C98</f>
        <v>12.8</v>
      </c>
      <c r="D99" s="23" t="str">
        <f>Critères!D98</f>
        <v>Dans chaque page web, l’ordre de tabulation est-il cohérent ?</v>
      </c>
      <c r="E99" s="23" t="s">
        <v>155</v>
      </c>
      <c r="F99" s="30" t="s">
        <v>164</v>
      </c>
      <c r="G99" s="23"/>
      <c r="H99" s="23"/>
    </row>
    <row r="100" spans="1:8" ht="45" x14ac:dyDescent="0.2">
      <c r="A100" s="105"/>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0" x14ac:dyDescent="0.2">
      <c r="A101" s="105"/>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0" x14ac:dyDescent="0.2">
      <c r="A102" s="106"/>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5" x14ac:dyDescent="0.2">
      <c r="A103" s="104"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5" x14ac:dyDescent="0.2">
      <c r="A104" s="105"/>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5" x14ac:dyDescent="0.2">
      <c r="A105" s="105"/>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45" x14ac:dyDescent="0.2">
      <c r="A106" s="105"/>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45" x14ac:dyDescent="0.2">
      <c r="A107" s="105"/>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5" x14ac:dyDescent="0.2">
      <c r="A108" s="105"/>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5" x14ac:dyDescent="0.2">
      <c r="A109" s="105"/>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0" x14ac:dyDescent="0.2">
      <c r="A110" s="105"/>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5" x14ac:dyDescent="0.2">
      <c r="A111" s="105"/>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0" x14ac:dyDescent="0.2">
      <c r="A112" s="105"/>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0" x14ac:dyDescent="0.2">
      <c r="A113" s="105"/>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0" x14ac:dyDescent="0.2">
      <c r="A114" s="105"/>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75" x14ac:dyDescent="0.2">
      <c r="A115" s="105"/>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60" x14ac:dyDescent="0.2">
      <c r="A116" s="106"/>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0" x14ac:dyDescent="0.2">
      <c r="A117" s="104"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75" x14ac:dyDescent="0.2">
      <c r="A118" s="105"/>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5.75" x14ac:dyDescent="0.2">
      <c r="A119" s="106"/>
      <c r="B119" s="29" t="str">
        <f>Critères!B118</f>
        <v>-</v>
      </c>
      <c r="C119" s="29" t="str">
        <f>Critères!C118</f>
        <v>14.3</v>
      </c>
      <c r="D119" s="23" t="str">
        <f>Critères!D118</f>
        <v>La documentation du site web est-elle accessible ?</v>
      </c>
      <c r="E119" s="23" t="s">
        <v>155</v>
      </c>
      <c r="F119" s="30" t="s">
        <v>164</v>
      </c>
    </row>
    <row r="120" spans="1:6" ht="60" x14ac:dyDescent="0.2">
      <c r="A120" s="104"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5" x14ac:dyDescent="0.2">
      <c r="A121" s="105"/>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5" x14ac:dyDescent="0.2">
      <c r="A122" s="105"/>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60" x14ac:dyDescent="0.2">
      <c r="A123" s="105"/>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5" x14ac:dyDescent="0.2">
      <c r="A124" s="105"/>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45" x14ac:dyDescent="0.2">
      <c r="A125" s="106"/>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0" x14ac:dyDescent="0.2">
      <c r="A126" s="104"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0" x14ac:dyDescent="0.2">
      <c r="A127" s="105"/>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0" x14ac:dyDescent="0.2">
      <c r="A128" s="106"/>
      <c r="B128" s="29" t="str">
        <f>Critères!B127</f>
        <v>-</v>
      </c>
      <c r="C128" s="29" t="str">
        <f>Critères!C127</f>
        <v>16.3</v>
      </c>
      <c r="D128" s="23" t="str">
        <f>Critères!D127</f>
        <v>La documentation fournie par le service d’assistance est-elle accessible ?</v>
      </c>
      <c r="E128" s="23" t="s">
        <v>155</v>
      </c>
      <c r="F128" s="30" t="s">
        <v>164</v>
      </c>
    </row>
    <row r="129" spans="1:6" ht="75" x14ac:dyDescent="0.2">
      <c r="A129" s="112"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60" x14ac:dyDescent="0.2">
      <c r="A130" s="105"/>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60" x14ac:dyDescent="0.2">
      <c r="A131" s="105"/>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5" x14ac:dyDescent="0.2">
      <c r="A132" s="105"/>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5" x14ac:dyDescent="0.2">
      <c r="A133" s="105"/>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0" x14ac:dyDescent="0.2">
      <c r="A134" s="105"/>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0" x14ac:dyDescent="0.2">
      <c r="A135" s="105"/>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5" x14ac:dyDescent="0.2">
      <c r="A136" s="105"/>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75" x14ac:dyDescent="0.2">
      <c r="A137" s="105"/>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0" x14ac:dyDescent="0.2">
      <c r="A138" s="105"/>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5" x14ac:dyDescent="0.2">
      <c r="A139" s="106"/>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0" priority="4" operator="equal">
      <formula>"C"</formula>
    </cfRule>
    <cfRule type="cellIs" dxfId="89" priority="5" operator="equal">
      <formula>"NC"</formula>
    </cfRule>
    <cfRule type="cellIs" dxfId="88" priority="6" operator="equal">
      <formula>"NA"</formula>
    </cfRule>
    <cfRule type="cellIs" dxfId="87" priority="7" operator="equal">
      <formula>"NT"</formula>
    </cfRule>
  </conditionalFormatting>
  <conditionalFormatting sqref="F4:F139">
    <cfRule type="cellIs" dxfId="86" priority="1" operator="equal">
      <formula>"D"</formula>
    </cfRule>
    <cfRule type="cellIs" dxfId="85" priority="2" operator="equal">
      <formula>"E"</formula>
    </cfRule>
    <cfRule type="cellIs" dxfId="84" priority="3" operator="equal">
      <formula>"N"</formula>
    </cfRule>
  </conditionalFormatting>
  <dataValidations count="2">
    <dataValidation type="list" operator="equal" showErrorMessage="1" sqref="E4:E139" xr:uid="{529B4C92-C23C-3641-A6F1-1606D6D8084F}">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2024-02-06T09:53:06Z</dcterms:modified>
  <dc:language>en-US</dc:language>
</cp:coreProperties>
</file>