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IFI774\ProjectsACC\accessibilite.public.lu\src\files\fr\raweb1\"/>
    </mc:Choice>
  </mc:AlternateContent>
  <xr:revisionPtr revIDLastSave="0" documentId="13_ncr:1_{A3E03D05-04B5-4455-BA19-810DC4E17EE9}" xr6:coauthVersionLast="47" xr6:coauthVersionMax="47" xr10:uidLastSave="{00000000-0000-0000-0000-000000000000}"/>
  <bookViews>
    <workbookView xWindow="28680" yWindow="-120" windowWidth="29040" windowHeight="15990" tabRatio="861" xr2:uid="{00000000-000D-0000-FFFF-FFFF00000000}"/>
  </bookViews>
  <sheets>
    <sheet name="Mode_d'emploi" sheetId="24" r:id="rId1"/>
    <sheet name="Échantillon" sheetId="2" r:id="rId2"/>
    <sheet name="Résultats" sheetId="22" r:id="rId3"/>
    <sheet name="Critères" sheetId="3" r:id="rId4"/>
    <sheet name="Synthèse" sheetId="4" r:id="rId5"/>
    <sheet name="BaseDeCalcul" sheetId="5" state="hidden" r:id="rId6"/>
    <sheet name="P01" sheetId="6" r:id="rId7"/>
    <sheet name="P02" sheetId="7" r:id="rId8"/>
    <sheet name="P03" sheetId="8" r:id="rId9"/>
    <sheet name="P04" sheetId="9" r:id="rId10"/>
    <sheet name="P05" sheetId="10" r:id="rId11"/>
    <sheet name="P06" sheetId="11" r:id="rId12"/>
    <sheet name="P07" sheetId="12" r:id="rId13"/>
    <sheet name="P08" sheetId="13" r:id="rId14"/>
    <sheet name="P09" sheetId="14" r:id="rId15"/>
    <sheet name="P10" sheetId="15" r:id="rId16"/>
    <sheet name="P11" sheetId="16" r:id="rId17"/>
    <sheet name="P12" sheetId="17" r:id="rId18"/>
    <sheet name="P13" sheetId="18" r:id="rId19"/>
    <sheet name="P14" sheetId="19" r:id="rId20"/>
    <sheet name="P15" sheetId="20" r:id="rId21"/>
  </sheets>
  <definedNames>
    <definedName name="_xlnm._FilterDatabase" localSheetId="6" hidden="1">'P01'!$A$1:$H$109</definedName>
    <definedName name="_xlnm.Print_Area" localSheetId="3">Critères!$A$1:$D$113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154" i="5" l="1"/>
  <c r="AQ154" i="5"/>
  <c r="AP154" i="5"/>
  <c r="AO154" i="5"/>
  <c r="AN154" i="5"/>
  <c r="AM154" i="5"/>
  <c r="AL154" i="5"/>
  <c r="AK154" i="5"/>
  <c r="AJ154" i="5"/>
  <c r="AI154" i="5"/>
  <c r="AH154" i="5"/>
  <c r="AG154" i="5"/>
  <c r="AF154" i="5"/>
  <c r="AE154" i="5"/>
  <c r="AR153" i="5"/>
  <c r="AQ153" i="5"/>
  <c r="AP153" i="5"/>
  <c r="AO153" i="5"/>
  <c r="AN153" i="5"/>
  <c r="AM153" i="5"/>
  <c r="AL153" i="5"/>
  <c r="AK153" i="5"/>
  <c r="AJ153" i="5"/>
  <c r="AI153" i="5"/>
  <c r="AH153" i="5"/>
  <c r="AG153" i="5"/>
  <c r="AF153" i="5"/>
  <c r="AE153" i="5"/>
  <c r="AR152" i="5"/>
  <c r="AQ152" i="5"/>
  <c r="AP152" i="5"/>
  <c r="AO152" i="5"/>
  <c r="AN152" i="5"/>
  <c r="AM152" i="5"/>
  <c r="AL152" i="5"/>
  <c r="AK152" i="5"/>
  <c r="AJ152" i="5"/>
  <c r="AI152" i="5"/>
  <c r="AH152" i="5"/>
  <c r="AG152" i="5"/>
  <c r="AF152" i="5"/>
  <c r="AE152" i="5"/>
  <c r="AR151" i="5"/>
  <c r="AQ151" i="5"/>
  <c r="AP151" i="5"/>
  <c r="AO151" i="5"/>
  <c r="AN151" i="5"/>
  <c r="AM151" i="5"/>
  <c r="AL151" i="5"/>
  <c r="AK151" i="5"/>
  <c r="AJ151" i="5"/>
  <c r="AI151" i="5"/>
  <c r="AH151" i="5"/>
  <c r="AG151" i="5"/>
  <c r="AF151" i="5"/>
  <c r="AE151" i="5"/>
  <c r="AR150" i="5"/>
  <c r="AQ150" i="5"/>
  <c r="AP150" i="5"/>
  <c r="AO150" i="5"/>
  <c r="AN150" i="5"/>
  <c r="AM150" i="5"/>
  <c r="AL150" i="5"/>
  <c r="AK150" i="5"/>
  <c r="AJ150" i="5"/>
  <c r="AI150" i="5"/>
  <c r="AH150" i="5"/>
  <c r="AG150" i="5"/>
  <c r="AF150" i="5"/>
  <c r="AE150" i="5"/>
  <c r="AR149" i="5"/>
  <c r="AQ149" i="5"/>
  <c r="AP149" i="5"/>
  <c r="AO149" i="5"/>
  <c r="AN149" i="5"/>
  <c r="AM149" i="5"/>
  <c r="AL149" i="5"/>
  <c r="AK149" i="5"/>
  <c r="AJ149" i="5"/>
  <c r="AI149" i="5"/>
  <c r="AH149" i="5"/>
  <c r="AG149" i="5"/>
  <c r="AF149" i="5"/>
  <c r="AE149" i="5"/>
  <c r="AR148" i="5"/>
  <c r="AQ148" i="5"/>
  <c r="AP148" i="5"/>
  <c r="AO148" i="5"/>
  <c r="AN148" i="5"/>
  <c r="AM148" i="5"/>
  <c r="AL148" i="5"/>
  <c r="AK148" i="5"/>
  <c r="AJ148" i="5"/>
  <c r="AI148" i="5"/>
  <c r="AH148" i="5"/>
  <c r="AG148" i="5"/>
  <c r="AF148" i="5"/>
  <c r="AE148" i="5"/>
  <c r="AR147" i="5"/>
  <c r="AQ147" i="5"/>
  <c r="AP147" i="5"/>
  <c r="AO147" i="5"/>
  <c r="AN147" i="5"/>
  <c r="AM147" i="5"/>
  <c r="AL147" i="5"/>
  <c r="AK147" i="5"/>
  <c r="AJ147" i="5"/>
  <c r="AI147" i="5"/>
  <c r="AH147" i="5"/>
  <c r="AG147" i="5"/>
  <c r="AF147" i="5"/>
  <c r="AE147" i="5"/>
  <c r="AR146" i="5"/>
  <c r="AQ146" i="5"/>
  <c r="AP146" i="5"/>
  <c r="AO146" i="5"/>
  <c r="AN146" i="5"/>
  <c r="AM146" i="5"/>
  <c r="AL146" i="5"/>
  <c r="AK146" i="5"/>
  <c r="AJ146" i="5"/>
  <c r="AI146" i="5"/>
  <c r="AH146" i="5"/>
  <c r="AG146" i="5"/>
  <c r="AF146" i="5"/>
  <c r="AE146" i="5"/>
  <c r="AR145" i="5"/>
  <c r="AQ145" i="5"/>
  <c r="AP145" i="5"/>
  <c r="AO145" i="5"/>
  <c r="AN145" i="5"/>
  <c r="AM145" i="5"/>
  <c r="AL145" i="5"/>
  <c r="AK145" i="5"/>
  <c r="AJ145" i="5"/>
  <c r="AI145" i="5"/>
  <c r="AH145" i="5"/>
  <c r="AG145" i="5"/>
  <c r="AF145" i="5"/>
  <c r="AE145" i="5"/>
  <c r="AR144" i="5"/>
  <c r="AQ144" i="5"/>
  <c r="AP144" i="5"/>
  <c r="AO144" i="5"/>
  <c r="AN144" i="5"/>
  <c r="AM144" i="5"/>
  <c r="AL144" i="5"/>
  <c r="AK144" i="5"/>
  <c r="AJ144" i="5"/>
  <c r="AI144" i="5"/>
  <c r="AH144" i="5"/>
  <c r="AG144" i="5"/>
  <c r="AF144" i="5"/>
  <c r="AE144" i="5"/>
  <c r="AR142" i="5"/>
  <c r="AQ142" i="5"/>
  <c r="AP142" i="5"/>
  <c r="AO142" i="5"/>
  <c r="AN142" i="5"/>
  <c r="AM142" i="5"/>
  <c r="AL142" i="5"/>
  <c r="AK142" i="5"/>
  <c r="AJ142" i="5"/>
  <c r="AI142" i="5"/>
  <c r="AH142" i="5"/>
  <c r="AG142" i="5"/>
  <c r="AF142" i="5"/>
  <c r="AE142" i="5"/>
  <c r="AR141" i="5"/>
  <c r="AQ141" i="5"/>
  <c r="AP141" i="5"/>
  <c r="AO141" i="5"/>
  <c r="AN141" i="5"/>
  <c r="AM141" i="5"/>
  <c r="AL141" i="5"/>
  <c r="AK141" i="5"/>
  <c r="AJ141" i="5"/>
  <c r="AI141" i="5"/>
  <c r="AH141" i="5"/>
  <c r="AG141" i="5"/>
  <c r="AF141" i="5"/>
  <c r="AE141" i="5"/>
  <c r="AR140" i="5"/>
  <c r="AQ140" i="5"/>
  <c r="AP140" i="5"/>
  <c r="AO140" i="5"/>
  <c r="AN140" i="5"/>
  <c r="AM140" i="5"/>
  <c r="AL140" i="5"/>
  <c r="AK140" i="5"/>
  <c r="AJ140" i="5"/>
  <c r="AI140" i="5"/>
  <c r="AH140" i="5"/>
  <c r="AG140" i="5"/>
  <c r="AF140" i="5"/>
  <c r="AE140" i="5"/>
  <c r="AR138" i="5"/>
  <c r="AQ138" i="5"/>
  <c r="AP138" i="5"/>
  <c r="AO138" i="5"/>
  <c r="AN138" i="5"/>
  <c r="AM138" i="5"/>
  <c r="AL138" i="5"/>
  <c r="AK138" i="5"/>
  <c r="AJ138" i="5"/>
  <c r="AI138" i="5"/>
  <c r="AH138" i="5"/>
  <c r="AG138" i="5"/>
  <c r="AF138" i="5"/>
  <c r="AE138" i="5"/>
  <c r="AR137" i="5"/>
  <c r="AQ137" i="5"/>
  <c r="AP137" i="5"/>
  <c r="AO137" i="5"/>
  <c r="AN137" i="5"/>
  <c r="AM137" i="5"/>
  <c r="AL137" i="5"/>
  <c r="AK137" i="5"/>
  <c r="AJ137" i="5"/>
  <c r="AI137" i="5"/>
  <c r="AH137" i="5"/>
  <c r="AG137" i="5"/>
  <c r="AF137" i="5"/>
  <c r="AE137" i="5"/>
  <c r="AR136" i="5"/>
  <c r="AQ136" i="5"/>
  <c r="AP136" i="5"/>
  <c r="AO136" i="5"/>
  <c r="AN136" i="5"/>
  <c r="AM136" i="5"/>
  <c r="AL136" i="5"/>
  <c r="AK136" i="5"/>
  <c r="AJ136" i="5"/>
  <c r="AI136" i="5"/>
  <c r="AH136" i="5"/>
  <c r="AG136" i="5"/>
  <c r="AF136" i="5"/>
  <c r="AE136" i="5"/>
  <c r="AR135" i="5"/>
  <c r="AQ135" i="5"/>
  <c r="AP135" i="5"/>
  <c r="AO135" i="5"/>
  <c r="AN135" i="5"/>
  <c r="AM135" i="5"/>
  <c r="AL135" i="5"/>
  <c r="AK135" i="5"/>
  <c r="AJ135" i="5"/>
  <c r="AI135" i="5"/>
  <c r="AH135" i="5"/>
  <c r="AG135" i="5"/>
  <c r="AF135" i="5"/>
  <c r="AE135" i="5"/>
  <c r="AR134" i="5"/>
  <c r="AQ134" i="5"/>
  <c r="AP134" i="5"/>
  <c r="AO134" i="5"/>
  <c r="AN134" i="5"/>
  <c r="AM134" i="5"/>
  <c r="AL134" i="5"/>
  <c r="AK134" i="5"/>
  <c r="AJ134" i="5"/>
  <c r="AI134" i="5"/>
  <c r="AH134" i="5"/>
  <c r="AG134" i="5"/>
  <c r="AF134" i="5"/>
  <c r="AE134" i="5"/>
  <c r="AR133" i="5"/>
  <c r="AQ133" i="5"/>
  <c r="AP133" i="5"/>
  <c r="AO133" i="5"/>
  <c r="AN133" i="5"/>
  <c r="AM133" i="5"/>
  <c r="AL133" i="5"/>
  <c r="AK133" i="5"/>
  <c r="AJ133" i="5"/>
  <c r="AI133" i="5"/>
  <c r="AH133" i="5"/>
  <c r="AG133" i="5"/>
  <c r="AF133" i="5"/>
  <c r="AE133" i="5"/>
  <c r="AR131" i="5"/>
  <c r="AQ131" i="5"/>
  <c r="AP131" i="5"/>
  <c r="AO131" i="5"/>
  <c r="AN131" i="5"/>
  <c r="AM131" i="5"/>
  <c r="AL131" i="5"/>
  <c r="AK131" i="5"/>
  <c r="AJ131" i="5"/>
  <c r="AI131" i="5"/>
  <c r="AH131" i="5"/>
  <c r="AG131" i="5"/>
  <c r="AF131" i="5"/>
  <c r="AE131" i="5"/>
  <c r="AR130" i="5"/>
  <c r="AQ130" i="5"/>
  <c r="AP130" i="5"/>
  <c r="AO130" i="5"/>
  <c r="AN130" i="5"/>
  <c r="AM130" i="5"/>
  <c r="AL130" i="5"/>
  <c r="AK130" i="5"/>
  <c r="AJ130" i="5"/>
  <c r="AI130" i="5"/>
  <c r="AH130" i="5"/>
  <c r="AG130" i="5"/>
  <c r="AF130" i="5"/>
  <c r="AE130" i="5"/>
  <c r="AR129" i="5"/>
  <c r="AQ129" i="5"/>
  <c r="AP129" i="5"/>
  <c r="AO129" i="5"/>
  <c r="AN129" i="5"/>
  <c r="AM129" i="5"/>
  <c r="AL129" i="5"/>
  <c r="AK129" i="5"/>
  <c r="AJ129" i="5"/>
  <c r="AI129" i="5"/>
  <c r="AH129" i="5"/>
  <c r="AG129" i="5"/>
  <c r="AF129" i="5"/>
  <c r="AE129" i="5"/>
  <c r="AR127" i="5"/>
  <c r="AQ127" i="5"/>
  <c r="AP127" i="5"/>
  <c r="AO127" i="5"/>
  <c r="AN127" i="5"/>
  <c r="AM127" i="5"/>
  <c r="AL127" i="5"/>
  <c r="AK127" i="5"/>
  <c r="AJ127" i="5"/>
  <c r="AI127" i="5"/>
  <c r="AH127" i="5"/>
  <c r="AG127" i="5"/>
  <c r="AF127" i="5"/>
  <c r="AE127" i="5"/>
  <c r="AR126" i="5"/>
  <c r="AQ126" i="5"/>
  <c r="AP126" i="5"/>
  <c r="AO126" i="5"/>
  <c r="AN126" i="5"/>
  <c r="AM126" i="5"/>
  <c r="AL126" i="5"/>
  <c r="AK126" i="5"/>
  <c r="AJ126" i="5"/>
  <c r="AI126" i="5"/>
  <c r="AH126" i="5"/>
  <c r="AG126" i="5"/>
  <c r="AF126" i="5"/>
  <c r="AE126" i="5"/>
  <c r="AR125" i="5"/>
  <c r="AQ125" i="5"/>
  <c r="AP125" i="5"/>
  <c r="AO125" i="5"/>
  <c r="AN125" i="5"/>
  <c r="AM125" i="5"/>
  <c r="AL125" i="5"/>
  <c r="AK125" i="5"/>
  <c r="AJ125" i="5"/>
  <c r="AI125" i="5"/>
  <c r="AH125" i="5"/>
  <c r="AG125" i="5"/>
  <c r="AF125" i="5"/>
  <c r="AE125" i="5"/>
  <c r="AR124" i="5"/>
  <c r="AQ124" i="5"/>
  <c r="AP124" i="5"/>
  <c r="AO124" i="5"/>
  <c r="AN124" i="5"/>
  <c r="AM124" i="5"/>
  <c r="AL124" i="5"/>
  <c r="AK124" i="5"/>
  <c r="AJ124" i="5"/>
  <c r="AI124" i="5"/>
  <c r="AH124" i="5"/>
  <c r="AG124" i="5"/>
  <c r="AF124" i="5"/>
  <c r="AE124" i="5"/>
  <c r="AR123" i="5"/>
  <c r="AQ123" i="5"/>
  <c r="AP123" i="5"/>
  <c r="AO123" i="5"/>
  <c r="AN123" i="5"/>
  <c r="AM123" i="5"/>
  <c r="AL123" i="5"/>
  <c r="AK123" i="5"/>
  <c r="AJ123" i="5"/>
  <c r="AI123" i="5"/>
  <c r="AH123" i="5"/>
  <c r="AG123" i="5"/>
  <c r="AF123" i="5"/>
  <c r="AE123" i="5"/>
  <c r="AR122" i="5"/>
  <c r="AQ122" i="5"/>
  <c r="AP122" i="5"/>
  <c r="AO122" i="5"/>
  <c r="AN122" i="5"/>
  <c r="AM122" i="5"/>
  <c r="AL122" i="5"/>
  <c r="AK122" i="5"/>
  <c r="AJ122" i="5"/>
  <c r="AI122" i="5"/>
  <c r="AH122" i="5"/>
  <c r="AG122" i="5"/>
  <c r="AF122" i="5"/>
  <c r="AE122" i="5"/>
  <c r="AR121" i="5"/>
  <c r="AQ121" i="5"/>
  <c r="AP121" i="5"/>
  <c r="AO121" i="5"/>
  <c r="AN121" i="5"/>
  <c r="AM121" i="5"/>
  <c r="AL121" i="5"/>
  <c r="AK121" i="5"/>
  <c r="AJ121" i="5"/>
  <c r="AI121" i="5"/>
  <c r="AH121" i="5"/>
  <c r="AG121" i="5"/>
  <c r="AF121" i="5"/>
  <c r="AE121" i="5"/>
  <c r="AR120" i="5"/>
  <c r="AQ120" i="5"/>
  <c r="AP120" i="5"/>
  <c r="AO120" i="5"/>
  <c r="AN120" i="5"/>
  <c r="AM120" i="5"/>
  <c r="AL120" i="5"/>
  <c r="AK120" i="5"/>
  <c r="AJ120" i="5"/>
  <c r="AI120" i="5"/>
  <c r="AH120" i="5"/>
  <c r="AG120" i="5"/>
  <c r="AF120" i="5"/>
  <c r="AE120" i="5"/>
  <c r="AR119" i="5"/>
  <c r="AQ119" i="5"/>
  <c r="AP119" i="5"/>
  <c r="AO119" i="5"/>
  <c r="AN119" i="5"/>
  <c r="AM119" i="5"/>
  <c r="AL119" i="5"/>
  <c r="AK119" i="5"/>
  <c r="AJ119" i="5"/>
  <c r="AI119" i="5"/>
  <c r="AH119" i="5"/>
  <c r="AG119" i="5"/>
  <c r="AF119" i="5"/>
  <c r="AE119" i="5"/>
  <c r="AR118" i="5"/>
  <c r="AQ118" i="5"/>
  <c r="AP118" i="5"/>
  <c r="AO118" i="5"/>
  <c r="AN118" i="5"/>
  <c r="AM118" i="5"/>
  <c r="AL118" i="5"/>
  <c r="AK118" i="5"/>
  <c r="AJ118" i="5"/>
  <c r="AI118" i="5"/>
  <c r="AH118" i="5"/>
  <c r="AG118" i="5"/>
  <c r="AF118" i="5"/>
  <c r="AE118" i="5"/>
  <c r="AR117" i="5"/>
  <c r="AQ117" i="5"/>
  <c r="AP117" i="5"/>
  <c r="AO117" i="5"/>
  <c r="AN117" i="5"/>
  <c r="AM117" i="5"/>
  <c r="AL117" i="5"/>
  <c r="AK117" i="5"/>
  <c r="AJ117" i="5"/>
  <c r="AI117" i="5"/>
  <c r="AH117" i="5"/>
  <c r="AG117" i="5"/>
  <c r="AF117" i="5"/>
  <c r="AE117" i="5"/>
  <c r="AR116" i="5"/>
  <c r="AQ116" i="5"/>
  <c r="AP116" i="5"/>
  <c r="AO116" i="5"/>
  <c r="AN116" i="5"/>
  <c r="AM116" i="5"/>
  <c r="AL116" i="5"/>
  <c r="AK116" i="5"/>
  <c r="AJ116" i="5"/>
  <c r="AI116" i="5"/>
  <c r="AH116" i="5"/>
  <c r="AG116" i="5"/>
  <c r="AF116" i="5"/>
  <c r="AE116" i="5"/>
  <c r="AR115" i="5"/>
  <c r="AQ115" i="5"/>
  <c r="AP115" i="5"/>
  <c r="AO115" i="5"/>
  <c r="AN115" i="5"/>
  <c r="AM115" i="5"/>
  <c r="AL115" i="5"/>
  <c r="AK115" i="5"/>
  <c r="AJ115" i="5"/>
  <c r="AI115" i="5"/>
  <c r="AH115" i="5"/>
  <c r="AG115" i="5"/>
  <c r="AF115" i="5"/>
  <c r="AE115" i="5"/>
  <c r="AR114" i="5"/>
  <c r="AQ114" i="5"/>
  <c r="AP114" i="5"/>
  <c r="AO114" i="5"/>
  <c r="AN114" i="5"/>
  <c r="AM114" i="5"/>
  <c r="AL114" i="5"/>
  <c r="AK114" i="5"/>
  <c r="AJ114" i="5"/>
  <c r="AI114" i="5"/>
  <c r="AH114" i="5"/>
  <c r="AG114" i="5"/>
  <c r="AF114" i="5"/>
  <c r="AE114" i="5"/>
  <c r="AR112" i="5"/>
  <c r="AQ112" i="5"/>
  <c r="AP112" i="5"/>
  <c r="AO112" i="5"/>
  <c r="AN112" i="5"/>
  <c r="AM112" i="5"/>
  <c r="AL112" i="5"/>
  <c r="AK112" i="5"/>
  <c r="AJ112" i="5"/>
  <c r="AI112" i="5"/>
  <c r="AH112" i="5"/>
  <c r="AG112" i="5"/>
  <c r="AF112" i="5"/>
  <c r="AE112" i="5"/>
  <c r="AR111" i="5"/>
  <c r="AQ111" i="5"/>
  <c r="AP111" i="5"/>
  <c r="AO111" i="5"/>
  <c r="AN111" i="5"/>
  <c r="AM111" i="5"/>
  <c r="AL111" i="5"/>
  <c r="AK111" i="5"/>
  <c r="AJ111" i="5"/>
  <c r="AI111" i="5"/>
  <c r="AH111" i="5"/>
  <c r="AG111" i="5"/>
  <c r="AF111" i="5"/>
  <c r="AE111" i="5"/>
  <c r="AR110" i="5"/>
  <c r="AQ110" i="5"/>
  <c r="AP110" i="5"/>
  <c r="AO110" i="5"/>
  <c r="AN110" i="5"/>
  <c r="AM110" i="5"/>
  <c r="AL110" i="5"/>
  <c r="AK110" i="5"/>
  <c r="AJ110" i="5"/>
  <c r="AI110" i="5"/>
  <c r="AH110" i="5"/>
  <c r="AG110" i="5"/>
  <c r="AF110" i="5"/>
  <c r="AE110" i="5"/>
  <c r="AR109" i="5"/>
  <c r="AQ109" i="5"/>
  <c r="AP109" i="5"/>
  <c r="AO109" i="5"/>
  <c r="AN109" i="5"/>
  <c r="AM109" i="5"/>
  <c r="AL109" i="5"/>
  <c r="AK109" i="5"/>
  <c r="AJ109" i="5"/>
  <c r="AI109" i="5"/>
  <c r="AH109" i="5"/>
  <c r="AG109" i="5"/>
  <c r="AF109" i="5"/>
  <c r="AE109" i="5"/>
  <c r="AR108" i="5"/>
  <c r="AQ108" i="5"/>
  <c r="AP108" i="5"/>
  <c r="AO108" i="5"/>
  <c r="AN108" i="5"/>
  <c r="AM108" i="5"/>
  <c r="AL108" i="5"/>
  <c r="AK108" i="5"/>
  <c r="AJ108" i="5"/>
  <c r="AI108" i="5"/>
  <c r="AH108" i="5"/>
  <c r="AG108" i="5"/>
  <c r="AF108" i="5"/>
  <c r="AE108" i="5"/>
  <c r="AR107" i="5"/>
  <c r="AQ107" i="5"/>
  <c r="AP107" i="5"/>
  <c r="AO107" i="5"/>
  <c r="AN107" i="5"/>
  <c r="AM107" i="5"/>
  <c r="AL107" i="5"/>
  <c r="AK107" i="5"/>
  <c r="AJ107" i="5"/>
  <c r="AI107" i="5"/>
  <c r="AH107" i="5"/>
  <c r="AG107" i="5"/>
  <c r="AF107" i="5"/>
  <c r="AE107" i="5"/>
  <c r="AR106" i="5"/>
  <c r="AQ106" i="5"/>
  <c r="AP106" i="5"/>
  <c r="AO106" i="5"/>
  <c r="AN106" i="5"/>
  <c r="AM106" i="5"/>
  <c r="AL106" i="5"/>
  <c r="AK106" i="5"/>
  <c r="AJ106" i="5"/>
  <c r="AI106" i="5"/>
  <c r="AH106" i="5"/>
  <c r="AG106" i="5"/>
  <c r="AF106" i="5"/>
  <c r="AE106" i="5"/>
  <c r="AR105" i="5"/>
  <c r="AQ105" i="5"/>
  <c r="AP105" i="5"/>
  <c r="AO105" i="5"/>
  <c r="AN105" i="5"/>
  <c r="AM105" i="5"/>
  <c r="AL105" i="5"/>
  <c r="AK105" i="5"/>
  <c r="AJ105" i="5"/>
  <c r="AI105" i="5"/>
  <c r="AH105" i="5"/>
  <c r="AG105" i="5"/>
  <c r="AF105" i="5"/>
  <c r="AE105" i="5"/>
  <c r="AR104" i="5"/>
  <c r="AQ104" i="5"/>
  <c r="AP104" i="5"/>
  <c r="AO104" i="5"/>
  <c r="AN104" i="5"/>
  <c r="AM104" i="5"/>
  <c r="AL104" i="5"/>
  <c r="AK104" i="5"/>
  <c r="AJ104" i="5"/>
  <c r="AI104" i="5"/>
  <c r="AH104" i="5"/>
  <c r="AG104" i="5"/>
  <c r="AF104" i="5"/>
  <c r="AE104" i="5"/>
  <c r="AR103" i="5"/>
  <c r="AQ103" i="5"/>
  <c r="AP103" i="5"/>
  <c r="AO103" i="5"/>
  <c r="AN103" i="5"/>
  <c r="AM103" i="5"/>
  <c r="AL103" i="5"/>
  <c r="AK103" i="5"/>
  <c r="AJ103" i="5"/>
  <c r="AI103" i="5"/>
  <c r="AH103" i="5"/>
  <c r="AG103" i="5"/>
  <c r="AF103" i="5"/>
  <c r="AE103" i="5"/>
  <c r="AR102" i="5"/>
  <c r="AQ102" i="5"/>
  <c r="AP102" i="5"/>
  <c r="AO102" i="5"/>
  <c r="AN102" i="5"/>
  <c r="AM102" i="5"/>
  <c r="AL102" i="5"/>
  <c r="AK102" i="5"/>
  <c r="AJ102" i="5"/>
  <c r="AI102" i="5"/>
  <c r="AH102" i="5"/>
  <c r="AG102" i="5"/>
  <c r="AF102" i="5"/>
  <c r="AE102" i="5"/>
  <c r="AR100" i="5"/>
  <c r="AQ100" i="5"/>
  <c r="AP100" i="5"/>
  <c r="AO100" i="5"/>
  <c r="AN100" i="5"/>
  <c r="AM100" i="5"/>
  <c r="AL100" i="5"/>
  <c r="AK100" i="5"/>
  <c r="AJ100" i="5"/>
  <c r="AI100" i="5"/>
  <c r="AH100" i="5"/>
  <c r="AG100" i="5"/>
  <c r="AF100" i="5"/>
  <c r="AE100" i="5"/>
  <c r="AR99" i="5"/>
  <c r="AQ99" i="5"/>
  <c r="AP99" i="5"/>
  <c r="AO99" i="5"/>
  <c r="AN99" i="5"/>
  <c r="AM99" i="5"/>
  <c r="AL99" i="5"/>
  <c r="AK99" i="5"/>
  <c r="AJ99" i="5"/>
  <c r="AI99" i="5"/>
  <c r="AH99" i="5"/>
  <c r="AG99" i="5"/>
  <c r="AF99" i="5"/>
  <c r="AE99" i="5"/>
  <c r="AR98" i="5"/>
  <c r="AQ98" i="5"/>
  <c r="AP98" i="5"/>
  <c r="AO98" i="5"/>
  <c r="AN98" i="5"/>
  <c r="AM98" i="5"/>
  <c r="AL98" i="5"/>
  <c r="AK98" i="5"/>
  <c r="AJ98" i="5"/>
  <c r="AI98" i="5"/>
  <c r="AH98" i="5"/>
  <c r="AG98" i="5"/>
  <c r="AF98" i="5"/>
  <c r="AE98" i="5"/>
  <c r="AR97" i="5"/>
  <c r="AQ97" i="5"/>
  <c r="AP97" i="5"/>
  <c r="AO97" i="5"/>
  <c r="AN97" i="5"/>
  <c r="AM97" i="5"/>
  <c r="AL97" i="5"/>
  <c r="AK97" i="5"/>
  <c r="AJ97" i="5"/>
  <c r="AI97" i="5"/>
  <c r="AH97" i="5"/>
  <c r="AG97" i="5"/>
  <c r="AF97" i="5"/>
  <c r="AE97" i="5"/>
  <c r="AR96" i="5"/>
  <c r="AQ96" i="5"/>
  <c r="AP96" i="5"/>
  <c r="AO96" i="5"/>
  <c r="AN96" i="5"/>
  <c r="AM96" i="5"/>
  <c r="AL96" i="5"/>
  <c r="AK96" i="5"/>
  <c r="AJ96" i="5"/>
  <c r="AI96" i="5"/>
  <c r="AH96" i="5"/>
  <c r="AG96" i="5"/>
  <c r="AF96" i="5"/>
  <c r="AE96" i="5"/>
  <c r="AR95" i="5"/>
  <c r="AQ95" i="5"/>
  <c r="AP95" i="5"/>
  <c r="AO95" i="5"/>
  <c r="AN95" i="5"/>
  <c r="AM95" i="5"/>
  <c r="AL95" i="5"/>
  <c r="AK95" i="5"/>
  <c r="AJ95" i="5"/>
  <c r="AI95" i="5"/>
  <c r="AH95" i="5"/>
  <c r="AG95" i="5"/>
  <c r="AF95" i="5"/>
  <c r="AE95" i="5"/>
  <c r="AR94" i="5"/>
  <c r="AQ94" i="5"/>
  <c r="AP94" i="5"/>
  <c r="AO94" i="5"/>
  <c r="AN94" i="5"/>
  <c r="AM94" i="5"/>
  <c r="AL94" i="5"/>
  <c r="AK94" i="5"/>
  <c r="AJ94" i="5"/>
  <c r="AI94" i="5"/>
  <c r="AH94" i="5"/>
  <c r="AG94" i="5"/>
  <c r="AF94" i="5"/>
  <c r="AE94" i="5"/>
  <c r="AR93" i="5"/>
  <c r="AQ93" i="5"/>
  <c r="AP93" i="5"/>
  <c r="AO93" i="5"/>
  <c r="AN93" i="5"/>
  <c r="AM93" i="5"/>
  <c r="AL93" i="5"/>
  <c r="AK93" i="5"/>
  <c r="AJ93" i="5"/>
  <c r="AI93" i="5"/>
  <c r="AH93" i="5"/>
  <c r="AG93" i="5"/>
  <c r="AF93" i="5"/>
  <c r="AE93" i="5"/>
  <c r="AR92" i="5"/>
  <c r="AQ92" i="5"/>
  <c r="AP92" i="5"/>
  <c r="AO92" i="5"/>
  <c r="AN92" i="5"/>
  <c r="AM92" i="5"/>
  <c r="AL92" i="5"/>
  <c r="AK92" i="5"/>
  <c r="AJ92" i="5"/>
  <c r="AI92" i="5"/>
  <c r="AH92" i="5"/>
  <c r="AG92" i="5"/>
  <c r="AF92" i="5"/>
  <c r="AE92" i="5"/>
  <c r="AR91" i="5"/>
  <c r="AQ91" i="5"/>
  <c r="AP91" i="5"/>
  <c r="AO91" i="5"/>
  <c r="AN91" i="5"/>
  <c r="AM91" i="5"/>
  <c r="AL91" i="5"/>
  <c r="AK91" i="5"/>
  <c r="AJ91" i="5"/>
  <c r="AI91" i="5"/>
  <c r="AH91" i="5"/>
  <c r="AG91" i="5"/>
  <c r="AF91" i="5"/>
  <c r="AE91" i="5"/>
  <c r="AR90" i="5"/>
  <c r="AQ90" i="5"/>
  <c r="AP90" i="5"/>
  <c r="AO90" i="5"/>
  <c r="AN90" i="5"/>
  <c r="AM90" i="5"/>
  <c r="AL90" i="5"/>
  <c r="AK90" i="5"/>
  <c r="AJ90" i="5"/>
  <c r="AI90" i="5"/>
  <c r="AH90" i="5"/>
  <c r="AG90" i="5"/>
  <c r="AF90" i="5"/>
  <c r="AE90" i="5"/>
  <c r="AR89" i="5"/>
  <c r="AQ89" i="5"/>
  <c r="AP89" i="5"/>
  <c r="AO89" i="5"/>
  <c r="AN89" i="5"/>
  <c r="AM89" i="5"/>
  <c r="AL89" i="5"/>
  <c r="AK89" i="5"/>
  <c r="AJ89" i="5"/>
  <c r="AI89" i="5"/>
  <c r="AH89" i="5"/>
  <c r="AG89" i="5"/>
  <c r="AF89" i="5"/>
  <c r="AE89" i="5"/>
  <c r="AR88" i="5"/>
  <c r="AQ88" i="5"/>
  <c r="AP88" i="5"/>
  <c r="AO88" i="5"/>
  <c r="AN88" i="5"/>
  <c r="AM88" i="5"/>
  <c r="AL88" i="5"/>
  <c r="AK88" i="5"/>
  <c r="AJ88" i="5"/>
  <c r="AI88" i="5"/>
  <c r="AH88" i="5"/>
  <c r="AG88" i="5"/>
  <c r="AF88" i="5"/>
  <c r="AE88" i="5"/>
  <c r="AR86" i="5"/>
  <c r="AQ86" i="5"/>
  <c r="AP86" i="5"/>
  <c r="AO86" i="5"/>
  <c r="AN86" i="5"/>
  <c r="AM86" i="5"/>
  <c r="AL86" i="5"/>
  <c r="AK86" i="5"/>
  <c r="AJ86" i="5"/>
  <c r="AI86" i="5"/>
  <c r="AH86" i="5"/>
  <c r="AG86" i="5"/>
  <c r="AF86" i="5"/>
  <c r="AE86" i="5"/>
  <c r="AR85" i="5"/>
  <c r="AQ85" i="5"/>
  <c r="AP85" i="5"/>
  <c r="AO85" i="5"/>
  <c r="AN85" i="5"/>
  <c r="AM85" i="5"/>
  <c r="AL85" i="5"/>
  <c r="AK85" i="5"/>
  <c r="AJ85" i="5"/>
  <c r="AI85" i="5"/>
  <c r="AH85" i="5"/>
  <c r="AG85" i="5"/>
  <c r="AF85" i="5"/>
  <c r="AE85" i="5"/>
  <c r="AR84" i="5"/>
  <c r="AQ84" i="5"/>
  <c r="AP84" i="5"/>
  <c r="AO84" i="5"/>
  <c r="AN84" i="5"/>
  <c r="AM84" i="5"/>
  <c r="AL84" i="5"/>
  <c r="AK84" i="5"/>
  <c r="AJ84" i="5"/>
  <c r="AI84" i="5"/>
  <c r="AH84" i="5"/>
  <c r="AG84" i="5"/>
  <c r="AF84" i="5"/>
  <c r="AE84" i="5"/>
  <c r="AR83" i="5"/>
  <c r="AQ83" i="5"/>
  <c r="AP83" i="5"/>
  <c r="AO83" i="5"/>
  <c r="AN83" i="5"/>
  <c r="AM83" i="5"/>
  <c r="AL83" i="5"/>
  <c r="AK83" i="5"/>
  <c r="AJ83" i="5"/>
  <c r="AI83" i="5"/>
  <c r="AH83" i="5"/>
  <c r="AG83" i="5"/>
  <c r="AF83" i="5"/>
  <c r="AE83" i="5"/>
  <c r="AR82" i="5"/>
  <c r="AQ82" i="5"/>
  <c r="AP82" i="5"/>
  <c r="AO82" i="5"/>
  <c r="AN82" i="5"/>
  <c r="AM82" i="5"/>
  <c r="AL82" i="5"/>
  <c r="AK82" i="5"/>
  <c r="AJ82" i="5"/>
  <c r="AI82" i="5"/>
  <c r="AH82" i="5"/>
  <c r="AG82" i="5"/>
  <c r="AF82" i="5"/>
  <c r="AE82" i="5"/>
  <c r="AR81" i="5"/>
  <c r="AQ81" i="5"/>
  <c r="AP81" i="5"/>
  <c r="AO81" i="5"/>
  <c r="AN81" i="5"/>
  <c r="AM81" i="5"/>
  <c r="AL81" i="5"/>
  <c r="AK81" i="5"/>
  <c r="AJ81" i="5"/>
  <c r="AI81" i="5"/>
  <c r="AH81" i="5"/>
  <c r="AG81" i="5"/>
  <c r="AF81" i="5"/>
  <c r="AE81" i="5"/>
  <c r="AR80" i="5"/>
  <c r="AQ80" i="5"/>
  <c r="AP80" i="5"/>
  <c r="AO80" i="5"/>
  <c r="AN80" i="5"/>
  <c r="AM80" i="5"/>
  <c r="AL80" i="5"/>
  <c r="AK80" i="5"/>
  <c r="AJ80" i="5"/>
  <c r="AI80" i="5"/>
  <c r="AH80" i="5"/>
  <c r="AG80" i="5"/>
  <c r="AF80" i="5"/>
  <c r="AE80" i="5"/>
  <c r="AR79" i="5"/>
  <c r="AQ79" i="5"/>
  <c r="AP79" i="5"/>
  <c r="AO79" i="5"/>
  <c r="AN79" i="5"/>
  <c r="AM79" i="5"/>
  <c r="AL79" i="5"/>
  <c r="AK79" i="5"/>
  <c r="AJ79" i="5"/>
  <c r="AI79" i="5"/>
  <c r="AH79" i="5"/>
  <c r="AG79" i="5"/>
  <c r="AF79" i="5"/>
  <c r="AE79" i="5"/>
  <c r="AR78" i="5"/>
  <c r="AQ78" i="5"/>
  <c r="AP78" i="5"/>
  <c r="AO78" i="5"/>
  <c r="AN78" i="5"/>
  <c r="AM78" i="5"/>
  <c r="AL78" i="5"/>
  <c r="AK78" i="5"/>
  <c r="AJ78" i="5"/>
  <c r="AI78" i="5"/>
  <c r="AH78" i="5"/>
  <c r="AG78" i="5"/>
  <c r="AF78" i="5"/>
  <c r="AE78" i="5"/>
  <c r="AR77" i="5"/>
  <c r="AQ77" i="5"/>
  <c r="AP77" i="5"/>
  <c r="AO77" i="5"/>
  <c r="AN77" i="5"/>
  <c r="AM77" i="5"/>
  <c r="AL77" i="5"/>
  <c r="AK77" i="5"/>
  <c r="AJ77" i="5"/>
  <c r="AI77" i="5"/>
  <c r="AH77" i="5"/>
  <c r="AG77" i="5"/>
  <c r="AF77" i="5"/>
  <c r="AE77" i="5"/>
  <c r="AR76" i="5"/>
  <c r="AQ76" i="5"/>
  <c r="AP76" i="5"/>
  <c r="AO76" i="5"/>
  <c r="AN76" i="5"/>
  <c r="AM76" i="5"/>
  <c r="AL76" i="5"/>
  <c r="AK76" i="5"/>
  <c r="AJ76" i="5"/>
  <c r="AI76" i="5"/>
  <c r="AH76" i="5"/>
  <c r="AG76" i="5"/>
  <c r="AF76" i="5"/>
  <c r="AE76" i="5"/>
  <c r="AR75" i="5"/>
  <c r="AQ75" i="5"/>
  <c r="AP75" i="5"/>
  <c r="AO75" i="5"/>
  <c r="AN75" i="5"/>
  <c r="AM75" i="5"/>
  <c r="AL75" i="5"/>
  <c r="AK75" i="5"/>
  <c r="AJ75" i="5"/>
  <c r="AI75" i="5"/>
  <c r="AH75" i="5"/>
  <c r="AG75" i="5"/>
  <c r="AF75" i="5"/>
  <c r="AE75" i="5"/>
  <c r="AR74" i="5"/>
  <c r="AQ74" i="5"/>
  <c r="AP74" i="5"/>
  <c r="AO74" i="5"/>
  <c r="AN74" i="5"/>
  <c r="AM74" i="5"/>
  <c r="AL74" i="5"/>
  <c r="AK74" i="5"/>
  <c r="AJ74" i="5"/>
  <c r="AI74" i="5"/>
  <c r="AH74" i="5"/>
  <c r="AG74" i="5"/>
  <c r="AF74" i="5"/>
  <c r="AE74" i="5"/>
  <c r="AR73" i="5"/>
  <c r="AQ73" i="5"/>
  <c r="AP73" i="5"/>
  <c r="AO73" i="5"/>
  <c r="AN73" i="5"/>
  <c r="AM73" i="5"/>
  <c r="AL73" i="5"/>
  <c r="AK73" i="5"/>
  <c r="AJ73" i="5"/>
  <c r="AI73" i="5"/>
  <c r="AH73" i="5"/>
  <c r="AG73" i="5"/>
  <c r="AF73" i="5"/>
  <c r="AE73" i="5"/>
  <c r="AR71" i="5"/>
  <c r="AQ71" i="5"/>
  <c r="AP71" i="5"/>
  <c r="AO71" i="5"/>
  <c r="AN71" i="5"/>
  <c r="AM71" i="5"/>
  <c r="AL71" i="5"/>
  <c r="AK71" i="5"/>
  <c r="AJ71" i="5"/>
  <c r="AI71" i="5"/>
  <c r="AH71" i="5"/>
  <c r="AG71" i="5"/>
  <c r="AF71" i="5"/>
  <c r="AE71" i="5"/>
  <c r="AR70" i="5"/>
  <c r="AQ70" i="5"/>
  <c r="AP70" i="5"/>
  <c r="AO70" i="5"/>
  <c r="AN70" i="5"/>
  <c r="AM70" i="5"/>
  <c r="AL70" i="5"/>
  <c r="AK70" i="5"/>
  <c r="AJ70" i="5"/>
  <c r="AI70" i="5"/>
  <c r="AH70" i="5"/>
  <c r="AG70" i="5"/>
  <c r="AF70" i="5"/>
  <c r="AE70" i="5"/>
  <c r="AR69" i="5"/>
  <c r="AQ69" i="5"/>
  <c r="AP69" i="5"/>
  <c r="AO69" i="5"/>
  <c r="AN69" i="5"/>
  <c r="AM69" i="5"/>
  <c r="AL69" i="5"/>
  <c r="AK69" i="5"/>
  <c r="AJ69" i="5"/>
  <c r="AI69" i="5"/>
  <c r="AH69" i="5"/>
  <c r="AG69" i="5"/>
  <c r="AF69" i="5"/>
  <c r="AE69" i="5"/>
  <c r="AR68" i="5"/>
  <c r="AQ68" i="5"/>
  <c r="AP68" i="5"/>
  <c r="AO68" i="5"/>
  <c r="AN68" i="5"/>
  <c r="AM68" i="5"/>
  <c r="AL68" i="5"/>
  <c r="AK68" i="5"/>
  <c r="AJ68" i="5"/>
  <c r="AI68" i="5"/>
  <c r="AH68" i="5"/>
  <c r="AG68" i="5"/>
  <c r="AF68" i="5"/>
  <c r="AE68" i="5"/>
  <c r="AR66" i="5"/>
  <c r="AQ66" i="5"/>
  <c r="AP66" i="5"/>
  <c r="AO66" i="5"/>
  <c r="AN66" i="5"/>
  <c r="AM66" i="5"/>
  <c r="AL66" i="5"/>
  <c r="AK66" i="5"/>
  <c r="AJ66" i="5"/>
  <c r="AI66" i="5"/>
  <c r="AH66" i="5"/>
  <c r="AG66" i="5"/>
  <c r="AF66" i="5"/>
  <c r="AE66" i="5"/>
  <c r="AR65" i="5"/>
  <c r="AQ65" i="5"/>
  <c r="AP65" i="5"/>
  <c r="AO65" i="5"/>
  <c r="AN65" i="5"/>
  <c r="AM65" i="5"/>
  <c r="AL65" i="5"/>
  <c r="AK65" i="5"/>
  <c r="AJ65" i="5"/>
  <c r="AI65" i="5"/>
  <c r="AH65" i="5"/>
  <c r="AG65" i="5"/>
  <c r="AF65" i="5"/>
  <c r="AE65" i="5"/>
  <c r="AR64" i="5"/>
  <c r="AQ64" i="5"/>
  <c r="AP64" i="5"/>
  <c r="AO64" i="5"/>
  <c r="AN64" i="5"/>
  <c r="AM64" i="5"/>
  <c r="AL64" i="5"/>
  <c r="AK64" i="5"/>
  <c r="AJ64" i="5"/>
  <c r="AI64" i="5"/>
  <c r="AH64" i="5"/>
  <c r="AG64" i="5"/>
  <c r="AF64" i="5"/>
  <c r="AE64" i="5"/>
  <c r="AR63" i="5"/>
  <c r="AQ63" i="5"/>
  <c r="AP63" i="5"/>
  <c r="AO63" i="5"/>
  <c r="AN63" i="5"/>
  <c r="AM63" i="5"/>
  <c r="AL63" i="5"/>
  <c r="AK63" i="5"/>
  <c r="AJ63" i="5"/>
  <c r="AI63" i="5"/>
  <c r="AH63" i="5"/>
  <c r="AG63" i="5"/>
  <c r="AF63" i="5"/>
  <c r="AE63" i="5"/>
  <c r="AR62" i="5"/>
  <c r="AQ62" i="5"/>
  <c r="AP62" i="5"/>
  <c r="AO62" i="5"/>
  <c r="AN62" i="5"/>
  <c r="AM62" i="5"/>
  <c r="AL62" i="5"/>
  <c r="AK62" i="5"/>
  <c r="AJ62" i="5"/>
  <c r="AI62" i="5"/>
  <c r="AH62" i="5"/>
  <c r="AG62" i="5"/>
  <c r="AF62" i="5"/>
  <c r="AE62" i="5"/>
  <c r="AR61" i="5"/>
  <c r="AQ61" i="5"/>
  <c r="AP61" i="5"/>
  <c r="AO61" i="5"/>
  <c r="AN61" i="5"/>
  <c r="AM61" i="5"/>
  <c r="AL61" i="5"/>
  <c r="AK61" i="5"/>
  <c r="AJ61" i="5"/>
  <c r="AI61" i="5"/>
  <c r="AH61" i="5"/>
  <c r="AG61" i="5"/>
  <c r="AF61" i="5"/>
  <c r="AE61" i="5"/>
  <c r="AR60" i="5"/>
  <c r="AQ60" i="5"/>
  <c r="AP60" i="5"/>
  <c r="AO60" i="5"/>
  <c r="AN60" i="5"/>
  <c r="AM60" i="5"/>
  <c r="AL60" i="5"/>
  <c r="AK60" i="5"/>
  <c r="AJ60" i="5"/>
  <c r="AI60" i="5"/>
  <c r="AH60" i="5"/>
  <c r="AG60" i="5"/>
  <c r="AF60" i="5"/>
  <c r="AE60" i="5"/>
  <c r="AR59" i="5"/>
  <c r="AQ59" i="5"/>
  <c r="AP59" i="5"/>
  <c r="AO59" i="5"/>
  <c r="AN59" i="5"/>
  <c r="AM59" i="5"/>
  <c r="AL59" i="5"/>
  <c r="AK59" i="5"/>
  <c r="AJ59" i="5"/>
  <c r="AI59" i="5"/>
  <c r="AH59" i="5"/>
  <c r="AG59" i="5"/>
  <c r="AF59" i="5"/>
  <c r="AE59" i="5"/>
  <c r="AR58" i="5"/>
  <c r="AQ58" i="5"/>
  <c r="AP58" i="5"/>
  <c r="AO58" i="5"/>
  <c r="AN58" i="5"/>
  <c r="AM58" i="5"/>
  <c r="AL58" i="5"/>
  <c r="AK58" i="5"/>
  <c r="AJ58" i="5"/>
  <c r="AI58" i="5"/>
  <c r="AH58" i="5"/>
  <c r="AG58" i="5"/>
  <c r="AF58" i="5"/>
  <c r="AE58" i="5"/>
  <c r="AR57" i="5"/>
  <c r="AQ57" i="5"/>
  <c r="AP57" i="5"/>
  <c r="AO57" i="5"/>
  <c r="AN57" i="5"/>
  <c r="AM57" i="5"/>
  <c r="AL57" i="5"/>
  <c r="AK57" i="5"/>
  <c r="AJ57" i="5"/>
  <c r="AI57" i="5"/>
  <c r="AH57" i="5"/>
  <c r="AG57" i="5"/>
  <c r="AF57" i="5"/>
  <c r="AE57" i="5"/>
  <c r="AR55" i="5"/>
  <c r="AQ55" i="5"/>
  <c r="AP55" i="5"/>
  <c r="AO55" i="5"/>
  <c r="AN55" i="5"/>
  <c r="AM55" i="5"/>
  <c r="AL55" i="5"/>
  <c r="AK55" i="5"/>
  <c r="AJ55" i="5"/>
  <c r="AI55" i="5"/>
  <c r="AH55" i="5"/>
  <c r="AG55" i="5"/>
  <c r="AF55" i="5"/>
  <c r="AE55" i="5"/>
  <c r="AR54" i="5"/>
  <c r="AQ54" i="5"/>
  <c r="AP54" i="5"/>
  <c r="AO54" i="5"/>
  <c r="AN54" i="5"/>
  <c r="AM54" i="5"/>
  <c r="AL54" i="5"/>
  <c r="AK54" i="5"/>
  <c r="AJ54" i="5"/>
  <c r="AI54" i="5"/>
  <c r="AH54" i="5"/>
  <c r="AG54" i="5"/>
  <c r="AF54" i="5"/>
  <c r="AE54" i="5"/>
  <c r="AR53" i="5"/>
  <c r="AQ53" i="5"/>
  <c r="AP53" i="5"/>
  <c r="AO53" i="5"/>
  <c r="AN53" i="5"/>
  <c r="AM53" i="5"/>
  <c r="AL53" i="5"/>
  <c r="AK53" i="5"/>
  <c r="AJ53" i="5"/>
  <c r="AI53" i="5"/>
  <c r="AH53" i="5"/>
  <c r="AG53" i="5"/>
  <c r="AF53" i="5"/>
  <c r="AE53" i="5"/>
  <c r="AR52" i="5"/>
  <c r="AQ52" i="5"/>
  <c r="AP52" i="5"/>
  <c r="AO52" i="5"/>
  <c r="AN52" i="5"/>
  <c r="AM52" i="5"/>
  <c r="AL52" i="5"/>
  <c r="AK52" i="5"/>
  <c r="AJ52" i="5"/>
  <c r="AI52" i="5"/>
  <c r="AH52" i="5"/>
  <c r="AG52" i="5"/>
  <c r="AF52" i="5"/>
  <c r="AE52" i="5"/>
  <c r="AR51" i="5"/>
  <c r="AQ51" i="5"/>
  <c r="AP51" i="5"/>
  <c r="AO51" i="5"/>
  <c r="AN51" i="5"/>
  <c r="AM51" i="5"/>
  <c r="AL51" i="5"/>
  <c r="AK51" i="5"/>
  <c r="AJ51" i="5"/>
  <c r="AI51" i="5"/>
  <c r="AH51" i="5"/>
  <c r="AG51" i="5"/>
  <c r="AF51" i="5"/>
  <c r="AE51" i="5"/>
  <c r="AR49" i="5"/>
  <c r="AQ49" i="5"/>
  <c r="AP49" i="5"/>
  <c r="AO49" i="5"/>
  <c r="AN49" i="5"/>
  <c r="AM49" i="5"/>
  <c r="AL49" i="5"/>
  <c r="AK49" i="5"/>
  <c r="AJ49" i="5"/>
  <c r="AI49" i="5"/>
  <c r="AH49" i="5"/>
  <c r="AG49" i="5"/>
  <c r="AF49" i="5"/>
  <c r="AE49" i="5"/>
  <c r="AR48" i="5"/>
  <c r="AQ48" i="5"/>
  <c r="AP48" i="5"/>
  <c r="AO48" i="5"/>
  <c r="AN48" i="5"/>
  <c r="AM48" i="5"/>
  <c r="AL48" i="5"/>
  <c r="AK48" i="5"/>
  <c r="AJ48" i="5"/>
  <c r="AI48" i="5"/>
  <c r="AH48" i="5"/>
  <c r="AG48" i="5"/>
  <c r="AF48" i="5"/>
  <c r="AE48" i="5"/>
  <c r="AR46" i="5"/>
  <c r="AQ46" i="5"/>
  <c r="AP46" i="5"/>
  <c r="AO46" i="5"/>
  <c r="AN46" i="5"/>
  <c r="AM46" i="5"/>
  <c r="AL46" i="5"/>
  <c r="AK46" i="5"/>
  <c r="AJ46" i="5"/>
  <c r="AI46" i="5"/>
  <c r="AH46" i="5"/>
  <c r="AG46" i="5"/>
  <c r="AF46" i="5"/>
  <c r="AE46" i="5"/>
  <c r="AR45" i="5"/>
  <c r="AQ45" i="5"/>
  <c r="AP45" i="5"/>
  <c r="AO45" i="5"/>
  <c r="AN45" i="5"/>
  <c r="AM45" i="5"/>
  <c r="AL45" i="5"/>
  <c r="AK45" i="5"/>
  <c r="AJ45" i="5"/>
  <c r="AI45" i="5"/>
  <c r="AH45" i="5"/>
  <c r="AG45" i="5"/>
  <c r="AF45" i="5"/>
  <c r="AE45" i="5"/>
  <c r="AR44" i="5"/>
  <c r="AQ44" i="5"/>
  <c r="AP44" i="5"/>
  <c r="AO44" i="5"/>
  <c r="AN44" i="5"/>
  <c r="AM44" i="5"/>
  <c r="AL44" i="5"/>
  <c r="AK44" i="5"/>
  <c r="AJ44" i="5"/>
  <c r="AI44" i="5"/>
  <c r="AH44" i="5"/>
  <c r="AG44" i="5"/>
  <c r="AF44" i="5"/>
  <c r="AE44" i="5"/>
  <c r="AR43" i="5"/>
  <c r="AQ43" i="5"/>
  <c r="AP43" i="5"/>
  <c r="AO43" i="5"/>
  <c r="AN43" i="5"/>
  <c r="AM43" i="5"/>
  <c r="AL43" i="5"/>
  <c r="AK43" i="5"/>
  <c r="AJ43" i="5"/>
  <c r="AI43" i="5"/>
  <c r="AH43" i="5"/>
  <c r="AG43" i="5"/>
  <c r="AF43" i="5"/>
  <c r="AE43" i="5"/>
  <c r="AR42" i="5"/>
  <c r="AQ42" i="5"/>
  <c r="AP42" i="5"/>
  <c r="AO42" i="5"/>
  <c r="AN42" i="5"/>
  <c r="AM42" i="5"/>
  <c r="AL42" i="5"/>
  <c r="AK42" i="5"/>
  <c r="AJ42" i="5"/>
  <c r="AI42" i="5"/>
  <c r="AH42" i="5"/>
  <c r="AG42" i="5"/>
  <c r="AF42" i="5"/>
  <c r="AE42" i="5"/>
  <c r="AR41" i="5"/>
  <c r="AQ41" i="5"/>
  <c r="AP41" i="5"/>
  <c r="AO41" i="5"/>
  <c r="AN41" i="5"/>
  <c r="AM41" i="5"/>
  <c r="AL41" i="5"/>
  <c r="AK41" i="5"/>
  <c r="AJ41" i="5"/>
  <c r="AI41" i="5"/>
  <c r="AH41" i="5"/>
  <c r="AG41" i="5"/>
  <c r="AF41" i="5"/>
  <c r="AE41" i="5"/>
  <c r="AR40" i="5"/>
  <c r="AQ40" i="5"/>
  <c r="AP40" i="5"/>
  <c r="AO40" i="5"/>
  <c r="AN40" i="5"/>
  <c r="AM40" i="5"/>
  <c r="AL40" i="5"/>
  <c r="AK40" i="5"/>
  <c r="AJ40" i="5"/>
  <c r="AI40" i="5"/>
  <c r="AH40" i="5"/>
  <c r="AG40" i="5"/>
  <c r="AF40" i="5"/>
  <c r="AE40" i="5"/>
  <c r="AR39" i="5"/>
  <c r="AQ39" i="5"/>
  <c r="AP39" i="5"/>
  <c r="AO39" i="5"/>
  <c r="AN39" i="5"/>
  <c r="AM39" i="5"/>
  <c r="AL39" i="5"/>
  <c r="AK39" i="5"/>
  <c r="AJ39" i="5"/>
  <c r="AI39" i="5"/>
  <c r="AH39" i="5"/>
  <c r="AG39" i="5"/>
  <c r="AF39" i="5"/>
  <c r="AE39" i="5"/>
  <c r="AR37" i="5"/>
  <c r="AQ37" i="5"/>
  <c r="AP37" i="5"/>
  <c r="AO37" i="5"/>
  <c r="AN37" i="5"/>
  <c r="AM37" i="5"/>
  <c r="AL37" i="5"/>
  <c r="AK37" i="5"/>
  <c r="AJ37" i="5"/>
  <c r="AI37" i="5"/>
  <c r="AH37" i="5"/>
  <c r="AG37" i="5"/>
  <c r="AF37" i="5"/>
  <c r="AE37" i="5"/>
  <c r="AR36" i="5"/>
  <c r="AQ36" i="5"/>
  <c r="AP36" i="5"/>
  <c r="AO36" i="5"/>
  <c r="AN36" i="5"/>
  <c r="AM36" i="5"/>
  <c r="AL36" i="5"/>
  <c r="AK36" i="5"/>
  <c r="AJ36" i="5"/>
  <c r="AI36" i="5"/>
  <c r="AH36" i="5"/>
  <c r="AG36" i="5"/>
  <c r="AF36" i="5"/>
  <c r="AE36" i="5"/>
  <c r="AR35" i="5"/>
  <c r="AQ35" i="5"/>
  <c r="AP35" i="5"/>
  <c r="AO35" i="5"/>
  <c r="AN35" i="5"/>
  <c r="AM35" i="5"/>
  <c r="AL35" i="5"/>
  <c r="AK35" i="5"/>
  <c r="AJ35" i="5"/>
  <c r="AI35" i="5"/>
  <c r="AH35" i="5"/>
  <c r="AG35" i="5"/>
  <c r="AF35" i="5"/>
  <c r="AE35" i="5"/>
  <c r="AR34" i="5"/>
  <c r="AQ34" i="5"/>
  <c r="AP34" i="5"/>
  <c r="AO34" i="5"/>
  <c r="AN34" i="5"/>
  <c r="AM34" i="5"/>
  <c r="AL34" i="5"/>
  <c r="AK34" i="5"/>
  <c r="AJ34" i="5"/>
  <c r="AI34" i="5"/>
  <c r="AH34" i="5"/>
  <c r="AG34" i="5"/>
  <c r="AF34" i="5"/>
  <c r="AE34" i="5"/>
  <c r="AR33" i="5"/>
  <c r="AQ33" i="5"/>
  <c r="AP33" i="5"/>
  <c r="AO33" i="5"/>
  <c r="AN33" i="5"/>
  <c r="AM33" i="5"/>
  <c r="AL33" i="5"/>
  <c r="AK33" i="5"/>
  <c r="AJ33" i="5"/>
  <c r="AI33" i="5"/>
  <c r="AH33" i="5"/>
  <c r="AG33" i="5"/>
  <c r="AF33" i="5"/>
  <c r="AE33" i="5"/>
  <c r="AR32" i="5"/>
  <c r="AQ32" i="5"/>
  <c r="AP32" i="5"/>
  <c r="AO32" i="5"/>
  <c r="AN32" i="5"/>
  <c r="AM32" i="5"/>
  <c r="AL32" i="5"/>
  <c r="AK32" i="5"/>
  <c r="AJ32" i="5"/>
  <c r="AI32" i="5"/>
  <c r="AH32" i="5"/>
  <c r="AG32" i="5"/>
  <c r="AF32" i="5"/>
  <c r="AE32" i="5"/>
  <c r="AR31" i="5"/>
  <c r="AQ31" i="5"/>
  <c r="AP31" i="5"/>
  <c r="AO31" i="5"/>
  <c r="AN31" i="5"/>
  <c r="AM31" i="5"/>
  <c r="AL31" i="5"/>
  <c r="AK31" i="5"/>
  <c r="AJ31" i="5"/>
  <c r="AI31" i="5"/>
  <c r="AH31" i="5"/>
  <c r="AG31" i="5"/>
  <c r="AF31" i="5"/>
  <c r="AE31" i="5"/>
  <c r="AR30" i="5"/>
  <c r="AQ30" i="5"/>
  <c r="AP30" i="5"/>
  <c r="AO30" i="5"/>
  <c r="AN30" i="5"/>
  <c r="AM30" i="5"/>
  <c r="AL30" i="5"/>
  <c r="AK30" i="5"/>
  <c r="AJ30" i="5"/>
  <c r="AI30" i="5"/>
  <c r="AH30" i="5"/>
  <c r="AG30" i="5"/>
  <c r="AF30" i="5"/>
  <c r="AE30" i="5"/>
  <c r="AR29" i="5"/>
  <c r="AQ29" i="5"/>
  <c r="AP29" i="5"/>
  <c r="AO29" i="5"/>
  <c r="AN29" i="5"/>
  <c r="AM29" i="5"/>
  <c r="AL29" i="5"/>
  <c r="AK29" i="5"/>
  <c r="AJ29" i="5"/>
  <c r="AI29" i="5"/>
  <c r="AH29" i="5"/>
  <c r="AG29" i="5"/>
  <c r="AF29" i="5"/>
  <c r="AE29" i="5"/>
  <c r="AR28" i="5"/>
  <c r="AQ28" i="5"/>
  <c r="AP28" i="5"/>
  <c r="AO28" i="5"/>
  <c r="AN28" i="5"/>
  <c r="AM28" i="5"/>
  <c r="AL28" i="5"/>
  <c r="AK28" i="5"/>
  <c r="AJ28" i="5"/>
  <c r="AI28" i="5"/>
  <c r="AH28" i="5"/>
  <c r="AG28" i="5"/>
  <c r="AF28" i="5"/>
  <c r="AE28" i="5"/>
  <c r="AR27" i="5"/>
  <c r="AQ27" i="5"/>
  <c r="AP27" i="5"/>
  <c r="AO27" i="5"/>
  <c r="AN27" i="5"/>
  <c r="AM27" i="5"/>
  <c r="AL27" i="5"/>
  <c r="AK27" i="5"/>
  <c r="AJ27" i="5"/>
  <c r="AI27" i="5"/>
  <c r="AH27" i="5"/>
  <c r="AG27" i="5"/>
  <c r="AF27" i="5"/>
  <c r="AE27" i="5"/>
  <c r="AR26" i="5"/>
  <c r="AQ26" i="5"/>
  <c r="AP26" i="5"/>
  <c r="AO26" i="5"/>
  <c r="AN26" i="5"/>
  <c r="AM26" i="5"/>
  <c r="AL26" i="5"/>
  <c r="AK26" i="5"/>
  <c r="AJ26" i="5"/>
  <c r="AI26" i="5"/>
  <c r="AH26" i="5"/>
  <c r="AG26" i="5"/>
  <c r="AF26" i="5"/>
  <c r="AE26" i="5"/>
  <c r="AR25" i="5"/>
  <c r="AQ25" i="5"/>
  <c r="AP25" i="5"/>
  <c r="AO25" i="5"/>
  <c r="AN25" i="5"/>
  <c r="AM25" i="5"/>
  <c r="AL25" i="5"/>
  <c r="AK25" i="5"/>
  <c r="AJ25" i="5"/>
  <c r="AI25" i="5"/>
  <c r="AH25" i="5"/>
  <c r="AG25" i="5"/>
  <c r="AF25" i="5"/>
  <c r="AE25" i="5"/>
  <c r="AR24" i="5"/>
  <c r="AQ24" i="5"/>
  <c r="AP24" i="5"/>
  <c r="AO24" i="5"/>
  <c r="AN24" i="5"/>
  <c r="AM24" i="5"/>
  <c r="AL24" i="5"/>
  <c r="AK24" i="5"/>
  <c r="AJ24" i="5"/>
  <c r="AI24" i="5"/>
  <c r="AH24" i="5"/>
  <c r="AG24" i="5"/>
  <c r="AF24" i="5"/>
  <c r="AE24" i="5"/>
  <c r="AR23" i="5"/>
  <c r="AQ23" i="5"/>
  <c r="AP23" i="5"/>
  <c r="AO23" i="5"/>
  <c r="AN23" i="5"/>
  <c r="AM23" i="5"/>
  <c r="AL23" i="5"/>
  <c r="AK23" i="5"/>
  <c r="AJ23" i="5"/>
  <c r="AI23" i="5"/>
  <c r="AH23" i="5"/>
  <c r="AG23" i="5"/>
  <c r="AF23" i="5"/>
  <c r="AE23" i="5"/>
  <c r="AR22" i="5"/>
  <c r="AQ22" i="5"/>
  <c r="AP22" i="5"/>
  <c r="AO22" i="5"/>
  <c r="AN22" i="5"/>
  <c r="AM22" i="5"/>
  <c r="AL22" i="5"/>
  <c r="AK22" i="5"/>
  <c r="AJ22" i="5"/>
  <c r="AI22" i="5"/>
  <c r="AH22" i="5"/>
  <c r="AG22" i="5"/>
  <c r="AF22" i="5"/>
  <c r="AE22" i="5"/>
  <c r="AR21" i="5"/>
  <c r="AQ21" i="5"/>
  <c r="AP21" i="5"/>
  <c r="AO21" i="5"/>
  <c r="AN21" i="5"/>
  <c r="AM21" i="5"/>
  <c r="AL21" i="5"/>
  <c r="AK21" i="5"/>
  <c r="AJ21" i="5"/>
  <c r="AI21" i="5"/>
  <c r="AH21" i="5"/>
  <c r="AG21" i="5"/>
  <c r="AF21" i="5"/>
  <c r="AE21" i="5"/>
  <c r="AR20" i="5"/>
  <c r="AQ20" i="5"/>
  <c r="AP20" i="5"/>
  <c r="AO20" i="5"/>
  <c r="AN20" i="5"/>
  <c r="AM20" i="5"/>
  <c r="AL20" i="5"/>
  <c r="AK20" i="5"/>
  <c r="AJ20" i="5"/>
  <c r="AI20" i="5"/>
  <c r="AH20" i="5"/>
  <c r="AG20" i="5"/>
  <c r="AF20" i="5"/>
  <c r="AE20" i="5"/>
  <c r="AR18" i="5"/>
  <c r="AQ18" i="5"/>
  <c r="AP18" i="5"/>
  <c r="AO18" i="5"/>
  <c r="AN18" i="5"/>
  <c r="AM18" i="5"/>
  <c r="AL18" i="5"/>
  <c r="AK18" i="5"/>
  <c r="AJ18" i="5"/>
  <c r="AI18" i="5"/>
  <c r="AH18" i="5"/>
  <c r="AG18" i="5"/>
  <c r="AF18" i="5"/>
  <c r="AE18" i="5"/>
  <c r="AR17" i="5"/>
  <c r="AQ17" i="5"/>
  <c r="AP17" i="5"/>
  <c r="AO17" i="5"/>
  <c r="AN17" i="5"/>
  <c r="AM17" i="5"/>
  <c r="AL17" i="5"/>
  <c r="AK17" i="5"/>
  <c r="AJ17" i="5"/>
  <c r="AI17" i="5"/>
  <c r="AH17" i="5"/>
  <c r="AG17" i="5"/>
  <c r="AF17" i="5"/>
  <c r="AE17" i="5"/>
  <c r="AR16" i="5"/>
  <c r="AQ16" i="5"/>
  <c r="AP16" i="5"/>
  <c r="AO16" i="5"/>
  <c r="AN16" i="5"/>
  <c r="AM16" i="5"/>
  <c r="AL16" i="5"/>
  <c r="AK16" i="5"/>
  <c r="AJ16" i="5"/>
  <c r="AI16" i="5"/>
  <c r="AH16" i="5"/>
  <c r="AG16" i="5"/>
  <c r="AF16" i="5"/>
  <c r="AE16" i="5"/>
  <c r="AR14" i="5"/>
  <c r="AQ14" i="5"/>
  <c r="AP14" i="5"/>
  <c r="AO14" i="5"/>
  <c r="AN14" i="5"/>
  <c r="AM14" i="5"/>
  <c r="AL14" i="5"/>
  <c r="AK14" i="5"/>
  <c r="AJ14" i="5"/>
  <c r="AI14" i="5"/>
  <c r="AH14" i="5"/>
  <c r="AG14" i="5"/>
  <c r="AF14" i="5"/>
  <c r="AE14" i="5"/>
  <c r="AR13" i="5"/>
  <c r="AQ13" i="5"/>
  <c r="AP13" i="5"/>
  <c r="AO13" i="5"/>
  <c r="AN13" i="5"/>
  <c r="AM13" i="5"/>
  <c r="AL13" i="5"/>
  <c r="AK13" i="5"/>
  <c r="AJ13" i="5"/>
  <c r="AI13" i="5"/>
  <c r="AH13" i="5"/>
  <c r="AG13" i="5"/>
  <c r="AF13" i="5"/>
  <c r="AE13" i="5"/>
  <c r="AR11" i="5"/>
  <c r="AQ11" i="5"/>
  <c r="AP11" i="5"/>
  <c r="AO11" i="5"/>
  <c r="AN11" i="5"/>
  <c r="AM11" i="5"/>
  <c r="AL11" i="5"/>
  <c r="AK11" i="5"/>
  <c r="AJ11" i="5"/>
  <c r="AI11" i="5"/>
  <c r="AH11" i="5"/>
  <c r="AG11" i="5"/>
  <c r="AF11" i="5"/>
  <c r="AE11" i="5"/>
  <c r="AR10" i="5"/>
  <c r="AQ10" i="5"/>
  <c r="AP10" i="5"/>
  <c r="AO10" i="5"/>
  <c r="AN10" i="5"/>
  <c r="AM10" i="5"/>
  <c r="AL10" i="5"/>
  <c r="AK10" i="5"/>
  <c r="AJ10" i="5"/>
  <c r="AI10" i="5"/>
  <c r="AH10" i="5"/>
  <c r="AG10" i="5"/>
  <c r="AF10" i="5"/>
  <c r="AE10" i="5"/>
  <c r="AR9" i="5"/>
  <c r="AQ9" i="5"/>
  <c r="AP9" i="5"/>
  <c r="AO9" i="5"/>
  <c r="AN9" i="5"/>
  <c r="AM9" i="5"/>
  <c r="AL9" i="5"/>
  <c r="AK9" i="5"/>
  <c r="AJ9" i="5"/>
  <c r="AI9" i="5"/>
  <c r="AH9" i="5"/>
  <c r="AG9" i="5"/>
  <c r="AF9" i="5"/>
  <c r="AE9" i="5"/>
  <c r="AR8" i="5"/>
  <c r="AQ8" i="5"/>
  <c r="AP8" i="5"/>
  <c r="AO8" i="5"/>
  <c r="AN8" i="5"/>
  <c r="AM8" i="5"/>
  <c r="AL8" i="5"/>
  <c r="AK8" i="5"/>
  <c r="AJ8" i="5"/>
  <c r="AI8" i="5"/>
  <c r="AH8" i="5"/>
  <c r="AG8" i="5"/>
  <c r="AF8" i="5"/>
  <c r="AE8" i="5"/>
  <c r="AR7" i="5"/>
  <c r="AQ7" i="5"/>
  <c r="AP7" i="5"/>
  <c r="AO7" i="5"/>
  <c r="AN7" i="5"/>
  <c r="AM7" i="5"/>
  <c r="AL7" i="5"/>
  <c r="AK7" i="5"/>
  <c r="AJ7" i="5"/>
  <c r="AI7" i="5"/>
  <c r="AH7" i="5"/>
  <c r="AG7" i="5"/>
  <c r="AF7" i="5"/>
  <c r="AE7" i="5"/>
  <c r="AR6" i="5"/>
  <c r="AQ6" i="5"/>
  <c r="AP6" i="5"/>
  <c r="AO6" i="5"/>
  <c r="AN6" i="5"/>
  <c r="AM6" i="5"/>
  <c r="AL6" i="5"/>
  <c r="AK6" i="5"/>
  <c r="AJ6" i="5"/>
  <c r="AI6" i="5"/>
  <c r="AH6" i="5"/>
  <c r="AG6" i="5"/>
  <c r="AF6" i="5"/>
  <c r="AE6" i="5"/>
  <c r="AR5" i="5"/>
  <c r="AQ5" i="5"/>
  <c r="AP5" i="5"/>
  <c r="AO5" i="5"/>
  <c r="AN5" i="5"/>
  <c r="AM5" i="5"/>
  <c r="AL5" i="5"/>
  <c r="AK5" i="5"/>
  <c r="AJ5" i="5"/>
  <c r="AI5" i="5"/>
  <c r="AH5" i="5"/>
  <c r="AG5" i="5"/>
  <c r="AF5" i="5"/>
  <c r="AE5" i="5"/>
  <c r="AR4" i="5"/>
  <c r="AQ4" i="5"/>
  <c r="AP4" i="5"/>
  <c r="AO4" i="5"/>
  <c r="AN4" i="5"/>
  <c r="AM4" i="5"/>
  <c r="AL4" i="5"/>
  <c r="AK4" i="5"/>
  <c r="AJ4" i="5"/>
  <c r="AI4" i="5"/>
  <c r="AH4" i="5"/>
  <c r="AG4" i="5"/>
  <c r="AF4" i="5"/>
  <c r="AE4" i="5"/>
  <c r="AR3" i="5"/>
  <c r="AQ3" i="5"/>
  <c r="AP3" i="5"/>
  <c r="AO3" i="5"/>
  <c r="AN3" i="5"/>
  <c r="AM3" i="5"/>
  <c r="AL3" i="5"/>
  <c r="AK3" i="5"/>
  <c r="AJ3" i="5"/>
  <c r="AI3" i="5"/>
  <c r="AH3" i="5"/>
  <c r="AG3" i="5"/>
  <c r="AF3" i="5"/>
  <c r="AE3" i="5"/>
  <c r="AD4" i="5"/>
  <c r="AD5" i="5"/>
  <c r="AD6" i="5"/>
  <c r="AD7" i="5"/>
  <c r="AD8" i="5"/>
  <c r="AD9" i="5"/>
  <c r="AD10" i="5"/>
  <c r="AD11" i="5"/>
  <c r="AD13" i="5"/>
  <c r="AD14" i="5"/>
  <c r="AD16" i="5"/>
  <c r="AD17" i="5"/>
  <c r="AD18" i="5"/>
  <c r="AD20" i="5"/>
  <c r="AD21" i="5"/>
  <c r="AD22" i="5"/>
  <c r="AD23" i="5"/>
  <c r="AD24" i="5"/>
  <c r="AD25" i="5"/>
  <c r="AD26" i="5"/>
  <c r="AD27" i="5"/>
  <c r="AD28" i="5"/>
  <c r="AD29" i="5"/>
  <c r="AD30" i="5"/>
  <c r="AD31" i="5"/>
  <c r="AD32" i="5"/>
  <c r="AD33" i="5"/>
  <c r="AD34" i="5"/>
  <c r="AD35" i="5"/>
  <c r="AD36" i="5"/>
  <c r="AD37" i="5"/>
  <c r="AD39" i="5"/>
  <c r="AD40" i="5"/>
  <c r="AD41" i="5"/>
  <c r="AD42" i="5"/>
  <c r="AD43" i="5"/>
  <c r="AD44" i="5"/>
  <c r="AD45" i="5"/>
  <c r="AD46" i="5"/>
  <c r="AD48" i="5"/>
  <c r="AD49" i="5"/>
  <c r="AD51" i="5"/>
  <c r="AD52" i="5"/>
  <c r="AD53" i="5"/>
  <c r="AD54" i="5"/>
  <c r="AD55" i="5"/>
  <c r="AD57" i="5"/>
  <c r="AD58" i="5"/>
  <c r="AD59" i="5"/>
  <c r="AD60" i="5"/>
  <c r="AD61" i="5"/>
  <c r="AD62" i="5"/>
  <c r="AD63" i="5"/>
  <c r="AD64" i="5"/>
  <c r="AD65" i="5"/>
  <c r="AD66" i="5"/>
  <c r="AD68" i="5"/>
  <c r="AD69" i="5"/>
  <c r="AD70" i="5"/>
  <c r="AD71" i="5"/>
  <c r="AD73" i="5"/>
  <c r="AD74" i="5"/>
  <c r="AD75" i="5"/>
  <c r="AD76" i="5"/>
  <c r="AD77" i="5"/>
  <c r="AD78" i="5"/>
  <c r="AD79" i="5"/>
  <c r="AD80" i="5"/>
  <c r="AD81" i="5"/>
  <c r="AD82" i="5"/>
  <c r="AD83" i="5"/>
  <c r="AD84" i="5"/>
  <c r="AD85" i="5"/>
  <c r="AD86" i="5"/>
  <c r="AD88" i="5"/>
  <c r="AD89" i="5"/>
  <c r="AD90" i="5"/>
  <c r="AD91" i="5"/>
  <c r="AD92" i="5"/>
  <c r="AD93" i="5"/>
  <c r="AD94" i="5"/>
  <c r="AD95" i="5"/>
  <c r="AD96" i="5"/>
  <c r="AD97" i="5"/>
  <c r="AD98" i="5"/>
  <c r="AD99" i="5"/>
  <c r="AD100" i="5"/>
  <c r="AD102" i="5"/>
  <c r="AD103" i="5"/>
  <c r="AD104" i="5"/>
  <c r="AD105" i="5"/>
  <c r="AD106" i="5"/>
  <c r="AD107" i="5"/>
  <c r="AD108" i="5"/>
  <c r="AD109" i="5"/>
  <c r="AD110" i="5"/>
  <c r="AD111" i="5"/>
  <c r="AD112" i="5"/>
  <c r="AD114" i="5"/>
  <c r="AD115" i="5"/>
  <c r="AD116" i="5"/>
  <c r="AD117" i="5"/>
  <c r="AD118" i="5"/>
  <c r="AD119" i="5"/>
  <c r="AD120" i="5"/>
  <c r="AD121" i="5"/>
  <c r="AD122" i="5"/>
  <c r="AD123" i="5"/>
  <c r="AD124" i="5"/>
  <c r="AD125" i="5"/>
  <c r="AD126" i="5"/>
  <c r="AD127" i="5"/>
  <c r="AD129" i="5"/>
  <c r="AD130" i="5"/>
  <c r="AD131" i="5"/>
  <c r="AD133" i="5"/>
  <c r="AD134" i="5"/>
  <c r="AD135" i="5"/>
  <c r="AD136" i="5"/>
  <c r="AD137" i="5"/>
  <c r="AD138" i="5"/>
  <c r="AD140" i="5"/>
  <c r="AD141" i="5"/>
  <c r="AD142" i="5"/>
  <c r="AD144" i="5"/>
  <c r="AD145" i="5"/>
  <c r="AD146" i="5"/>
  <c r="AD147" i="5"/>
  <c r="AD148" i="5"/>
  <c r="AD149" i="5"/>
  <c r="AD150" i="5"/>
  <c r="AD151" i="5"/>
  <c r="AD152" i="5"/>
  <c r="AD153" i="5"/>
  <c r="AD154" i="5"/>
  <c r="AC154" i="5"/>
  <c r="AC153" i="5"/>
  <c r="AC152" i="5"/>
  <c r="AC151" i="5"/>
  <c r="AC150" i="5"/>
  <c r="AC149" i="5"/>
  <c r="AC148" i="5"/>
  <c r="AC147" i="5"/>
  <c r="AC146" i="5"/>
  <c r="AC145" i="5"/>
  <c r="AC144" i="5"/>
  <c r="AC142" i="5"/>
  <c r="AC141" i="5"/>
  <c r="AC140" i="5"/>
  <c r="AC138" i="5"/>
  <c r="AC137" i="5"/>
  <c r="AC136" i="5"/>
  <c r="AC135" i="5"/>
  <c r="AC134" i="5"/>
  <c r="AC133" i="5"/>
  <c r="AC131" i="5"/>
  <c r="AC130" i="5"/>
  <c r="AC129" i="5"/>
  <c r="AC127" i="5"/>
  <c r="AC126" i="5"/>
  <c r="AC125" i="5"/>
  <c r="AC124" i="5"/>
  <c r="AC123" i="5"/>
  <c r="AC122" i="5"/>
  <c r="AC121" i="5"/>
  <c r="AC120" i="5"/>
  <c r="AC119" i="5"/>
  <c r="AC118" i="5"/>
  <c r="AC117" i="5"/>
  <c r="AC116" i="5"/>
  <c r="AC115" i="5"/>
  <c r="AC114" i="5"/>
  <c r="AC112" i="5"/>
  <c r="AC111" i="5"/>
  <c r="AC110" i="5"/>
  <c r="AC109" i="5"/>
  <c r="AC108" i="5"/>
  <c r="AC107" i="5"/>
  <c r="AC106" i="5"/>
  <c r="AC105" i="5"/>
  <c r="AC104" i="5"/>
  <c r="AC103" i="5"/>
  <c r="AC102" i="5"/>
  <c r="AC100" i="5"/>
  <c r="AC99" i="5"/>
  <c r="AC98" i="5"/>
  <c r="AC97" i="5"/>
  <c r="AC96" i="5"/>
  <c r="AC95" i="5"/>
  <c r="AC94" i="5"/>
  <c r="AC93" i="5"/>
  <c r="AC92" i="5"/>
  <c r="AC91" i="5"/>
  <c r="AC90" i="5"/>
  <c r="AC89" i="5"/>
  <c r="AC88" i="5"/>
  <c r="AC86" i="5"/>
  <c r="AC85" i="5"/>
  <c r="AC84" i="5"/>
  <c r="AC83" i="5"/>
  <c r="AC82" i="5"/>
  <c r="AC81" i="5"/>
  <c r="AC80" i="5"/>
  <c r="AC79" i="5"/>
  <c r="AC78" i="5"/>
  <c r="AC77" i="5"/>
  <c r="AC76" i="5"/>
  <c r="AC75" i="5"/>
  <c r="AC74" i="5"/>
  <c r="AC73" i="5"/>
  <c r="AC71" i="5"/>
  <c r="AC70" i="5"/>
  <c r="AC69" i="5"/>
  <c r="AC68" i="5"/>
  <c r="AC66" i="5"/>
  <c r="AC65" i="5"/>
  <c r="AC64" i="5"/>
  <c r="AC63" i="5"/>
  <c r="AC62" i="5"/>
  <c r="AC61" i="5"/>
  <c r="AC60" i="5"/>
  <c r="AC59" i="5"/>
  <c r="AC58" i="5"/>
  <c r="AC57" i="5"/>
  <c r="AC55" i="5"/>
  <c r="AC54" i="5"/>
  <c r="AC53" i="5"/>
  <c r="AC52" i="5"/>
  <c r="AC51" i="5"/>
  <c r="AC49" i="5"/>
  <c r="AC48" i="5"/>
  <c r="AC46" i="5"/>
  <c r="AC45" i="5"/>
  <c r="AC44" i="5"/>
  <c r="AC43" i="5"/>
  <c r="AC42" i="5"/>
  <c r="AC41" i="5"/>
  <c r="AC40" i="5"/>
  <c r="AC39" i="5"/>
  <c r="AC37" i="5"/>
  <c r="AC36" i="5"/>
  <c r="AC35" i="5"/>
  <c r="AC34" i="5"/>
  <c r="AC33" i="5"/>
  <c r="AC32" i="5"/>
  <c r="AC31" i="5"/>
  <c r="AC30" i="5"/>
  <c r="AC29" i="5"/>
  <c r="AC28" i="5"/>
  <c r="AC27" i="5"/>
  <c r="AC26" i="5"/>
  <c r="AC25" i="5"/>
  <c r="AC24" i="5"/>
  <c r="AC23" i="5"/>
  <c r="AC22" i="5"/>
  <c r="AC21" i="5"/>
  <c r="AC20" i="5"/>
  <c r="AC18" i="5"/>
  <c r="AC17" i="5"/>
  <c r="AC16" i="5"/>
  <c r="AC14" i="5"/>
  <c r="AC13" i="5"/>
  <c r="AC11" i="5"/>
  <c r="AC10" i="5"/>
  <c r="AC9" i="5"/>
  <c r="AC8" i="5"/>
  <c r="AC7" i="5"/>
  <c r="AC6" i="5"/>
  <c r="AC5" i="5"/>
  <c r="AC4" i="5"/>
  <c r="AC3" i="5"/>
  <c r="AB154" i="5"/>
  <c r="AB153" i="5"/>
  <c r="AB152" i="5"/>
  <c r="AB151" i="5"/>
  <c r="AB150" i="5"/>
  <c r="AB149" i="5"/>
  <c r="AB148" i="5"/>
  <c r="AB147" i="5"/>
  <c r="AB146" i="5"/>
  <c r="AB145" i="5"/>
  <c r="AB144" i="5"/>
  <c r="AB142" i="5"/>
  <c r="AB141" i="5"/>
  <c r="AB140" i="5"/>
  <c r="AB138" i="5"/>
  <c r="AB137" i="5"/>
  <c r="AB136" i="5"/>
  <c r="AB135" i="5"/>
  <c r="AB134" i="5"/>
  <c r="AB133" i="5"/>
  <c r="AB131" i="5"/>
  <c r="AB130" i="5"/>
  <c r="AB129" i="5"/>
  <c r="AB127" i="5"/>
  <c r="AB126" i="5"/>
  <c r="AB125" i="5"/>
  <c r="AB124" i="5"/>
  <c r="AB123" i="5"/>
  <c r="AB122" i="5"/>
  <c r="AB121" i="5"/>
  <c r="AB120" i="5"/>
  <c r="AB119" i="5"/>
  <c r="AB118" i="5"/>
  <c r="AB117" i="5"/>
  <c r="AB116" i="5"/>
  <c r="AB115" i="5"/>
  <c r="AB114" i="5"/>
  <c r="AB112" i="5"/>
  <c r="AB111" i="5"/>
  <c r="AB110" i="5"/>
  <c r="AB109" i="5"/>
  <c r="AB108" i="5"/>
  <c r="AB107" i="5"/>
  <c r="AB106" i="5"/>
  <c r="AB105" i="5"/>
  <c r="AB104" i="5"/>
  <c r="AB103" i="5"/>
  <c r="AB102" i="5"/>
  <c r="AB100" i="5"/>
  <c r="AB99" i="5"/>
  <c r="AB98" i="5"/>
  <c r="AB97" i="5"/>
  <c r="AB96" i="5"/>
  <c r="AB95" i="5"/>
  <c r="AB94" i="5"/>
  <c r="AB93" i="5"/>
  <c r="AB92" i="5"/>
  <c r="AB91" i="5"/>
  <c r="AB90" i="5"/>
  <c r="AB89" i="5"/>
  <c r="AB88" i="5"/>
  <c r="AB86" i="5"/>
  <c r="AB85" i="5"/>
  <c r="AB84" i="5"/>
  <c r="AB83" i="5"/>
  <c r="AB82" i="5"/>
  <c r="AB81" i="5"/>
  <c r="AB80" i="5"/>
  <c r="AB79" i="5"/>
  <c r="AB78" i="5"/>
  <c r="AB77" i="5"/>
  <c r="AB76" i="5"/>
  <c r="AB75" i="5"/>
  <c r="AB74" i="5"/>
  <c r="AB73" i="5"/>
  <c r="AB71" i="5"/>
  <c r="AB70" i="5"/>
  <c r="AB69" i="5"/>
  <c r="AB68" i="5"/>
  <c r="AB66" i="5"/>
  <c r="AB65" i="5"/>
  <c r="AB64" i="5"/>
  <c r="AB63" i="5"/>
  <c r="AB62" i="5"/>
  <c r="AB61" i="5"/>
  <c r="AB60" i="5"/>
  <c r="AB59" i="5"/>
  <c r="AB58" i="5"/>
  <c r="AB57" i="5"/>
  <c r="AB55" i="5"/>
  <c r="AB54" i="5"/>
  <c r="AB53" i="5"/>
  <c r="AB52" i="5"/>
  <c r="AB51" i="5"/>
  <c r="AB49" i="5"/>
  <c r="AB48" i="5"/>
  <c r="AB46" i="5"/>
  <c r="AB45" i="5"/>
  <c r="AB44" i="5"/>
  <c r="AB43" i="5"/>
  <c r="AB42" i="5"/>
  <c r="AB41" i="5"/>
  <c r="AB40" i="5"/>
  <c r="AB39" i="5"/>
  <c r="AB37" i="5"/>
  <c r="AB36" i="5"/>
  <c r="AB35" i="5"/>
  <c r="AB34" i="5"/>
  <c r="AB33" i="5"/>
  <c r="AB32" i="5"/>
  <c r="AB31" i="5"/>
  <c r="AB30" i="5"/>
  <c r="AB29" i="5"/>
  <c r="AB28" i="5"/>
  <c r="AB27" i="5"/>
  <c r="AB26" i="5"/>
  <c r="AB25" i="5"/>
  <c r="AB24" i="5"/>
  <c r="AB23" i="5"/>
  <c r="AB22" i="5"/>
  <c r="AB21" i="5"/>
  <c r="AB20" i="5"/>
  <c r="AB18" i="5"/>
  <c r="AB17" i="5"/>
  <c r="AB16" i="5"/>
  <c r="AB14" i="5"/>
  <c r="AB13" i="5"/>
  <c r="AB11" i="5"/>
  <c r="AB10" i="5"/>
  <c r="AB9" i="5"/>
  <c r="AB8" i="5"/>
  <c r="AB7" i="5"/>
  <c r="AB6" i="5"/>
  <c r="AB5" i="5"/>
  <c r="AB4" i="5"/>
  <c r="AB3" i="5"/>
  <c r="AD3" i="5"/>
  <c r="F76" i="5"/>
  <c r="T154" i="5"/>
  <c r="T153" i="5"/>
  <c r="T152" i="5"/>
  <c r="T151" i="5"/>
  <c r="T150" i="5"/>
  <c r="T149" i="5"/>
  <c r="T148" i="5"/>
  <c r="T147" i="5"/>
  <c r="T146" i="5"/>
  <c r="T145" i="5"/>
  <c r="T144" i="5"/>
  <c r="T142" i="5"/>
  <c r="T141" i="5"/>
  <c r="T140" i="5"/>
  <c r="T138" i="5"/>
  <c r="T137" i="5"/>
  <c r="T136" i="5"/>
  <c r="T135" i="5"/>
  <c r="T134" i="5"/>
  <c r="T133" i="5"/>
  <c r="T131" i="5"/>
  <c r="T130" i="5"/>
  <c r="T129" i="5"/>
  <c r="T127" i="5"/>
  <c r="T126" i="5"/>
  <c r="T125" i="5"/>
  <c r="T124" i="5"/>
  <c r="T123" i="5"/>
  <c r="T122" i="5"/>
  <c r="T121" i="5"/>
  <c r="T120" i="5"/>
  <c r="T119" i="5"/>
  <c r="T118" i="5"/>
  <c r="T117" i="5"/>
  <c r="T116" i="5"/>
  <c r="T115" i="5"/>
  <c r="T114" i="5"/>
  <c r="T112" i="5"/>
  <c r="T111" i="5"/>
  <c r="T110" i="5"/>
  <c r="T109" i="5"/>
  <c r="T108" i="5"/>
  <c r="T107" i="5"/>
  <c r="T106" i="5"/>
  <c r="T105" i="5"/>
  <c r="T104" i="5"/>
  <c r="T103" i="5"/>
  <c r="T102" i="5"/>
  <c r="T100" i="5"/>
  <c r="T99" i="5"/>
  <c r="T98" i="5"/>
  <c r="T97" i="5"/>
  <c r="T96" i="5"/>
  <c r="T95" i="5"/>
  <c r="T94" i="5"/>
  <c r="T93" i="5"/>
  <c r="T92" i="5"/>
  <c r="T91" i="5"/>
  <c r="T90" i="5"/>
  <c r="T89" i="5"/>
  <c r="T88" i="5"/>
  <c r="T86" i="5"/>
  <c r="T85" i="5"/>
  <c r="T84" i="5"/>
  <c r="T83" i="5"/>
  <c r="T82" i="5"/>
  <c r="T81" i="5"/>
  <c r="T80" i="5"/>
  <c r="T79" i="5"/>
  <c r="T78" i="5"/>
  <c r="T77" i="5"/>
  <c r="T76" i="5"/>
  <c r="T75" i="5"/>
  <c r="T74" i="5"/>
  <c r="T73" i="5"/>
  <c r="T71" i="5"/>
  <c r="T70" i="5"/>
  <c r="T69" i="5"/>
  <c r="T68" i="5"/>
  <c r="T66" i="5"/>
  <c r="T65" i="5"/>
  <c r="T64" i="5"/>
  <c r="T63" i="5"/>
  <c r="T62" i="5"/>
  <c r="T61" i="5"/>
  <c r="T60" i="5"/>
  <c r="T59" i="5"/>
  <c r="T58" i="5"/>
  <c r="T57" i="5"/>
  <c r="T55" i="5"/>
  <c r="T54" i="5"/>
  <c r="T53" i="5"/>
  <c r="T52" i="5"/>
  <c r="T51" i="5"/>
  <c r="T49" i="5"/>
  <c r="T48" i="5"/>
  <c r="T46" i="5"/>
  <c r="T45" i="5"/>
  <c r="T44" i="5"/>
  <c r="T43" i="5"/>
  <c r="T42" i="5"/>
  <c r="T41" i="5"/>
  <c r="T40" i="5"/>
  <c r="T39" i="5"/>
  <c r="T37" i="5"/>
  <c r="T36" i="5"/>
  <c r="T35" i="5"/>
  <c r="T34" i="5"/>
  <c r="T33" i="5"/>
  <c r="T32" i="5"/>
  <c r="T31" i="5"/>
  <c r="T30" i="5"/>
  <c r="T29" i="5"/>
  <c r="T28" i="5"/>
  <c r="T27" i="5"/>
  <c r="T26" i="5"/>
  <c r="T25" i="5"/>
  <c r="T24" i="5"/>
  <c r="T23" i="5"/>
  <c r="T22" i="5"/>
  <c r="T21" i="5"/>
  <c r="T20" i="5"/>
  <c r="T18" i="5"/>
  <c r="T17" i="5"/>
  <c r="T16" i="5"/>
  <c r="T14" i="5"/>
  <c r="T13" i="5"/>
  <c r="T11" i="5"/>
  <c r="T10" i="5"/>
  <c r="T9" i="5"/>
  <c r="T8" i="5"/>
  <c r="T7" i="5"/>
  <c r="T6" i="5"/>
  <c r="T5" i="5"/>
  <c r="T4" i="5"/>
  <c r="T3" i="5"/>
  <c r="S154" i="5"/>
  <c r="S153" i="5"/>
  <c r="S152" i="5"/>
  <c r="S151" i="5"/>
  <c r="S150" i="5"/>
  <c r="S149" i="5"/>
  <c r="S148" i="5"/>
  <c r="S147" i="5"/>
  <c r="S146" i="5"/>
  <c r="S145" i="5"/>
  <c r="S144" i="5"/>
  <c r="S142" i="5"/>
  <c r="S141" i="5"/>
  <c r="S140" i="5"/>
  <c r="S138" i="5"/>
  <c r="S137" i="5"/>
  <c r="S136" i="5"/>
  <c r="S135" i="5"/>
  <c r="S134" i="5"/>
  <c r="S133" i="5"/>
  <c r="S131" i="5"/>
  <c r="S130" i="5"/>
  <c r="S129" i="5"/>
  <c r="S127" i="5"/>
  <c r="S126" i="5"/>
  <c r="S125" i="5"/>
  <c r="S124" i="5"/>
  <c r="S123" i="5"/>
  <c r="S122" i="5"/>
  <c r="S121" i="5"/>
  <c r="S120" i="5"/>
  <c r="S119" i="5"/>
  <c r="S118" i="5"/>
  <c r="S117" i="5"/>
  <c r="S116" i="5"/>
  <c r="S115" i="5"/>
  <c r="S114" i="5"/>
  <c r="S112" i="5"/>
  <c r="S111" i="5"/>
  <c r="S110" i="5"/>
  <c r="S109" i="5"/>
  <c r="S108" i="5"/>
  <c r="S107" i="5"/>
  <c r="S106" i="5"/>
  <c r="S105" i="5"/>
  <c r="S104" i="5"/>
  <c r="S103" i="5"/>
  <c r="S102" i="5"/>
  <c r="S100" i="5"/>
  <c r="S99" i="5"/>
  <c r="S98" i="5"/>
  <c r="S97" i="5"/>
  <c r="S96" i="5"/>
  <c r="S95" i="5"/>
  <c r="S94" i="5"/>
  <c r="S93" i="5"/>
  <c r="S92" i="5"/>
  <c r="S91" i="5"/>
  <c r="S90" i="5"/>
  <c r="S89" i="5"/>
  <c r="S88" i="5"/>
  <c r="S86" i="5"/>
  <c r="S85" i="5"/>
  <c r="S84" i="5"/>
  <c r="S83" i="5"/>
  <c r="S82" i="5"/>
  <c r="S81" i="5"/>
  <c r="S80" i="5"/>
  <c r="S79" i="5"/>
  <c r="S78" i="5"/>
  <c r="S77" i="5"/>
  <c r="S76" i="5"/>
  <c r="S75" i="5"/>
  <c r="S74" i="5"/>
  <c r="S73" i="5"/>
  <c r="S71" i="5"/>
  <c r="S70" i="5"/>
  <c r="S69" i="5"/>
  <c r="S68" i="5"/>
  <c r="S66" i="5"/>
  <c r="S65" i="5"/>
  <c r="S64" i="5"/>
  <c r="S63" i="5"/>
  <c r="S62" i="5"/>
  <c r="S61" i="5"/>
  <c r="S60" i="5"/>
  <c r="S59" i="5"/>
  <c r="S58" i="5"/>
  <c r="S57" i="5"/>
  <c r="S55" i="5"/>
  <c r="S54" i="5"/>
  <c r="S53" i="5"/>
  <c r="S52" i="5"/>
  <c r="S51" i="5"/>
  <c r="S49" i="5"/>
  <c r="S48" i="5"/>
  <c r="S46" i="5"/>
  <c r="S45" i="5"/>
  <c r="S44" i="5"/>
  <c r="S43" i="5"/>
  <c r="S42" i="5"/>
  <c r="S41" i="5"/>
  <c r="S40" i="5"/>
  <c r="S39" i="5"/>
  <c r="S37" i="5"/>
  <c r="S36" i="5"/>
  <c r="S35" i="5"/>
  <c r="S34" i="5"/>
  <c r="S33" i="5"/>
  <c r="S32" i="5"/>
  <c r="S31" i="5"/>
  <c r="S30" i="5"/>
  <c r="S29" i="5"/>
  <c r="S28" i="5"/>
  <c r="S27" i="5"/>
  <c r="S26" i="5"/>
  <c r="S25" i="5"/>
  <c r="S24" i="5"/>
  <c r="S23" i="5"/>
  <c r="S22" i="5"/>
  <c r="S21" i="5"/>
  <c r="S20" i="5"/>
  <c r="S18" i="5"/>
  <c r="S17" i="5"/>
  <c r="S16" i="5"/>
  <c r="S14" i="5"/>
  <c r="S13" i="5"/>
  <c r="S11" i="5"/>
  <c r="S10" i="5"/>
  <c r="S9" i="5"/>
  <c r="S8" i="5"/>
  <c r="S7" i="5"/>
  <c r="S6" i="5"/>
  <c r="S5" i="5"/>
  <c r="S4" i="5"/>
  <c r="S3" i="5"/>
  <c r="R154" i="5"/>
  <c r="R153" i="5"/>
  <c r="R152" i="5"/>
  <c r="R151" i="5"/>
  <c r="R150" i="5"/>
  <c r="R149" i="5"/>
  <c r="R148" i="5"/>
  <c r="R147" i="5"/>
  <c r="R146" i="5"/>
  <c r="R145" i="5"/>
  <c r="R144" i="5"/>
  <c r="R142" i="5"/>
  <c r="R141" i="5"/>
  <c r="R140" i="5"/>
  <c r="R138" i="5"/>
  <c r="R137" i="5"/>
  <c r="R136" i="5"/>
  <c r="R135" i="5"/>
  <c r="R134" i="5"/>
  <c r="R133" i="5"/>
  <c r="R131" i="5"/>
  <c r="R130" i="5"/>
  <c r="R129" i="5"/>
  <c r="R127" i="5"/>
  <c r="R126" i="5"/>
  <c r="R125" i="5"/>
  <c r="R124" i="5"/>
  <c r="R123" i="5"/>
  <c r="R122" i="5"/>
  <c r="R121" i="5"/>
  <c r="R120" i="5"/>
  <c r="R119" i="5"/>
  <c r="R118" i="5"/>
  <c r="R117" i="5"/>
  <c r="R116" i="5"/>
  <c r="R115" i="5"/>
  <c r="R114" i="5"/>
  <c r="R112" i="5"/>
  <c r="R111" i="5"/>
  <c r="R110" i="5"/>
  <c r="R109" i="5"/>
  <c r="R108" i="5"/>
  <c r="R107" i="5"/>
  <c r="R106" i="5"/>
  <c r="R105" i="5"/>
  <c r="R104" i="5"/>
  <c r="R103" i="5"/>
  <c r="R102" i="5"/>
  <c r="R100" i="5"/>
  <c r="R99" i="5"/>
  <c r="R98" i="5"/>
  <c r="R97" i="5"/>
  <c r="R96" i="5"/>
  <c r="R95" i="5"/>
  <c r="R94" i="5"/>
  <c r="R93" i="5"/>
  <c r="R92" i="5"/>
  <c r="R91" i="5"/>
  <c r="R90" i="5"/>
  <c r="R89" i="5"/>
  <c r="R88" i="5"/>
  <c r="R86" i="5"/>
  <c r="R85" i="5"/>
  <c r="R84" i="5"/>
  <c r="R83" i="5"/>
  <c r="R82" i="5"/>
  <c r="R81" i="5"/>
  <c r="R80" i="5"/>
  <c r="R79" i="5"/>
  <c r="R78" i="5"/>
  <c r="R77" i="5"/>
  <c r="R76" i="5"/>
  <c r="R75" i="5"/>
  <c r="R74" i="5"/>
  <c r="R73" i="5"/>
  <c r="R71" i="5"/>
  <c r="R70" i="5"/>
  <c r="R69" i="5"/>
  <c r="R68" i="5"/>
  <c r="R66" i="5"/>
  <c r="R65" i="5"/>
  <c r="R64" i="5"/>
  <c r="R63" i="5"/>
  <c r="R62" i="5"/>
  <c r="R61" i="5"/>
  <c r="R60" i="5"/>
  <c r="R59" i="5"/>
  <c r="R58" i="5"/>
  <c r="R57" i="5"/>
  <c r="R55" i="5"/>
  <c r="R54" i="5"/>
  <c r="R53" i="5"/>
  <c r="R52" i="5"/>
  <c r="R51" i="5"/>
  <c r="R49" i="5"/>
  <c r="R48" i="5"/>
  <c r="R46" i="5"/>
  <c r="R45" i="5"/>
  <c r="R44" i="5"/>
  <c r="R43" i="5"/>
  <c r="R42" i="5"/>
  <c r="R41" i="5"/>
  <c r="R40" i="5"/>
  <c r="R39" i="5"/>
  <c r="R37" i="5"/>
  <c r="R36" i="5"/>
  <c r="R35" i="5"/>
  <c r="R34" i="5"/>
  <c r="R33" i="5"/>
  <c r="R32" i="5"/>
  <c r="R31" i="5"/>
  <c r="R30" i="5"/>
  <c r="R29" i="5"/>
  <c r="R28" i="5"/>
  <c r="R27" i="5"/>
  <c r="R26" i="5"/>
  <c r="R25" i="5"/>
  <c r="R24" i="5"/>
  <c r="R23" i="5"/>
  <c r="R22" i="5"/>
  <c r="R21" i="5"/>
  <c r="R20" i="5"/>
  <c r="R18" i="5"/>
  <c r="R17" i="5"/>
  <c r="R16" i="5"/>
  <c r="R14" i="5"/>
  <c r="R13" i="5"/>
  <c r="R11" i="5"/>
  <c r="R10" i="5"/>
  <c r="R9" i="5"/>
  <c r="R8" i="5"/>
  <c r="R7" i="5"/>
  <c r="R6" i="5"/>
  <c r="R5" i="5"/>
  <c r="R4" i="5"/>
  <c r="R3" i="5"/>
  <c r="Q154" i="5"/>
  <c r="Q153" i="5"/>
  <c r="Q152" i="5"/>
  <c r="Q151" i="5"/>
  <c r="Q150" i="5"/>
  <c r="Q149" i="5"/>
  <c r="Q148" i="5"/>
  <c r="Q147" i="5"/>
  <c r="Q146" i="5"/>
  <c r="Q145" i="5"/>
  <c r="Q144" i="5"/>
  <c r="Q142" i="5"/>
  <c r="Q141" i="5"/>
  <c r="Q140" i="5"/>
  <c r="Q138" i="5"/>
  <c r="Q137" i="5"/>
  <c r="Q136" i="5"/>
  <c r="Q135" i="5"/>
  <c r="Q134" i="5"/>
  <c r="Q133" i="5"/>
  <c r="Q131" i="5"/>
  <c r="Q130" i="5"/>
  <c r="Q129" i="5"/>
  <c r="Q127" i="5"/>
  <c r="Q126" i="5"/>
  <c r="Q125" i="5"/>
  <c r="Q124" i="5"/>
  <c r="Q123" i="5"/>
  <c r="Q122" i="5"/>
  <c r="Q121" i="5"/>
  <c r="Q120" i="5"/>
  <c r="Q119" i="5"/>
  <c r="Q118" i="5"/>
  <c r="Q117" i="5"/>
  <c r="Q116" i="5"/>
  <c r="Q115" i="5"/>
  <c r="Q114" i="5"/>
  <c r="Q112" i="5"/>
  <c r="Q111" i="5"/>
  <c r="Q110" i="5"/>
  <c r="Q109" i="5"/>
  <c r="Q108" i="5"/>
  <c r="Q107" i="5"/>
  <c r="Q106" i="5"/>
  <c r="Q105" i="5"/>
  <c r="Q104" i="5"/>
  <c r="Q103" i="5"/>
  <c r="Q102" i="5"/>
  <c r="Q100" i="5"/>
  <c r="Q99" i="5"/>
  <c r="Q98" i="5"/>
  <c r="Q97" i="5"/>
  <c r="Q96" i="5"/>
  <c r="Q95" i="5"/>
  <c r="Q94" i="5"/>
  <c r="Q93" i="5"/>
  <c r="Q92" i="5"/>
  <c r="Q91" i="5"/>
  <c r="Q90" i="5"/>
  <c r="Q89" i="5"/>
  <c r="Q88" i="5"/>
  <c r="Q86" i="5"/>
  <c r="Q85" i="5"/>
  <c r="Q84" i="5"/>
  <c r="Q83" i="5"/>
  <c r="Q82" i="5"/>
  <c r="Q81" i="5"/>
  <c r="Q80" i="5"/>
  <c r="Q79" i="5"/>
  <c r="Q78" i="5"/>
  <c r="Q77" i="5"/>
  <c r="Q76" i="5"/>
  <c r="Q75" i="5"/>
  <c r="Q74" i="5"/>
  <c r="Q73" i="5"/>
  <c r="Q71" i="5"/>
  <c r="Q70" i="5"/>
  <c r="Q69" i="5"/>
  <c r="Q68" i="5"/>
  <c r="Q66" i="5"/>
  <c r="Q65" i="5"/>
  <c r="Q64" i="5"/>
  <c r="Q63" i="5"/>
  <c r="Q62" i="5"/>
  <c r="Q61" i="5"/>
  <c r="Q60" i="5"/>
  <c r="Q59" i="5"/>
  <c r="Q58" i="5"/>
  <c r="Q57" i="5"/>
  <c r="Q55" i="5"/>
  <c r="Q54" i="5"/>
  <c r="Q53" i="5"/>
  <c r="Q52" i="5"/>
  <c r="Q51" i="5"/>
  <c r="Q49" i="5"/>
  <c r="Q48" i="5"/>
  <c r="Q46" i="5"/>
  <c r="Q45" i="5"/>
  <c r="Q44" i="5"/>
  <c r="Q43" i="5"/>
  <c r="Q42" i="5"/>
  <c r="Q41" i="5"/>
  <c r="Q40" i="5"/>
  <c r="Q39" i="5"/>
  <c r="Q37" i="5"/>
  <c r="Q36" i="5"/>
  <c r="Q35" i="5"/>
  <c r="Q34" i="5"/>
  <c r="Q33" i="5"/>
  <c r="Q32" i="5"/>
  <c r="Q31" i="5"/>
  <c r="Q30" i="5"/>
  <c r="Q29" i="5"/>
  <c r="Q28" i="5"/>
  <c r="Q27" i="5"/>
  <c r="Q26" i="5"/>
  <c r="Q25" i="5"/>
  <c r="Q24" i="5"/>
  <c r="Q23" i="5"/>
  <c r="Q22" i="5"/>
  <c r="Q21" i="5"/>
  <c r="Q20" i="5"/>
  <c r="Q18" i="5"/>
  <c r="Q17" i="5"/>
  <c r="Q16" i="5"/>
  <c r="Q14" i="5"/>
  <c r="Q13" i="5"/>
  <c r="Q11" i="5"/>
  <c r="Q10" i="5"/>
  <c r="Q9" i="5"/>
  <c r="Q8" i="5"/>
  <c r="Q7" i="5"/>
  <c r="Q6" i="5"/>
  <c r="Q5" i="5"/>
  <c r="Q4" i="5"/>
  <c r="Q3" i="5"/>
  <c r="P154" i="5"/>
  <c r="P153" i="5"/>
  <c r="P152" i="5"/>
  <c r="P151" i="5"/>
  <c r="P150" i="5"/>
  <c r="P149" i="5"/>
  <c r="P148" i="5"/>
  <c r="P147" i="5"/>
  <c r="P146" i="5"/>
  <c r="P145" i="5"/>
  <c r="P144" i="5"/>
  <c r="P142" i="5"/>
  <c r="P141" i="5"/>
  <c r="P140" i="5"/>
  <c r="P138" i="5"/>
  <c r="P137" i="5"/>
  <c r="P136" i="5"/>
  <c r="P135" i="5"/>
  <c r="P134" i="5"/>
  <c r="P133" i="5"/>
  <c r="P131" i="5"/>
  <c r="P130" i="5"/>
  <c r="P129" i="5"/>
  <c r="P127" i="5"/>
  <c r="P126" i="5"/>
  <c r="P125" i="5"/>
  <c r="P124" i="5"/>
  <c r="P123" i="5"/>
  <c r="P122" i="5"/>
  <c r="P121" i="5"/>
  <c r="P120" i="5"/>
  <c r="P119" i="5"/>
  <c r="P118" i="5"/>
  <c r="P117" i="5"/>
  <c r="P116" i="5"/>
  <c r="P115" i="5"/>
  <c r="P114" i="5"/>
  <c r="P112" i="5"/>
  <c r="P111" i="5"/>
  <c r="P110" i="5"/>
  <c r="P109" i="5"/>
  <c r="P108" i="5"/>
  <c r="P107" i="5"/>
  <c r="P106" i="5"/>
  <c r="P105" i="5"/>
  <c r="P104" i="5"/>
  <c r="P103" i="5"/>
  <c r="P102" i="5"/>
  <c r="P100" i="5"/>
  <c r="P99" i="5"/>
  <c r="P98" i="5"/>
  <c r="P97" i="5"/>
  <c r="P96" i="5"/>
  <c r="P95" i="5"/>
  <c r="P94" i="5"/>
  <c r="P93" i="5"/>
  <c r="P92" i="5"/>
  <c r="P91" i="5"/>
  <c r="P90" i="5"/>
  <c r="P89" i="5"/>
  <c r="P88" i="5"/>
  <c r="P86" i="5"/>
  <c r="P85" i="5"/>
  <c r="P84" i="5"/>
  <c r="P83" i="5"/>
  <c r="P82" i="5"/>
  <c r="P81" i="5"/>
  <c r="P80" i="5"/>
  <c r="P79" i="5"/>
  <c r="P78" i="5"/>
  <c r="P77" i="5"/>
  <c r="P76" i="5"/>
  <c r="P75" i="5"/>
  <c r="P74" i="5"/>
  <c r="P73" i="5"/>
  <c r="P71" i="5"/>
  <c r="P70" i="5"/>
  <c r="P69" i="5"/>
  <c r="P68" i="5"/>
  <c r="P66" i="5"/>
  <c r="P65" i="5"/>
  <c r="P64" i="5"/>
  <c r="P63" i="5"/>
  <c r="P62" i="5"/>
  <c r="P61" i="5"/>
  <c r="P60" i="5"/>
  <c r="P59" i="5"/>
  <c r="P58" i="5"/>
  <c r="P57" i="5"/>
  <c r="P55" i="5"/>
  <c r="P54" i="5"/>
  <c r="P53" i="5"/>
  <c r="P52" i="5"/>
  <c r="P51" i="5"/>
  <c r="P49" i="5"/>
  <c r="P48" i="5"/>
  <c r="P46" i="5"/>
  <c r="P45" i="5"/>
  <c r="P44" i="5"/>
  <c r="P43" i="5"/>
  <c r="P42" i="5"/>
  <c r="P41" i="5"/>
  <c r="P40" i="5"/>
  <c r="P39" i="5"/>
  <c r="P37" i="5"/>
  <c r="P36" i="5"/>
  <c r="P35" i="5"/>
  <c r="P34" i="5"/>
  <c r="P33" i="5"/>
  <c r="P32" i="5"/>
  <c r="P31" i="5"/>
  <c r="P30" i="5"/>
  <c r="P29" i="5"/>
  <c r="P28" i="5"/>
  <c r="P27" i="5"/>
  <c r="P26" i="5"/>
  <c r="P25" i="5"/>
  <c r="P24" i="5"/>
  <c r="P23" i="5"/>
  <c r="P22" i="5"/>
  <c r="P21" i="5"/>
  <c r="P20" i="5"/>
  <c r="P18" i="5"/>
  <c r="P17" i="5"/>
  <c r="P16" i="5"/>
  <c r="P14" i="5"/>
  <c r="P13" i="5"/>
  <c r="P11" i="5"/>
  <c r="P10" i="5"/>
  <c r="P9" i="5"/>
  <c r="P8" i="5"/>
  <c r="P7" i="5"/>
  <c r="P6" i="5"/>
  <c r="P5" i="5"/>
  <c r="P4" i="5"/>
  <c r="P3" i="5"/>
  <c r="O154" i="5"/>
  <c r="O153" i="5"/>
  <c r="O152" i="5"/>
  <c r="O151" i="5"/>
  <c r="O150" i="5"/>
  <c r="O149" i="5"/>
  <c r="O148" i="5"/>
  <c r="O147" i="5"/>
  <c r="O146" i="5"/>
  <c r="O145" i="5"/>
  <c r="O144" i="5"/>
  <c r="O142" i="5"/>
  <c r="O141" i="5"/>
  <c r="O140" i="5"/>
  <c r="O138" i="5"/>
  <c r="O137" i="5"/>
  <c r="O136" i="5"/>
  <c r="O135" i="5"/>
  <c r="O134" i="5"/>
  <c r="O133" i="5"/>
  <c r="O131" i="5"/>
  <c r="O130" i="5"/>
  <c r="O129" i="5"/>
  <c r="O127" i="5"/>
  <c r="O126" i="5"/>
  <c r="O125" i="5"/>
  <c r="O124" i="5"/>
  <c r="O123" i="5"/>
  <c r="O122" i="5"/>
  <c r="O121" i="5"/>
  <c r="O120" i="5"/>
  <c r="O119" i="5"/>
  <c r="O118" i="5"/>
  <c r="O117" i="5"/>
  <c r="O116" i="5"/>
  <c r="O115" i="5"/>
  <c r="O114" i="5"/>
  <c r="O112" i="5"/>
  <c r="O111" i="5"/>
  <c r="O110" i="5"/>
  <c r="O109" i="5"/>
  <c r="O108" i="5"/>
  <c r="O107" i="5"/>
  <c r="O106" i="5"/>
  <c r="O105" i="5"/>
  <c r="O104" i="5"/>
  <c r="O103" i="5"/>
  <c r="O102" i="5"/>
  <c r="O100" i="5"/>
  <c r="O99" i="5"/>
  <c r="O98" i="5"/>
  <c r="O97" i="5"/>
  <c r="O96" i="5"/>
  <c r="O95" i="5"/>
  <c r="O94" i="5"/>
  <c r="O93" i="5"/>
  <c r="O92" i="5"/>
  <c r="O91" i="5"/>
  <c r="O90" i="5"/>
  <c r="O89" i="5"/>
  <c r="O88" i="5"/>
  <c r="O86" i="5"/>
  <c r="O85" i="5"/>
  <c r="O84" i="5"/>
  <c r="O83" i="5"/>
  <c r="O82" i="5"/>
  <c r="O81" i="5"/>
  <c r="O80" i="5"/>
  <c r="O79" i="5"/>
  <c r="O78" i="5"/>
  <c r="O77" i="5"/>
  <c r="O76" i="5"/>
  <c r="O75" i="5"/>
  <c r="O74" i="5"/>
  <c r="O73" i="5"/>
  <c r="O71" i="5"/>
  <c r="O70" i="5"/>
  <c r="O69" i="5"/>
  <c r="O68" i="5"/>
  <c r="O66" i="5"/>
  <c r="O65" i="5"/>
  <c r="O64" i="5"/>
  <c r="O63" i="5"/>
  <c r="O62" i="5"/>
  <c r="O61" i="5"/>
  <c r="O60" i="5"/>
  <c r="O59" i="5"/>
  <c r="O58" i="5"/>
  <c r="O57" i="5"/>
  <c r="O55" i="5"/>
  <c r="O54" i="5"/>
  <c r="O53" i="5"/>
  <c r="O52" i="5"/>
  <c r="O51" i="5"/>
  <c r="O49" i="5"/>
  <c r="O48" i="5"/>
  <c r="O46" i="5"/>
  <c r="O45" i="5"/>
  <c r="O44" i="5"/>
  <c r="O43" i="5"/>
  <c r="O42" i="5"/>
  <c r="O41" i="5"/>
  <c r="O40" i="5"/>
  <c r="O39" i="5"/>
  <c r="O37" i="5"/>
  <c r="O36" i="5"/>
  <c r="O35" i="5"/>
  <c r="O34" i="5"/>
  <c r="O33" i="5"/>
  <c r="O32" i="5"/>
  <c r="O31" i="5"/>
  <c r="O30" i="5"/>
  <c r="O29" i="5"/>
  <c r="O28" i="5"/>
  <c r="O27" i="5"/>
  <c r="O26" i="5"/>
  <c r="O25" i="5"/>
  <c r="O24" i="5"/>
  <c r="O23" i="5"/>
  <c r="O22" i="5"/>
  <c r="O21" i="5"/>
  <c r="O20" i="5"/>
  <c r="O18" i="5"/>
  <c r="O17" i="5"/>
  <c r="O16" i="5"/>
  <c r="O14" i="5"/>
  <c r="O13" i="5"/>
  <c r="O11" i="5"/>
  <c r="O10" i="5"/>
  <c r="O9" i="5"/>
  <c r="O8" i="5"/>
  <c r="O7" i="5"/>
  <c r="O6" i="5"/>
  <c r="O5" i="5"/>
  <c r="O4" i="5"/>
  <c r="O3" i="5"/>
  <c r="N154" i="5"/>
  <c r="N153" i="5"/>
  <c r="N152" i="5"/>
  <c r="N151" i="5"/>
  <c r="N150" i="5"/>
  <c r="N149" i="5"/>
  <c r="N148" i="5"/>
  <c r="N147" i="5"/>
  <c r="N146" i="5"/>
  <c r="N145" i="5"/>
  <c r="N144" i="5"/>
  <c r="N142" i="5"/>
  <c r="N141" i="5"/>
  <c r="N140" i="5"/>
  <c r="N138" i="5"/>
  <c r="N137" i="5"/>
  <c r="N136" i="5"/>
  <c r="N135" i="5"/>
  <c r="N134" i="5"/>
  <c r="N133" i="5"/>
  <c r="N131" i="5"/>
  <c r="N130" i="5"/>
  <c r="N129" i="5"/>
  <c r="N127" i="5"/>
  <c r="N126" i="5"/>
  <c r="N125" i="5"/>
  <c r="N124" i="5"/>
  <c r="N123" i="5"/>
  <c r="N122" i="5"/>
  <c r="N121" i="5"/>
  <c r="N120" i="5"/>
  <c r="N119" i="5"/>
  <c r="N118" i="5"/>
  <c r="N117" i="5"/>
  <c r="N116" i="5"/>
  <c r="N115" i="5"/>
  <c r="N114" i="5"/>
  <c r="N112" i="5"/>
  <c r="N111" i="5"/>
  <c r="N110" i="5"/>
  <c r="N109" i="5"/>
  <c r="N108" i="5"/>
  <c r="N107" i="5"/>
  <c r="N106" i="5"/>
  <c r="N105" i="5"/>
  <c r="N104" i="5"/>
  <c r="N103" i="5"/>
  <c r="N102" i="5"/>
  <c r="N100" i="5"/>
  <c r="N99" i="5"/>
  <c r="N98" i="5"/>
  <c r="N97" i="5"/>
  <c r="N96" i="5"/>
  <c r="N95" i="5"/>
  <c r="N94" i="5"/>
  <c r="N93" i="5"/>
  <c r="N92" i="5"/>
  <c r="N91" i="5"/>
  <c r="N90" i="5"/>
  <c r="N89" i="5"/>
  <c r="N88" i="5"/>
  <c r="N86" i="5"/>
  <c r="N85" i="5"/>
  <c r="N84" i="5"/>
  <c r="N83" i="5"/>
  <c r="N82" i="5"/>
  <c r="N81" i="5"/>
  <c r="N80" i="5"/>
  <c r="N79" i="5"/>
  <c r="N78" i="5"/>
  <c r="N77" i="5"/>
  <c r="N76" i="5"/>
  <c r="N75" i="5"/>
  <c r="N74" i="5"/>
  <c r="N73" i="5"/>
  <c r="N71" i="5"/>
  <c r="N70" i="5"/>
  <c r="N69" i="5"/>
  <c r="N68" i="5"/>
  <c r="N66" i="5"/>
  <c r="N65" i="5"/>
  <c r="N64" i="5"/>
  <c r="N63" i="5"/>
  <c r="N62" i="5"/>
  <c r="N61" i="5"/>
  <c r="N60" i="5"/>
  <c r="N59" i="5"/>
  <c r="N58" i="5"/>
  <c r="N57" i="5"/>
  <c r="N55" i="5"/>
  <c r="N54" i="5"/>
  <c r="N53" i="5"/>
  <c r="N52" i="5"/>
  <c r="N51" i="5"/>
  <c r="N49" i="5"/>
  <c r="N48" i="5"/>
  <c r="N46" i="5"/>
  <c r="N45" i="5"/>
  <c r="N44" i="5"/>
  <c r="N43" i="5"/>
  <c r="N42" i="5"/>
  <c r="N41" i="5"/>
  <c r="N40" i="5"/>
  <c r="N39" i="5"/>
  <c r="N37" i="5"/>
  <c r="N36" i="5"/>
  <c r="N35" i="5"/>
  <c r="N34" i="5"/>
  <c r="N33" i="5"/>
  <c r="N32" i="5"/>
  <c r="N31" i="5"/>
  <c r="N30" i="5"/>
  <c r="N29" i="5"/>
  <c r="N28" i="5"/>
  <c r="N27" i="5"/>
  <c r="N26" i="5"/>
  <c r="N25" i="5"/>
  <c r="N24" i="5"/>
  <c r="N23" i="5"/>
  <c r="N22" i="5"/>
  <c r="N21" i="5"/>
  <c r="N20" i="5"/>
  <c r="N18" i="5"/>
  <c r="N17" i="5"/>
  <c r="N16" i="5"/>
  <c r="N14" i="5"/>
  <c r="N13" i="5"/>
  <c r="N11" i="5"/>
  <c r="N10" i="5"/>
  <c r="N9" i="5"/>
  <c r="N8" i="5"/>
  <c r="N7" i="5"/>
  <c r="N6" i="5"/>
  <c r="N5" i="5"/>
  <c r="N4" i="5"/>
  <c r="N3" i="5"/>
  <c r="M154" i="5"/>
  <c r="M153" i="5"/>
  <c r="M152" i="5"/>
  <c r="M151" i="5"/>
  <c r="M150" i="5"/>
  <c r="M149" i="5"/>
  <c r="M148" i="5"/>
  <c r="M147" i="5"/>
  <c r="M146" i="5"/>
  <c r="M145" i="5"/>
  <c r="M144" i="5"/>
  <c r="M142" i="5"/>
  <c r="M141" i="5"/>
  <c r="M140" i="5"/>
  <c r="M138" i="5"/>
  <c r="M137" i="5"/>
  <c r="M136" i="5"/>
  <c r="M135" i="5"/>
  <c r="M134" i="5"/>
  <c r="M133" i="5"/>
  <c r="M131" i="5"/>
  <c r="M130" i="5"/>
  <c r="M129" i="5"/>
  <c r="M127" i="5"/>
  <c r="M126" i="5"/>
  <c r="M125" i="5"/>
  <c r="M124" i="5"/>
  <c r="M123" i="5"/>
  <c r="M122" i="5"/>
  <c r="M121" i="5"/>
  <c r="M120" i="5"/>
  <c r="M119" i="5"/>
  <c r="M118" i="5"/>
  <c r="M117" i="5"/>
  <c r="M116" i="5"/>
  <c r="M115" i="5"/>
  <c r="M114" i="5"/>
  <c r="M112" i="5"/>
  <c r="M111" i="5"/>
  <c r="M110" i="5"/>
  <c r="M109" i="5"/>
  <c r="M108" i="5"/>
  <c r="M107" i="5"/>
  <c r="M106" i="5"/>
  <c r="M105" i="5"/>
  <c r="M104" i="5"/>
  <c r="M103" i="5"/>
  <c r="M102" i="5"/>
  <c r="M100" i="5"/>
  <c r="M99" i="5"/>
  <c r="M98" i="5"/>
  <c r="M97" i="5"/>
  <c r="M96" i="5"/>
  <c r="M95" i="5"/>
  <c r="M94" i="5"/>
  <c r="M93" i="5"/>
  <c r="M92" i="5"/>
  <c r="M91" i="5"/>
  <c r="M90" i="5"/>
  <c r="M89" i="5"/>
  <c r="M88" i="5"/>
  <c r="M86" i="5"/>
  <c r="M85" i="5"/>
  <c r="M84" i="5"/>
  <c r="M83" i="5"/>
  <c r="M82" i="5"/>
  <c r="M81" i="5"/>
  <c r="M80" i="5"/>
  <c r="M79" i="5"/>
  <c r="M78" i="5"/>
  <c r="M77" i="5"/>
  <c r="M76" i="5"/>
  <c r="M75" i="5"/>
  <c r="M74" i="5"/>
  <c r="M73" i="5"/>
  <c r="M71" i="5"/>
  <c r="M70" i="5"/>
  <c r="M69" i="5"/>
  <c r="M68" i="5"/>
  <c r="M66" i="5"/>
  <c r="M65" i="5"/>
  <c r="M64" i="5"/>
  <c r="M63" i="5"/>
  <c r="M62" i="5"/>
  <c r="M61" i="5"/>
  <c r="M60" i="5"/>
  <c r="M59" i="5"/>
  <c r="M58" i="5"/>
  <c r="M57" i="5"/>
  <c r="M55" i="5"/>
  <c r="M54" i="5"/>
  <c r="M53" i="5"/>
  <c r="M52" i="5"/>
  <c r="M51" i="5"/>
  <c r="M49" i="5"/>
  <c r="M48" i="5"/>
  <c r="M46" i="5"/>
  <c r="M45" i="5"/>
  <c r="M44" i="5"/>
  <c r="M43" i="5"/>
  <c r="M42" i="5"/>
  <c r="M41" i="5"/>
  <c r="M40" i="5"/>
  <c r="M39" i="5"/>
  <c r="M37" i="5"/>
  <c r="M36" i="5"/>
  <c r="M35" i="5"/>
  <c r="M34" i="5"/>
  <c r="M33" i="5"/>
  <c r="M32" i="5"/>
  <c r="M31" i="5"/>
  <c r="M30" i="5"/>
  <c r="M29" i="5"/>
  <c r="M28" i="5"/>
  <c r="M27" i="5"/>
  <c r="M26" i="5"/>
  <c r="M25" i="5"/>
  <c r="M24" i="5"/>
  <c r="M23" i="5"/>
  <c r="M22" i="5"/>
  <c r="M21" i="5"/>
  <c r="M20" i="5"/>
  <c r="M18" i="5"/>
  <c r="M17" i="5"/>
  <c r="M16" i="5"/>
  <c r="M14" i="5"/>
  <c r="M13" i="5"/>
  <c r="M11" i="5"/>
  <c r="M10" i="5"/>
  <c r="M9" i="5"/>
  <c r="M8" i="5"/>
  <c r="M7" i="5"/>
  <c r="M6" i="5"/>
  <c r="M5" i="5"/>
  <c r="M4" i="5"/>
  <c r="M3" i="5"/>
  <c r="L154" i="5"/>
  <c r="L153" i="5"/>
  <c r="L152" i="5"/>
  <c r="L151" i="5"/>
  <c r="L150" i="5"/>
  <c r="L149" i="5"/>
  <c r="L148" i="5"/>
  <c r="L147" i="5"/>
  <c r="L146" i="5"/>
  <c r="L145" i="5"/>
  <c r="L144" i="5"/>
  <c r="L142" i="5"/>
  <c r="L141" i="5"/>
  <c r="L140" i="5"/>
  <c r="L138" i="5"/>
  <c r="L137" i="5"/>
  <c r="L136" i="5"/>
  <c r="L135" i="5"/>
  <c r="L134" i="5"/>
  <c r="L133" i="5"/>
  <c r="L131" i="5"/>
  <c r="L130" i="5"/>
  <c r="L129" i="5"/>
  <c r="L127" i="5"/>
  <c r="L126" i="5"/>
  <c r="L125" i="5"/>
  <c r="L124" i="5"/>
  <c r="L123" i="5"/>
  <c r="L122" i="5"/>
  <c r="L121" i="5"/>
  <c r="L120" i="5"/>
  <c r="L119" i="5"/>
  <c r="L118" i="5"/>
  <c r="L117" i="5"/>
  <c r="L116" i="5"/>
  <c r="L115" i="5"/>
  <c r="L114" i="5"/>
  <c r="L112" i="5"/>
  <c r="L111" i="5"/>
  <c r="L110" i="5"/>
  <c r="L109" i="5"/>
  <c r="L108" i="5"/>
  <c r="L107" i="5"/>
  <c r="L106" i="5"/>
  <c r="L105" i="5"/>
  <c r="L104" i="5"/>
  <c r="L103" i="5"/>
  <c r="L102" i="5"/>
  <c r="L100" i="5"/>
  <c r="L99" i="5"/>
  <c r="L98" i="5"/>
  <c r="L97" i="5"/>
  <c r="L96" i="5"/>
  <c r="L95" i="5"/>
  <c r="L94" i="5"/>
  <c r="L93" i="5"/>
  <c r="L92" i="5"/>
  <c r="L91" i="5"/>
  <c r="L90" i="5"/>
  <c r="L89" i="5"/>
  <c r="L88" i="5"/>
  <c r="L86" i="5"/>
  <c r="L85" i="5"/>
  <c r="L84" i="5"/>
  <c r="L83" i="5"/>
  <c r="L82" i="5"/>
  <c r="L81" i="5"/>
  <c r="L80" i="5"/>
  <c r="L79" i="5"/>
  <c r="L78" i="5"/>
  <c r="L77" i="5"/>
  <c r="L76" i="5"/>
  <c r="L75" i="5"/>
  <c r="L74" i="5"/>
  <c r="L73" i="5"/>
  <c r="L71" i="5"/>
  <c r="L70" i="5"/>
  <c r="L69" i="5"/>
  <c r="L68" i="5"/>
  <c r="L66" i="5"/>
  <c r="L65" i="5"/>
  <c r="L64" i="5"/>
  <c r="L63" i="5"/>
  <c r="L62" i="5"/>
  <c r="L61" i="5"/>
  <c r="L60" i="5"/>
  <c r="L59" i="5"/>
  <c r="L58" i="5"/>
  <c r="L57" i="5"/>
  <c r="L55" i="5"/>
  <c r="L54" i="5"/>
  <c r="L53" i="5"/>
  <c r="L52" i="5"/>
  <c r="L51" i="5"/>
  <c r="L49" i="5"/>
  <c r="L48" i="5"/>
  <c r="L46" i="5"/>
  <c r="L45" i="5"/>
  <c r="L44" i="5"/>
  <c r="L43" i="5"/>
  <c r="L42" i="5"/>
  <c r="L41" i="5"/>
  <c r="L40" i="5"/>
  <c r="L39" i="5"/>
  <c r="L37" i="5"/>
  <c r="L36" i="5"/>
  <c r="L35" i="5"/>
  <c r="L34" i="5"/>
  <c r="L33" i="5"/>
  <c r="L32" i="5"/>
  <c r="L31" i="5"/>
  <c r="L30" i="5"/>
  <c r="L29" i="5"/>
  <c r="L28" i="5"/>
  <c r="L27" i="5"/>
  <c r="L26" i="5"/>
  <c r="L25" i="5"/>
  <c r="L24" i="5"/>
  <c r="L23" i="5"/>
  <c r="L22" i="5"/>
  <c r="L21" i="5"/>
  <c r="L20" i="5"/>
  <c r="L18" i="5"/>
  <c r="L17" i="5"/>
  <c r="L16" i="5"/>
  <c r="L14" i="5"/>
  <c r="L13" i="5"/>
  <c r="L11" i="5"/>
  <c r="L10" i="5"/>
  <c r="L9" i="5"/>
  <c r="L8" i="5"/>
  <c r="L7" i="5"/>
  <c r="L6" i="5"/>
  <c r="L5" i="5"/>
  <c r="L4" i="5"/>
  <c r="L3" i="5"/>
  <c r="K154" i="5"/>
  <c r="K153" i="5"/>
  <c r="K152" i="5"/>
  <c r="K151" i="5"/>
  <c r="K150" i="5"/>
  <c r="K149" i="5"/>
  <c r="K148" i="5"/>
  <c r="K147" i="5"/>
  <c r="K146" i="5"/>
  <c r="K145" i="5"/>
  <c r="K144" i="5"/>
  <c r="K142" i="5"/>
  <c r="K141" i="5"/>
  <c r="K140" i="5"/>
  <c r="K138" i="5"/>
  <c r="K137" i="5"/>
  <c r="K136" i="5"/>
  <c r="K135" i="5"/>
  <c r="K134" i="5"/>
  <c r="K133" i="5"/>
  <c r="K131" i="5"/>
  <c r="K130" i="5"/>
  <c r="K129" i="5"/>
  <c r="K127" i="5"/>
  <c r="K126" i="5"/>
  <c r="K125" i="5"/>
  <c r="K124" i="5"/>
  <c r="K123" i="5"/>
  <c r="K122" i="5"/>
  <c r="K121" i="5"/>
  <c r="K120" i="5"/>
  <c r="K119" i="5"/>
  <c r="K118" i="5"/>
  <c r="K117" i="5"/>
  <c r="K116" i="5"/>
  <c r="K115" i="5"/>
  <c r="K114" i="5"/>
  <c r="K112" i="5"/>
  <c r="K111" i="5"/>
  <c r="K110" i="5"/>
  <c r="K109" i="5"/>
  <c r="K108" i="5"/>
  <c r="K107" i="5"/>
  <c r="K106" i="5"/>
  <c r="K105" i="5"/>
  <c r="K104" i="5"/>
  <c r="K103" i="5"/>
  <c r="K102" i="5"/>
  <c r="K100" i="5"/>
  <c r="K99" i="5"/>
  <c r="K98" i="5"/>
  <c r="K97" i="5"/>
  <c r="K96" i="5"/>
  <c r="K95" i="5"/>
  <c r="K94" i="5"/>
  <c r="K93" i="5"/>
  <c r="K92" i="5"/>
  <c r="K91" i="5"/>
  <c r="K90" i="5"/>
  <c r="K89" i="5"/>
  <c r="K88" i="5"/>
  <c r="K86" i="5"/>
  <c r="K85" i="5"/>
  <c r="K84" i="5"/>
  <c r="K83" i="5"/>
  <c r="K82" i="5"/>
  <c r="K81" i="5"/>
  <c r="K80" i="5"/>
  <c r="K79" i="5"/>
  <c r="K78" i="5"/>
  <c r="K77" i="5"/>
  <c r="K76" i="5"/>
  <c r="K75" i="5"/>
  <c r="K74" i="5"/>
  <c r="K73" i="5"/>
  <c r="K71" i="5"/>
  <c r="K70" i="5"/>
  <c r="K69" i="5"/>
  <c r="K68" i="5"/>
  <c r="K66" i="5"/>
  <c r="K65" i="5"/>
  <c r="K64" i="5"/>
  <c r="K63" i="5"/>
  <c r="K62" i="5"/>
  <c r="K61" i="5"/>
  <c r="K60" i="5"/>
  <c r="K59" i="5"/>
  <c r="K58" i="5"/>
  <c r="K57" i="5"/>
  <c r="K55" i="5"/>
  <c r="K54" i="5"/>
  <c r="K53" i="5"/>
  <c r="K52" i="5"/>
  <c r="K51" i="5"/>
  <c r="K49" i="5"/>
  <c r="K48" i="5"/>
  <c r="K46" i="5"/>
  <c r="K45" i="5"/>
  <c r="K44" i="5"/>
  <c r="K43" i="5"/>
  <c r="K42" i="5"/>
  <c r="K41" i="5"/>
  <c r="K40" i="5"/>
  <c r="K39" i="5"/>
  <c r="K37" i="5"/>
  <c r="K36" i="5"/>
  <c r="K35" i="5"/>
  <c r="K34" i="5"/>
  <c r="K33" i="5"/>
  <c r="K32" i="5"/>
  <c r="K31" i="5"/>
  <c r="K30" i="5"/>
  <c r="K29" i="5"/>
  <c r="K28" i="5"/>
  <c r="K27" i="5"/>
  <c r="K26" i="5"/>
  <c r="K25" i="5"/>
  <c r="K24" i="5"/>
  <c r="K23" i="5"/>
  <c r="K22" i="5"/>
  <c r="K21" i="5"/>
  <c r="K20" i="5"/>
  <c r="K18" i="5"/>
  <c r="K17" i="5"/>
  <c r="K16" i="5"/>
  <c r="K14" i="5"/>
  <c r="K13" i="5"/>
  <c r="K11" i="5"/>
  <c r="K10" i="5"/>
  <c r="K9" i="5"/>
  <c r="K8" i="5"/>
  <c r="K7" i="5"/>
  <c r="K6" i="5"/>
  <c r="K5" i="5"/>
  <c r="K4" i="5"/>
  <c r="K3" i="5"/>
  <c r="J154" i="5"/>
  <c r="J153" i="5"/>
  <c r="J152" i="5"/>
  <c r="J151" i="5"/>
  <c r="J150" i="5"/>
  <c r="J149" i="5"/>
  <c r="J148" i="5"/>
  <c r="J147" i="5"/>
  <c r="J146" i="5"/>
  <c r="J145" i="5"/>
  <c r="J144" i="5"/>
  <c r="J142" i="5"/>
  <c r="J141" i="5"/>
  <c r="J140" i="5"/>
  <c r="J138" i="5"/>
  <c r="J137" i="5"/>
  <c r="J136" i="5"/>
  <c r="J135" i="5"/>
  <c r="J134" i="5"/>
  <c r="J133" i="5"/>
  <c r="J131" i="5"/>
  <c r="J130" i="5"/>
  <c r="J129" i="5"/>
  <c r="J127" i="5"/>
  <c r="J126" i="5"/>
  <c r="J125" i="5"/>
  <c r="J124" i="5"/>
  <c r="J123" i="5"/>
  <c r="J122" i="5"/>
  <c r="J121" i="5"/>
  <c r="J120" i="5"/>
  <c r="J119" i="5"/>
  <c r="J118" i="5"/>
  <c r="J117" i="5"/>
  <c r="J116" i="5"/>
  <c r="J115" i="5"/>
  <c r="J114" i="5"/>
  <c r="J112" i="5"/>
  <c r="J111" i="5"/>
  <c r="J110" i="5"/>
  <c r="J109" i="5"/>
  <c r="J108" i="5"/>
  <c r="J107" i="5"/>
  <c r="J106" i="5"/>
  <c r="J105" i="5"/>
  <c r="J104" i="5"/>
  <c r="J103" i="5"/>
  <c r="J102" i="5"/>
  <c r="J100" i="5"/>
  <c r="J99" i="5"/>
  <c r="J98" i="5"/>
  <c r="J97" i="5"/>
  <c r="J96" i="5"/>
  <c r="J95" i="5"/>
  <c r="J94" i="5"/>
  <c r="J93" i="5"/>
  <c r="J92" i="5"/>
  <c r="J91" i="5"/>
  <c r="J90" i="5"/>
  <c r="J89" i="5"/>
  <c r="J88" i="5"/>
  <c r="J86" i="5"/>
  <c r="J85" i="5"/>
  <c r="J84" i="5"/>
  <c r="J83" i="5"/>
  <c r="J82" i="5"/>
  <c r="J81" i="5"/>
  <c r="J80" i="5"/>
  <c r="J79" i="5"/>
  <c r="J78" i="5"/>
  <c r="J77" i="5"/>
  <c r="J76" i="5"/>
  <c r="J75" i="5"/>
  <c r="J74" i="5"/>
  <c r="J73" i="5"/>
  <c r="J71" i="5"/>
  <c r="J70" i="5"/>
  <c r="J69" i="5"/>
  <c r="J68" i="5"/>
  <c r="J66" i="5"/>
  <c r="J65" i="5"/>
  <c r="J64" i="5"/>
  <c r="J63" i="5"/>
  <c r="J62" i="5"/>
  <c r="J61" i="5"/>
  <c r="J60" i="5"/>
  <c r="J59" i="5"/>
  <c r="J58" i="5"/>
  <c r="J57" i="5"/>
  <c r="J55" i="5"/>
  <c r="J54" i="5"/>
  <c r="J53" i="5"/>
  <c r="J52" i="5"/>
  <c r="J51" i="5"/>
  <c r="J49" i="5"/>
  <c r="J48" i="5"/>
  <c r="J46" i="5"/>
  <c r="J45" i="5"/>
  <c r="J44" i="5"/>
  <c r="J43" i="5"/>
  <c r="J42" i="5"/>
  <c r="J41" i="5"/>
  <c r="J40" i="5"/>
  <c r="J39" i="5"/>
  <c r="J37" i="5"/>
  <c r="J36" i="5"/>
  <c r="J35" i="5"/>
  <c r="J34" i="5"/>
  <c r="J33" i="5"/>
  <c r="J32" i="5"/>
  <c r="J31" i="5"/>
  <c r="J30" i="5"/>
  <c r="J29" i="5"/>
  <c r="J28" i="5"/>
  <c r="J27" i="5"/>
  <c r="J26" i="5"/>
  <c r="J25" i="5"/>
  <c r="J24" i="5"/>
  <c r="J23" i="5"/>
  <c r="J22" i="5"/>
  <c r="J21" i="5"/>
  <c r="J20" i="5"/>
  <c r="J18" i="5"/>
  <c r="J17" i="5"/>
  <c r="J16" i="5"/>
  <c r="J14" i="5"/>
  <c r="J13" i="5"/>
  <c r="J11" i="5"/>
  <c r="J10" i="5"/>
  <c r="J9" i="5"/>
  <c r="J8" i="5"/>
  <c r="J7" i="5"/>
  <c r="J6" i="5"/>
  <c r="J5" i="5"/>
  <c r="J4" i="5"/>
  <c r="J3" i="5"/>
  <c r="I154" i="5"/>
  <c r="I153" i="5"/>
  <c r="I152" i="5"/>
  <c r="I151" i="5"/>
  <c r="I150" i="5"/>
  <c r="I149" i="5"/>
  <c r="I148" i="5"/>
  <c r="I147" i="5"/>
  <c r="I146" i="5"/>
  <c r="I145" i="5"/>
  <c r="I144" i="5"/>
  <c r="I142" i="5"/>
  <c r="I141" i="5"/>
  <c r="I140" i="5"/>
  <c r="I138" i="5"/>
  <c r="I137" i="5"/>
  <c r="I136" i="5"/>
  <c r="I135" i="5"/>
  <c r="I134" i="5"/>
  <c r="I133" i="5"/>
  <c r="I131" i="5"/>
  <c r="I130" i="5"/>
  <c r="I129" i="5"/>
  <c r="I127" i="5"/>
  <c r="I126" i="5"/>
  <c r="I125" i="5"/>
  <c r="I124" i="5"/>
  <c r="I123" i="5"/>
  <c r="I122" i="5"/>
  <c r="I121" i="5"/>
  <c r="I120" i="5"/>
  <c r="I119" i="5"/>
  <c r="I118" i="5"/>
  <c r="I117" i="5"/>
  <c r="I116" i="5"/>
  <c r="I115" i="5"/>
  <c r="I114" i="5"/>
  <c r="I112" i="5"/>
  <c r="I111" i="5"/>
  <c r="I110" i="5"/>
  <c r="I109" i="5"/>
  <c r="I108" i="5"/>
  <c r="I107" i="5"/>
  <c r="I106" i="5"/>
  <c r="I105" i="5"/>
  <c r="I104" i="5"/>
  <c r="I103" i="5"/>
  <c r="I102" i="5"/>
  <c r="I100" i="5"/>
  <c r="I99" i="5"/>
  <c r="I98" i="5"/>
  <c r="I97" i="5"/>
  <c r="I96" i="5"/>
  <c r="I95" i="5"/>
  <c r="I94" i="5"/>
  <c r="I93" i="5"/>
  <c r="I92" i="5"/>
  <c r="I91" i="5"/>
  <c r="I90" i="5"/>
  <c r="I89" i="5"/>
  <c r="I88" i="5"/>
  <c r="I86" i="5"/>
  <c r="I85" i="5"/>
  <c r="I84" i="5"/>
  <c r="I83" i="5"/>
  <c r="I82" i="5"/>
  <c r="I81" i="5"/>
  <c r="I80" i="5"/>
  <c r="I79" i="5"/>
  <c r="I78" i="5"/>
  <c r="I77" i="5"/>
  <c r="I76" i="5"/>
  <c r="I75" i="5"/>
  <c r="I74" i="5"/>
  <c r="I73" i="5"/>
  <c r="I71" i="5"/>
  <c r="I70" i="5"/>
  <c r="I69" i="5"/>
  <c r="I68" i="5"/>
  <c r="I66" i="5"/>
  <c r="I65" i="5"/>
  <c r="I64" i="5"/>
  <c r="I63" i="5"/>
  <c r="I62" i="5"/>
  <c r="I61" i="5"/>
  <c r="I60" i="5"/>
  <c r="I59" i="5"/>
  <c r="I58" i="5"/>
  <c r="I57" i="5"/>
  <c r="I55" i="5"/>
  <c r="I54" i="5"/>
  <c r="I53" i="5"/>
  <c r="I52" i="5"/>
  <c r="I51" i="5"/>
  <c r="I49" i="5"/>
  <c r="I48" i="5"/>
  <c r="I46" i="5"/>
  <c r="I45" i="5"/>
  <c r="I44" i="5"/>
  <c r="I43" i="5"/>
  <c r="I42" i="5"/>
  <c r="I41" i="5"/>
  <c r="I40" i="5"/>
  <c r="I39" i="5"/>
  <c r="I37" i="5"/>
  <c r="I36" i="5"/>
  <c r="I35" i="5"/>
  <c r="I34" i="5"/>
  <c r="I33" i="5"/>
  <c r="I32" i="5"/>
  <c r="I31" i="5"/>
  <c r="I30" i="5"/>
  <c r="I29" i="5"/>
  <c r="I28" i="5"/>
  <c r="I27" i="5"/>
  <c r="I26" i="5"/>
  <c r="I25" i="5"/>
  <c r="I24" i="5"/>
  <c r="I23" i="5"/>
  <c r="I22" i="5"/>
  <c r="I21" i="5"/>
  <c r="I20" i="5"/>
  <c r="I18" i="5"/>
  <c r="I17" i="5"/>
  <c r="I16" i="5"/>
  <c r="I14" i="5"/>
  <c r="I13" i="5"/>
  <c r="I11" i="5"/>
  <c r="I10" i="5"/>
  <c r="I9" i="5"/>
  <c r="I8" i="5"/>
  <c r="I7" i="5"/>
  <c r="I6" i="5"/>
  <c r="I5" i="5"/>
  <c r="I4" i="5"/>
  <c r="I3" i="5"/>
  <c r="H154" i="5"/>
  <c r="H153" i="5"/>
  <c r="H152" i="5"/>
  <c r="H151" i="5"/>
  <c r="H150" i="5"/>
  <c r="H149" i="5"/>
  <c r="H148" i="5"/>
  <c r="H147" i="5"/>
  <c r="H146" i="5"/>
  <c r="H145" i="5"/>
  <c r="H144" i="5"/>
  <c r="H142" i="5"/>
  <c r="H141" i="5"/>
  <c r="H140" i="5"/>
  <c r="H138" i="5"/>
  <c r="H137" i="5"/>
  <c r="H136" i="5"/>
  <c r="H135" i="5"/>
  <c r="H134" i="5"/>
  <c r="H133" i="5"/>
  <c r="H131" i="5"/>
  <c r="H130" i="5"/>
  <c r="H129" i="5"/>
  <c r="H127" i="5"/>
  <c r="H126" i="5"/>
  <c r="H125" i="5"/>
  <c r="H124" i="5"/>
  <c r="H123" i="5"/>
  <c r="H122" i="5"/>
  <c r="H121" i="5"/>
  <c r="H120" i="5"/>
  <c r="H119" i="5"/>
  <c r="H118" i="5"/>
  <c r="H117" i="5"/>
  <c r="H116" i="5"/>
  <c r="H115" i="5"/>
  <c r="H114" i="5"/>
  <c r="H112" i="5"/>
  <c r="H111" i="5"/>
  <c r="H110" i="5"/>
  <c r="H109" i="5"/>
  <c r="H108" i="5"/>
  <c r="H107" i="5"/>
  <c r="H106" i="5"/>
  <c r="H105" i="5"/>
  <c r="H104" i="5"/>
  <c r="H103" i="5"/>
  <c r="H102" i="5"/>
  <c r="H100" i="5"/>
  <c r="H99" i="5"/>
  <c r="H98" i="5"/>
  <c r="H97" i="5"/>
  <c r="H96" i="5"/>
  <c r="H95" i="5"/>
  <c r="H94" i="5"/>
  <c r="H93" i="5"/>
  <c r="H92" i="5"/>
  <c r="H91" i="5"/>
  <c r="H90" i="5"/>
  <c r="H89" i="5"/>
  <c r="H88" i="5"/>
  <c r="H86" i="5"/>
  <c r="H85" i="5"/>
  <c r="H84" i="5"/>
  <c r="H83" i="5"/>
  <c r="H82" i="5"/>
  <c r="H81" i="5"/>
  <c r="H80" i="5"/>
  <c r="H79" i="5"/>
  <c r="H78" i="5"/>
  <c r="H77" i="5"/>
  <c r="H76" i="5"/>
  <c r="H75" i="5"/>
  <c r="H74" i="5"/>
  <c r="H73" i="5"/>
  <c r="H71" i="5"/>
  <c r="H70" i="5"/>
  <c r="H69" i="5"/>
  <c r="H68" i="5"/>
  <c r="H66" i="5"/>
  <c r="H65" i="5"/>
  <c r="H64" i="5"/>
  <c r="H63" i="5"/>
  <c r="H62" i="5"/>
  <c r="H61" i="5"/>
  <c r="H60" i="5"/>
  <c r="H59" i="5"/>
  <c r="H58" i="5"/>
  <c r="H57" i="5"/>
  <c r="H55" i="5"/>
  <c r="H54" i="5"/>
  <c r="H53" i="5"/>
  <c r="H52" i="5"/>
  <c r="H51" i="5"/>
  <c r="H49" i="5"/>
  <c r="H48" i="5"/>
  <c r="H46" i="5"/>
  <c r="H45" i="5"/>
  <c r="H44" i="5"/>
  <c r="H43" i="5"/>
  <c r="H42" i="5"/>
  <c r="H41" i="5"/>
  <c r="H40" i="5"/>
  <c r="H39" i="5"/>
  <c r="H37" i="5"/>
  <c r="H36" i="5"/>
  <c r="H35" i="5"/>
  <c r="H34" i="5"/>
  <c r="H33" i="5"/>
  <c r="H32" i="5"/>
  <c r="H31" i="5"/>
  <c r="H30" i="5"/>
  <c r="H29" i="5"/>
  <c r="H28" i="5"/>
  <c r="H27" i="5"/>
  <c r="H26" i="5"/>
  <c r="H25" i="5"/>
  <c r="H24" i="5"/>
  <c r="H23" i="5"/>
  <c r="H22" i="5"/>
  <c r="H21" i="5"/>
  <c r="H20" i="5"/>
  <c r="H18" i="5"/>
  <c r="H17" i="5"/>
  <c r="H16" i="5"/>
  <c r="H14" i="5"/>
  <c r="H13" i="5"/>
  <c r="H11" i="5"/>
  <c r="H10" i="5"/>
  <c r="H9" i="5"/>
  <c r="H8" i="5"/>
  <c r="H7" i="5"/>
  <c r="H6" i="5"/>
  <c r="H5" i="5"/>
  <c r="H4" i="5"/>
  <c r="H3" i="5"/>
  <c r="G154" i="5"/>
  <c r="G153" i="5"/>
  <c r="G152" i="5"/>
  <c r="G151" i="5"/>
  <c r="G150" i="5"/>
  <c r="G149" i="5"/>
  <c r="G148" i="5"/>
  <c r="G147" i="5"/>
  <c r="G146" i="5"/>
  <c r="G145" i="5"/>
  <c r="G144" i="5"/>
  <c r="G142" i="5"/>
  <c r="G141" i="5"/>
  <c r="G140" i="5"/>
  <c r="G138" i="5"/>
  <c r="G137" i="5"/>
  <c r="G136" i="5"/>
  <c r="G135" i="5"/>
  <c r="G134" i="5"/>
  <c r="G133" i="5"/>
  <c r="G131" i="5"/>
  <c r="G130" i="5"/>
  <c r="G129" i="5"/>
  <c r="G127" i="5"/>
  <c r="G126" i="5"/>
  <c r="G125" i="5"/>
  <c r="G124" i="5"/>
  <c r="G123" i="5"/>
  <c r="G122" i="5"/>
  <c r="G121" i="5"/>
  <c r="G120" i="5"/>
  <c r="G119" i="5"/>
  <c r="G118" i="5"/>
  <c r="G117" i="5"/>
  <c r="G116" i="5"/>
  <c r="G115" i="5"/>
  <c r="G114" i="5"/>
  <c r="G112" i="5"/>
  <c r="G111" i="5"/>
  <c r="G110" i="5"/>
  <c r="G109" i="5"/>
  <c r="G108" i="5"/>
  <c r="G107" i="5"/>
  <c r="G106" i="5"/>
  <c r="G105" i="5"/>
  <c r="G104" i="5"/>
  <c r="G103" i="5"/>
  <c r="G102" i="5"/>
  <c r="G100" i="5"/>
  <c r="G99" i="5"/>
  <c r="G98" i="5"/>
  <c r="G97" i="5"/>
  <c r="G96" i="5"/>
  <c r="G95" i="5"/>
  <c r="G94" i="5"/>
  <c r="G93" i="5"/>
  <c r="G92" i="5"/>
  <c r="G91" i="5"/>
  <c r="G90" i="5"/>
  <c r="G89" i="5"/>
  <c r="G88" i="5"/>
  <c r="G86" i="5"/>
  <c r="G85" i="5"/>
  <c r="G84" i="5"/>
  <c r="G83" i="5"/>
  <c r="G82" i="5"/>
  <c r="G81" i="5"/>
  <c r="G80" i="5"/>
  <c r="G79" i="5"/>
  <c r="G78" i="5"/>
  <c r="G77" i="5"/>
  <c r="G76" i="5"/>
  <c r="X76" i="5" s="1"/>
  <c r="G75" i="5"/>
  <c r="G74" i="5"/>
  <c r="G73" i="5"/>
  <c r="G71" i="5"/>
  <c r="G70" i="5"/>
  <c r="G69" i="5"/>
  <c r="G68" i="5"/>
  <c r="G66" i="5"/>
  <c r="G65" i="5"/>
  <c r="G64" i="5"/>
  <c r="G63" i="5"/>
  <c r="G62" i="5"/>
  <c r="G61" i="5"/>
  <c r="G60" i="5"/>
  <c r="G59" i="5"/>
  <c r="G58" i="5"/>
  <c r="G57" i="5"/>
  <c r="G55" i="5"/>
  <c r="G54" i="5"/>
  <c r="G53" i="5"/>
  <c r="G52" i="5"/>
  <c r="G51" i="5"/>
  <c r="G49" i="5"/>
  <c r="G48" i="5"/>
  <c r="G46" i="5"/>
  <c r="G45" i="5"/>
  <c r="G44" i="5"/>
  <c r="G43" i="5"/>
  <c r="G42" i="5"/>
  <c r="G41" i="5"/>
  <c r="G40" i="5"/>
  <c r="G39" i="5"/>
  <c r="G37" i="5"/>
  <c r="G36" i="5"/>
  <c r="G35" i="5"/>
  <c r="G34" i="5"/>
  <c r="G33" i="5"/>
  <c r="G32" i="5"/>
  <c r="G31" i="5"/>
  <c r="G30" i="5"/>
  <c r="G29" i="5"/>
  <c r="G28" i="5"/>
  <c r="G27" i="5"/>
  <c r="G26" i="5"/>
  <c r="G25" i="5"/>
  <c r="G24" i="5"/>
  <c r="G23" i="5"/>
  <c r="G22" i="5"/>
  <c r="G21" i="5"/>
  <c r="G20" i="5"/>
  <c r="G18" i="5"/>
  <c r="G17" i="5"/>
  <c r="G16" i="5"/>
  <c r="G14" i="5"/>
  <c r="G13" i="5"/>
  <c r="G11" i="5"/>
  <c r="G10" i="5"/>
  <c r="G9" i="5"/>
  <c r="G8" i="5"/>
  <c r="G7" i="5"/>
  <c r="G6" i="5"/>
  <c r="G5" i="5"/>
  <c r="G4" i="5"/>
  <c r="G3" i="5"/>
  <c r="A2" i="20"/>
  <c r="A2" i="19"/>
  <c r="A2" i="18"/>
  <c r="A2" i="17"/>
  <c r="A2" i="16"/>
  <c r="A2" i="15"/>
  <c r="A2" i="14"/>
  <c r="A2" i="13"/>
  <c r="A2" i="12"/>
  <c r="A2" i="11"/>
  <c r="A2" i="10"/>
  <c r="A2" i="9"/>
  <c r="A2" i="8"/>
  <c r="A2" i="7"/>
  <c r="D139" i="8"/>
  <c r="C139" i="8"/>
  <c r="B139" i="8"/>
  <c r="D138" i="8"/>
  <c r="C138" i="8"/>
  <c r="B138" i="8"/>
  <c r="D137" i="8"/>
  <c r="C137" i="8"/>
  <c r="B137" i="8"/>
  <c r="D136" i="8"/>
  <c r="C136" i="8"/>
  <c r="B136" i="8"/>
  <c r="D135" i="8"/>
  <c r="C135" i="8"/>
  <c r="B135" i="8"/>
  <c r="D134" i="8"/>
  <c r="C134" i="8"/>
  <c r="B134" i="8"/>
  <c r="D133" i="8"/>
  <c r="C133" i="8"/>
  <c r="B133" i="8"/>
  <c r="D132" i="8"/>
  <c r="C132" i="8"/>
  <c r="B132" i="8"/>
  <c r="D131" i="8"/>
  <c r="C131" i="8"/>
  <c r="B131" i="8"/>
  <c r="D130" i="8"/>
  <c r="C130" i="8"/>
  <c r="B130" i="8"/>
  <c r="D129" i="8"/>
  <c r="C129" i="8"/>
  <c r="B129" i="8"/>
  <c r="A129" i="8"/>
  <c r="D128" i="8"/>
  <c r="C128" i="8"/>
  <c r="B128" i="8"/>
  <c r="D127" i="8"/>
  <c r="C127" i="8"/>
  <c r="B127" i="8"/>
  <c r="D126" i="8"/>
  <c r="C126" i="8"/>
  <c r="B126" i="8"/>
  <c r="A126" i="8"/>
  <c r="D125" i="8"/>
  <c r="C125" i="8"/>
  <c r="B125" i="8"/>
  <c r="D124" i="8"/>
  <c r="C124" i="8"/>
  <c r="B124" i="8"/>
  <c r="D123" i="8"/>
  <c r="C123" i="8"/>
  <c r="B123" i="8"/>
  <c r="D122" i="8"/>
  <c r="C122" i="8"/>
  <c r="B122" i="8"/>
  <c r="D121" i="8"/>
  <c r="C121" i="8"/>
  <c r="B121" i="8"/>
  <c r="D120" i="8"/>
  <c r="C120" i="8"/>
  <c r="B120" i="8"/>
  <c r="A120" i="8"/>
  <c r="D119" i="8"/>
  <c r="C119" i="8"/>
  <c r="B119" i="8"/>
  <c r="D118" i="8"/>
  <c r="C118" i="8"/>
  <c r="B118" i="8"/>
  <c r="D117" i="8"/>
  <c r="C117" i="8"/>
  <c r="B117" i="8"/>
  <c r="A117" i="8"/>
  <c r="D116" i="8"/>
  <c r="C116" i="8"/>
  <c r="B116" i="8"/>
  <c r="D115" i="8"/>
  <c r="C115" i="8"/>
  <c r="B115" i="8"/>
  <c r="D114" i="8"/>
  <c r="C114" i="8"/>
  <c r="B114" i="8"/>
  <c r="D113" i="8"/>
  <c r="C113" i="8"/>
  <c r="B113" i="8"/>
  <c r="D112" i="8"/>
  <c r="C112" i="8"/>
  <c r="B112" i="8"/>
  <c r="D111" i="8"/>
  <c r="C111" i="8"/>
  <c r="B111" i="8"/>
  <c r="D110" i="8"/>
  <c r="C110" i="8"/>
  <c r="B110" i="8"/>
  <c r="D109" i="8"/>
  <c r="C109" i="8"/>
  <c r="B109" i="8"/>
  <c r="D108" i="8"/>
  <c r="C108" i="8"/>
  <c r="B108" i="8"/>
  <c r="D107" i="8"/>
  <c r="C107" i="8"/>
  <c r="B107" i="8"/>
  <c r="D106" i="8"/>
  <c r="C106" i="8"/>
  <c r="B106" i="8"/>
  <c r="D105" i="8"/>
  <c r="C105" i="8"/>
  <c r="B105" i="8"/>
  <c r="D104" i="8"/>
  <c r="C104" i="8"/>
  <c r="B104" i="8"/>
  <c r="D103" i="8"/>
  <c r="C103" i="8"/>
  <c r="B103" i="8"/>
  <c r="A103" i="8"/>
  <c r="D102" i="8"/>
  <c r="C102" i="8"/>
  <c r="B102" i="8"/>
  <c r="D101" i="8"/>
  <c r="C101" i="8"/>
  <c r="B101" i="8"/>
  <c r="D100" i="8"/>
  <c r="C100" i="8"/>
  <c r="B100" i="8"/>
  <c r="D99" i="8"/>
  <c r="C99" i="8"/>
  <c r="B99" i="8"/>
  <c r="D98" i="8"/>
  <c r="C98" i="8"/>
  <c r="B98" i="8"/>
  <c r="D97" i="8"/>
  <c r="C97" i="8"/>
  <c r="B97" i="8"/>
  <c r="D96" i="8"/>
  <c r="C96" i="8"/>
  <c r="B96" i="8"/>
  <c r="D95" i="8"/>
  <c r="C95" i="8"/>
  <c r="B95" i="8"/>
  <c r="D94" i="8"/>
  <c r="C94" i="8"/>
  <c r="B94" i="8"/>
  <c r="D93" i="8"/>
  <c r="C93" i="8"/>
  <c r="B93" i="8"/>
  <c r="D92" i="8"/>
  <c r="C92" i="8"/>
  <c r="B92" i="8"/>
  <c r="A92" i="8"/>
  <c r="D91" i="8"/>
  <c r="C91" i="8"/>
  <c r="B91" i="8"/>
  <c r="D90" i="8"/>
  <c r="C90" i="8"/>
  <c r="B90" i="8"/>
  <c r="D89" i="8"/>
  <c r="C89" i="8"/>
  <c r="B89" i="8"/>
  <c r="D88" i="8"/>
  <c r="C88" i="8"/>
  <c r="B88" i="8"/>
  <c r="D87" i="8"/>
  <c r="C87" i="8"/>
  <c r="B87" i="8"/>
  <c r="D86" i="8"/>
  <c r="C86" i="8"/>
  <c r="B86" i="8"/>
  <c r="D85" i="8"/>
  <c r="C85" i="8"/>
  <c r="B85" i="8"/>
  <c r="D84" i="8"/>
  <c r="C84" i="8"/>
  <c r="B84" i="8"/>
  <c r="D83" i="8"/>
  <c r="C83" i="8"/>
  <c r="B83" i="8"/>
  <c r="D82" i="8"/>
  <c r="C82" i="8"/>
  <c r="B82" i="8"/>
  <c r="D81" i="8"/>
  <c r="C81" i="8"/>
  <c r="B81" i="8"/>
  <c r="D80" i="8"/>
  <c r="C80" i="8"/>
  <c r="B80" i="8"/>
  <c r="D79" i="8"/>
  <c r="C79" i="8"/>
  <c r="B79" i="8"/>
  <c r="A79" i="8"/>
  <c r="D78" i="8"/>
  <c r="C78" i="8"/>
  <c r="B78" i="8"/>
  <c r="D77" i="8"/>
  <c r="C77" i="8"/>
  <c r="B77" i="8"/>
  <c r="D76" i="8"/>
  <c r="C76" i="8"/>
  <c r="B76" i="8"/>
  <c r="D75" i="8"/>
  <c r="C75" i="8"/>
  <c r="B75" i="8"/>
  <c r="D74" i="8"/>
  <c r="C74" i="8"/>
  <c r="B74" i="8"/>
  <c r="D73" i="8"/>
  <c r="C73" i="8"/>
  <c r="B73" i="8"/>
  <c r="D72" i="8"/>
  <c r="C72" i="8"/>
  <c r="B72" i="8"/>
  <c r="D71" i="8"/>
  <c r="C71" i="8"/>
  <c r="B71" i="8"/>
  <c r="D70" i="8"/>
  <c r="C70" i="8"/>
  <c r="B70" i="8"/>
  <c r="D69" i="8"/>
  <c r="C69" i="8"/>
  <c r="B69" i="8"/>
  <c r="D68" i="8"/>
  <c r="C68" i="8"/>
  <c r="B68" i="8"/>
  <c r="D67" i="8"/>
  <c r="C67" i="8"/>
  <c r="B67" i="8"/>
  <c r="D66" i="8"/>
  <c r="C66" i="8"/>
  <c r="B66" i="8"/>
  <c r="D65" i="8"/>
  <c r="C65" i="8"/>
  <c r="B65" i="8"/>
  <c r="A65" i="8"/>
  <c r="D64" i="8"/>
  <c r="C64" i="8"/>
  <c r="B64" i="8"/>
  <c r="D63" i="8"/>
  <c r="C63" i="8"/>
  <c r="B63" i="8"/>
  <c r="D62" i="8"/>
  <c r="C62" i="8"/>
  <c r="B62" i="8"/>
  <c r="D61" i="8"/>
  <c r="C61" i="8"/>
  <c r="B61" i="8"/>
  <c r="A61" i="8"/>
  <c r="D60" i="8"/>
  <c r="C60" i="8"/>
  <c r="B60" i="8"/>
  <c r="D59" i="8"/>
  <c r="C59" i="8"/>
  <c r="B59" i="8"/>
  <c r="D58" i="8"/>
  <c r="C58" i="8"/>
  <c r="B58" i="8"/>
  <c r="D57" i="8"/>
  <c r="C57" i="8"/>
  <c r="B57" i="8"/>
  <c r="D56" i="8"/>
  <c r="C56" i="8"/>
  <c r="B56" i="8"/>
  <c r="D55" i="8"/>
  <c r="C55" i="8"/>
  <c r="B55" i="8"/>
  <c r="D54" i="8"/>
  <c r="C54" i="8"/>
  <c r="B54" i="8"/>
  <c r="D53" i="8"/>
  <c r="C53" i="8"/>
  <c r="B53" i="8"/>
  <c r="D52" i="8"/>
  <c r="C52" i="8"/>
  <c r="B52" i="8"/>
  <c r="D51" i="8"/>
  <c r="C51" i="8"/>
  <c r="B51" i="8"/>
  <c r="A51" i="8"/>
  <c r="D50" i="8"/>
  <c r="C50" i="8"/>
  <c r="B50" i="8"/>
  <c r="D49" i="8"/>
  <c r="C49" i="8"/>
  <c r="B49" i="8"/>
  <c r="D48" i="8"/>
  <c r="C48" i="8"/>
  <c r="B48" i="8"/>
  <c r="D47" i="8"/>
  <c r="C47" i="8"/>
  <c r="B47" i="8"/>
  <c r="D46" i="8"/>
  <c r="C46" i="8"/>
  <c r="B46" i="8"/>
  <c r="A46" i="8"/>
  <c r="D45" i="8"/>
  <c r="C45" i="8"/>
  <c r="B45" i="8"/>
  <c r="D44" i="8"/>
  <c r="C44" i="8"/>
  <c r="B44" i="8"/>
  <c r="A44" i="8"/>
  <c r="D43" i="8"/>
  <c r="C43" i="8"/>
  <c r="B43" i="8"/>
  <c r="D42" i="8"/>
  <c r="C42" i="8"/>
  <c r="B42" i="8"/>
  <c r="D41" i="8"/>
  <c r="C41" i="8"/>
  <c r="B41" i="8"/>
  <c r="D40" i="8"/>
  <c r="C40" i="8"/>
  <c r="B40" i="8"/>
  <c r="D39" i="8"/>
  <c r="C39" i="8"/>
  <c r="B39" i="8"/>
  <c r="D38" i="8"/>
  <c r="C38" i="8"/>
  <c r="B38" i="8"/>
  <c r="D37" i="8"/>
  <c r="C37" i="8"/>
  <c r="B37" i="8"/>
  <c r="D36" i="8"/>
  <c r="C36" i="8"/>
  <c r="B36" i="8"/>
  <c r="A36" i="8"/>
  <c r="D35" i="8"/>
  <c r="C35" i="8"/>
  <c r="B35" i="8"/>
  <c r="D34" i="8"/>
  <c r="C34" i="8"/>
  <c r="B34" i="8"/>
  <c r="D33" i="8"/>
  <c r="C33" i="8"/>
  <c r="B33" i="8"/>
  <c r="D32" i="8"/>
  <c r="C32" i="8"/>
  <c r="B32" i="8"/>
  <c r="D31" i="8"/>
  <c r="C31" i="8"/>
  <c r="B31" i="8"/>
  <c r="D30" i="8"/>
  <c r="C30" i="8"/>
  <c r="B30" i="8"/>
  <c r="D29" i="8"/>
  <c r="C29" i="8"/>
  <c r="B29" i="8"/>
  <c r="D28" i="8"/>
  <c r="C28" i="8"/>
  <c r="B28" i="8"/>
  <c r="D27" i="8"/>
  <c r="C27" i="8"/>
  <c r="B27" i="8"/>
  <c r="D26" i="8"/>
  <c r="C26" i="8"/>
  <c r="B26" i="8"/>
  <c r="D25" i="8"/>
  <c r="C25" i="8"/>
  <c r="B25" i="8"/>
  <c r="D24" i="8"/>
  <c r="C24" i="8"/>
  <c r="B24" i="8"/>
  <c r="D23" i="8"/>
  <c r="C23" i="8"/>
  <c r="B23" i="8"/>
  <c r="D22" i="8"/>
  <c r="C22" i="8"/>
  <c r="B22" i="8"/>
  <c r="D21" i="8"/>
  <c r="C21" i="8"/>
  <c r="B21" i="8"/>
  <c r="D20" i="8"/>
  <c r="C20" i="8"/>
  <c r="B20" i="8"/>
  <c r="D19" i="8"/>
  <c r="C19" i="8"/>
  <c r="B19" i="8"/>
  <c r="D18" i="8"/>
  <c r="C18" i="8"/>
  <c r="B18" i="8"/>
  <c r="A18" i="8"/>
  <c r="D17" i="8"/>
  <c r="C17" i="8"/>
  <c r="B17" i="8"/>
  <c r="D16" i="8"/>
  <c r="C16" i="8"/>
  <c r="B16" i="8"/>
  <c r="D15" i="8"/>
  <c r="C15" i="8"/>
  <c r="B15" i="8"/>
  <c r="A15" i="8"/>
  <c r="D14" i="8"/>
  <c r="C14" i="8"/>
  <c r="B14" i="8"/>
  <c r="D13" i="8"/>
  <c r="C13" i="8"/>
  <c r="B13" i="8"/>
  <c r="A13" i="8"/>
  <c r="D12" i="8"/>
  <c r="C12" i="8"/>
  <c r="B12" i="8"/>
  <c r="D11" i="8"/>
  <c r="C11" i="8"/>
  <c r="B11" i="8"/>
  <c r="D10" i="8"/>
  <c r="C10" i="8"/>
  <c r="B10" i="8"/>
  <c r="D9" i="8"/>
  <c r="C9" i="8"/>
  <c r="B9" i="8"/>
  <c r="D8" i="8"/>
  <c r="C8" i="8"/>
  <c r="B8" i="8"/>
  <c r="D7" i="8"/>
  <c r="C7" i="8"/>
  <c r="B7" i="8"/>
  <c r="D6" i="8"/>
  <c r="C6" i="8"/>
  <c r="B6" i="8"/>
  <c r="D5" i="8"/>
  <c r="C5" i="8"/>
  <c r="B5" i="8"/>
  <c r="D4" i="8"/>
  <c r="C4" i="8"/>
  <c r="B4" i="8"/>
  <c r="A4" i="8"/>
  <c r="A1" i="8"/>
  <c r="D139" i="9"/>
  <c r="C139" i="9"/>
  <c r="B139" i="9"/>
  <c r="D138" i="9"/>
  <c r="C138" i="9"/>
  <c r="B138" i="9"/>
  <c r="D137" i="9"/>
  <c r="C137" i="9"/>
  <c r="B137" i="9"/>
  <c r="D136" i="9"/>
  <c r="C136" i="9"/>
  <c r="B136" i="9"/>
  <c r="D135" i="9"/>
  <c r="C135" i="9"/>
  <c r="B135" i="9"/>
  <c r="D134" i="9"/>
  <c r="C134" i="9"/>
  <c r="B134" i="9"/>
  <c r="D133" i="9"/>
  <c r="C133" i="9"/>
  <c r="B133" i="9"/>
  <c r="D132" i="9"/>
  <c r="C132" i="9"/>
  <c r="B132" i="9"/>
  <c r="D131" i="9"/>
  <c r="C131" i="9"/>
  <c r="B131" i="9"/>
  <c r="D130" i="9"/>
  <c r="C130" i="9"/>
  <c r="B130" i="9"/>
  <c r="D129" i="9"/>
  <c r="C129" i="9"/>
  <c r="B129" i="9"/>
  <c r="A129" i="9"/>
  <c r="D128" i="9"/>
  <c r="C128" i="9"/>
  <c r="B128" i="9"/>
  <c r="D127" i="9"/>
  <c r="C127" i="9"/>
  <c r="B127" i="9"/>
  <c r="D126" i="9"/>
  <c r="C126" i="9"/>
  <c r="B126" i="9"/>
  <c r="A126" i="9"/>
  <c r="D125" i="9"/>
  <c r="C125" i="9"/>
  <c r="B125" i="9"/>
  <c r="D124" i="9"/>
  <c r="C124" i="9"/>
  <c r="B124" i="9"/>
  <c r="D123" i="9"/>
  <c r="C123" i="9"/>
  <c r="B123" i="9"/>
  <c r="D122" i="9"/>
  <c r="C122" i="9"/>
  <c r="B122" i="9"/>
  <c r="D121" i="9"/>
  <c r="C121" i="9"/>
  <c r="B121" i="9"/>
  <c r="D120" i="9"/>
  <c r="C120" i="9"/>
  <c r="B120" i="9"/>
  <c r="A120" i="9"/>
  <c r="D119" i="9"/>
  <c r="C119" i="9"/>
  <c r="B119" i="9"/>
  <c r="D118" i="9"/>
  <c r="C118" i="9"/>
  <c r="B118" i="9"/>
  <c r="D117" i="9"/>
  <c r="C117" i="9"/>
  <c r="B117" i="9"/>
  <c r="A117" i="9"/>
  <c r="D116" i="9"/>
  <c r="C116" i="9"/>
  <c r="B116" i="9"/>
  <c r="D115" i="9"/>
  <c r="C115" i="9"/>
  <c r="B115" i="9"/>
  <c r="D114" i="9"/>
  <c r="C114" i="9"/>
  <c r="B114" i="9"/>
  <c r="D113" i="9"/>
  <c r="C113" i="9"/>
  <c r="B113" i="9"/>
  <c r="D112" i="9"/>
  <c r="C112" i="9"/>
  <c r="B112" i="9"/>
  <c r="D111" i="9"/>
  <c r="C111" i="9"/>
  <c r="B111" i="9"/>
  <c r="D110" i="9"/>
  <c r="C110" i="9"/>
  <c r="B110" i="9"/>
  <c r="D109" i="9"/>
  <c r="C109" i="9"/>
  <c r="B109" i="9"/>
  <c r="D108" i="9"/>
  <c r="C108" i="9"/>
  <c r="B108" i="9"/>
  <c r="D107" i="9"/>
  <c r="C107" i="9"/>
  <c r="B107" i="9"/>
  <c r="D106" i="9"/>
  <c r="C106" i="9"/>
  <c r="B106" i="9"/>
  <c r="D105" i="9"/>
  <c r="C105" i="9"/>
  <c r="B105" i="9"/>
  <c r="D104" i="9"/>
  <c r="C104" i="9"/>
  <c r="B104" i="9"/>
  <c r="D103" i="9"/>
  <c r="C103" i="9"/>
  <c r="B103" i="9"/>
  <c r="A103" i="9"/>
  <c r="D102" i="9"/>
  <c r="C102" i="9"/>
  <c r="B102" i="9"/>
  <c r="D101" i="9"/>
  <c r="C101" i="9"/>
  <c r="B101" i="9"/>
  <c r="D100" i="9"/>
  <c r="C100" i="9"/>
  <c r="B100" i="9"/>
  <c r="D99" i="9"/>
  <c r="C99" i="9"/>
  <c r="B99" i="9"/>
  <c r="D98" i="9"/>
  <c r="C98" i="9"/>
  <c r="B98" i="9"/>
  <c r="D97" i="9"/>
  <c r="C97" i="9"/>
  <c r="B97" i="9"/>
  <c r="D96" i="9"/>
  <c r="C96" i="9"/>
  <c r="B96" i="9"/>
  <c r="D95" i="9"/>
  <c r="C95" i="9"/>
  <c r="B95" i="9"/>
  <c r="D94" i="9"/>
  <c r="C94" i="9"/>
  <c r="B94" i="9"/>
  <c r="D93" i="9"/>
  <c r="C93" i="9"/>
  <c r="B93" i="9"/>
  <c r="D92" i="9"/>
  <c r="C92" i="9"/>
  <c r="B92" i="9"/>
  <c r="A92" i="9"/>
  <c r="D91" i="9"/>
  <c r="C91" i="9"/>
  <c r="B91" i="9"/>
  <c r="D90" i="9"/>
  <c r="C90" i="9"/>
  <c r="B90" i="9"/>
  <c r="D89" i="9"/>
  <c r="C89" i="9"/>
  <c r="B89" i="9"/>
  <c r="D88" i="9"/>
  <c r="C88" i="9"/>
  <c r="B88" i="9"/>
  <c r="D87" i="9"/>
  <c r="C87" i="9"/>
  <c r="B87" i="9"/>
  <c r="D86" i="9"/>
  <c r="C86" i="9"/>
  <c r="B86" i="9"/>
  <c r="D85" i="9"/>
  <c r="C85" i="9"/>
  <c r="B85" i="9"/>
  <c r="D84" i="9"/>
  <c r="C84" i="9"/>
  <c r="B84" i="9"/>
  <c r="D83" i="9"/>
  <c r="C83" i="9"/>
  <c r="B83" i="9"/>
  <c r="D82" i="9"/>
  <c r="C82" i="9"/>
  <c r="B82" i="9"/>
  <c r="D81" i="9"/>
  <c r="C81" i="9"/>
  <c r="B81" i="9"/>
  <c r="D80" i="9"/>
  <c r="C80" i="9"/>
  <c r="B80" i="9"/>
  <c r="D79" i="9"/>
  <c r="C79" i="9"/>
  <c r="B79" i="9"/>
  <c r="A79" i="9"/>
  <c r="D78" i="9"/>
  <c r="C78" i="9"/>
  <c r="B78" i="9"/>
  <c r="D77" i="9"/>
  <c r="C77" i="9"/>
  <c r="B77" i="9"/>
  <c r="D76" i="9"/>
  <c r="C76" i="9"/>
  <c r="B76" i="9"/>
  <c r="D75" i="9"/>
  <c r="C75" i="9"/>
  <c r="B75" i="9"/>
  <c r="D74" i="9"/>
  <c r="C74" i="9"/>
  <c r="B74" i="9"/>
  <c r="D73" i="9"/>
  <c r="C73" i="9"/>
  <c r="B73" i="9"/>
  <c r="D72" i="9"/>
  <c r="C72" i="9"/>
  <c r="B72" i="9"/>
  <c r="D71" i="9"/>
  <c r="C71" i="9"/>
  <c r="B71" i="9"/>
  <c r="D70" i="9"/>
  <c r="C70" i="9"/>
  <c r="B70" i="9"/>
  <c r="D69" i="9"/>
  <c r="C69" i="9"/>
  <c r="B69" i="9"/>
  <c r="D68" i="9"/>
  <c r="C68" i="9"/>
  <c r="B68" i="9"/>
  <c r="D67" i="9"/>
  <c r="C67" i="9"/>
  <c r="B67" i="9"/>
  <c r="D66" i="9"/>
  <c r="C66" i="9"/>
  <c r="B66" i="9"/>
  <c r="D65" i="9"/>
  <c r="C65" i="9"/>
  <c r="B65" i="9"/>
  <c r="A65" i="9"/>
  <c r="D64" i="9"/>
  <c r="C64" i="9"/>
  <c r="B64" i="9"/>
  <c r="D63" i="9"/>
  <c r="C63" i="9"/>
  <c r="B63" i="9"/>
  <c r="D62" i="9"/>
  <c r="C62" i="9"/>
  <c r="B62" i="9"/>
  <c r="D61" i="9"/>
  <c r="C61" i="9"/>
  <c r="B61" i="9"/>
  <c r="A61" i="9"/>
  <c r="D60" i="9"/>
  <c r="C60" i="9"/>
  <c r="B60" i="9"/>
  <c r="D59" i="9"/>
  <c r="C59" i="9"/>
  <c r="B59" i="9"/>
  <c r="D58" i="9"/>
  <c r="C58" i="9"/>
  <c r="B58" i="9"/>
  <c r="D57" i="9"/>
  <c r="C57" i="9"/>
  <c r="B57" i="9"/>
  <c r="D56" i="9"/>
  <c r="C56" i="9"/>
  <c r="B56" i="9"/>
  <c r="D55" i="9"/>
  <c r="C55" i="9"/>
  <c r="B55" i="9"/>
  <c r="D54" i="9"/>
  <c r="C54" i="9"/>
  <c r="B54" i="9"/>
  <c r="D53" i="9"/>
  <c r="C53" i="9"/>
  <c r="B53" i="9"/>
  <c r="D52" i="9"/>
  <c r="C52" i="9"/>
  <c r="B52" i="9"/>
  <c r="D51" i="9"/>
  <c r="C51" i="9"/>
  <c r="B51" i="9"/>
  <c r="A51" i="9"/>
  <c r="D50" i="9"/>
  <c r="C50" i="9"/>
  <c r="B50" i="9"/>
  <c r="D49" i="9"/>
  <c r="C49" i="9"/>
  <c r="B49" i="9"/>
  <c r="D48" i="9"/>
  <c r="C48" i="9"/>
  <c r="B48" i="9"/>
  <c r="D47" i="9"/>
  <c r="C47" i="9"/>
  <c r="B47" i="9"/>
  <c r="D46" i="9"/>
  <c r="C46" i="9"/>
  <c r="B46" i="9"/>
  <c r="A46" i="9"/>
  <c r="D45" i="9"/>
  <c r="C45" i="9"/>
  <c r="B45" i="9"/>
  <c r="D44" i="9"/>
  <c r="C44" i="9"/>
  <c r="B44" i="9"/>
  <c r="A44" i="9"/>
  <c r="D43" i="9"/>
  <c r="C43" i="9"/>
  <c r="B43" i="9"/>
  <c r="D42" i="9"/>
  <c r="C42" i="9"/>
  <c r="B42" i="9"/>
  <c r="D41" i="9"/>
  <c r="C41" i="9"/>
  <c r="B41" i="9"/>
  <c r="D40" i="9"/>
  <c r="C40" i="9"/>
  <c r="B40" i="9"/>
  <c r="D39" i="9"/>
  <c r="C39" i="9"/>
  <c r="B39" i="9"/>
  <c r="D38" i="9"/>
  <c r="C38" i="9"/>
  <c r="B38" i="9"/>
  <c r="D37" i="9"/>
  <c r="C37" i="9"/>
  <c r="B37" i="9"/>
  <c r="D36" i="9"/>
  <c r="C36" i="9"/>
  <c r="B36" i="9"/>
  <c r="A36" i="9"/>
  <c r="D35" i="9"/>
  <c r="C35" i="9"/>
  <c r="B35" i="9"/>
  <c r="D34" i="9"/>
  <c r="C34" i="9"/>
  <c r="B34" i="9"/>
  <c r="D33" i="9"/>
  <c r="C33" i="9"/>
  <c r="B33" i="9"/>
  <c r="D32" i="9"/>
  <c r="C32" i="9"/>
  <c r="B32" i="9"/>
  <c r="D31" i="9"/>
  <c r="C31" i="9"/>
  <c r="B31" i="9"/>
  <c r="D30" i="9"/>
  <c r="C30" i="9"/>
  <c r="B30" i="9"/>
  <c r="D29" i="9"/>
  <c r="C29" i="9"/>
  <c r="B29" i="9"/>
  <c r="D28" i="9"/>
  <c r="C28" i="9"/>
  <c r="B28" i="9"/>
  <c r="D27" i="9"/>
  <c r="C27" i="9"/>
  <c r="B27" i="9"/>
  <c r="D26" i="9"/>
  <c r="C26" i="9"/>
  <c r="B26" i="9"/>
  <c r="D25" i="9"/>
  <c r="C25" i="9"/>
  <c r="B25" i="9"/>
  <c r="D24" i="9"/>
  <c r="C24" i="9"/>
  <c r="B24" i="9"/>
  <c r="D23" i="9"/>
  <c r="C23" i="9"/>
  <c r="B23" i="9"/>
  <c r="D22" i="9"/>
  <c r="C22" i="9"/>
  <c r="B22" i="9"/>
  <c r="D21" i="9"/>
  <c r="C21" i="9"/>
  <c r="B21" i="9"/>
  <c r="D20" i="9"/>
  <c r="C20" i="9"/>
  <c r="B20" i="9"/>
  <c r="D19" i="9"/>
  <c r="C19" i="9"/>
  <c r="B19" i="9"/>
  <c r="D18" i="9"/>
  <c r="C18" i="9"/>
  <c r="B18" i="9"/>
  <c r="A18" i="9"/>
  <c r="D17" i="9"/>
  <c r="C17" i="9"/>
  <c r="B17" i="9"/>
  <c r="D16" i="9"/>
  <c r="C16" i="9"/>
  <c r="B16" i="9"/>
  <c r="D15" i="9"/>
  <c r="C15" i="9"/>
  <c r="B15" i="9"/>
  <c r="A15" i="9"/>
  <c r="D14" i="9"/>
  <c r="C14" i="9"/>
  <c r="B14" i="9"/>
  <c r="D13" i="9"/>
  <c r="C13" i="9"/>
  <c r="B13" i="9"/>
  <c r="A13" i="9"/>
  <c r="D12" i="9"/>
  <c r="C12" i="9"/>
  <c r="B12" i="9"/>
  <c r="D11" i="9"/>
  <c r="C11" i="9"/>
  <c r="B11" i="9"/>
  <c r="D10" i="9"/>
  <c r="C10" i="9"/>
  <c r="B10" i="9"/>
  <c r="D9" i="9"/>
  <c r="C9" i="9"/>
  <c r="B9" i="9"/>
  <c r="D8" i="9"/>
  <c r="C8" i="9"/>
  <c r="B8" i="9"/>
  <c r="D7" i="9"/>
  <c r="C7" i="9"/>
  <c r="B7" i="9"/>
  <c r="D6" i="9"/>
  <c r="C6" i="9"/>
  <c r="B6" i="9"/>
  <c r="D5" i="9"/>
  <c r="C5" i="9"/>
  <c r="B5" i="9"/>
  <c r="D4" i="9"/>
  <c r="C4" i="9"/>
  <c r="B4" i="9"/>
  <c r="A4" i="9"/>
  <c r="A1" i="9"/>
  <c r="D139" i="10"/>
  <c r="C139" i="10"/>
  <c r="B139" i="10"/>
  <c r="D138" i="10"/>
  <c r="C138" i="10"/>
  <c r="B138" i="10"/>
  <c r="D137" i="10"/>
  <c r="C137" i="10"/>
  <c r="B137" i="10"/>
  <c r="D136" i="10"/>
  <c r="C136" i="10"/>
  <c r="B136" i="10"/>
  <c r="D135" i="10"/>
  <c r="C135" i="10"/>
  <c r="B135" i="10"/>
  <c r="D134" i="10"/>
  <c r="C134" i="10"/>
  <c r="B134" i="10"/>
  <c r="D133" i="10"/>
  <c r="C133" i="10"/>
  <c r="B133" i="10"/>
  <c r="D132" i="10"/>
  <c r="C132" i="10"/>
  <c r="B132" i="10"/>
  <c r="D131" i="10"/>
  <c r="C131" i="10"/>
  <c r="B131" i="10"/>
  <c r="D130" i="10"/>
  <c r="C130" i="10"/>
  <c r="B130" i="10"/>
  <c r="D129" i="10"/>
  <c r="C129" i="10"/>
  <c r="B129" i="10"/>
  <c r="A129" i="10"/>
  <c r="D128" i="10"/>
  <c r="C128" i="10"/>
  <c r="B128" i="10"/>
  <c r="D127" i="10"/>
  <c r="C127" i="10"/>
  <c r="B127" i="10"/>
  <c r="D126" i="10"/>
  <c r="C126" i="10"/>
  <c r="B126" i="10"/>
  <c r="A126" i="10"/>
  <c r="D125" i="10"/>
  <c r="C125" i="10"/>
  <c r="B125" i="10"/>
  <c r="D124" i="10"/>
  <c r="C124" i="10"/>
  <c r="B124" i="10"/>
  <c r="D123" i="10"/>
  <c r="C123" i="10"/>
  <c r="B123" i="10"/>
  <c r="D122" i="10"/>
  <c r="C122" i="10"/>
  <c r="B122" i="10"/>
  <c r="D121" i="10"/>
  <c r="C121" i="10"/>
  <c r="B121" i="10"/>
  <c r="D120" i="10"/>
  <c r="C120" i="10"/>
  <c r="B120" i="10"/>
  <c r="A120" i="10"/>
  <c r="D119" i="10"/>
  <c r="C119" i="10"/>
  <c r="B119" i="10"/>
  <c r="D118" i="10"/>
  <c r="C118" i="10"/>
  <c r="B118" i="10"/>
  <c r="D117" i="10"/>
  <c r="C117" i="10"/>
  <c r="B117" i="10"/>
  <c r="A117" i="10"/>
  <c r="D116" i="10"/>
  <c r="C116" i="10"/>
  <c r="B116" i="10"/>
  <c r="D115" i="10"/>
  <c r="C115" i="10"/>
  <c r="B115" i="10"/>
  <c r="D114" i="10"/>
  <c r="C114" i="10"/>
  <c r="B114" i="10"/>
  <c r="D113" i="10"/>
  <c r="C113" i="10"/>
  <c r="B113" i="10"/>
  <c r="D112" i="10"/>
  <c r="C112" i="10"/>
  <c r="B112" i="10"/>
  <c r="D111" i="10"/>
  <c r="C111" i="10"/>
  <c r="B111" i="10"/>
  <c r="D110" i="10"/>
  <c r="C110" i="10"/>
  <c r="B110" i="10"/>
  <c r="D109" i="10"/>
  <c r="C109" i="10"/>
  <c r="B109" i="10"/>
  <c r="D108" i="10"/>
  <c r="C108" i="10"/>
  <c r="B108" i="10"/>
  <c r="D107" i="10"/>
  <c r="C107" i="10"/>
  <c r="B107" i="10"/>
  <c r="D106" i="10"/>
  <c r="C106" i="10"/>
  <c r="B106" i="10"/>
  <c r="D105" i="10"/>
  <c r="C105" i="10"/>
  <c r="B105" i="10"/>
  <c r="D104" i="10"/>
  <c r="C104" i="10"/>
  <c r="B104" i="10"/>
  <c r="D103" i="10"/>
  <c r="C103" i="10"/>
  <c r="B103" i="10"/>
  <c r="A103" i="10"/>
  <c r="D102" i="10"/>
  <c r="C102" i="10"/>
  <c r="B102" i="10"/>
  <c r="D101" i="10"/>
  <c r="C101" i="10"/>
  <c r="B101" i="10"/>
  <c r="D100" i="10"/>
  <c r="C100" i="10"/>
  <c r="B100" i="10"/>
  <c r="D99" i="10"/>
  <c r="C99" i="10"/>
  <c r="B99" i="10"/>
  <c r="D98" i="10"/>
  <c r="C98" i="10"/>
  <c r="B98" i="10"/>
  <c r="D97" i="10"/>
  <c r="C97" i="10"/>
  <c r="B97" i="10"/>
  <c r="D96" i="10"/>
  <c r="C96" i="10"/>
  <c r="B96" i="10"/>
  <c r="D95" i="10"/>
  <c r="C95" i="10"/>
  <c r="B95" i="10"/>
  <c r="D94" i="10"/>
  <c r="C94" i="10"/>
  <c r="B94" i="10"/>
  <c r="D93" i="10"/>
  <c r="C93" i="10"/>
  <c r="B93" i="10"/>
  <c r="D92" i="10"/>
  <c r="C92" i="10"/>
  <c r="B92" i="10"/>
  <c r="A92" i="10"/>
  <c r="D91" i="10"/>
  <c r="C91" i="10"/>
  <c r="B91" i="10"/>
  <c r="D90" i="10"/>
  <c r="C90" i="10"/>
  <c r="B90" i="10"/>
  <c r="D89" i="10"/>
  <c r="C89" i="10"/>
  <c r="B89" i="10"/>
  <c r="D88" i="10"/>
  <c r="C88" i="10"/>
  <c r="B88" i="10"/>
  <c r="D87" i="10"/>
  <c r="C87" i="10"/>
  <c r="B87" i="10"/>
  <c r="D86" i="10"/>
  <c r="C86" i="10"/>
  <c r="B86" i="10"/>
  <c r="D85" i="10"/>
  <c r="C85" i="10"/>
  <c r="B85" i="10"/>
  <c r="D84" i="10"/>
  <c r="C84" i="10"/>
  <c r="B84" i="10"/>
  <c r="D83" i="10"/>
  <c r="C83" i="10"/>
  <c r="B83" i="10"/>
  <c r="D82" i="10"/>
  <c r="C82" i="10"/>
  <c r="B82" i="10"/>
  <c r="D81" i="10"/>
  <c r="C81" i="10"/>
  <c r="B81" i="10"/>
  <c r="D80" i="10"/>
  <c r="C80" i="10"/>
  <c r="B80" i="10"/>
  <c r="D79" i="10"/>
  <c r="C79" i="10"/>
  <c r="B79" i="10"/>
  <c r="A79" i="10"/>
  <c r="D78" i="10"/>
  <c r="C78" i="10"/>
  <c r="B78" i="10"/>
  <c r="D77" i="10"/>
  <c r="C77" i="10"/>
  <c r="B77" i="10"/>
  <c r="D76" i="10"/>
  <c r="C76" i="10"/>
  <c r="B76" i="10"/>
  <c r="D75" i="10"/>
  <c r="C75" i="10"/>
  <c r="B75" i="10"/>
  <c r="D74" i="10"/>
  <c r="C74" i="10"/>
  <c r="B74" i="10"/>
  <c r="D73" i="10"/>
  <c r="C73" i="10"/>
  <c r="B73" i="10"/>
  <c r="D72" i="10"/>
  <c r="C72" i="10"/>
  <c r="B72" i="10"/>
  <c r="D71" i="10"/>
  <c r="C71" i="10"/>
  <c r="B71" i="10"/>
  <c r="D70" i="10"/>
  <c r="C70" i="10"/>
  <c r="B70" i="10"/>
  <c r="D69" i="10"/>
  <c r="C69" i="10"/>
  <c r="B69" i="10"/>
  <c r="D68" i="10"/>
  <c r="C68" i="10"/>
  <c r="B68" i="10"/>
  <c r="D67" i="10"/>
  <c r="C67" i="10"/>
  <c r="B67" i="10"/>
  <c r="D66" i="10"/>
  <c r="C66" i="10"/>
  <c r="B66" i="10"/>
  <c r="D65" i="10"/>
  <c r="C65" i="10"/>
  <c r="B65" i="10"/>
  <c r="A65" i="10"/>
  <c r="D64" i="10"/>
  <c r="C64" i="10"/>
  <c r="B64" i="10"/>
  <c r="D63" i="10"/>
  <c r="C63" i="10"/>
  <c r="B63" i="10"/>
  <c r="D62" i="10"/>
  <c r="C62" i="10"/>
  <c r="B62" i="10"/>
  <c r="D61" i="10"/>
  <c r="C61" i="10"/>
  <c r="B61" i="10"/>
  <c r="A61" i="10"/>
  <c r="D60" i="10"/>
  <c r="C60" i="10"/>
  <c r="B60" i="10"/>
  <c r="D59" i="10"/>
  <c r="C59" i="10"/>
  <c r="B59" i="10"/>
  <c r="D58" i="10"/>
  <c r="C58" i="10"/>
  <c r="B58" i="10"/>
  <c r="D57" i="10"/>
  <c r="C57" i="10"/>
  <c r="B57" i="10"/>
  <c r="D56" i="10"/>
  <c r="C56" i="10"/>
  <c r="B56" i="10"/>
  <c r="D55" i="10"/>
  <c r="C55" i="10"/>
  <c r="B55" i="10"/>
  <c r="D54" i="10"/>
  <c r="C54" i="10"/>
  <c r="B54" i="10"/>
  <c r="D53" i="10"/>
  <c r="C53" i="10"/>
  <c r="B53" i="10"/>
  <c r="D52" i="10"/>
  <c r="C52" i="10"/>
  <c r="B52" i="10"/>
  <c r="D51" i="10"/>
  <c r="C51" i="10"/>
  <c r="B51" i="10"/>
  <c r="A51" i="10"/>
  <c r="D50" i="10"/>
  <c r="C50" i="10"/>
  <c r="B50" i="10"/>
  <c r="D49" i="10"/>
  <c r="C49" i="10"/>
  <c r="B49" i="10"/>
  <c r="D48" i="10"/>
  <c r="C48" i="10"/>
  <c r="B48" i="10"/>
  <c r="D47" i="10"/>
  <c r="C47" i="10"/>
  <c r="B47" i="10"/>
  <c r="D46" i="10"/>
  <c r="C46" i="10"/>
  <c r="B46" i="10"/>
  <c r="A46" i="10"/>
  <c r="D45" i="10"/>
  <c r="C45" i="10"/>
  <c r="B45" i="10"/>
  <c r="D44" i="10"/>
  <c r="C44" i="10"/>
  <c r="B44" i="10"/>
  <c r="A44" i="10"/>
  <c r="D43" i="10"/>
  <c r="C43" i="10"/>
  <c r="B43" i="10"/>
  <c r="D42" i="10"/>
  <c r="C42" i="10"/>
  <c r="B42" i="10"/>
  <c r="D41" i="10"/>
  <c r="C41" i="10"/>
  <c r="B41" i="10"/>
  <c r="D40" i="10"/>
  <c r="C40" i="10"/>
  <c r="B40" i="10"/>
  <c r="D39" i="10"/>
  <c r="C39" i="10"/>
  <c r="B39" i="10"/>
  <c r="D38" i="10"/>
  <c r="C38" i="10"/>
  <c r="B38" i="10"/>
  <c r="D37" i="10"/>
  <c r="C37" i="10"/>
  <c r="B37" i="10"/>
  <c r="D36" i="10"/>
  <c r="C36" i="10"/>
  <c r="B36" i="10"/>
  <c r="A36" i="10"/>
  <c r="D35" i="10"/>
  <c r="C35" i="10"/>
  <c r="B35" i="10"/>
  <c r="D34" i="10"/>
  <c r="C34" i="10"/>
  <c r="B34" i="10"/>
  <c r="D33" i="10"/>
  <c r="C33" i="10"/>
  <c r="B33" i="10"/>
  <c r="D32" i="10"/>
  <c r="C32" i="10"/>
  <c r="B32" i="10"/>
  <c r="D31" i="10"/>
  <c r="C31" i="10"/>
  <c r="B31" i="10"/>
  <c r="D30" i="10"/>
  <c r="C30" i="10"/>
  <c r="B30" i="10"/>
  <c r="D29" i="10"/>
  <c r="C29" i="10"/>
  <c r="B29" i="10"/>
  <c r="D28" i="10"/>
  <c r="C28" i="10"/>
  <c r="B28" i="10"/>
  <c r="D27" i="10"/>
  <c r="C27" i="10"/>
  <c r="B27" i="10"/>
  <c r="D26" i="10"/>
  <c r="C26" i="10"/>
  <c r="B26" i="10"/>
  <c r="D25" i="10"/>
  <c r="C25" i="10"/>
  <c r="B25" i="10"/>
  <c r="D24" i="10"/>
  <c r="C24" i="10"/>
  <c r="B24" i="10"/>
  <c r="D23" i="10"/>
  <c r="C23" i="10"/>
  <c r="B23" i="10"/>
  <c r="D22" i="10"/>
  <c r="C22" i="10"/>
  <c r="B22" i="10"/>
  <c r="D21" i="10"/>
  <c r="C21" i="10"/>
  <c r="B21" i="10"/>
  <c r="D20" i="10"/>
  <c r="C20" i="10"/>
  <c r="B20" i="10"/>
  <c r="D19" i="10"/>
  <c r="C19" i="10"/>
  <c r="B19" i="10"/>
  <c r="D18" i="10"/>
  <c r="C18" i="10"/>
  <c r="B18" i="10"/>
  <c r="A18" i="10"/>
  <c r="D17" i="10"/>
  <c r="C17" i="10"/>
  <c r="B17" i="10"/>
  <c r="D16" i="10"/>
  <c r="C16" i="10"/>
  <c r="B16" i="10"/>
  <c r="D15" i="10"/>
  <c r="C15" i="10"/>
  <c r="B15" i="10"/>
  <c r="A15" i="10"/>
  <c r="D14" i="10"/>
  <c r="C14" i="10"/>
  <c r="B14" i="10"/>
  <c r="D13" i="10"/>
  <c r="C13" i="10"/>
  <c r="B13" i="10"/>
  <c r="A13" i="10"/>
  <c r="D12" i="10"/>
  <c r="C12" i="10"/>
  <c r="B12" i="10"/>
  <c r="D11" i="10"/>
  <c r="C11" i="10"/>
  <c r="B11" i="10"/>
  <c r="D10" i="10"/>
  <c r="C10" i="10"/>
  <c r="B10" i="10"/>
  <c r="D9" i="10"/>
  <c r="C9" i="10"/>
  <c r="B9" i="10"/>
  <c r="D8" i="10"/>
  <c r="C8" i="10"/>
  <c r="B8" i="10"/>
  <c r="D7" i="10"/>
  <c r="C7" i="10"/>
  <c r="B7" i="10"/>
  <c r="D6" i="10"/>
  <c r="C6" i="10"/>
  <c r="B6" i="10"/>
  <c r="D5" i="10"/>
  <c r="C5" i="10"/>
  <c r="B5" i="10"/>
  <c r="D4" i="10"/>
  <c r="C4" i="10"/>
  <c r="B4" i="10"/>
  <c r="A4" i="10"/>
  <c r="A1" i="10"/>
  <c r="D139" i="11"/>
  <c r="C139" i="11"/>
  <c r="B139" i="11"/>
  <c r="D138" i="11"/>
  <c r="C138" i="11"/>
  <c r="B138" i="11"/>
  <c r="D137" i="11"/>
  <c r="C137" i="11"/>
  <c r="B137" i="11"/>
  <c r="D136" i="11"/>
  <c r="C136" i="11"/>
  <c r="B136" i="11"/>
  <c r="D135" i="11"/>
  <c r="C135" i="11"/>
  <c r="B135" i="11"/>
  <c r="D134" i="11"/>
  <c r="C134" i="11"/>
  <c r="B134" i="11"/>
  <c r="D133" i="11"/>
  <c r="C133" i="11"/>
  <c r="B133" i="11"/>
  <c r="D132" i="11"/>
  <c r="C132" i="11"/>
  <c r="B132" i="11"/>
  <c r="D131" i="11"/>
  <c r="C131" i="11"/>
  <c r="B131" i="11"/>
  <c r="D130" i="11"/>
  <c r="C130" i="11"/>
  <c r="B130" i="11"/>
  <c r="D129" i="11"/>
  <c r="C129" i="11"/>
  <c r="B129" i="11"/>
  <c r="A129" i="11"/>
  <c r="D128" i="11"/>
  <c r="C128" i="11"/>
  <c r="B128" i="11"/>
  <c r="D127" i="11"/>
  <c r="C127" i="11"/>
  <c r="B127" i="11"/>
  <c r="D126" i="11"/>
  <c r="C126" i="11"/>
  <c r="B126" i="11"/>
  <c r="A126" i="11"/>
  <c r="D125" i="11"/>
  <c r="C125" i="11"/>
  <c r="B125" i="11"/>
  <c r="D124" i="11"/>
  <c r="C124" i="11"/>
  <c r="B124" i="11"/>
  <c r="D123" i="11"/>
  <c r="C123" i="11"/>
  <c r="B123" i="11"/>
  <c r="D122" i="11"/>
  <c r="C122" i="11"/>
  <c r="B122" i="11"/>
  <c r="D121" i="11"/>
  <c r="C121" i="11"/>
  <c r="B121" i="11"/>
  <c r="D120" i="11"/>
  <c r="C120" i="11"/>
  <c r="B120" i="11"/>
  <c r="A120" i="11"/>
  <c r="D119" i="11"/>
  <c r="C119" i="11"/>
  <c r="B119" i="11"/>
  <c r="D118" i="11"/>
  <c r="C118" i="11"/>
  <c r="B118" i="11"/>
  <c r="D117" i="11"/>
  <c r="C117" i="11"/>
  <c r="B117" i="11"/>
  <c r="A117" i="11"/>
  <c r="D116" i="11"/>
  <c r="C116" i="11"/>
  <c r="B116" i="11"/>
  <c r="D115" i="11"/>
  <c r="C115" i="11"/>
  <c r="B115" i="11"/>
  <c r="D114" i="11"/>
  <c r="C114" i="11"/>
  <c r="B114" i="11"/>
  <c r="D113" i="11"/>
  <c r="C113" i="11"/>
  <c r="B113" i="11"/>
  <c r="D112" i="11"/>
  <c r="C112" i="11"/>
  <c r="B112" i="11"/>
  <c r="D111" i="11"/>
  <c r="C111" i="11"/>
  <c r="B111" i="11"/>
  <c r="D110" i="11"/>
  <c r="C110" i="11"/>
  <c r="B110" i="11"/>
  <c r="D109" i="11"/>
  <c r="C109" i="11"/>
  <c r="B109" i="11"/>
  <c r="D108" i="11"/>
  <c r="C108" i="11"/>
  <c r="B108" i="11"/>
  <c r="D107" i="11"/>
  <c r="C107" i="11"/>
  <c r="B107" i="11"/>
  <c r="D106" i="11"/>
  <c r="C106" i="11"/>
  <c r="B106" i="11"/>
  <c r="D105" i="11"/>
  <c r="C105" i="11"/>
  <c r="B105" i="11"/>
  <c r="D104" i="11"/>
  <c r="C104" i="11"/>
  <c r="B104" i="11"/>
  <c r="D103" i="11"/>
  <c r="C103" i="11"/>
  <c r="B103" i="11"/>
  <c r="A103" i="11"/>
  <c r="D102" i="11"/>
  <c r="C102" i="11"/>
  <c r="B102" i="11"/>
  <c r="D101" i="11"/>
  <c r="C101" i="11"/>
  <c r="B101" i="11"/>
  <c r="D100" i="11"/>
  <c r="C100" i="11"/>
  <c r="B100" i="11"/>
  <c r="D99" i="11"/>
  <c r="C99" i="11"/>
  <c r="B99" i="11"/>
  <c r="D98" i="11"/>
  <c r="C98" i="11"/>
  <c r="B98" i="11"/>
  <c r="D97" i="11"/>
  <c r="C97" i="11"/>
  <c r="B97" i="11"/>
  <c r="D96" i="11"/>
  <c r="C96" i="11"/>
  <c r="B96" i="11"/>
  <c r="D95" i="11"/>
  <c r="C95" i="11"/>
  <c r="B95" i="11"/>
  <c r="D94" i="11"/>
  <c r="C94" i="11"/>
  <c r="B94" i="11"/>
  <c r="D93" i="11"/>
  <c r="C93" i="11"/>
  <c r="B93" i="11"/>
  <c r="D92" i="11"/>
  <c r="C92" i="11"/>
  <c r="B92" i="11"/>
  <c r="A92" i="11"/>
  <c r="D91" i="11"/>
  <c r="C91" i="11"/>
  <c r="B91" i="11"/>
  <c r="D90" i="11"/>
  <c r="C90" i="11"/>
  <c r="B90" i="11"/>
  <c r="D89" i="11"/>
  <c r="C89" i="11"/>
  <c r="B89" i="11"/>
  <c r="D88" i="11"/>
  <c r="C88" i="11"/>
  <c r="B88" i="11"/>
  <c r="D87" i="11"/>
  <c r="C87" i="11"/>
  <c r="B87" i="11"/>
  <c r="D86" i="11"/>
  <c r="C86" i="11"/>
  <c r="B86" i="11"/>
  <c r="D85" i="11"/>
  <c r="C85" i="11"/>
  <c r="B85" i="11"/>
  <c r="D84" i="11"/>
  <c r="C84" i="11"/>
  <c r="B84" i="11"/>
  <c r="D83" i="11"/>
  <c r="C83" i="11"/>
  <c r="B83" i="11"/>
  <c r="D82" i="11"/>
  <c r="C82" i="11"/>
  <c r="B82" i="11"/>
  <c r="D81" i="11"/>
  <c r="C81" i="11"/>
  <c r="B81" i="11"/>
  <c r="D80" i="11"/>
  <c r="C80" i="11"/>
  <c r="B80" i="11"/>
  <c r="D79" i="11"/>
  <c r="C79" i="11"/>
  <c r="B79" i="11"/>
  <c r="A79" i="11"/>
  <c r="D78" i="11"/>
  <c r="C78" i="11"/>
  <c r="B78" i="11"/>
  <c r="D77" i="11"/>
  <c r="C77" i="11"/>
  <c r="B77" i="11"/>
  <c r="D76" i="11"/>
  <c r="C76" i="11"/>
  <c r="B76" i="11"/>
  <c r="D75" i="11"/>
  <c r="C75" i="11"/>
  <c r="B75" i="11"/>
  <c r="D74" i="11"/>
  <c r="C74" i="11"/>
  <c r="B74" i="11"/>
  <c r="D73" i="11"/>
  <c r="C73" i="11"/>
  <c r="B73" i="11"/>
  <c r="D72" i="11"/>
  <c r="C72" i="11"/>
  <c r="B72" i="11"/>
  <c r="D71" i="11"/>
  <c r="C71" i="11"/>
  <c r="B71" i="11"/>
  <c r="D70" i="11"/>
  <c r="C70" i="11"/>
  <c r="B70" i="11"/>
  <c r="D69" i="11"/>
  <c r="C69" i="11"/>
  <c r="B69" i="11"/>
  <c r="D68" i="11"/>
  <c r="C68" i="11"/>
  <c r="B68" i="11"/>
  <c r="D67" i="11"/>
  <c r="C67" i="11"/>
  <c r="B67" i="11"/>
  <c r="D66" i="11"/>
  <c r="C66" i="11"/>
  <c r="B66" i="11"/>
  <c r="D65" i="11"/>
  <c r="C65" i="11"/>
  <c r="B65" i="11"/>
  <c r="A65" i="11"/>
  <c r="D64" i="11"/>
  <c r="C64" i="11"/>
  <c r="B64" i="11"/>
  <c r="D63" i="11"/>
  <c r="C63" i="11"/>
  <c r="B63" i="11"/>
  <c r="D62" i="11"/>
  <c r="C62" i="11"/>
  <c r="B62" i="11"/>
  <c r="D61" i="11"/>
  <c r="C61" i="11"/>
  <c r="B61" i="11"/>
  <c r="A61" i="11"/>
  <c r="D60" i="11"/>
  <c r="C60" i="11"/>
  <c r="B60" i="11"/>
  <c r="D59" i="11"/>
  <c r="C59" i="11"/>
  <c r="B59" i="11"/>
  <c r="D58" i="11"/>
  <c r="C58" i="11"/>
  <c r="B58" i="11"/>
  <c r="D57" i="11"/>
  <c r="C57" i="11"/>
  <c r="B57" i="11"/>
  <c r="D56" i="11"/>
  <c r="C56" i="11"/>
  <c r="B56" i="11"/>
  <c r="D55" i="11"/>
  <c r="C55" i="11"/>
  <c r="B55" i="11"/>
  <c r="D54" i="11"/>
  <c r="C54" i="11"/>
  <c r="B54" i="11"/>
  <c r="D53" i="11"/>
  <c r="C53" i="11"/>
  <c r="B53" i="11"/>
  <c r="D52" i="11"/>
  <c r="C52" i="11"/>
  <c r="B52" i="11"/>
  <c r="D51" i="11"/>
  <c r="C51" i="11"/>
  <c r="B51" i="11"/>
  <c r="A51" i="11"/>
  <c r="D50" i="11"/>
  <c r="C50" i="11"/>
  <c r="B50" i="11"/>
  <c r="D49" i="11"/>
  <c r="C49" i="11"/>
  <c r="B49" i="11"/>
  <c r="D48" i="11"/>
  <c r="C48" i="11"/>
  <c r="B48" i="11"/>
  <c r="D47" i="11"/>
  <c r="C47" i="11"/>
  <c r="B47" i="11"/>
  <c r="D46" i="11"/>
  <c r="C46" i="11"/>
  <c r="B46" i="11"/>
  <c r="A46" i="11"/>
  <c r="D45" i="11"/>
  <c r="C45" i="11"/>
  <c r="B45" i="11"/>
  <c r="D44" i="11"/>
  <c r="C44" i="11"/>
  <c r="B44" i="11"/>
  <c r="A44" i="11"/>
  <c r="D43" i="11"/>
  <c r="C43" i="11"/>
  <c r="B43" i="11"/>
  <c r="D42" i="11"/>
  <c r="C42" i="11"/>
  <c r="B42" i="11"/>
  <c r="D41" i="11"/>
  <c r="C41" i="11"/>
  <c r="B41" i="11"/>
  <c r="D40" i="11"/>
  <c r="C40" i="11"/>
  <c r="B40" i="11"/>
  <c r="D39" i="11"/>
  <c r="C39" i="11"/>
  <c r="B39" i="11"/>
  <c r="D38" i="11"/>
  <c r="C38" i="11"/>
  <c r="B38" i="11"/>
  <c r="D37" i="11"/>
  <c r="C37" i="11"/>
  <c r="B37" i="11"/>
  <c r="D36" i="11"/>
  <c r="C36" i="11"/>
  <c r="B36" i="11"/>
  <c r="A36" i="11"/>
  <c r="D35" i="11"/>
  <c r="C35" i="11"/>
  <c r="B35" i="11"/>
  <c r="D34" i="11"/>
  <c r="C34" i="11"/>
  <c r="B34" i="11"/>
  <c r="D33" i="11"/>
  <c r="C33" i="11"/>
  <c r="B33" i="11"/>
  <c r="D32" i="11"/>
  <c r="C32" i="11"/>
  <c r="B32" i="11"/>
  <c r="D31" i="11"/>
  <c r="C31" i="11"/>
  <c r="B31" i="11"/>
  <c r="D30" i="11"/>
  <c r="C30" i="11"/>
  <c r="B30" i="11"/>
  <c r="D29" i="11"/>
  <c r="C29" i="11"/>
  <c r="B29" i="11"/>
  <c r="D28" i="11"/>
  <c r="C28" i="11"/>
  <c r="B28" i="11"/>
  <c r="D27" i="11"/>
  <c r="C27" i="11"/>
  <c r="B27" i="11"/>
  <c r="D26" i="11"/>
  <c r="C26" i="11"/>
  <c r="B26" i="11"/>
  <c r="D25" i="11"/>
  <c r="C25" i="11"/>
  <c r="B25" i="11"/>
  <c r="D24" i="11"/>
  <c r="C24" i="11"/>
  <c r="B24" i="11"/>
  <c r="D23" i="11"/>
  <c r="C23" i="11"/>
  <c r="B23" i="11"/>
  <c r="D22" i="11"/>
  <c r="C22" i="11"/>
  <c r="B22" i="11"/>
  <c r="D21" i="11"/>
  <c r="C21" i="11"/>
  <c r="B21" i="11"/>
  <c r="D20" i="11"/>
  <c r="C20" i="11"/>
  <c r="B20" i="11"/>
  <c r="D19" i="11"/>
  <c r="C19" i="11"/>
  <c r="B19" i="11"/>
  <c r="D18" i="11"/>
  <c r="C18" i="11"/>
  <c r="B18" i="11"/>
  <c r="A18" i="11"/>
  <c r="D17" i="11"/>
  <c r="C17" i="11"/>
  <c r="B17" i="11"/>
  <c r="D16" i="11"/>
  <c r="C16" i="11"/>
  <c r="B16" i="11"/>
  <c r="D15" i="11"/>
  <c r="C15" i="11"/>
  <c r="B15" i="11"/>
  <c r="A15" i="11"/>
  <c r="D14" i="11"/>
  <c r="C14" i="11"/>
  <c r="B14" i="11"/>
  <c r="D13" i="11"/>
  <c r="C13" i="11"/>
  <c r="B13" i="11"/>
  <c r="A13" i="11"/>
  <c r="D12" i="11"/>
  <c r="C12" i="11"/>
  <c r="B12" i="11"/>
  <c r="D11" i="11"/>
  <c r="C11" i="11"/>
  <c r="B11" i="11"/>
  <c r="D10" i="11"/>
  <c r="C10" i="11"/>
  <c r="B10" i="11"/>
  <c r="D9" i="11"/>
  <c r="C9" i="11"/>
  <c r="B9" i="11"/>
  <c r="D8" i="11"/>
  <c r="C8" i="11"/>
  <c r="B8" i="11"/>
  <c r="D7" i="11"/>
  <c r="C7" i="11"/>
  <c r="B7" i="11"/>
  <c r="D6" i="11"/>
  <c r="C6" i="11"/>
  <c r="B6" i="11"/>
  <c r="D5" i="11"/>
  <c r="C5" i="11"/>
  <c r="B5" i="11"/>
  <c r="D4" i="11"/>
  <c r="C4" i="11"/>
  <c r="B4" i="11"/>
  <c r="A4" i="11"/>
  <c r="A1" i="11"/>
  <c r="D139" i="12"/>
  <c r="C139" i="12"/>
  <c r="B139" i="12"/>
  <c r="D138" i="12"/>
  <c r="C138" i="12"/>
  <c r="B138" i="12"/>
  <c r="D137" i="12"/>
  <c r="C137" i="12"/>
  <c r="B137" i="12"/>
  <c r="D136" i="12"/>
  <c r="C136" i="12"/>
  <c r="B136" i="12"/>
  <c r="D135" i="12"/>
  <c r="C135" i="12"/>
  <c r="B135" i="12"/>
  <c r="D134" i="12"/>
  <c r="C134" i="12"/>
  <c r="B134" i="12"/>
  <c r="D133" i="12"/>
  <c r="C133" i="12"/>
  <c r="B133" i="12"/>
  <c r="D132" i="12"/>
  <c r="C132" i="12"/>
  <c r="B132" i="12"/>
  <c r="D131" i="12"/>
  <c r="C131" i="12"/>
  <c r="B131" i="12"/>
  <c r="D130" i="12"/>
  <c r="C130" i="12"/>
  <c r="B130" i="12"/>
  <c r="D129" i="12"/>
  <c r="C129" i="12"/>
  <c r="B129" i="12"/>
  <c r="A129" i="12"/>
  <c r="D128" i="12"/>
  <c r="C128" i="12"/>
  <c r="B128" i="12"/>
  <c r="D127" i="12"/>
  <c r="C127" i="12"/>
  <c r="B127" i="12"/>
  <c r="D126" i="12"/>
  <c r="C126" i="12"/>
  <c r="B126" i="12"/>
  <c r="A126" i="12"/>
  <c r="D125" i="12"/>
  <c r="C125" i="12"/>
  <c r="B125" i="12"/>
  <c r="D124" i="12"/>
  <c r="C124" i="12"/>
  <c r="B124" i="12"/>
  <c r="D123" i="12"/>
  <c r="C123" i="12"/>
  <c r="B123" i="12"/>
  <c r="D122" i="12"/>
  <c r="C122" i="12"/>
  <c r="B122" i="12"/>
  <c r="D121" i="12"/>
  <c r="C121" i="12"/>
  <c r="B121" i="12"/>
  <c r="D120" i="12"/>
  <c r="C120" i="12"/>
  <c r="B120" i="12"/>
  <c r="A120" i="12"/>
  <c r="D119" i="12"/>
  <c r="C119" i="12"/>
  <c r="B119" i="12"/>
  <c r="D118" i="12"/>
  <c r="C118" i="12"/>
  <c r="B118" i="12"/>
  <c r="D117" i="12"/>
  <c r="C117" i="12"/>
  <c r="B117" i="12"/>
  <c r="A117" i="12"/>
  <c r="D116" i="12"/>
  <c r="C116" i="12"/>
  <c r="B116" i="12"/>
  <c r="D115" i="12"/>
  <c r="C115" i="12"/>
  <c r="B115" i="12"/>
  <c r="D114" i="12"/>
  <c r="C114" i="12"/>
  <c r="B114" i="12"/>
  <c r="D113" i="12"/>
  <c r="C113" i="12"/>
  <c r="B113" i="12"/>
  <c r="D112" i="12"/>
  <c r="C112" i="12"/>
  <c r="B112" i="12"/>
  <c r="D111" i="12"/>
  <c r="C111" i="12"/>
  <c r="B111" i="12"/>
  <c r="D110" i="12"/>
  <c r="C110" i="12"/>
  <c r="B110" i="12"/>
  <c r="D109" i="12"/>
  <c r="C109" i="12"/>
  <c r="B109" i="12"/>
  <c r="D108" i="12"/>
  <c r="C108" i="12"/>
  <c r="B108" i="12"/>
  <c r="D107" i="12"/>
  <c r="C107" i="12"/>
  <c r="B107" i="12"/>
  <c r="D106" i="12"/>
  <c r="C106" i="12"/>
  <c r="B106" i="12"/>
  <c r="D105" i="12"/>
  <c r="C105" i="12"/>
  <c r="B105" i="12"/>
  <c r="D104" i="12"/>
  <c r="C104" i="12"/>
  <c r="B104" i="12"/>
  <c r="D103" i="12"/>
  <c r="C103" i="12"/>
  <c r="B103" i="12"/>
  <c r="A103" i="12"/>
  <c r="D102" i="12"/>
  <c r="C102" i="12"/>
  <c r="B102" i="12"/>
  <c r="D101" i="12"/>
  <c r="C101" i="12"/>
  <c r="B101" i="12"/>
  <c r="D100" i="12"/>
  <c r="C100" i="12"/>
  <c r="B100" i="12"/>
  <c r="D99" i="12"/>
  <c r="C99" i="12"/>
  <c r="B99" i="12"/>
  <c r="D98" i="12"/>
  <c r="C98" i="12"/>
  <c r="B98" i="12"/>
  <c r="D97" i="12"/>
  <c r="C97" i="12"/>
  <c r="B97" i="12"/>
  <c r="D96" i="12"/>
  <c r="C96" i="12"/>
  <c r="B96" i="12"/>
  <c r="D95" i="12"/>
  <c r="C95" i="12"/>
  <c r="B95" i="12"/>
  <c r="D94" i="12"/>
  <c r="C94" i="12"/>
  <c r="B94" i="12"/>
  <c r="D93" i="12"/>
  <c r="C93" i="12"/>
  <c r="B93" i="12"/>
  <c r="D92" i="12"/>
  <c r="C92" i="12"/>
  <c r="B92" i="12"/>
  <c r="A92" i="12"/>
  <c r="D91" i="12"/>
  <c r="C91" i="12"/>
  <c r="B91" i="12"/>
  <c r="D90" i="12"/>
  <c r="C90" i="12"/>
  <c r="B90" i="12"/>
  <c r="D89" i="12"/>
  <c r="C89" i="12"/>
  <c r="B89" i="12"/>
  <c r="D88" i="12"/>
  <c r="C88" i="12"/>
  <c r="B88" i="12"/>
  <c r="D87" i="12"/>
  <c r="C87" i="12"/>
  <c r="B87" i="12"/>
  <c r="D86" i="12"/>
  <c r="C86" i="12"/>
  <c r="B86" i="12"/>
  <c r="D85" i="12"/>
  <c r="C85" i="12"/>
  <c r="B85" i="12"/>
  <c r="D84" i="12"/>
  <c r="C84" i="12"/>
  <c r="B84" i="12"/>
  <c r="D83" i="12"/>
  <c r="C83" i="12"/>
  <c r="B83" i="12"/>
  <c r="D82" i="12"/>
  <c r="C82" i="12"/>
  <c r="B82" i="12"/>
  <c r="D81" i="12"/>
  <c r="C81" i="12"/>
  <c r="B81" i="12"/>
  <c r="D80" i="12"/>
  <c r="C80" i="12"/>
  <c r="B80" i="12"/>
  <c r="D79" i="12"/>
  <c r="C79" i="12"/>
  <c r="B79" i="12"/>
  <c r="A79" i="12"/>
  <c r="D78" i="12"/>
  <c r="C78" i="12"/>
  <c r="B78" i="12"/>
  <c r="D77" i="12"/>
  <c r="C77" i="12"/>
  <c r="B77" i="12"/>
  <c r="D76" i="12"/>
  <c r="C76" i="12"/>
  <c r="B76" i="12"/>
  <c r="D75" i="12"/>
  <c r="C75" i="12"/>
  <c r="B75" i="12"/>
  <c r="D74" i="12"/>
  <c r="C74" i="12"/>
  <c r="B74" i="12"/>
  <c r="D73" i="12"/>
  <c r="C73" i="12"/>
  <c r="B73" i="12"/>
  <c r="D72" i="12"/>
  <c r="C72" i="12"/>
  <c r="B72" i="12"/>
  <c r="D71" i="12"/>
  <c r="C71" i="12"/>
  <c r="B71" i="12"/>
  <c r="D70" i="12"/>
  <c r="C70" i="12"/>
  <c r="B70" i="12"/>
  <c r="D69" i="12"/>
  <c r="C69" i="12"/>
  <c r="B69" i="12"/>
  <c r="D68" i="12"/>
  <c r="C68" i="12"/>
  <c r="B68" i="12"/>
  <c r="D67" i="12"/>
  <c r="C67" i="12"/>
  <c r="B67" i="12"/>
  <c r="D66" i="12"/>
  <c r="C66" i="12"/>
  <c r="B66" i="12"/>
  <c r="D65" i="12"/>
  <c r="C65" i="12"/>
  <c r="B65" i="12"/>
  <c r="A65" i="12"/>
  <c r="D64" i="12"/>
  <c r="C64" i="12"/>
  <c r="B64" i="12"/>
  <c r="D63" i="12"/>
  <c r="C63" i="12"/>
  <c r="B63" i="12"/>
  <c r="D62" i="12"/>
  <c r="C62" i="12"/>
  <c r="B62" i="12"/>
  <c r="D61" i="12"/>
  <c r="C61" i="12"/>
  <c r="B61" i="12"/>
  <c r="A61" i="12"/>
  <c r="D60" i="12"/>
  <c r="C60" i="12"/>
  <c r="B60" i="12"/>
  <c r="D59" i="12"/>
  <c r="C59" i="12"/>
  <c r="B59" i="12"/>
  <c r="D58" i="12"/>
  <c r="C58" i="12"/>
  <c r="B58" i="12"/>
  <c r="D57" i="12"/>
  <c r="C57" i="12"/>
  <c r="B57" i="12"/>
  <c r="D56" i="12"/>
  <c r="C56" i="12"/>
  <c r="B56" i="12"/>
  <c r="D55" i="12"/>
  <c r="C55" i="12"/>
  <c r="B55" i="12"/>
  <c r="D54" i="12"/>
  <c r="C54" i="12"/>
  <c r="B54" i="12"/>
  <c r="D53" i="12"/>
  <c r="C53" i="12"/>
  <c r="B53" i="12"/>
  <c r="D52" i="12"/>
  <c r="C52" i="12"/>
  <c r="B52" i="12"/>
  <c r="D51" i="12"/>
  <c r="C51" i="12"/>
  <c r="B51" i="12"/>
  <c r="A51" i="12"/>
  <c r="D50" i="12"/>
  <c r="C50" i="12"/>
  <c r="B50" i="12"/>
  <c r="D49" i="12"/>
  <c r="C49" i="12"/>
  <c r="B49" i="12"/>
  <c r="D48" i="12"/>
  <c r="C48" i="12"/>
  <c r="B48" i="12"/>
  <c r="D47" i="12"/>
  <c r="C47" i="12"/>
  <c r="B47" i="12"/>
  <c r="D46" i="12"/>
  <c r="C46" i="12"/>
  <c r="B46" i="12"/>
  <c r="A46" i="12"/>
  <c r="D45" i="12"/>
  <c r="C45" i="12"/>
  <c r="B45" i="12"/>
  <c r="D44" i="12"/>
  <c r="C44" i="12"/>
  <c r="B44" i="12"/>
  <c r="A44" i="12"/>
  <c r="D43" i="12"/>
  <c r="C43" i="12"/>
  <c r="B43" i="12"/>
  <c r="D42" i="12"/>
  <c r="C42" i="12"/>
  <c r="B42" i="12"/>
  <c r="D41" i="12"/>
  <c r="C41" i="12"/>
  <c r="B41" i="12"/>
  <c r="D40" i="12"/>
  <c r="C40" i="12"/>
  <c r="B40" i="12"/>
  <c r="D39" i="12"/>
  <c r="C39" i="12"/>
  <c r="B39" i="12"/>
  <c r="D38" i="12"/>
  <c r="C38" i="12"/>
  <c r="B38" i="12"/>
  <c r="D37" i="12"/>
  <c r="C37" i="12"/>
  <c r="B37" i="12"/>
  <c r="D36" i="12"/>
  <c r="C36" i="12"/>
  <c r="B36" i="12"/>
  <c r="A36" i="12"/>
  <c r="D35" i="12"/>
  <c r="C35" i="12"/>
  <c r="B35" i="12"/>
  <c r="D34" i="12"/>
  <c r="C34" i="12"/>
  <c r="B34" i="12"/>
  <c r="D33" i="12"/>
  <c r="C33" i="12"/>
  <c r="B33" i="12"/>
  <c r="D32" i="12"/>
  <c r="C32" i="12"/>
  <c r="B32" i="12"/>
  <c r="D31" i="12"/>
  <c r="C31" i="12"/>
  <c r="B31" i="12"/>
  <c r="D30" i="12"/>
  <c r="C30" i="12"/>
  <c r="B30" i="12"/>
  <c r="D29" i="12"/>
  <c r="C29" i="12"/>
  <c r="B29" i="12"/>
  <c r="D28" i="12"/>
  <c r="C28" i="12"/>
  <c r="B28" i="12"/>
  <c r="D27" i="12"/>
  <c r="C27" i="12"/>
  <c r="B27" i="12"/>
  <c r="D26" i="12"/>
  <c r="C26" i="12"/>
  <c r="B26" i="12"/>
  <c r="D25" i="12"/>
  <c r="C25" i="12"/>
  <c r="B25" i="12"/>
  <c r="D24" i="12"/>
  <c r="C24" i="12"/>
  <c r="B24" i="12"/>
  <c r="D23" i="12"/>
  <c r="C23" i="12"/>
  <c r="B23" i="12"/>
  <c r="D22" i="12"/>
  <c r="C22" i="12"/>
  <c r="B22" i="12"/>
  <c r="D21" i="12"/>
  <c r="C21" i="12"/>
  <c r="B21" i="12"/>
  <c r="D20" i="12"/>
  <c r="C20" i="12"/>
  <c r="B20" i="12"/>
  <c r="D19" i="12"/>
  <c r="C19" i="12"/>
  <c r="B19" i="12"/>
  <c r="D18" i="12"/>
  <c r="C18" i="12"/>
  <c r="B18" i="12"/>
  <c r="A18" i="12"/>
  <c r="D17" i="12"/>
  <c r="C17" i="12"/>
  <c r="B17" i="12"/>
  <c r="D16" i="12"/>
  <c r="C16" i="12"/>
  <c r="B16" i="12"/>
  <c r="D15" i="12"/>
  <c r="C15" i="12"/>
  <c r="B15" i="12"/>
  <c r="A15" i="12"/>
  <c r="D14" i="12"/>
  <c r="C14" i="12"/>
  <c r="B14" i="12"/>
  <c r="D13" i="12"/>
  <c r="C13" i="12"/>
  <c r="B13" i="12"/>
  <c r="A13" i="12"/>
  <c r="D12" i="12"/>
  <c r="C12" i="12"/>
  <c r="B12" i="12"/>
  <c r="D11" i="12"/>
  <c r="C11" i="12"/>
  <c r="B11" i="12"/>
  <c r="D10" i="12"/>
  <c r="C10" i="12"/>
  <c r="B10" i="12"/>
  <c r="D9" i="12"/>
  <c r="C9" i="12"/>
  <c r="B9" i="12"/>
  <c r="D8" i="12"/>
  <c r="C8" i="12"/>
  <c r="B8" i="12"/>
  <c r="D7" i="12"/>
  <c r="C7" i="12"/>
  <c r="B7" i="12"/>
  <c r="D6" i="12"/>
  <c r="C6" i="12"/>
  <c r="B6" i="12"/>
  <c r="D5" i="12"/>
  <c r="C5" i="12"/>
  <c r="B5" i="12"/>
  <c r="D4" i="12"/>
  <c r="C4" i="12"/>
  <c r="B4" i="12"/>
  <c r="A4" i="12"/>
  <c r="A1" i="12"/>
  <c r="D139" i="13"/>
  <c r="C139" i="13"/>
  <c r="B139" i="13"/>
  <c r="D138" i="13"/>
  <c r="C138" i="13"/>
  <c r="B138" i="13"/>
  <c r="D137" i="13"/>
  <c r="C137" i="13"/>
  <c r="B137" i="13"/>
  <c r="D136" i="13"/>
  <c r="C136" i="13"/>
  <c r="B136" i="13"/>
  <c r="D135" i="13"/>
  <c r="C135" i="13"/>
  <c r="B135" i="13"/>
  <c r="D134" i="13"/>
  <c r="C134" i="13"/>
  <c r="B134" i="13"/>
  <c r="D133" i="13"/>
  <c r="C133" i="13"/>
  <c r="B133" i="13"/>
  <c r="D132" i="13"/>
  <c r="C132" i="13"/>
  <c r="B132" i="13"/>
  <c r="D131" i="13"/>
  <c r="C131" i="13"/>
  <c r="B131" i="13"/>
  <c r="D130" i="13"/>
  <c r="C130" i="13"/>
  <c r="B130" i="13"/>
  <c r="D129" i="13"/>
  <c r="C129" i="13"/>
  <c r="B129" i="13"/>
  <c r="A129" i="13"/>
  <c r="D128" i="13"/>
  <c r="C128" i="13"/>
  <c r="B128" i="13"/>
  <c r="D127" i="13"/>
  <c r="C127" i="13"/>
  <c r="B127" i="13"/>
  <c r="D126" i="13"/>
  <c r="C126" i="13"/>
  <c r="B126" i="13"/>
  <c r="A126" i="13"/>
  <c r="D125" i="13"/>
  <c r="C125" i="13"/>
  <c r="B125" i="13"/>
  <c r="D124" i="13"/>
  <c r="C124" i="13"/>
  <c r="B124" i="13"/>
  <c r="D123" i="13"/>
  <c r="C123" i="13"/>
  <c r="B123" i="13"/>
  <c r="D122" i="13"/>
  <c r="C122" i="13"/>
  <c r="B122" i="13"/>
  <c r="D121" i="13"/>
  <c r="C121" i="13"/>
  <c r="B121" i="13"/>
  <c r="D120" i="13"/>
  <c r="C120" i="13"/>
  <c r="B120" i="13"/>
  <c r="A120" i="13"/>
  <c r="D119" i="13"/>
  <c r="C119" i="13"/>
  <c r="B119" i="13"/>
  <c r="D118" i="13"/>
  <c r="C118" i="13"/>
  <c r="B118" i="13"/>
  <c r="D117" i="13"/>
  <c r="C117" i="13"/>
  <c r="B117" i="13"/>
  <c r="A117" i="13"/>
  <c r="D116" i="13"/>
  <c r="C116" i="13"/>
  <c r="B116" i="13"/>
  <c r="D115" i="13"/>
  <c r="C115" i="13"/>
  <c r="B115" i="13"/>
  <c r="D114" i="13"/>
  <c r="C114" i="13"/>
  <c r="B114" i="13"/>
  <c r="D113" i="13"/>
  <c r="C113" i="13"/>
  <c r="B113" i="13"/>
  <c r="D112" i="13"/>
  <c r="C112" i="13"/>
  <c r="B112" i="13"/>
  <c r="D111" i="13"/>
  <c r="C111" i="13"/>
  <c r="B111" i="13"/>
  <c r="D110" i="13"/>
  <c r="C110" i="13"/>
  <c r="B110" i="13"/>
  <c r="D109" i="13"/>
  <c r="C109" i="13"/>
  <c r="B109" i="13"/>
  <c r="D108" i="13"/>
  <c r="C108" i="13"/>
  <c r="B108" i="13"/>
  <c r="D107" i="13"/>
  <c r="C107" i="13"/>
  <c r="B107" i="13"/>
  <c r="D106" i="13"/>
  <c r="C106" i="13"/>
  <c r="B106" i="13"/>
  <c r="D105" i="13"/>
  <c r="C105" i="13"/>
  <c r="B105" i="13"/>
  <c r="D104" i="13"/>
  <c r="C104" i="13"/>
  <c r="B104" i="13"/>
  <c r="D103" i="13"/>
  <c r="C103" i="13"/>
  <c r="B103" i="13"/>
  <c r="A103" i="13"/>
  <c r="D102" i="13"/>
  <c r="C102" i="13"/>
  <c r="B102" i="13"/>
  <c r="D101" i="13"/>
  <c r="C101" i="13"/>
  <c r="B101" i="13"/>
  <c r="D100" i="13"/>
  <c r="C100" i="13"/>
  <c r="B100" i="13"/>
  <c r="D99" i="13"/>
  <c r="C99" i="13"/>
  <c r="B99" i="13"/>
  <c r="D98" i="13"/>
  <c r="C98" i="13"/>
  <c r="B98" i="13"/>
  <c r="D97" i="13"/>
  <c r="C97" i="13"/>
  <c r="B97" i="13"/>
  <c r="D96" i="13"/>
  <c r="C96" i="13"/>
  <c r="B96" i="13"/>
  <c r="D95" i="13"/>
  <c r="C95" i="13"/>
  <c r="B95" i="13"/>
  <c r="D94" i="13"/>
  <c r="C94" i="13"/>
  <c r="B94" i="13"/>
  <c r="D93" i="13"/>
  <c r="C93" i="13"/>
  <c r="B93" i="13"/>
  <c r="D92" i="13"/>
  <c r="C92" i="13"/>
  <c r="B92" i="13"/>
  <c r="A92" i="13"/>
  <c r="D91" i="13"/>
  <c r="C91" i="13"/>
  <c r="B91" i="13"/>
  <c r="D90" i="13"/>
  <c r="C90" i="13"/>
  <c r="B90" i="13"/>
  <c r="D89" i="13"/>
  <c r="C89" i="13"/>
  <c r="B89" i="13"/>
  <c r="D88" i="13"/>
  <c r="C88" i="13"/>
  <c r="B88" i="13"/>
  <c r="D87" i="13"/>
  <c r="C87" i="13"/>
  <c r="B87" i="13"/>
  <c r="D86" i="13"/>
  <c r="C86" i="13"/>
  <c r="B86" i="13"/>
  <c r="D85" i="13"/>
  <c r="C85" i="13"/>
  <c r="B85" i="13"/>
  <c r="D84" i="13"/>
  <c r="C84" i="13"/>
  <c r="B84" i="13"/>
  <c r="D83" i="13"/>
  <c r="C83" i="13"/>
  <c r="B83" i="13"/>
  <c r="D82" i="13"/>
  <c r="C82" i="13"/>
  <c r="B82" i="13"/>
  <c r="D81" i="13"/>
  <c r="C81" i="13"/>
  <c r="B81" i="13"/>
  <c r="D80" i="13"/>
  <c r="C80" i="13"/>
  <c r="B80" i="13"/>
  <c r="D79" i="13"/>
  <c r="C79" i="13"/>
  <c r="B79" i="13"/>
  <c r="A79" i="13"/>
  <c r="D78" i="13"/>
  <c r="C78" i="13"/>
  <c r="B78" i="13"/>
  <c r="D77" i="13"/>
  <c r="C77" i="13"/>
  <c r="B77" i="13"/>
  <c r="D76" i="13"/>
  <c r="C76" i="13"/>
  <c r="B76" i="13"/>
  <c r="D75" i="13"/>
  <c r="C75" i="13"/>
  <c r="B75" i="13"/>
  <c r="D74" i="13"/>
  <c r="C74" i="13"/>
  <c r="B74" i="13"/>
  <c r="D73" i="13"/>
  <c r="C73" i="13"/>
  <c r="B73" i="13"/>
  <c r="D72" i="13"/>
  <c r="C72" i="13"/>
  <c r="B72" i="13"/>
  <c r="D71" i="13"/>
  <c r="C71" i="13"/>
  <c r="B71" i="13"/>
  <c r="D70" i="13"/>
  <c r="C70" i="13"/>
  <c r="B70" i="13"/>
  <c r="D69" i="13"/>
  <c r="C69" i="13"/>
  <c r="B69" i="13"/>
  <c r="D68" i="13"/>
  <c r="C68" i="13"/>
  <c r="B68" i="13"/>
  <c r="D67" i="13"/>
  <c r="C67" i="13"/>
  <c r="B67" i="13"/>
  <c r="D66" i="13"/>
  <c r="C66" i="13"/>
  <c r="B66" i="13"/>
  <c r="D65" i="13"/>
  <c r="C65" i="13"/>
  <c r="B65" i="13"/>
  <c r="A65" i="13"/>
  <c r="D64" i="13"/>
  <c r="C64" i="13"/>
  <c r="B64" i="13"/>
  <c r="D63" i="13"/>
  <c r="C63" i="13"/>
  <c r="B63" i="13"/>
  <c r="D62" i="13"/>
  <c r="C62" i="13"/>
  <c r="B62" i="13"/>
  <c r="D61" i="13"/>
  <c r="C61" i="13"/>
  <c r="B61" i="13"/>
  <c r="A61" i="13"/>
  <c r="D60" i="13"/>
  <c r="C60" i="13"/>
  <c r="B60" i="13"/>
  <c r="D59" i="13"/>
  <c r="C59" i="13"/>
  <c r="B59" i="13"/>
  <c r="D58" i="13"/>
  <c r="C58" i="13"/>
  <c r="B58" i="13"/>
  <c r="D57" i="13"/>
  <c r="C57" i="13"/>
  <c r="B57" i="13"/>
  <c r="D56" i="13"/>
  <c r="C56" i="13"/>
  <c r="B56" i="13"/>
  <c r="D55" i="13"/>
  <c r="C55" i="13"/>
  <c r="B55" i="13"/>
  <c r="D54" i="13"/>
  <c r="C54" i="13"/>
  <c r="B54" i="13"/>
  <c r="D53" i="13"/>
  <c r="C53" i="13"/>
  <c r="B53" i="13"/>
  <c r="D52" i="13"/>
  <c r="C52" i="13"/>
  <c r="B52" i="13"/>
  <c r="D51" i="13"/>
  <c r="C51" i="13"/>
  <c r="B51" i="13"/>
  <c r="A51" i="13"/>
  <c r="D50" i="13"/>
  <c r="C50" i="13"/>
  <c r="B50" i="13"/>
  <c r="D49" i="13"/>
  <c r="C49" i="13"/>
  <c r="B49" i="13"/>
  <c r="D48" i="13"/>
  <c r="C48" i="13"/>
  <c r="B48" i="13"/>
  <c r="D47" i="13"/>
  <c r="C47" i="13"/>
  <c r="B47" i="13"/>
  <c r="D46" i="13"/>
  <c r="C46" i="13"/>
  <c r="B46" i="13"/>
  <c r="A46" i="13"/>
  <c r="D45" i="13"/>
  <c r="C45" i="13"/>
  <c r="B45" i="13"/>
  <c r="D44" i="13"/>
  <c r="C44" i="13"/>
  <c r="B44" i="13"/>
  <c r="A44" i="13"/>
  <c r="D43" i="13"/>
  <c r="C43" i="13"/>
  <c r="B43" i="13"/>
  <c r="D42" i="13"/>
  <c r="C42" i="13"/>
  <c r="B42" i="13"/>
  <c r="D41" i="13"/>
  <c r="C41" i="13"/>
  <c r="B41" i="13"/>
  <c r="D40" i="13"/>
  <c r="C40" i="13"/>
  <c r="B40" i="13"/>
  <c r="D39" i="13"/>
  <c r="C39" i="13"/>
  <c r="B39" i="13"/>
  <c r="D38" i="13"/>
  <c r="C38" i="13"/>
  <c r="B38" i="13"/>
  <c r="D37" i="13"/>
  <c r="C37" i="13"/>
  <c r="B37" i="13"/>
  <c r="D36" i="13"/>
  <c r="C36" i="13"/>
  <c r="B36" i="13"/>
  <c r="A36" i="13"/>
  <c r="D35" i="13"/>
  <c r="C35" i="13"/>
  <c r="B35" i="13"/>
  <c r="D34" i="13"/>
  <c r="C34" i="13"/>
  <c r="B34" i="13"/>
  <c r="D33" i="13"/>
  <c r="C33" i="13"/>
  <c r="B33" i="13"/>
  <c r="D32" i="13"/>
  <c r="C32" i="13"/>
  <c r="B32" i="13"/>
  <c r="D31" i="13"/>
  <c r="C31" i="13"/>
  <c r="B31" i="13"/>
  <c r="D30" i="13"/>
  <c r="C30" i="13"/>
  <c r="B30" i="13"/>
  <c r="D29" i="13"/>
  <c r="C29" i="13"/>
  <c r="B29" i="13"/>
  <c r="D28" i="13"/>
  <c r="C28" i="13"/>
  <c r="B28" i="13"/>
  <c r="D27" i="13"/>
  <c r="C27" i="13"/>
  <c r="B27" i="13"/>
  <c r="D26" i="13"/>
  <c r="C26" i="13"/>
  <c r="B26" i="13"/>
  <c r="D25" i="13"/>
  <c r="C25" i="13"/>
  <c r="B25" i="13"/>
  <c r="D24" i="13"/>
  <c r="C24" i="13"/>
  <c r="B24" i="13"/>
  <c r="D23" i="13"/>
  <c r="C23" i="13"/>
  <c r="B23" i="13"/>
  <c r="D22" i="13"/>
  <c r="C22" i="13"/>
  <c r="B22" i="13"/>
  <c r="D21" i="13"/>
  <c r="C21" i="13"/>
  <c r="B21" i="13"/>
  <c r="D20" i="13"/>
  <c r="C20" i="13"/>
  <c r="B20" i="13"/>
  <c r="D19" i="13"/>
  <c r="C19" i="13"/>
  <c r="B19" i="13"/>
  <c r="D18" i="13"/>
  <c r="C18" i="13"/>
  <c r="B18" i="13"/>
  <c r="A18" i="13"/>
  <c r="D17" i="13"/>
  <c r="C17" i="13"/>
  <c r="B17" i="13"/>
  <c r="D16" i="13"/>
  <c r="C16" i="13"/>
  <c r="B16" i="13"/>
  <c r="D15" i="13"/>
  <c r="C15" i="13"/>
  <c r="B15" i="13"/>
  <c r="A15" i="13"/>
  <c r="D14" i="13"/>
  <c r="C14" i="13"/>
  <c r="B14" i="13"/>
  <c r="D13" i="13"/>
  <c r="C13" i="13"/>
  <c r="B13" i="13"/>
  <c r="A13" i="13"/>
  <c r="D12" i="13"/>
  <c r="C12" i="13"/>
  <c r="B12" i="13"/>
  <c r="D11" i="13"/>
  <c r="C11" i="13"/>
  <c r="B11" i="13"/>
  <c r="D10" i="13"/>
  <c r="C10" i="13"/>
  <c r="B10" i="13"/>
  <c r="D9" i="13"/>
  <c r="C9" i="13"/>
  <c r="B9" i="13"/>
  <c r="D8" i="13"/>
  <c r="C8" i="13"/>
  <c r="B8" i="13"/>
  <c r="D7" i="13"/>
  <c r="C7" i="13"/>
  <c r="B7" i="13"/>
  <c r="D6" i="13"/>
  <c r="C6" i="13"/>
  <c r="B6" i="13"/>
  <c r="D5" i="13"/>
  <c r="C5" i="13"/>
  <c r="B5" i="13"/>
  <c r="D4" i="13"/>
  <c r="C4" i="13"/>
  <c r="B4" i="13"/>
  <c r="A4" i="13"/>
  <c r="A1" i="13"/>
  <c r="D139" i="14"/>
  <c r="C139" i="14"/>
  <c r="B139" i="14"/>
  <c r="D138" i="14"/>
  <c r="C138" i="14"/>
  <c r="B138" i="14"/>
  <c r="D137" i="14"/>
  <c r="C137" i="14"/>
  <c r="B137" i="14"/>
  <c r="D136" i="14"/>
  <c r="C136" i="14"/>
  <c r="B136" i="14"/>
  <c r="D135" i="14"/>
  <c r="C135" i="14"/>
  <c r="B135" i="14"/>
  <c r="D134" i="14"/>
  <c r="C134" i="14"/>
  <c r="B134" i="14"/>
  <c r="D133" i="14"/>
  <c r="C133" i="14"/>
  <c r="B133" i="14"/>
  <c r="D132" i="14"/>
  <c r="C132" i="14"/>
  <c r="B132" i="14"/>
  <c r="D131" i="14"/>
  <c r="C131" i="14"/>
  <c r="B131" i="14"/>
  <c r="D130" i="14"/>
  <c r="C130" i="14"/>
  <c r="B130" i="14"/>
  <c r="D129" i="14"/>
  <c r="C129" i="14"/>
  <c r="B129" i="14"/>
  <c r="A129" i="14"/>
  <c r="D128" i="14"/>
  <c r="C128" i="14"/>
  <c r="B128" i="14"/>
  <c r="D127" i="14"/>
  <c r="C127" i="14"/>
  <c r="B127" i="14"/>
  <c r="D126" i="14"/>
  <c r="C126" i="14"/>
  <c r="B126" i="14"/>
  <c r="A126" i="14"/>
  <c r="D125" i="14"/>
  <c r="C125" i="14"/>
  <c r="B125" i="14"/>
  <c r="D124" i="14"/>
  <c r="C124" i="14"/>
  <c r="B124" i="14"/>
  <c r="D123" i="14"/>
  <c r="C123" i="14"/>
  <c r="B123" i="14"/>
  <c r="D122" i="14"/>
  <c r="C122" i="14"/>
  <c r="B122" i="14"/>
  <c r="D121" i="14"/>
  <c r="C121" i="14"/>
  <c r="B121" i="14"/>
  <c r="D120" i="14"/>
  <c r="C120" i="14"/>
  <c r="B120" i="14"/>
  <c r="A120" i="14"/>
  <c r="D119" i="14"/>
  <c r="C119" i="14"/>
  <c r="B119" i="14"/>
  <c r="D118" i="14"/>
  <c r="C118" i="14"/>
  <c r="B118" i="14"/>
  <c r="D117" i="14"/>
  <c r="C117" i="14"/>
  <c r="B117" i="14"/>
  <c r="A117" i="14"/>
  <c r="D116" i="14"/>
  <c r="C116" i="14"/>
  <c r="B116" i="14"/>
  <c r="D115" i="14"/>
  <c r="C115" i="14"/>
  <c r="B115" i="14"/>
  <c r="D114" i="14"/>
  <c r="C114" i="14"/>
  <c r="B114" i="14"/>
  <c r="D113" i="14"/>
  <c r="C113" i="14"/>
  <c r="B113" i="14"/>
  <c r="D112" i="14"/>
  <c r="C112" i="14"/>
  <c r="B112" i="14"/>
  <c r="D111" i="14"/>
  <c r="C111" i="14"/>
  <c r="B111" i="14"/>
  <c r="D110" i="14"/>
  <c r="C110" i="14"/>
  <c r="B110" i="14"/>
  <c r="D109" i="14"/>
  <c r="C109" i="14"/>
  <c r="B109" i="14"/>
  <c r="D108" i="14"/>
  <c r="C108" i="14"/>
  <c r="B108" i="14"/>
  <c r="D107" i="14"/>
  <c r="C107" i="14"/>
  <c r="B107" i="14"/>
  <c r="D106" i="14"/>
  <c r="C106" i="14"/>
  <c r="B106" i="14"/>
  <c r="D105" i="14"/>
  <c r="C105" i="14"/>
  <c r="B105" i="14"/>
  <c r="D104" i="14"/>
  <c r="C104" i="14"/>
  <c r="B104" i="14"/>
  <c r="D103" i="14"/>
  <c r="C103" i="14"/>
  <c r="B103" i="14"/>
  <c r="A103" i="14"/>
  <c r="D102" i="14"/>
  <c r="C102" i="14"/>
  <c r="B102" i="14"/>
  <c r="D101" i="14"/>
  <c r="C101" i="14"/>
  <c r="B101" i="14"/>
  <c r="D100" i="14"/>
  <c r="C100" i="14"/>
  <c r="B100" i="14"/>
  <c r="D99" i="14"/>
  <c r="C99" i="14"/>
  <c r="B99" i="14"/>
  <c r="D98" i="14"/>
  <c r="C98" i="14"/>
  <c r="B98" i="14"/>
  <c r="D97" i="14"/>
  <c r="C97" i="14"/>
  <c r="B97" i="14"/>
  <c r="D96" i="14"/>
  <c r="C96" i="14"/>
  <c r="B96" i="14"/>
  <c r="D95" i="14"/>
  <c r="C95" i="14"/>
  <c r="B95" i="14"/>
  <c r="D94" i="14"/>
  <c r="C94" i="14"/>
  <c r="B94" i="14"/>
  <c r="D93" i="14"/>
  <c r="C93" i="14"/>
  <c r="B93" i="14"/>
  <c r="D92" i="14"/>
  <c r="C92" i="14"/>
  <c r="B92" i="14"/>
  <c r="A92" i="14"/>
  <c r="D91" i="14"/>
  <c r="C91" i="14"/>
  <c r="B91" i="14"/>
  <c r="D90" i="14"/>
  <c r="C90" i="14"/>
  <c r="B90" i="14"/>
  <c r="D89" i="14"/>
  <c r="C89" i="14"/>
  <c r="B89" i="14"/>
  <c r="D88" i="14"/>
  <c r="C88" i="14"/>
  <c r="B88" i="14"/>
  <c r="D87" i="14"/>
  <c r="C87" i="14"/>
  <c r="B87" i="14"/>
  <c r="D86" i="14"/>
  <c r="C86" i="14"/>
  <c r="B86" i="14"/>
  <c r="D85" i="14"/>
  <c r="C85" i="14"/>
  <c r="B85" i="14"/>
  <c r="D84" i="14"/>
  <c r="C84" i="14"/>
  <c r="B84" i="14"/>
  <c r="D83" i="14"/>
  <c r="C83" i="14"/>
  <c r="B83" i="14"/>
  <c r="D82" i="14"/>
  <c r="C82" i="14"/>
  <c r="B82" i="14"/>
  <c r="D81" i="14"/>
  <c r="C81" i="14"/>
  <c r="B81" i="14"/>
  <c r="D80" i="14"/>
  <c r="C80" i="14"/>
  <c r="B80" i="14"/>
  <c r="D79" i="14"/>
  <c r="C79" i="14"/>
  <c r="B79" i="14"/>
  <c r="A79" i="14"/>
  <c r="D78" i="14"/>
  <c r="C78" i="14"/>
  <c r="B78" i="14"/>
  <c r="D77" i="14"/>
  <c r="C77" i="14"/>
  <c r="B77" i="14"/>
  <c r="D76" i="14"/>
  <c r="C76" i="14"/>
  <c r="B76" i="14"/>
  <c r="D75" i="14"/>
  <c r="C75" i="14"/>
  <c r="B75" i="14"/>
  <c r="D74" i="14"/>
  <c r="C74" i="14"/>
  <c r="B74" i="14"/>
  <c r="D73" i="14"/>
  <c r="C73" i="14"/>
  <c r="B73" i="14"/>
  <c r="D72" i="14"/>
  <c r="C72" i="14"/>
  <c r="B72" i="14"/>
  <c r="D71" i="14"/>
  <c r="C71" i="14"/>
  <c r="B71" i="14"/>
  <c r="D70" i="14"/>
  <c r="C70" i="14"/>
  <c r="B70" i="14"/>
  <c r="D69" i="14"/>
  <c r="C69" i="14"/>
  <c r="B69" i="14"/>
  <c r="D68" i="14"/>
  <c r="C68" i="14"/>
  <c r="B68" i="14"/>
  <c r="D67" i="14"/>
  <c r="C67" i="14"/>
  <c r="B67" i="14"/>
  <c r="D66" i="14"/>
  <c r="C66" i="14"/>
  <c r="B66" i="14"/>
  <c r="D65" i="14"/>
  <c r="C65" i="14"/>
  <c r="B65" i="14"/>
  <c r="A65" i="14"/>
  <c r="D64" i="14"/>
  <c r="C64" i="14"/>
  <c r="B64" i="14"/>
  <c r="D63" i="14"/>
  <c r="C63" i="14"/>
  <c r="B63" i="14"/>
  <c r="D62" i="14"/>
  <c r="C62" i="14"/>
  <c r="B62" i="14"/>
  <c r="D61" i="14"/>
  <c r="C61" i="14"/>
  <c r="B61" i="14"/>
  <c r="A61" i="14"/>
  <c r="D60" i="14"/>
  <c r="C60" i="14"/>
  <c r="B60" i="14"/>
  <c r="D59" i="14"/>
  <c r="C59" i="14"/>
  <c r="B59" i="14"/>
  <c r="D58" i="14"/>
  <c r="C58" i="14"/>
  <c r="B58" i="14"/>
  <c r="D57" i="14"/>
  <c r="C57" i="14"/>
  <c r="B57" i="14"/>
  <c r="D56" i="14"/>
  <c r="C56" i="14"/>
  <c r="B56" i="14"/>
  <c r="D55" i="14"/>
  <c r="C55" i="14"/>
  <c r="B55" i="14"/>
  <c r="D54" i="14"/>
  <c r="C54" i="14"/>
  <c r="B54" i="14"/>
  <c r="D53" i="14"/>
  <c r="C53" i="14"/>
  <c r="B53" i="14"/>
  <c r="D52" i="14"/>
  <c r="C52" i="14"/>
  <c r="B52" i="14"/>
  <c r="D51" i="14"/>
  <c r="C51" i="14"/>
  <c r="B51" i="14"/>
  <c r="A51" i="14"/>
  <c r="D50" i="14"/>
  <c r="C50" i="14"/>
  <c r="B50" i="14"/>
  <c r="D49" i="14"/>
  <c r="C49" i="14"/>
  <c r="B49" i="14"/>
  <c r="D48" i="14"/>
  <c r="C48" i="14"/>
  <c r="B48" i="14"/>
  <c r="D47" i="14"/>
  <c r="C47" i="14"/>
  <c r="B47" i="14"/>
  <c r="D46" i="14"/>
  <c r="C46" i="14"/>
  <c r="B46" i="14"/>
  <c r="A46" i="14"/>
  <c r="D45" i="14"/>
  <c r="C45" i="14"/>
  <c r="B45" i="14"/>
  <c r="D44" i="14"/>
  <c r="C44" i="14"/>
  <c r="B44" i="14"/>
  <c r="A44" i="14"/>
  <c r="D43" i="14"/>
  <c r="C43" i="14"/>
  <c r="B43" i="14"/>
  <c r="D42" i="14"/>
  <c r="C42" i="14"/>
  <c r="B42" i="14"/>
  <c r="D41" i="14"/>
  <c r="C41" i="14"/>
  <c r="B41" i="14"/>
  <c r="D40" i="14"/>
  <c r="C40" i="14"/>
  <c r="B40" i="14"/>
  <c r="D39" i="14"/>
  <c r="C39" i="14"/>
  <c r="B39" i="14"/>
  <c r="D38" i="14"/>
  <c r="C38" i="14"/>
  <c r="B38" i="14"/>
  <c r="D37" i="14"/>
  <c r="C37" i="14"/>
  <c r="B37" i="14"/>
  <c r="D36" i="14"/>
  <c r="C36" i="14"/>
  <c r="B36" i="14"/>
  <c r="A36" i="14"/>
  <c r="D35" i="14"/>
  <c r="C35" i="14"/>
  <c r="B35" i="14"/>
  <c r="D34" i="14"/>
  <c r="C34" i="14"/>
  <c r="B34" i="14"/>
  <c r="D33" i="14"/>
  <c r="C33" i="14"/>
  <c r="B33" i="14"/>
  <c r="D32" i="14"/>
  <c r="C32" i="14"/>
  <c r="B32" i="14"/>
  <c r="D31" i="14"/>
  <c r="C31" i="14"/>
  <c r="B31" i="14"/>
  <c r="D30" i="14"/>
  <c r="C30" i="14"/>
  <c r="B30" i="14"/>
  <c r="D29" i="14"/>
  <c r="C29" i="14"/>
  <c r="B29" i="14"/>
  <c r="D28" i="14"/>
  <c r="C28" i="14"/>
  <c r="B28" i="14"/>
  <c r="D27" i="14"/>
  <c r="C27" i="14"/>
  <c r="B27" i="14"/>
  <c r="D26" i="14"/>
  <c r="C26" i="14"/>
  <c r="B26" i="14"/>
  <c r="D25" i="14"/>
  <c r="C25" i="14"/>
  <c r="B25" i="14"/>
  <c r="D24" i="14"/>
  <c r="C24" i="14"/>
  <c r="B24" i="14"/>
  <c r="D23" i="14"/>
  <c r="C23" i="14"/>
  <c r="B23" i="14"/>
  <c r="D22" i="14"/>
  <c r="C22" i="14"/>
  <c r="B22" i="14"/>
  <c r="D21" i="14"/>
  <c r="C21" i="14"/>
  <c r="B21" i="14"/>
  <c r="D20" i="14"/>
  <c r="C20" i="14"/>
  <c r="B20" i="14"/>
  <c r="D19" i="14"/>
  <c r="C19" i="14"/>
  <c r="B19" i="14"/>
  <c r="D18" i="14"/>
  <c r="C18" i="14"/>
  <c r="B18" i="14"/>
  <c r="A18" i="14"/>
  <c r="D17" i="14"/>
  <c r="C17" i="14"/>
  <c r="B17" i="14"/>
  <c r="D16" i="14"/>
  <c r="C16" i="14"/>
  <c r="B16" i="14"/>
  <c r="D15" i="14"/>
  <c r="C15" i="14"/>
  <c r="B15" i="14"/>
  <c r="A15" i="14"/>
  <c r="D14" i="14"/>
  <c r="C14" i="14"/>
  <c r="B14" i="14"/>
  <c r="D13" i="14"/>
  <c r="C13" i="14"/>
  <c r="B13" i="14"/>
  <c r="A13" i="14"/>
  <c r="D12" i="14"/>
  <c r="C12" i="14"/>
  <c r="B12" i="14"/>
  <c r="D11" i="14"/>
  <c r="C11" i="14"/>
  <c r="B11" i="14"/>
  <c r="D10" i="14"/>
  <c r="C10" i="14"/>
  <c r="B10" i="14"/>
  <c r="D9" i="14"/>
  <c r="C9" i="14"/>
  <c r="B9" i="14"/>
  <c r="D8" i="14"/>
  <c r="C8" i="14"/>
  <c r="B8" i="14"/>
  <c r="D7" i="14"/>
  <c r="C7" i="14"/>
  <c r="B7" i="14"/>
  <c r="D6" i="14"/>
  <c r="C6" i="14"/>
  <c r="B6" i="14"/>
  <c r="D5" i="14"/>
  <c r="C5" i="14"/>
  <c r="B5" i="14"/>
  <c r="D4" i="14"/>
  <c r="C4" i="14"/>
  <c r="B4" i="14"/>
  <c r="A4" i="14"/>
  <c r="A1" i="14"/>
  <c r="D139" i="15"/>
  <c r="C139" i="15"/>
  <c r="B139" i="15"/>
  <c r="D138" i="15"/>
  <c r="C138" i="15"/>
  <c r="B138" i="15"/>
  <c r="D137" i="15"/>
  <c r="C137" i="15"/>
  <c r="B137" i="15"/>
  <c r="D136" i="15"/>
  <c r="C136" i="15"/>
  <c r="B136" i="15"/>
  <c r="D135" i="15"/>
  <c r="C135" i="15"/>
  <c r="B135" i="15"/>
  <c r="D134" i="15"/>
  <c r="C134" i="15"/>
  <c r="B134" i="15"/>
  <c r="D133" i="15"/>
  <c r="C133" i="15"/>
  <c r="B133" i="15"/>
  <c r="D132" i="15"/>
  <c r="C132" i="15"/>
  <c r="B132" i="15"/>
  <c r="D131" i="15"/>
  <c r="C131" i="15"/>
  <c r="B131" i="15"/>
  <c r="D130" i="15"/>
  <c r="C130" i="15"/>
  <c r="B130" i="15"/>
  <c r="D129" i="15"/>
  <c r="C129" i="15"/>
  <c r="B129" i="15"/>
  <c r="A129" i="15"/>
  <c r="D128" i="15"/>
  <c r="C128" i="15"/>
  <c r="B128" i="15"/>
  <c r="D127" i="15"/>
  <c r="C127" i="15"/>
  <c r="B127" i="15"/>
  <c r="D126" i="15"/>
  <c r="C126" i="15"/>
  <c r="B126" i="15"/>
  <c r="A126" i="15"/>
  <c r="D125" i="15"/>
  <c r="C125" i="15"/>
  <c r="B125" i="15"/>
  <c r="D124" i="15"/>
  <c r="C124" i="15"/>
  <c r="B124" i="15"/>
  <c r="D123" i="15"/>
  <c r="C123" i="15"/>
  <c r="B123" i="15"/>
  <c r="D122" i="15"/>
  <c r="C122" i="15"/>
  <c r="B122" i="15"/>
  <c r="D121" i="15"/>
  <c r="C121" i="15"/>
  <c r="B121" i="15"/>
  <c r="D120" i="15"/>
  <c r="C120" i="15"/>
  <c r="B120" i="15"/>
  <c r="A120" i="15"/>
  <c r="D119" i="15"/>
  <c r="C119" i="15"/>
  <c r="B119" i="15"/>
  <c r="D118" i="15"/>
  <c r="C118" i="15"/>
  <c r="B118" i="15"/>
  <c r="D117" i="15"/>
  <c r="C117" i="15"/>
  <c r="B117" i="15"/>
  <c r="A117" i="15"/>
  <c r="D116" i="15"/>
  <c r="C116" i="15"/>
  <c r="B116" i="15"/>
  <c r="D115" i="15"/>
  <c r="C115" i="15"/>
  <c r="B115" i="15"/>
  <c r="D114" i="15"/>
  <c r="C114" i="15"/>
  <c r="B114" i="15"/>
  <c r="D113" i="15"/>
  <c r="C113" i="15"/>
  <c r="B113" i="15"/>
  <c r="D112" i="15"/>
  <c r="C112" i="15"/>
  <c r="B112" i="15"/>
  <c r="D111" i="15"/>
  <c r="C111" i="15"/>
  <c r="B111" i="15"/>
  <c r="D110" i="15"/>
  <c r="C110" i="15"/>
  <c r="B110" i="15"/>
  <c r="D109" i="15"/>
  <c r="C109" i="15"/>
  <c r="B109" i="15"/>
  <c r="D108" i="15"/>
  <c r="C108" i="15"/>
  <c r="B108" i="15"/>
  <c r="D107" i="15"/>
  <c r="C107" i="15"/>
  <c r="B107" i="15"/>
  <c r="D106" i="15"/>
  <c r="C106" i="15"/>
  <c r="B106" i="15"/>
  <c r="D105" i="15"/>
  <c r="C105" i="15"/>
  <c r="B105" i="15"/>
  <c r="D104" i="15"/>
  <c r="C104" i="15"/>
  <c r="B104" i="15"/>
  <c r="D103" i="15"/>
  <c r="C103" i="15"/>
  <c r="B103" i="15"/>
  <c r="A103" i="15"/>
  <c r="D102" i="15"/>
  <c r="C102" i="15"/>
  <c r="B102" i="15"/>
  <c r="D101" i="15"/>
  <c r="C101" i="15"/>
  <c r="B101" i="15"/>
  <c r="D100" i="15"/>
  <c r="C100" i="15"/>
  <c r="B100" i="15"/>
  <c r="D99" i="15"/>
  <c r="C99" i="15"/>
  <c r="B99" i="15"/>
  <c r="D98" i="15"/>
  <c r="C98" i="15"/>
  <c r="B98" i="15"/>
  <c r="D97" i="15"/>
  <c r="C97" i="15"/>
  <c r="B97" i="15"/>
  <c r="D96" i="15"/>
  <c r="C96" i="15"/>
  <c r="B96" i="15"/>
  <c r="D95" i="15"/>
  <c r="C95" i="15"/>
  <c r="B95" i="15"/>
  <c r="D94" i="15"/>
  <c r="C94" i="15"/>
  <c r="B94" i="15"/>
  <c r="D93" i="15"/>
  <c r="C93" i="15"/>
  <c r="B93" i="15"/>
  <c r="D92" i="15"/>
  <c r="C92" i="15"/>
  <c r="B92" i="15"/>
  <c r="A92" i="15"/>
  <c r="D91" i="15"/>
  <c r="C91" i="15"/>
  <c r="B91" i="15"/>
  <c r="D90" i="15"/>
  <c r="C90" i="15"/>
  <c r="B90" i="15"/>
  <c r="D89" i="15"/>
  <c r="C89" i="15"/>
  <c r="B89" i="15"/>
  <c r="D88" i="15"/>
  <c r="C88" i="15"/>
  <c r="B88" i="15"/>
  <c r="D87" i="15"/>
  <c r="C87" i="15"/>
  <c r="B87" i="15"/>
  <c r="D86" i="15"/>
  <c r="C86" i="15"/>
  <c r="B86" i="15"/>
  <c r="D85" i="15"/>
  <c r="C85" i="15"/>
  <c r="B85" i="15"/>
  <c r="D84" i="15"/>
  <c r="C84" i="15"/>
  <c r="B84" i="15"/>
  <c r="D83" i="15"/>
  <c r="C83" i="15"/>
  <c r="B83" i="15"/>
  <c r="D82" i="15"/>
  <c r="C82" i="15"/>
  <c r="B82" i="15"/>
  <c r="D81" i="15"/>
  <c r="C81" i="15"/>
  <c r="B81" i="15"/>
  <c r="D80" i="15"/>
  <c r="C80" i="15"/>
  <c r="B80" i="15"/>
  <c r="D79" i="15"/>
  <c r="C79" i="15"/>
  <c r="B79" i="15"/>
  <c r="A79" i="15"/>
  <c r="D78" i="15"/>
  <c r="C78" i="15"/>
  <c r="B78" i="15"/>
  <c r="D77" i="15"/>
  <c r="C77" i="15"/>
  <c r="B77" i="15"/>
  <c r="D76" i="15"/>
  <c r="C76" i="15"/>
  <c r="B76" i="15"/>
  <c r="D75" i="15"/>
  <c r="C75" i="15"/>
  <c r="B75" i="15"/>
  <c r="D74" i="15"/>
  <c r="C74" i="15"/>
  <c r="B74" i="15"/>
  <c r="D73" i="15"/>
  <c r="C73" i="15"/>
  <c r="B73" i="15"/>
  <c r="D72" i="15"/>
  <c r="C72" i="15"/>
  <c r="B72" i="15"/>
  <c r="D71" i="15"/>
  <c r="C71" i="15"/>
  <c r="B71" i="15"/>
  <c r="D70" i="15"/>
  <c r="C70" i="15"/>
  <c r="B70" i="15"/>
  <c r="D69" i="15"/>
  <c r="C69" i="15"/>
  <c r="B69" i="15"/>
  <c r="D68" i="15"/>
  <c r="C68" i="15"/>
  <c r="B68" i="15"/>
  <c r="D67" i="15"/>
  <c r="C67" i="15"/>
  <c r="B67" i="15"/>
  <c r="D66" i="15"/>
  <c r="C66" i="15"/>
  <c r="B66" i="15"/>
  <c r="D65" i="15"/>
  <c r="C65" i="15"/>
  <c r="B65" i="15"/>
  <c r="A65" i="15"/>
  <c r="D64" i="15"/>
  <c r="C64" i="15"/>
  <c r="B64" i="15"/>
  <c r="D63" i="15"/>
  <c r="C63" i="15"/>
  <c r="B63" i="15"/>
  <c r="D62" i="15"/>
  <c r="C62" i="15"/>
  <c r="B62" i="15"/>
  <c r="D61" i="15"/>
  <c r="C61" i="15"/>
  <c r="B61" i="15"/>
  <c r="A61" i="15"/>
  <c r="D60" i="15"/>
  <c r="C60" i="15"/>
  <c r="B60" i="15"/>
  <c r="D59" i="15"/>
  <c r="C59" i="15"/>
  <c r="B59" i="15"/>
  <c r="D58" i="15"/>
  <c r="C58" i="15"/>
  <c r="B58" i="15"/>
  <c r="D57" i="15"/>
  <c r="C57" i="15"/>
  <c r="B57" i="15"/>
  <c r="D56" i="15"/>
  <c r="C56" i="15"/>
  <c r="B56" i="15"/>
  <c r="D55" i="15"/>
  <c r="C55" i="15"/>
  <c r="B55" i="15"/>
  <c r="D54" i="15"/>
  <c r="C54" i="15"/>
  <c r="B54" i="15"/>
  <c r="D53" i="15"/>
  <c r="C53" i="15"/>
  <c r="B53" i="15"/>
  <c r="D52" i="15"/>
  <c r="C52" i="15"/>
  <c r="B52" i="15"/>
  <c r="D51" i="15"/>
  <c r="C51" i="15"/>
  <c r="B51" i="15"/>
  <c r="A51" i="15"/>
  <c r="D50" i="15"/>
  <c r="C50" i="15"/>
  <c r="B50" i="15"/>
  <c r="D49" i="15"/>
  <c r="C49" i="15"/>
  <c r="B49" i="15"/>
  <c r="D48" i="15"/>
  <c r="C48" i="15"/>
  <c r="B48" i="15"/>
  <c r="D47" i="15"/>
  <c r="C47" i="15"/>
  <c r="B47" i="15"/>
  <c r="D46" i="15"/>
  <c r="C46" i="15"/>
  <c r="B46" i="15"/>
  <c r="A46" i="15"/>
  <c r="D45" i="15"/>
  <c r="C45" i="15"/>
  <c r="B45" i="15"/>
  <c r="D44" i="15"/>
  <c r="C44" i="15"/>
  <c r="B44" i="15"/>
  <c r="A44" i="15"/>
  <c r="D43" i="15"/>
  <c r="C43" i="15"/>
  <c r="B43" i="15"/>
  <c r="D42" i="15"/>
  <c r="C42" i="15"/>
  <c r="B42" i="15"/>
  <c r="D41" i="15"/>
  <c r="C41" i="15"/>
  <c r="B41" i="15"/>
  <c r="D40" i="15"/>
  <c r="C40" i="15"/>
  <c r="B40" i="15"/>
  <c r="D39" i="15"/>
  <c r="C39" i="15"/>
  <c r="B39" i="15"/>
  <c r="D38" i="15"/>
  <c r="C38" i="15"/>
  <c r="B38" i="15"/>
  <c r="D37" i="15"/>
  <c r="C37" i="15"/>
  <c r="B37" i="15"/>
  <c r="D36" i="15"/>
  <c r="C36" i="15"/>
  <c r="B36" i="15"/>
  <c r="A36" i="15"/>
  <c r="D35" i="15"/>
  <c r="C35" i="15"/>
  <c r="B35" i="15"/>
  <c r="D34" i="15"/>
  <c r="C34" i="15"/>
  <c r="B34" i="15"/>
  <c r="D33" i="15"/>
  <c r="C33" i="15"/>
  <c r="B33" i="15"/>
  <c r="D32" i="15"/>
  <c r="C32" i="15"/>
  <c r="B32" i="15"/>
  <c r="D31" i="15"/>
  <c r="C31" i="15"/>
  <c r="B31" i="15"/>
  <c r="D30" i="15"/>
  <c r="C30" i="15"/>
  <c r="B30" i="15"/>
  <c r="D29" i="15"/>
  <c r="C29" i="15"/>
  <c r="B29" i="15"/>
  <c r="D28" i="15"/>
  <c r="C28" i="15"/>
  <c r="B28" i="15"/>
  <c r="D27" i="15"/>
  <c r="C27" i="15"/>
  <c r="B27" i="15"/>
  <c r="D26" i="15"/>
  <c r="C26" i="15"/>
  <c r="B26" i="15"/>
  <c r="D25" i="15"/>
  <c r="C25" i="15"/>
  <c r="B25" i="15"/>
  <c r="D24" i="15"/>
  <c r="C24" i="15"/>
  <c r="B24" i="15"/>
  <c r="D23" i="15"/>
  <c r="C23" i="15"/>
  <c r="B23" i="15"/>
  <c r="D22" i="15"/>
  <c r="C22" i="15"/>
  <c r="B22" i="15"/>
  <c r="D21" i="15"/>
  <c r="C21" i="15"/>
  <c r="B21" i="15"/>
  <c r="D20" i="15"/>
  <c r="C20" i="15"/>
  <c r="B20" i="15"/>
  <c r="D19" i="15"/>
  <c r="C19" i="15"/>
  <c r="B19" i="15"/>
  <c r="D18" i="15"/>
  <c r="C18" i="15"/>
  <c r="B18" i="15"/>
  <c r="A18" i="15"/>
  <c r="D17" i="15"/>
  <c r="C17" i="15"/>
  <c r="B17" i="15"/>
  <c r="D16" i="15"/>
  <c r="C16" i="15"/>
  <c r="B16" i="15"/>
  <c r="D15" i="15"/>
  <c r="C15" i="15"/>
  <c r="B15" i="15"/>
  <c r="A15" i="15"/>
  <c r="D14" i="15"/>
  <c r="C14" i="15"/>
  <c r="B14" i="15"/>
  <c r="D13" i="15"/>
  <c r="C13" i="15"/>
  <c r="B13" i="15"/>
  <c r="A13" i="15"/>
  <c r="D12" i="15"/>
  <c r="C12" i="15"/>
  <c r="B12" i="15"/>
  <c r="D11" i="15"/>
  <c r="C11" i="15"/>
  <c r="B11" i="15"/>
  <c r="D10" i="15"/>
  <c r="C10" i="15"/>
  <c r="B10" i="15"/>
  <c r="D9" i="15"/>
  <c r="C9" i="15"/>
  <c r="B9" i="15"/>
  <c r="D8" i="15"/>
  <c r="C8" i="15"/>
  <c r="B8" i="15"/>
  <c r="D7" i="15"/>
  <c r="C7" i="15"/>
  <c r="B7" i="15"/>
  <c r="D6" i="15"/>
  <c r="C6" i="15"/>
  <c r="B6" i="15"/>
  <c r="D5" i="15"/>
  <c r="C5" i="15"/>
  <c r="B5" i="15"/>
  <c r="D4" i="15"/>
  <c r="C4" i="15"/>
  <c r="B4" i="15"/>
  <c r="A4" i="15"/>
  <c r="A1" i="15"/>
  <c r="D139" i="16"/>
  <c r="C139" i="16"/>
  <c r="B139" i="16"/>
  <c r="D138" i="16"/>
  <c r="C138" i="16"/>
  <c r="B138" i="16"/>
  <c r="D137" i="16"/>
  <c r="C137" i="16"/>
  <c r="B137" i="16"/>
  <c r="D136" i="16"/>
  <c r="C136" i="16"/>
  <c r="B136" i="16"/>
  <c r="D135" i="16"/>
  <c r="C135" i="16"/>
  <c r="B135" i="16"/>
  <c r="D134" i="16"/>
  <c r="C134" i="16"/>
  <c r="B134" i="16"/>
  <c r="D133" i="16"/>
  <c r="C133" i="16"/>
  <c r="B133" i="16"/>
  <c r="D132" i="16"/>
  <c r="C132" i="16"/>
  <c r="B132" i="16"/>
  <c r="D131" i="16"/>
  <c r="C131" i="16"/>
  <c r="B131" i="16"/>
  <c r="D130" i="16"/>
  <c r="C130" i="16"/>
  <c r="B130" i="16"/>
  <c r="D129" i="16"/>
  <c r="C129" i="16"/>
  <c r="B129" i="16"/>
  <c r="A129" i="16"/>
  <c r="D128" i="16"/>
  <c r="C128" i="16"/>
  <c r="B128" i="16"/>
  <c r="D127" i="16"/>
  <c r="C127" i="16"/>
  <c r="B127" i="16"/>
  <c r="D126" i="16"/>
  <c r="C126" i="16"/>
  <c r="B126" i="16"/>
  <c r="A126" i="16"/>
  <c r="D125" i="16"/>
  <c r="C125" i="16"/>
  <c r="B125" i="16"/>
  <c r="D124" i="16"/>
  <c r="C124" i="16"/>
  <c r="B124" i="16"/>
  <c r="D123" i="16"/>
  <c r="C123" i="16"/>
  <c r="B123" i="16"/>
  <c r="D122" i="16"/>
  <c r="C122" i="16"/>
  <c r="B122" i="16"/>
  <c r="D121" i="16"/>
  <c r="C121" i="16"/>
  <c r="B121" i="16"/>
  <c r="D120" i="16"/>
  <c r="C120" i="16"/>
  <c r="B120" i="16"/>
  <c r="A120" i="16"/>
  <c r="D119" i="16"/>
  <c r="C119" i="16"/>
  <c r="B119" i="16"/>
  <c r="D118" i="16"/>
  <c r="C118" i="16"/>
  <c r="B118" i="16"/>
  <c r="D117" i="16"/>
  <c r="C117" i="16"/>
  <c r="B117" i="16"/>
  <c r="A117" i="16"/>
  <c r="D116" i="16"/>
  <c r="C116" i="16"/>
  <c r="B116" i="16"/>
  <c r="D115" i="16"/>
  <c r="C115" i="16"/>
  <c r="B115" i="16"/>
  <c r="D114" i="16"/>
  <c r="C114" i="16"/>
  <c r="B114" i="16"/>
  <c r="D113" i="16"/>
  <c r="C113" i="16"/>
  <c r="B113" i="16"/>
  <c r="D112" i="16"/>
  <c r="C112" i="16"/>
  <c r="B112" i="16"/>
  <c r="D111" i="16"/>
  <c r="C111" i="16"/>
  <c r="B111" i="16"/>
  <c r="D110" i="16"/>
  <c r="C110" i="16"/>
  <c r="B110" i="16"/>
  <c r="D109" i="16"/>
  <c r="C109" i="16"/>
  <c r="B109" i="16"/>
  <c r="D108" i="16"/>
  <c r="C108" i="16"/>
  <c r="B108" i="16"/>
  <c r="D107" i="16"/>
  <c r="C107" i="16"/>
  <c r="B107" i="16"/>
  <c r="D106" i="16"/>
  <c r="C106" i="16"/>
  <c r="B106" i="16"/>
  <c r="D105" i="16"/>
  <c r="C105" i="16"/>
  <c r="B105" i="16"/>
  <c r="D104" i="16"/>
  <c r="C104" i="16"/>
  <c r="B104" i="16"/>
  <c r="D103" i="16"/>
  <c r="C103" i="16"/>
  <c r="B103" i="16"/>
  <c r="A103" i="16"/>
  <c r="D102" i="16"/>
  <c r="C102" i="16"/>
  <c r="B102" i="16"/>
  <c r="D101" i="16"/>
  <c r="C101" i="16"/>
  <c r="B101" i="16"/>
  <c r="D100" i="16"/>
  <c r="C100" i="16"/>
  <c r="B100" i="16"/>
  <c r="D99" i="16"/>
  <c r="C99" i="16"/>
  <c r="B99" i="16"/>
  <c r="D98" i="16"/>
  <c r="C98" i="16"/>
  <c r="B98" i="16"/>
  <c r="D97" i="16"/>
  <c r="C97" i="16"/>
  <c r="B97" i="16"/>
  <c r="D96" i="16"/>
  <c r="C96" i="16"/>
  <c r="B96" i="16"/>
  <c r="D95" i="16"/>
  <c r="C95" i="16"/>
  <c r="B95" i="16"/>
  <c r="D94" i="16"/>
  <c r="C94" i="16"/>
  <c r="B94" i="16"/>
  <c r="D93" i="16"/>
  <c r="C93" i="16"/>
  <c r="B93" i="16"/>
  <c r="D92" i="16"/>
  <c r="C92" i="16"/>
  <c r="B92" i="16"/>
  <c r="A92" i="16"/>
  <c r="D91" i="16"/>
  <c r="C91" i="16"/>
  <c r="B91" i="16"/>
  <c r="D90" i="16"/>
  <c r="C90" i="16"/>
  <c r="B90" i="16"/>
  <c r="D89" i="16"/>
  <c r="C89" i="16"/>
  <c r="B89" i="16"/>
  <c r="D88" i="16"/>
  <c r="C88" i="16"/>
  <c r="B88" i="16"/>
  <c r="D87" i="16"/>
  <c r="C87" i="16"/>
  <c r="B87" i="16"/>
  <c r="D86" i="16"/>
  <c r="C86" i="16"/>
  <c r="B86" i="16"/>
  <c r="D85" i="16"/>
  <c r="C85" i="16"/>
  <c r="B85" i="16"/>
  <c r="D84" i="16"/>
  <c r="C84" i="16"/>
  <c r="B84" i="16"/>
  <c r="D83" i="16"/>
  <c r="C83" i="16"/>
  <c r="B83" i="16"/>
  <c r="D82" i="16"/>
  <c r="C82" i="16"/>
  <c r="B82" i="16"/>
  <c r="D81" i="16"/>
  <c r="C81" i="16"/>
  <c r="B81" i="16"/>
  <c r="D80" i="16"/>
  <c r="C80" i="16"/>
  <c r="B80" i="16"/>
  <c r="D79" i="16"/>
  <c r="C79" i="16"/>
  <c r="B79" i="16"/>
  <c r="A79" i="16"/>
  <c r="D78" i="16"/>
  <c r="C78" i="16"/>
  <c r="B78" i="16"/>
  <c r="D77" i="16"/>
  <c r="C77" i="16"/>
  <c r="B77" i="16"/>
  <c r="D76" i="16"/>
  <c r="C76" i="16"/>
  <c r="B76" i="16"/>
  <c r="D75" i="16"/>
  <c r="C75" i="16"/>
  <c r="B75" i="16"/>
  <c r="D74" i="16"/>
  <c r="C74" i="16"/>
  <c r="B74" i="16"/>
  <c r="D73" i="16"/>
  <c r="C73" i="16"/>
  <c r="B73" i="16"/>
  <c r="D72" i="16"/>
  <c r="C72" i="16"/>
  <c r="B72" i="16"/>
  <c r="D71" i="16"/>
  <c r="C71" i="16"/>
  <c r="B71" i="16"/>
  <c r="D70" i="16"/>
  <c r="C70" i="16"/>
  <c r="B70" i="16"/>
  <c r="D69" i="16"/>
  <c r="C69" i="16"/>
  <c r="B69" i="16"/>
  <c r="D68" i="16"/>
  <c r="C68" i="16"/>
  <c r="B68" i="16"/>
  <c r="D67" i="16"/>
  <c r="C67" i="16"/>
  <c r="B67" i="16"/>
  <c r="D66" i="16"/>
  <c r="C66" i="16"/>
  <c r="B66" i="16"/>
  <c r="D65" i="16"/>
  <c r="C65" i="16"/>
  <c r="B65" i="16"/>
  <c r="A65" i="16"/>
  <c r="D64" i="16"/>
  <c r="C64" i="16"/>
  <c r="B64" i="16"/>
  <c r="D63" i="16"/>
  <c r="C63" i="16"/>
  <c r="B63" i="16"/>
  <c r="D62" i="16"/>
  <c r="C62" i="16"/>
  <c r="B62" i="16"/>
  <c r="D61" i="16"/>
  <c r="C61" i="16"/>
  <c r="B61" i="16"/>
  <c r="A61" i="16"/>
  <c r="D60" i="16"/>
  <c r="C60" i="16"/>
  <c r="B60" i="16"/>
  <c r="D59" i="16"/>
  <c r="C59" i="16"/>
  <c r="B59" i="16"/>
  <c r="D58" i="16"/>
  <c r="C58" i="16"/>
  <c r="B58" i="16"/>
  <c r="D57" i="16"/>
  <c r="C57" i="16"/>
  <c r="B57" i="16"/>
  <c r="D56" i="16"/>
  <c r="C56" i="16"/>
  <c r="B56" i="16"/>
  <c r="D55" i="16"/>
  <c r="C55" i="16"/>
  <c r="B55" i="16"/>
  <c r="D54" i="16"/>
  <c r="C54" i="16"/>
  <c r="B54" i="16"/>
  <c r="D53" i="16"/>
  <c r="C53" i="16"/>
  <c r="B53" i="16"/>
  <c r="D52" i="16"/>
  <c r="C52" i="16"/>
  <c r="B52" i="16"/>
  <c r="D51" i="16"/>
  <c r="C51" i="16"/>
  <c r="B51" i="16"/>
  <c r="A51" i="16"/>
  <c r="D50" i="16"/>
  <c r="C50" i="16"/>
  <c r="B50" i="16"/>
  <c r="D49" i="16"/>
  <c r="C49" i="16"/>
  <c r="B49" i="16"/>
  <c r="D48" i="16"/>
  <c r="C48" i="16"/>
  <c r="B48" i="16"/>
  <c r="D47" i="16"/>
  <c r="C47" i="16"/>
  <c r="B47" i="16"/>
  <c r="D46" i="16"/>
  <c r="C46" i="16"/>
  <c r="B46" i="16"/>
  <c r="A46" i="16"/>
  <c r="D45" i="16"/>
  <c r="C45" i="16"/>
  <c r="B45" i="16"/>
  <c r="D44" i="16"/>
  <c r="C44" i="16"/>
  <c r="B44" i="16"/>
  <c r="A44" i="16"/>
  <c r="D43" i="16"/>
  <c r="C43" i="16"/>
  <c r="B43" i="16"/>
  <c r="D42" i="16"/>
  <c r="C42" i="16"/>
  <c r="B42" i="16"/>
  <c r="D41" i="16"/>
  <c r="C41" i="16"/>
  <c r="B41" i="16"/>
  <c r="D40" i="16"/>
  <c r="C40" i="16"/>
  <c r="B40" i="16"/>
  <c r="D39" i="16"/>
  <c r="C39" i="16"/>
  <c r="B39" i="16"/>
  <c r="D38" i="16"/>
  <c r="C38" i="16"/>
  <c r="B38" i="16"/>
  <c r="D37" i="16"/>
  <c r="C37" i="16"/>
  <c r="B37" i="16"/>
  <c r="D36" i="16"/>
  <c r="C36" i="16"/>
  <c r="B36" i="16"/>
  <c r="A36" i="16"/>
  <c r="D35" i="16"/>
  <c r="C35" i="16"/>
  <c r="B35" i="16"/>
  <c r="D34" i="16"/>
  <c r="C34" i="16"/>
  <c r="B34" i="16"/>
  <c r="D33" i="16"/>
  <c r="C33" i="16"/>
  <c r="B33" i="16"/>
  <c r="D32" i="16"/>
  <c r="C32" i="16"/>
  <c r="B32" i="16"/>
  <c r="D31" i="16"/>
  <c r="C31" i="16"/>
  <c r="B31" i="16"/>
  <c r="D30" i="16"/>
  <c r="C30" i="16"/>
  <c r="B30" i="16"/>
  <c r="D29" i="16"/>
  <c r="C29" i="16"/>
  <c r="B29" i="16"/>
  <c r="D28" i="16"/>
  <c r="C28" i="16"/>
  <c r="B28" i="16"/>
  <c r="D27" i="16"/>
  <c r="C27" i="16"/>
  <c r="B27" i="16"/>
  <c r="D26" i="16"/>
  <c r="C26" i="16"/>
  <c r="B26" i="16"/>
  <c r="D25" i="16"/>
  <c r="C25" i="16"/>
  <c r="B25" i="16"/>
  <c r="D24" i="16"/>
  <c r="C24" i="16"/>
  <c r="B24" i="16"/>
  <c r="D23" i="16"/>
  <c r="C23" i="16"/>
  <c r="B23" i="16"/>
  <c r="D22" i="16"/>
  <c r="C22" i="16"/>
  <c r="B22" i="16"/>
  <c r="D21" i="16"/>
  <c r="C21" i="16"/>
  <c r="B21" i="16"/>
  <c r="D20" i="16"/>
  <c r="C20" i="16"/>
  <c r="B20" i="16"/>
  <c r="D19" i="16"/>
  <c r="C19" i="16"/>
  <c r="B19" i="16"/>
  <c r="D18" i="16"/>
  <c r="C18" i="16"/>
  <c r="B18" i="16"/>
  <c r="A18" i="16"/>
  <c r="D17" i="16"/>
  <c r="C17" i="16"/>
  <c r="B17" i="16"/>
  <c r="D16" i="16"/>
  <c r="C16" i="16"/>
  <c r="B16" i="16"/>
  <c r="D15" i="16"/>
  <c r="C15" i="16"/>
  <c r="B15" i="16"/>
  <c r="A15" i="16"/>
  <c r="D14" i="16"/>
  <c r="C14" i="16"/>
  <c r="B14" i="16"/>
  <c r="D13" i="16"/>
  <c r="C13" i="16"/>
  <c r="B13" i="16"/>
  <c r="A13" i="16"/>
  <c r="D12" i="16"/>
  <c r="C12" i="16"/>
  <c r="B12" i="16"/>
  <c r="D11" i="16"/>
  <c r="C11" i="16"/>
  <c r="B11" i="16"/>
  <c r="D10" i="16"/>
  <c r="C10" i="16"/>
  <c r="B10" i="16"/>
  <c r="D9" i="16"/>
  <c r="C9" i="16"/>
  <c r="B9" i="16"/>
  <c r="D8" i="16"/>
  <c r="C8" i="16"/>
  <c r="B8" i="16"/>
  <c r="D7" i="16"/>
  <c r="C7" i="16"/>
  <c r="B7" i="16"/>
  <c r="D6" i="16"/>
  <c r="C6" i="16"/>
  <c r="B6" i="16"/>
  <c r="D5" i="16"/>
  <c r="C5" i="16"/>
  <c r="B5" i="16"/>
  <c r="D4" i="16"/>
  <c r="C4" i="16"/>
  <c r="B4" i="16"/>
  <c r="A4" i="16"/>
  <c r="A1" i="16"/>
  <c r="D139" i="17"/>
  <c r="C139" i="17"/>
  <c r="B139" i="17"/>
  <c r="D138" i="17"/>
  <c r="C138" i="17"/>
  <c r="B138" i="17"/>
  <c r="D137" i="17"/>
  <c r="C137" i="17"/>
  <c r="B137" i="17"/>
  <c r="D136" i="17"/>
  <c r="C136" i="17"/>
  <c r="B136" i="17"/>
  <c r="D135" i="17"/>
  <c r="C135" i="17"/>
  <c r="B135" i="17"/>
  <c r="D134" i="17"/>
  <c r="C134" i="17"/>
  <c r="B134" i="17"/>
  <c r="D133" i="17"/>
  <c r="C133" i="17"/>
  <c r="B133" i="17"/>
  <c r="D132" i="17"/>
  <c r="C132" i="17"/>
  <c r="B132" i="17"/>
  <c r="D131" i="17"/>
  <c r="C131" i="17"/>
  <c r="B131" i="17"/>
  <c r="D130" i="17"/>
  <c r="C130" i="17"/>
  <c r="B130" i="17"/>
  <c r="D129" i="17"/>
  <c r="C129" i="17"/>
  <c r="B129" i="17"/>
  <c r="A129" i="17"/>
  <c r="D128" i="17"/>
  <c r="C128" i="17"/>
  <c r="B128" i="17"/>
  <c r="D127" i="17"/>
  <c r="C127" i="17"/>
  <c r="B127" i="17"/>
  <c r="D126" i="17"/>
  <c r="C126" i="17"/>
  <c r="B126" i="17"/>
  <c r="A126" i="17"/>
  <c r="D125" i="17"/>
  <c r="C125" i="17"/>
  <c r="B125" i="17"/>
  <c r="D124" i="17"/>
  <c r="C124" i="17"/>
  <c r="B124" i="17"/>
  <c r="D123" i="17"/>
  <c r="C123" i="17"/>
  <c r="B123" i="17"/>
  <c r="D122" i="17"/>
  <c r="C122" i="17"/>
  <c r="B122" i="17"/>
  <c r="D121" i="17"/>
  <c r="C121" i="17"/>
  <c r="B121" i="17"/>
  <c r="D120" i="17"/>
  <c r="C120" i="17"/>
  <c r="B120" i="17"/>
  <c r="A120" i="17"/>
  <c r="D119" i="17"/>
  <c r="C119" i="17"/>
  <c r="B119" i="17"/>
  <c r="D118" i="17"/>
  <c r="C118" i="17"/>
  <c r="B118" i="17"/>
  <c r="D117" i="17"/>
  <c r="C117" i="17"/>
  <c r="B117" i="17"/>
  <c r="A117" i="17"/>
  <c r="D116" i="17"/>
  <c r="C116" i="17"/>
  <c r="B116" i="17"/>
  <c r="D115" i="17"/>
  <c r="C115" i="17"/>
  <c r="B115" i="17"/>
  <c r="D114" i="17"/>
  <c r="C114" i="17"/>
  <c r="B114" i="17"/>
  <c r="D113" i="17"/>
  <c r="C113" i="17"/>
  <c r="B113" i="17"/>
  <c r="D112" i="17"/>
  <c r="C112" i="17"/>
  <c r="B112" i="17"/>
  <c r="D111" i="17"/>
  <c r="C111" i="17"/>
  <c r="B111" i="17"/>
  <c r="D110" i="17"/>
  <c r="C110" i="17"/>
  <c r="B110" i="17"/>
  <c r="D109" i="17"/>
  <c r="C109" i="17"/>
  <c r="B109" i="17"/>
  <c r="D108" i="17"/>
  <c r="C108" i="17"/>
  <c r="B108" i="17"/>
  <c r="D107" i="17"/>
  <c r="C107" i="17"/>
  <c r="B107" i="17"/>
  <c r="D106" i="17"/>
  <c r="C106" i="17"/>
  <c r="B106" i="17"/>
  <c r="D105" i="17"/>
  <c r="C105" i="17"/>
  <c r="B105" i="17"/>
  <c r="D104" i="17"/>
  <c r="C104" i="17"/>
  <c r="B104" i="17"/>
  <c r="D103" i="17"/>
  <c r="C103" i="17"/>
  <c r="B103" i="17"/>
  <c r="A103" i="17"/>
  <c r="D102" i="17"/>
  <c r="C102" i="17"/>
  <c r="B102" i="17"/>
  <c r="D101" i="17"/>
  <c r="C101" i="17"/>
  <c r="B101" i="17"/>
  <c r="D100" i="17"/>
  <c r="C100" i="17"/>
  <c r="B100" i="17"/>
  <c r="D99" i="17"/>
  <c r="C99" i="17"/>
  <c r="B99" i="17"/>
  <c r="D98" i="17"/>
  <c r="C98" i="17"/>
  <c r="B98" i="17"/>
  <c r="D97" i="17"/>
  <c r="C97" i="17"/>
  <c r="B97" i="17"/>
  <c r="D96" i="17"/>
  <c r="C96" i="17"/>
  <c r="B96" i="17"/>
  <c r="D95" i="17"/>
  <c r="C95" i="17"/>
  <c r="B95" i="17"/>
  <c r="D94" i="17"/>
  <c r="C94" i="17"/>
  <c r="B94" i="17"/>
  <c r="D93" i="17"/>
  <c r="C93" i="17"/>
  <c r="B93" i="17"/>
  <c r="D92" i="17"/>
  <c r="C92" i="17"/>
  <c r="B92" i="17"/>
  <c r="A92" i="17"/>
  <c r="D91" i="17"/>
  <c r="C91" i="17"/>
  <c r="B91" i="17"/>
  <c r="D90" i="17"/>
  <c r="C90" i="17"/>
  <c r="B90" i="17"/>
  <c r="D89" i="17"/>
  <c r="C89" i="17"/>
  <c r="B89" i="17"/>
  <c r="D88" i="17"/>
  <c r="C88" i="17"/>
  <c r="B88" i="17"/>
  <c r="D87" i="17"/>
  <c r="C87" i="17"/>
  <c r="B87" i="17"/>
  <c r="D86" i="17"/>
  <c r="C86" i="17"/>
  <c r="B86" i="17"/>
  <c r="D85" i="17"/>
  <c r="C85" i="17"/>
  <c r="B85" i="17"/>
  <c r="D84" i="17"/>
  <c r="C84" i="17"/>
  <c r="B84" i="17"/>
  <c r="D83" i="17"/>
  <c r="C83" i="17"/>
  <c r="B83" i="17"/>
  <c r="D82" i="17"/>
  <c r="C82" i="17"/>
  <c r="B82" i="17"/>
  <c r="D81" i="17"/>
  <c r="C81" i="17"/>
  <c r="B81" i="17"/>
  <c r="D80" i="17"/>
  <c r="C80" i="17"/>
  <c r="B80" i="17"/>
  <c r="D79" i="17"/>
  <c r="C79" i="17"/>
  <c r="B79" i="17"/>
  <c r="A79" i="17"/>
  <c r="D78" i="17"/>
  <c r="C78" i="17"/>
  <c r="B78" i="17"/>
  <c r="D77" i="17"/>
  <c r="C77" i="17"/>
  <c r="B77" i="17"/>
  <c r="D76" i="17"/>
  <c r="C76" i="17"/>
  <c r="B76" i="17"/>
  <c r="D75" i="17"/>
  <c r="C75" i="17"/>
  <c r="B75" i="17"/>
  <c r="D74" i="17"/>
  <c r="C74" i="17"/>
  <c r="B74" i="17"/>
  <c r="D73" i="17"/>
  <c r="C73" i="17"/>
  <c r="B73" i="17"/>
  <c r="D72" i="17"/>
  <c r="C72" i="17"/>
  <c r="B72" i="17"/>
  <c r="D71" i="17"/>
  <c r="C71" i="17"/>
  <c r="B71" i="17"/>
  <c r="D70" i="17"/>
  <c r="C70" i="17"/>
  <c r="B70" i="17"/>
  <c r="D69" i="17"/>
  <c r="C69" i="17"/>
  <c r="B69" i="17"/>
  <c r="D68" i="17"/>
  <c r="C68" i="17"/>
  <c r="B68" i="17"/>
  <c r="D67" i="17"/>
  <c r="C67" i="17"/>
  <c r="B67" i="17"/>
  <c r="D66" i="17"/>
  <c r="C66" i="17"/>
  <c r="B66" i="17"/>
  <c r="D65" i="17"/>
  <c r="C65" i="17"/>
  <c r="B65" i="17"/>
  <c r="A65" i="17"/>
  <c r="D64" i="17"/>
  <c r="C64" i="17"/>
  <c r="B64" i="17"/>
  <c r="D63" i="17"/>
  <c r="C63" i="17"/>
  <c r="B63" i="17"/>
  <c r="D62" i="17"/>
  <c r="C62" i="17"/>
  <c r="B62" i="17"/>
  <c r="D61" i="17"/>
  <c r="C61" i="17"/>
  <c r="B61" i="17"/>
  <c r="A61" i="17"/>
  <c r="D60" i="17"/>
  <c r="C60" i="17"/>
  <c r="B60" i="17"/>
  <c r="D59" i="17"/>
  <c r="C59" i="17"/>
  <c r="B59" i="17"/>
  <c r="D58" i="17"/>
  <c r="C58" i="17"/>
  <c r="B58" i="17"/>
  <c r="D57" i="17"/>
  <c r="C57" i="17"/>
  <c r="B57" i="17"/>
  <c r="D56" i="17"/>
  <c r="C56" i="17"/>
  <c r="B56" i="17"/>
  <c r="D55" i="17"/>
  <c r="C55" i="17"/>
  <c r="B55" i="17"/>
  <c r="D54" i="17"/>
  <c r="C54" i="17"/>
  <c r="B54" i="17"/>
  <c r="D53" i="17"/>
  <c r="C53" i="17"/>
  <c r="B53" i="17"/>
  <c r="D52" i="17"/>
  <c r="C52" i="17"/>
  <c r="B52" i="17"/>
  <c r="D51" i="17"/>
  <c r="C51" i="17"/>
  <c r="B51" i="17"/>
  <c r="A51" i="17"/>
  <c r="D50" i="17"/>
  <c r="C50" i="17"/>
  <c r="B50" i="17"/>
  <c r="D49" i="17"/>
  <c r="C49" i="17"/>
  <c r="B49" i="17"/>
  <c r="D48" i="17"/>
  <c r="C48" i="17"/>
  <c r="B48" i="17"/>
  <c r="D47" i="17"/>
  <c r="C47" i="17"/>
  <c r="B47" i="17"/>
  <c r="D46" i="17"/>
  <c r="C46" i="17"/>
  <c r="B46" i="17"/>
  <c r="A46" i="17"/>
  <c r="D45" i="17"/>
  <c r="C45" i="17"/>
  <c r="B45" i="17"/>
  <c r="D44" i="17"/>
  <c r="C44" i="17"/>
  <c r="B44" i="17"/>
  <c r="A44" i="17"/>
  <c r="D43" i="17"/>
  <c r="C43" i="17"/>
  <c r="B43" i="17"/>
  <c r="D42" i="17"/>
  <c r="C42" i="17"/>
  <c r="B42" i="17"/>
  <c r="D41" i="17"/>
  <c r="C41" i="17"/>
  <c r="B41" i="17"/>
  <c r="D40" i="17"/>
  <c r="C40" i="17"/>
  <c r="B40" i="17"/>
  <c r="D39" i="17"/>
  <c r="C39" i="17"/>
  <c r="B39" i="17"/>
  <c r="D38" i="17"/>
  <c r="C38" i="17"/>
  <c r="B38" i="17"/>
  <c r="D37" i="17"/>
  <c r="C37" i="17"/>
  <c r="B37" i="17"/>
  <c r="D36" i="17"/>
  <c r="C36" i="17"/>
  <c r="B36" i="17"/>
  <c r="A36" i="17"/>
  <c r="D35" i="17"/>
  <c r="C35" i="17"/>
  <c r="B35" i="17"/>
  <c r="D34" i="17"/>
  <c r="C34" i="17"/>
  <c r="B34" i="17"/>
  <c r="D33" i="17"/>
  <c r="C33" i="17"/>
  <c r="B33" i="17"/>
  <c r="D32" i="17"/>
  <c r="C32" i="17"/>
  <c r="B32" i="17"/>
  <c r="D31" i="17"/>
  <c r="C31" i="17"/>
  <c r="B31" i="17"/>
  <c r="D30" i="17"/>
  <c r="C30" i="17"/>
  <c r="B30" i="17"/>
  <c r="D29" i="17"/>
  <c r="C29" i="17"/>
  <c r="B29" i="17"/>
  <c r="D28" i="17"/>
  <c r="C28" i="17"/>
  <c r="B28" i="17"/>
  <c r="D27" i="17"/>
  <c r="C27" i="17"/>
  <c r="B27" i="17"/>
  <c r="D26" i="17"/>
  <c r="C26" i="17"/>
  <c r="B26" i="17"/>
  <c r="D25" i="17"/>
  <c r="C25" i="17"/>
  <c r="B25" i="17"/>
  <c r="D24" i="17"/>
  <c r="C24" i="17"/>
  <c r="B24" i="17"/>
  <c r="D23" i="17"/>
  <c r="C23" i="17"/>
  <c r="B23" i="17"/>
  <c r="D22" i="17"/>
  <c r="C22" i="17"/>
  <c r="B22" i="17"/>
  <c r="D21" i="17"/>
  <c r="C21" i="17"/>
  <c r="B21" i="17"/>
  <c r="D20" i="17"/>
  <c r="C20" i="17"/>
  <c r="B20" i="17"/>
  <c r="D19" i="17"/>
  <c r="C19" i="17"/>
  <c r="B19" i="17"/>
  <c r="D18" i="17"/>
  <c r="C18" i="17"/>
  <c r="B18" i="17"/>
  <c r="A18" i="17"/>
  <c r="D17" i="17"/>
  <c r="C17" i="17"/>
  <c r="B17" i="17"/>
  <c r="D16" i="17"/>
  <c r="C16" i="17"/>
  <c r="B16" i="17"/>
  <c r="D15" i="17"/>
  <c r="C15" i="17"/>
  <c r="B15" i="17"/>
  <c r="A15" i="17"/>
  <c r="D14" i="17"/>
  <c r="C14" i="17"/>
  <c r="B14" i="17"/>
  <c r="D13" i="17"/>
  <c r="C13" i="17"/>
  <c r="B13" i="17"/>
  <c r="A13" i="17"/>
  <c r="D12" i="17"/>
  <c r="C12" i="17"/>
  <c r="B12" i="17"/>
  <c r="D11" i="17"/>
  <c r="C11" i="17"/>
  <c r="B11" i="17"/>
  <c r="D10" i="17"/>
  <c r="C10" i="17"/>
  <c r="B10" i="17"/>
  <c r="D9" i="17"/>
  <c r="C9" i="17"/>
  <c r="B9" i="17"/>
  <c r="D8" i="17"/>
  <c r="C8" i="17"/>
  <c r="B8" i="17"/>
  <c r="D7" i="17"/>
  <c r="C7" i="17"/>
  <c r="B7" i="17"/>
  <c r="D6" i="17"/>
  <c r="C6" i="17"/>
  <c r="B6" i="17"/>
  <c r="D5" i="17"/>
  <c r="C5" i="17"/>
  <c r="B5" i="17"/>
  <c r="D4" i="17"/>
  <c r="C4" i="17"/>
  <c r="B4" i="17"/>
  <c r="A4" i="17"/>
  <c r="A1" i="17"/>
  <c r="D139" i="18"/>
  <c r="C139" i="18"/>
  <c r="B139" i="18"/>
  <c r="D138" i="18"/>
  <c r="C138" i="18"/>
  <c r="B138" i="18"/>
  <c r="D137" i="18"/>
  <c r="C137" i="18"/>
  <c r="B137" i="18"/>
  <c r="D136" i="18"/>
  <c r="C136" i="18"/>
  <c r="B136" i="18"/>
  <c r="D135" i="18"/>
  <c r="C135" i="18"/>
  <c r="B135" i="18"/>
  <c r="D134" i="18"/>
  <c r="C134" i="18"/>
  <c r="B134" i="18"/>
  <c r="D133" i="18"/>
  <c r="C133" i="18"/>
  <c r="B133" i="18"/>
  <c r="D132" i="18"/>
  <c r="C132" i="18"/>
  <c r="B132" i="18"/>
  <c r="D131" i="18"/>
  <c r="C131" i="18"/>
  <c r="B131" i="18"/>
  <c r="D130" i="18"/>
  <c r="C130" i="18"/>
  <c r="B130" i="18"/>
  <c r="D129" i="18"/>
  <c r="C129" i="18"/>
  <c r="B129" i="18"/>
  <c r="A129" i="18"/>
  <c r="D128" i="18"/>
  <c r="C128" i="18"/>
  <c r="B128" i="18"/>
  <c r="D127" i="18"/>
  <c r="C127" i="18"/>
  <c r="B127" i="18"/>
  <c r="D126" i="18"/>
  <c r="C126" i="18"/>
  <c r="B126" i="18"/>
  <c r="A126" i="18"/>
  <c r="D125" i="18"/>
  <c r="C125" i="18"/>
  <c r="B125" i="18"/>
  <c r="D124" i="18"/>
  <c r="C124" i="18"/>
  <c r="B124" i="18"/>
  <c r="D123" i="18"/>
  <c r="C123" i="18"/>
  <c r="B123" i="18"/>
  <c r="D122" i="18"/>
  <c r="C122" i="18"/>
  <c r="B122" i="18"/>
  <c r="D121" i="18"/>
  <c r="C121" i="18"/>
  <c r="B121" i="18"/>
  <c r="D120" i="18"/>
  <c r="C120" i="18"/>
  <c r="B120" i="18"/>
  <c r="A120" i="18"/>
  <c r="D119" i="18"/>
  <c r="C119" i="18"/>
  <c r="B119" i="18"/>
  <c r="D118" i="18"/>
  <c r="C118" i="18"/>
  <c r="B118" i="18"/>
  <c r="D117" i="18"/>
  <c r="C117" i="18"/>
  <c r="B117" i="18"/>
  <c r="A117" i="18"/>
  <c r="D116" i="18"/>
  <c r="C116" i="18"/>
  <c r="B116" i="18"/>
  <c r="D115" i="18"/>
  <c r="C115" i="18"/>
  <c r="B115" i="18"/>
  <c r="D114" i="18"/>
  <c r="C114" i="18"/>
  <c r="B114" i="18"/>
  <c r="D113" i="18"/>
  <c r="C113" i="18"/>
  <c r="B113" i="18"/>
  <c r="D112" i="18"/>
  <c r="C112" i="18"/>
  <c r="B112" i="18"/>
  <c r="D111" i="18"/>
  <c r="C111" i="18"/>
  <c r="B111" i="18"/>
  <c r="D110" i="18"/>
  <c r="C110" i="18"/>
  <c r="B110" i="18"/>
  <c r="D109" i="18"/>
  <c r="C109" i="18"/>
  <c r="B109" i="18"/>
  <c r="D108" i="18"/>
  <c r="C108" i="18"/>
  <c r="B108" i="18"/>
  <c r="D107" i="18"/>
  <c r="C107" i="18"/>
  <c r="B107" i="18"/>
  <c r="D106" i="18"/>
  <c r="C106" i="18"/>
  <c r="B106" i="18"/>
  <c r="D105" i="18"/>
  <c r="C105" i="18"/>
  <c r="B105" i="18"/>
  <c r="D104" i="18"/>
  <c r="C104" i="18"/>
  <c r="B104" i="18"/>
  <c r="D103" i="18"/>
  <c r="C103" i="18"/>
  <c r="B103" i="18"/>
  <c r="A103" i="18"/>
  <c r="D102" i="18"/>
  <c r="C102" i="18"/>
  <c r="B102" i="18"/>
  <c r="D101" i="18"/>
  <c r="C101" i="18"/>
  <c r="B101" i="18"/>
  <c r="D100" i="18"/>
  <c r="C100" i="18"/>
  <c r="B100" i="18"/>
  <c r="D99" i="18"/>
  <c r="C99" i="18"/>
  <c r="B99" i="18"/>
  <c r="D98" i="18"/>
  <c r="C98" i="18"/>
  <c r="B98" i="18"/>
  <c r="D97" i="18"/>
  <c r="C97" i="18"/>
  <c r="B97" i="18"/>
  <c r="D96" i="18"/>
  <c r="C96" i="18"/>
  <c r="B96" i="18"/>
  <c r="D95" i="18"/>
  <c r="C95" i="18"/>
  <c r="B95" i="18"/>
  <c r="D94" i="18"/>
  <c r="C94" i="18"/>
  <c r="B94" i="18"/>
  <c r="D93" i="18"/>
  <c r="C93" i="18"/>
  <c r="B93" i="18"/>
  <c r="D92" i="18"/>
  <c r="C92" i="18"/>
  <c r="B92" i="18"/>
  <c r="A92" i="18"/>
  <c r="D91" i="18"/>
  <c r="C91" i="18"/>
  <c r="B91" i="18"/>
  <c r="D90" i="18"/>
  <c r="C90" i="18"/>
  <c r="B90" i="18"/>
  <c r="D89" i="18"/>
  <c r="C89" i="18"/>
  <c r="B89" i="18"/>
  <c r="D88" i="18"/>
  <c r="C88" i="18"/>
  <c r="B88" i="18"/>
  <c r="D87" i="18"/>
  <c r="C87" i="18"/>
  <c r="B87" i="18"/>
  <c r="D86" i="18"/>
  <c r="C86" i="18"/>
  <c r="B86" i="18"/>
  <c r="D85" i="18"/>
  <c r="C85" i="18"/>
  <c r="B85" i="18"/>
  <c r="D84" i="18"/>
  <c r="C84" i="18"/>
  <c r="B84" i="18"/>
  <c r="D83" i="18"/>
  <c r="C83" i="18"/>
  <c r="B83" i="18"/>
  <c r="D82" i="18"/>
  <c r="C82" i="18"/>
  <c r="B82" i="18"/>
  <c r="D81" i="18"/>
  <c r="C81" i="18"/>
  <c r="B81" i="18"/>
  <c r="D80" i="18"/>
  <c r="C80" i="18"/>
  <c r="B80" i="18"/>
  <c r="D79" i="18"/>
  <c r="C79" i="18"/>
  <c r="B79" i="18"/>
  <c r="A79" i="18"/>
  <c r="D78" i="18"/>
  <c r="C78" i="18"/>
  <c r="B78" i="18"/>
  <c r="D77" i="18"/>
  <c r="C77" i="18"/>
  <c r="B77" i="18"/>
  <c r="D76" i="18"/>
  <c r="C76" i="18"/>
  <c r="B76" i="18"/>
  <c r="D75" i="18"/>
  <c r="C75" i="18"/>
  <c r="B75" i="18"/>
  <c r="D74" i="18"/>
  <c r="C74" i="18"/>
  <c r="B74" i="18"/>
  <c r="D73" i="18"/>
  <c r="C73" i="18"/>
  <c r="B73" i="18"/>
  <c r="D72" i="18"/>
  <c r="C72" i="18"/>
  <c r="B72" i="18"/>
  <c r="D71" i="18"/>
  <c r="C71" i="18"/>
  <c r="B71" i="18"/>
  <c r="D70" i="18"/>
  <c r="C70" i="18"/>
  <c r="B70" i="18"/>
  <c r="D69" i="18"/>
  <c r="C69" i="18"/>
  <c r="B69" i="18"/>
  <c r="D68" i="18"/>
  <c r="C68" i="18"/>
  <c r="B68" i="18"/>
  <c r="D67" i="18"/>
  <c r="C67" i="18"/>
  <c r="B67" i="18"/>
  <c r="D66" i="18"/>
  <c r="C66" i="18"/>
  <c r="B66" i="18"/>
  <c r="D65" i="18"/>
  <c r="C65" i="18"/>
  <c r="B65" i="18"/>
  <c r="A65" i="18"/>
  <c r="D64" i="18"/>
  <c r="C64" i="18"/>
  <c r="B64" i="18"/>
  <c r="D63" i="18"/>
  <c r="C63" i="18"/>
  <c r="B63" i="18"/>
  <c r="D62" i="18"/>
  <c r="C62" i="18"/>
  <c r="B62" i="18"/>
  <c r="D61" i="18"/>
  <c r="C61" i="18"/>
  <c r="B61" i="18"/>
  <c r="A61" i="18"/>
  <c r="D60" i="18"/>
  <c r="C60" i="18"/>
  <c r="B60" i="18"/>
  <c r="D59" i="18"/>
  <c r="C59" i="18"/>
  <c r="B59" i="18"/>
  <c r="D58" i="18"/>
  <c r="C58" i="18"/>
  <c r="B58" i="18"/>
  <c r="D57" i="18"/>
  <c r="C57" i="18"/>
  <c r="B57" i="18"/>
  <c r="D56" i="18"/>
  <c r="C56" i="18"/>
  <c r="B56" i="18"/>
  <c r="D55" i="18"/>
  <c r="C55" i="18"/>
  <c r="B55" i="18"/>
  <c r="D54" i="18"/>
  <c r="C54" i="18"/>
  <c r="B54" i="18"/>
  <c r="D53" i="18"/>
  <c r="C53" i="18"/>
  <c r="B53" i="18"/>
  <c r="D52" i="18"/>
  <c r="C52" i="18"/>
  <c r="B52" i="18"/>
  <c r="D51" i="18"/>
  <c r="C51" i="18"/>
  <c r="B51" i="18"/>
  <c r="A51" i="18"/>
  <c r="D50" i="18"/>
  <c r="C50" i="18"/>
  <c r="B50" i="18"/>
  <c r="D49" i="18"/>
  <c r="C49" i="18"/>
  <c r="B49" i="18"/>
  <c r="D48" i="18"/>
  <c r="C48" i="18"/>
  <c r="B48" i="18"/>
  <c r="D47" i="18"/>
  <c r="C47" i="18"/>
  <c r="B47" i="18"/>
  <c r="D46" i="18"/>
  <c r="C46" i="18"/>
  <c r="B46" i="18"/>
  <c r="A46" i="18"/>
  <c r="D45" i="18"/>
  <c r="C45" i="18"/>
  <c r="B45" i="18"/>
  <c r="D44" i="18"/>
  <c r="C44" i="18"/>
  <c r="B44" i="18"/>
  <c r="A44" i="18"/>
  <c r="D43" i="18"/>
  <c r="C43" i="18"/>
  <c r="B43" i="18"/>
  <c r="D42" i="18"/>
  <c r="C42" i="18"/>
  <c r="B42" i="18"/>
  <c r="D41" i="18"/>
  <c r="C41" i="18"/>
  <c r="B41" i="18"/>
  <c r="D40" i="18"/>
  <c r="C40" i="18"/>
  <c r="B40" i="18"/>
  <c r="D39" i="18"/>
  <c r="C39" i="18"/>
  <c r="B39" i="18"/>
  <c r="D38" i="18"/>
  <c r="C38" i="18"/>
  <c r="B38" i="18"/>
  <c r="D37" i="18"/>
  <c r="C37" i="18"/>
  <c r="B37" i="18"/>
  <c r="D36" i="18"/>
  <c r="C36" i="18"/>
  <c r="B36" i="18"/>
  <c r="A36" i="18"/>
  <c r="D35" i="18"/>
  <c r="C35" i="18"/>
  <c r="B35" i="18"/>
  <c r="D34" i="18"/>
  <c r="C34" i="18"/>
  <c r="B34" i="18"/>
  <c r="D33" i="18"/>
  <c r="C33" i="18"/>
  <c r="B33" i="18"/>
  <c r="D32" i="18"/>
  <c r="C32" i="18"/>
  <c r="B32" i="18"/>
  <c r="D31" i="18"/>
  <c r="C31" i="18"/>
  <c r="B31" i="18"/>
  <c r="D30" i="18"/>
  <c r="C30" i="18"/>
  <c r="B30" i="18"/>
  <c r="D29" i="18"/>
  <c r="C29" i="18"/>
  <c r="B29" i="18"/>
  <c r="D28" i="18"/>
  <c r="C28" i="18"/>
  <c r="B28" i="18"/>
  <c r="D27" i="18"/>
  <c r="C27" i="18"/>
  <c r="B27" i="18"/>
  <c r="D26" i="18"/>
  <c r="C26" i="18"/>
  <c r="B26" i="18"/>
  <c r="D25" i="18"/>
  <c r="C25" i="18"/>
  <c r="B25" i="18"/>
  <c r="D24" i="18"/>
  <c r="C24" i="18"/>
  <c r="B24" i="18"/>
  <c r="D23" i="18"/>
  <c r="C23" i="18"/>
  <c r="B23" i="18"/>
  <c r="D22" i="18"/>
  <c r="C22" i="18"/>
  <c r="B22" i="18"/>
  <c r="D21" i="18"/>
  <c r="C21" i="18"/>
  <c r="B21" i="18"/>
  <c r="D20" i="18"/>
  <c r="C20" i="18"/>
  <c r="B20" i="18"/>
  <c r="D19" i="18"/>
  <c r="C19" i="18"/>
  <c r="B19" i="18"/>
  <c r="D18" i="18"/>
  <c r="C18" i="18"/>
  <c r="B18" i="18"/>
  <c r="A18" i="18"/>
  <c r="D17" i="18"/>
  <c r="C17" i="18"/>
  <c r="B17" i="18"/>
  <c r="D16" i="18"/>
  <c r="C16" i="18"/>
  <c r="B16" i="18"/>
  <c r="D15" i="18"/>
  <c r="C15" i="18"/>
  <c r="B15" i="18"/>
  <c r="A15" i="18"/>
  <c r="D14" i="18"/>
  <c r="C14" i="18"/>
  <c r="B14" i="18"/>
  <c r="D13" i="18"/>
  <c r="C13" i="18"/>
  <c r="B13" i="18"/>
  <c r="A13" i="18"/>
  <c r="D12" i="18"/>
  <c r="C12" i="18"/>
  <c r="B12" i="18"/>
  <c r="D11" i="18"/>
  <c r="C11" i="18"/>
  <c r="B11" i="18"/>
  <c r="D10" i="18"/>
  <c r="C10" i="18"/>
  <c r="B10" i="18"/>
  <c r="D9" i="18"/>
  <c r="C9" i="18"/>
  <c r="B9" i="18"/>
  <c r="D8" i="18"/>
  <c r="C8" i="18"/>
  <c r="B8" i="18"/>
  <c r="D7" i="18"/>
  <c r="C7" i="18"/>
  <c r="B7" i="18"/>
  <c r="D6" i="18"/>
  <c r="C6" i="18"/>
  <c r="B6" i="18"/>
  <c r="D5" i="18"/>
  <c r="C5" i="18"/>
  <c r="B5" i="18"/>
  <c r="D4" i="18"/>
  <c r="C4" i="18"/>
  <c r="B4" i="18"/>
  <c r="A4" i="18"/>
  <c r="A1" i="18"/>
  <c r="D139" i="19"/>
  <c r="C139" i="19"/>
  <c r="B139" i="19"/>
  <c r="D138" i="19"/>
  <c r="C138" i="19"/>
  <c r="B138" i="19"/>
  <c r="D137" i="19"/>
  <c r="C137" i="19"/>
  <c r="B137" i="19"/>
  <c r="D136" i="19"/>
  <c r="C136" i="19"/>
  <c r="B136" i="19"/>
  <c r="D135" i="19"/>
  <c r="C135" i="19"/>
  <c r="B135" i="19"/>
  <c r="D134" i="19"/>
  <c r="C134" i="19"/>
  <c r="B134" i="19"/>
  <c r="D133" i="19"/>
  <c r="C133" i="19"/>
  <c r="B133" i="19"/>
  <c r="D132" i="19"/>
  <c r="C132" i="19"/>
  <c r="B132" i="19"/>
  <c r="D131" i="19"/>
  <c r="C131" i="19"/>
  <c r="B131" i="19"/>
  <c r="D130" i="19"/>
  <c r="C130" i="19"/>
  <c r="B130" i="19"/>
  <c r="D129" i="19"/>
  <c r="C129" i="19"/>
  <c r="B129" i="19"/>
  <c r="A129" i="19"/>
  <c r="D128" i="19"/>
  <c r="C128" i="19"/>
  <c r="B128" i="19"/>
  <c r="D127" i="19"/>
  <c r="C127" i="19"/>
  <c r="B127" i="19"/>
  <c r="D126" i="19"/>
  <c r="C126" i="19"/>
  <c r="B126" i="19"/>
  <c r="A126" i="19"/>
  <c r="D125" i="19"/>
  <c r="C125" i="19"/>
  <c r="B125" i="19"/>
  <c r="D124" i="19"/>
  <c r="C124" i="19"/>
  <c r="B124" i="19"/>
  <c r="D123" i="19"/>
  <c r="C123" i="19"/>
  <c r="B123" i="19"/>
  <c r="D122" i="19"/>
  <c r="C122" i="19"/>
  <c r="B122" i="19"/>
  <c r="D121" i="19"/>
  <c r="C121" i="19"/>
  <c r="B121" i="19"/>
  <c r="D120" i="19"/>
  <c r="C120" i="19"/>
  <c r="B120" i="19"/>
  <c r="A120" i="19"/>
  <c r="D119" i="19"/>
  <c r="C119" i="19"/>
  <c r="B119" i="19"/>
  <c r="D118" i="19"/>
  <c r="C118" i="19"/>
  <c r="B118" i="19"/>
  <c r="D117" i="19"/>
  <c r="C117" i="19"/>
  <c r="B117" i="19"/>
  <c r="A117" i="19"/>
  <c r="D116" i="19"/>
  <c r="C116" i="19"/>
  <c r="B116" i="19"/>
  <c r="D115" i="19"/>
  <c r="C115" i="19"/>
  <c r="B115" i="19"/>
  <c r="D114" i="19"/>
  <c r="C114" i="19"/>
  <c r="B114" i="19"/>
  <c r="D113" i="19"/>
  <c r="C113" i="19"/>
  <c r="B113" i="19"/>
  <c r="D112" i="19"/>
  <c r="C112" i="19"/>
  <c r="B112" i="19"/>
  <c r="D111" i="19"/>
  <c r="C111" i="19"/>
  <c r="B111" i="19"/>
  <c r="D110" i="19"/>
  <c r="C110" i="19"/>
  <c r="B110" i="19"/>
  <c r="D109" i="19"/>
  <c r="C109" i="19"/>
  <c r="B109" i="19"/>
  <c r="D108" i="19"/>
  <c r="C108" i="19"/>
  <c r="B108" i="19"/>
  <c r="D107" i="19"/>
  <c r="C107" i="19"/>
  <c r="B107" i="19"/>
  <c r="D106" i="19"/>
  <c r="C106" i="19"/>
  <c r="B106" i="19"/>
  <c r="D105" i="19"/>
  <c r="C105" i="19"/>
  <c r="B105" i="19"/>
  <c r="D104" i="19"/>
  <c r="C104" i="19"/>
  <c r="B104" i="19"/>
  <c r="D103" i="19"/>
  <c r="C103" i="19"/>
  <c r="B103" i="19"/>
  <c r="A103" i="19"/>
  <c r="D102" i="19"/>
  <c r="C102" i="19"/>
  <c r="B102" i="19"/>
  <c r="D101" i="19"/>
  <c r="C101" i="19"/>
  <c r="B101" i="19"/>
  <c r="D100" i="19"/>
  <c r="C100" i="19"/>
  <c r="B100" i="19"/>
  <c r="D99" i="19"/>
  <c r="C99" i="19"/>
  <c r="B99" i="19"/>
  <c r="D98" i="19"/>
  <c r="C98" i="19"/>
  <c r="B98" i="19"/>
  <c r="D97" i="19"/>
  <c r="C97" i="19"/>
  <c r="B97" i="19"/>
  <c r="D96" i="19"/>
  <c r="C96" i="19"/>
  <c r="B96" i="19"/>
  <c r="D95" i="19"/>
  <c r="C95" i="19"/>
  <c r="B95" i="19"/>
  <c r="D94" i="19"/>
  <c r="C94" i="19"/>
  <c r="B94" i="19"/>
  <c r="D93" i="19"/>
  <c r="C93" i="19"/>
  <c r="B93" i="19"/>
  <c r="D92" i="19"/>
  <c r="C92" i="19"/>
  <c r="B92" i="19"/>
  <c r="A92" i="19"/>
  <c r="D91" i="19"/>
  <c r="C91" i="19"/>
  <c r="B91" i="19"/>
  <c r="D90" i="19"/>
  <c r="C90" i="19"/>
  <c r="B90" i="19"/>
  <c r="D89" i="19"/>
  <c r="C89" i="19"/>
  <c r="B89" i="19"/>
  <c r="D88" i="19"/>
  <c r="C88" i="19"/>
  <c r="B88" i="19"/>
  <c r="D87" i="19"/>
  <c r="C87" i="19"/>
  <c r="B87" i="19"/>
  <c r="D86" i="19"/>
  <c r="C86" i="19"/>
  <c r="B86" i="19"/>
  <c r="D85" i="19"/>
  <c r="C85" i="19"/>
  <c r="B85" i="19"/>
  <c r="D84" i="19"/>
  <c r="C84" i="19"/>
  <c r="B84" i="19"/>
  <c r="D83" i="19"/>
  <c r="C83" i="19"/>
  <c r="B83" i="19"/>
  <c r="D82" i="19"/>
  <c r="C82" i="19"/>
  <c r="B82" i="19"/>
  <c r="D81" i="19"/>
  <c r="C81" i="19"/>
  <c r="B81" i="19"/>
  <c r="D80" i="19"/>
  <c r="C80" i="19"/>
  <c r="B80" i="19"/>
  <c r="D79" i="19"/>
  <c r="C79" i="19"/>
  <c r="B79" i="19"/>
  <c r="A79" i="19"/>
  <c r="D78" i="19"/>
  <c r="C78" i="19"/>
  <c r="B78" i="19"/>
  <c r="D77" i="19"/>
  <c r="C77" i="19"/>
  <c r="B77" i="19"/>
  <c r="D76" i="19"/>
  <c r="C76" i="19"/>
  <c r="B76" i="19"/>
  <c r="D75" i="19"/>
  <c r="C75" i="19"/>
  <c r="B75" i="19"/>
  <c r="D74" i="19"/>
  <c r="C74" i="19"/>
  <c r="B74" i="19"/>
  <c r="D73" i="19"/>
  <c r="C73" i="19"/>
  <c r="B73" i="19"/>
  <c r="D72" i="19"/>
  <c r="C72" i="19"/>
  <c r="B72" i="19"/>
  <c r="D71" i="19"/>
  <c r="C71" i="19"/>
  <c r="B71" i="19"/>
  <c r="D70" i="19"/>
  <c r="C70" i="19"/>
  <c r="B70" i="19"/>
  <c r="D69" i="19"/>
  <c r="C69" i="19"/>
  <c r="B69" i="19"/>
  <c r="D68" i="19"/>
  <c r="C68" i="19"/>
  <c r="B68" i="19"/>
  <c r="D67" i="19"/>
  <c r="C67" i="19"/>
  <c r="B67" i="19"/>
  <c r="D66" i="19"/>
  <c r="C66" i="19"/>
  <c r="B66" i="19"/>
  <c r="D65" i="19"/>
  <c r="C65" i="19"/>
  <c r="B65" i="19"/>
  <c r="A65" i="19"/>
  <c r="D64" i="19"/>
  <c r="C64" i="19"/>
  <c r="B64" i="19"/>
  <c r="D63" i="19"/>
  <c r="C63" i="19"/>
  <c r="B63" i="19"/>
  <c r="D62" i="19"/>
  <c r="C62" i="19"/>
  <c r="B62" i="19"/>
  <c r="D61" i="19"/>
  <c r="C61" i="19"/>
  <c r="B61" i="19"/>
  <c r="A61" i="19"/>
  <c r="D60" i="19"/>
  <c r="C60" i="19"/>
  <c r="B60" i="19"/>
  <c r="D59" i="19"/>
  <c r="C59" i="19"/>
  <c r="B59" i="19"/>
  <c r="D58" i="19"/>
  <c r="C58" i="19"/>
  <c r="B58" i="19"/>
  <c r="D57" i="19"/>
  <c r="C57" i="19"/>
  <c r="B57" i="19"/>
  <c r="D56" i="19"/>
  <c r="C56" i="19"/>
  <c r="B56" i="19"/>
  <c r="D55" i="19"/>
  <c r="C55" i="19"/>
  <c r="B55" i="19"/>
  <c r="D54" i="19"/>
  <c r="C54" i="19"/>
  <c r="B54" i="19"/>
  <c r="D53" i="19"/>
  <c r="C53" i="19"/>
  <c r="B53" i="19"/>
  <c r="D52" i="19"/>
  <c r="C52" i="19"/>
  <c r="B52" i="19"/>
  <c r="D51" i="19"/>
  <c r="C51" i="19"/>
  <c r="B51" i="19"/>
  <c r="A51" i="19"/>
  <c r="D50" i="19"/>
  <c r="C50" i="19"/>
  <c r="B50" i="19"/>
  <c r="D49" i="19"/>
  <c r="C49" i="19"/>
  <c r="B49" i="19"/>
  <c r="D48" i="19"/>
  <c r="C48" i="19"/>
  <c r="B48" i="19"/>
  <c r="D47" i="19"/>
  <c r="C47" i="19"/>
  <c r="B47" i="19"/>
  <c r="D46" i="19"/>
  <c r="C46" i="19"/>
  <c r="B46" i="19"/>
  <c r="A46" i="19"/>
  <c r="D45" i="19"/>
  <c r="C45" i="19"/>
  <c r="B45" i="19"/>
  <c r="D44" i="19"/>
  <c r="C44" i="19"/>
  <c r="B44" i="19"/>
  <c r="A44" i="19"/>
  <c r="D43" i="19"/>
  <c r="C43" i="19"/>
  <c r="B43" i="19"/>
  <c r="D42" i="19"/>
  <c r="C42" i="19"/>
  <c r="B42" i="19"/>
  <c r="D41" i="19"/>
  <c r="C41" i="19"/>
  <c r="B41" i="19"/>
  <c r="D40" i="19"/>
  <c r="C40" i="19"/>
  <c r="B40" i="19"/>
  <c r="D39" i="19"/>
  <c r="C39" i="19"/>
  <c r="B39" i="19"/>
  <c r="D38" i="19"/>
  <c r="C38" i="19"/>
  <c r="B38" i="19"/>
  <c r="D37" i="19"/>
  <c r="C37" i="19"/>
  <c r="B37" i="19"/>
  <c r="D36" i="19"/>
  <c r="C36" i="19"/>
  <c r="B36" i="19"/>
  <c r="A36" i="19"/>
  <c r="D35" i="19"/>
  <c r="C35" i="19"/>
  <c r="B35" i="19"/>
  <c r="D34" i="19"/>
  <c r="C34" i="19"/>
  <c r="B34" i="19"/>
  <c r="D33" i="19"/>
  <c r="C33" i="19"/>
  <c r="B33" i="19"/>
  <c r="D32" i="19"/>
  <c r="C32" i="19"/>
  <c r="B32" i="19"/>
  <c r="D31" i="19"/>
  <c r="C31" i="19"/>
  <c r="B31" i="19"/>
  <c r="D30" i="19"/>
  <c r="C30" i="19"/>
  <c r="B30" i="19"/>
  <c r="D29" i="19"/>
  <c r="C29" i="19"/>
  <c r="B29" i="19"/>
  <c r="D28" i="19"/>
  <c r="C28" i="19"/>
  <c r="B28" i="19"/>
  <c r="D27" i="19"/>
  <c r="C27" i="19"/>
  <c r="B27" i="19"/>
  <c r="D26" i="19"/>
  <c r="C26" i="19"/>
  <c r="B26" i="19"/>
  <c r="D25" i="19"/>
  <c r="C25" i="19"/>
  <c r="B25" i="19"/>
  <c r="D24" i="19"/>
  <c r="C24" i="19"/>
  <c r="B24" i="19"/>
  <c r="D23" i="19"/>
  <c r="C23" i="19"/>
  <c r="B23" i="19"/>
  <c r="D22" i="19"/>
  <c r="C22" i="19"/>
  <c r="B22" i="19"/>
  <c r="D21" i="19"/>
  <c r="C21" i="19"/>
  <c r="B21" i="19"/>
  <c r="D20" i="19"/>
  <c r="C20" i="19"/>
  <c r="B20" i="19"/>
  <c r="D19" i="19"/>
  <c r="C19" i="19"/>
  <c r="B19" i="19"/>
  <c r="D18" i="19"/>
  <c r="C18" i="19"/>
  <c r="B18" i="19"/>
  <c r="A18" i="19"/>
  <c r="D17" i="19"/>
  <c r="C17" i="19"/>
  <c r="B17" i="19"/>
  <c r="D16" i="19"/>
  <c r="C16" i="19"/>
  <c r="B16" i="19"/>
  <c r="D15" i="19"/>
  <c r="C15" i="19"/>
  <c r="B15" i="19"/>
  <c r="A15" i="19"/>
  <c r="D14" i="19"/>
  <c r="C14" i="19"/>
  <c r="B14" i="19"/>
  <c r="D13" i="19"/>
  <c r="C13" i="19"/>
  <c r="B13" i="19"/>
  <c r="A13" i="19"/>
  <c r="D12" i="19"/>
  <c r="C12" i="19"/>
  <c r="B12" i="19"/>
  <c r="D11" i="19"/>
  <c r="C11" i="19"/>
  <c r="B11" i="19"/>
  <c r="D10" i="19"/>
  <c r="C10" i="19"/>
  <c r="B10" i="19"/>
  <c r="D9" i="19"/>
  <c r="C9" i="19"/>
  <c r="B9" i="19"/>
  <c r="D8" i="19"/>
  <c r="C8" i="19"/>
  <c r="B8" i="19"/>
  <c r="D7" i="19"/>
  <c r="C7" i="19"/>
  <c r="B7" i="19"/>
  <c r="D6" i="19"/>
  <c r="C6" i="19"/>
  <c r="B6" i="19"/>
  <c r="D5" i="19"/>
  <c r="C5" i="19"/>
  <c r="B5" i="19"/>
  <c r="D4" i="19"/>
  <c r="C4" i="19"/>
  <c r="B4" i="19"/>
  <c r="A4" i="19"/>
  <c r="A1" i="19"/>
  <c r="D139" i="20"/>
  <c r="C139" i="20"/>
  <c r="B139" i="20"/>
  <c r="D138" i="20"/>
  <c r="C138" i="20"/>
  <c r="B138" i="20"/>
  <c r="D137" i="20"/>
  <c r="C137" i="20"/>
  <c r="B137" i="20"/>
  <c r="D136" i="20"/>
  <c r="C136" i="20"/>
  <c r="B136" i="20"/>
  <c r="D135" i="20"/>
  <c r="C135" i="20"/>
  <c r="B135" i="20"/>
  <c r="D134" i="20"/>
  <c r="C134" i="20"/>
  <c r="B134" i="20"/>
  <c r="D133" i="20"/>
  <c r="C133" i="20"/>
  <c r="B133" i="20"/>
  <c r="D132" i="20"/>
  <c r="C132" i="20"/>
  <c r="B132" i="20"/>
  <c r="D131" i="20"/>
  <c r="C131" i="20"/>
  <c r="B131" i="20"/>
  <c r="D130" i="20"/>
  <c r="C130" i="20"/>
  <c r="B130" i="20"/>
  <c r="D129" i="20"/>
  <c r="C129" i="20"/>
  <c r="B129" i="20"/>
  <c r="A129" i="20"/>
  <c r="D128" i="20"/>
  <c r="C128" i="20"/>
  <c r="B128" i="20"/>
  <c r="D127" i="20"/>
  <c r="C127" i="20"/>
  <c r="B127" i="20"/>
  <c r="D126" i="20"/>
  <c r="C126" i="20"/>
  <c r="B126" i="20"/>
  <c r="A126" i="20"/>
  <c r="D125" i="20"/>
  <c r="C125" i="20"/>
  <c r="B125" i="20"/>
  <c r="D124" i="20"/>
  <c r="C124" i="20"/>
  <c r="B124" i="20"/>
  <c r="D123" i="20"/>
  <c r="C123" i="20"/>
  <c r="B123" i="20"/>
  <c r="D122" i="20"/>
  <c r="C122" i="20"/>
  <c r="B122" i="20"/>
  <c r="D121" i="20"/>
  <c r="C121" i="20"/>
  <c r="B121" i="20"/>
  <c r="D120" i="20"/>
  <c r="C120" i="20"/>
  <c r="B120" i="20"/>
  <c r="A120" i="20"/>
  <c r="D119" i="20"/>
  <c r="C119" i="20"/>
  <c r="B119" i="20"/>
  <c r="D118" i="20"/>
  <c r="C118" i="20"/>
  <c r="B118" i="20"/>
  <c r="D117" i="20"/>
  <c r="C117" i="20"/>
  <c r="B117" i="20"/>
  <c r="A117" i="20"/>
  <c r="D116" i="20"/>
  <c r="C116" i="20"/>
  <c r="B116" i="20"/>
  <c r="D115" i="20"/>
  <c r="C115" i="20"/>
  <c r="B115" i="20"/>
  <c r="D114" i="20"/>
  <c r="C114" i="20"/>
  <c r="B114" i="20"/>
  <c r="D113" i="20"/>
  <c r="C113" i="20"/>
  <c r="B113" i="20"/>
  <c r="D112" i="20"/>
  <c r="C112" i="20"/>
  <c r="B112" i="20"/>
  <c r="D111" i="20"/>
  <c r="C111" i="20"/>
  <c r="B111" i="20"/>
  <c r="D110" i="20"/>
  <c r="C110" i="20"/>
  <c r="B110" i="20"/>
  <c r="D109" i="20"/>
  <c r="C109" i="20"/>
  <c r="B109" i="20"/>
  <c r="D108" i="20"/>
  <c r="C108" i="20"/>
  <c r="B108" i="20"/>
  <c r="D107" i="20"/>
  <c r="C107" i="20"/>
  <c r="B107" i="20"/>
  <c r="D106" i="20"/>
  <c r="C106" i="20"/>
  <c r="B106" i="20"/>
  <c r="D105" i="20"/>
  <c r="C105" i="20"/>
  <c r="B105" i="20"/>
  <c r="D104" i="20"/>
  <c r="C104" i="20"/>
  <c r="B104" i="20"/>
  <c r="D103" i="20"/>
  <c r="C103" i="20"/>
  <c r="B103" i="20"/>
  <c r="A103" i="20"/>
  <c r="D102" i="20"/>
  <c r="C102" i="20"/>
  <c r="B102" i="20"/>
  <c r="D101" i="20"/>
  <c r="C101" i="20"/>
  <c r="B101" i="20"/>
  <c r="D100" i="20"/>
  <c r="C100" i="20"/>
  <c r="B100" i="20"/>
  <c r="D99" i="20"/>
  <c r="C99" i="20"/>
  <c r="B99" i="20"/>
  <c r="D98" i="20"/>
  <c r="C98" i="20"/>
  <c r="B98" i="20"/>
  <c r="D97" i="20"/>
  <c r="C97" i="20"/>
  <c r="B97" i="20"/>
  <c r="D96" i="20"/>
  <c r="C96" i="20"/>
  <c r="B96" i="20"/>
  <c r="D95" i="20"/>
  <c r="C95" i="20"/>
  <c r="B95" i="20"/>
  <c r="D94" i="20"/>
  <c r="C94" i="20"/>
  <c r="B94" i="20"/>
  <c r="D93" i="20"/>
  <c r="C93" i="20"/>
  <c r="B93" i="20"/>
  <c r="D92" i="20"/>
  <c r="C92" i="20"/>
  <c r="B92" i="20"/>
  <c r="A92" i="20"/>
  <c r="D91" i="20"/>
  <c r="C91" i="20"/>
  <c r="B91" i="20"/>
  <c r="D90" i="20"/>
  <c r="C90" i="20"/>
  <c r="B90" i="20"/>
  <c r="D89" i="20"/>
  <c r="C89" i="20"/>
  <c r="B89" i="20"/>
  <c r="D88" i="20"/>
  <c r="C88" i="20"/>
  <c r="B88" i="20"/>
  <c r="D87" i="20"/>
  <c r="C87" i="20"/>
  <c r="B87" i="20"/>
  <c r="D86" i="20"/>
  <c r="C86" i="20"/>
  <c r="B86" i="20"/>
  <c r="D85" i="20"/>
  <c r="C85" i="20"/>
  <c r="B85" i="20"/>
  <c r="D84" i="20"/>
  <c r="C84" i="20"/>
  <c r="B84" i="20"/>
  <c r="D83" i="20"/>
  <c r="C83" i="20"/>
  <c r="B83" i="20"/>
  <c r="D82" i="20"/>
  <c r="C82" i="20"/>
  <c r="B82" i="20"/>
  <c r="D81" i="20"/>
  <c r="C81" i="20"/>
  <c r="B81" i="20"/>
  <c r="D80" i="20"/>
  <c r="C80" i="20"/>
  <c r="B80" i="20"/>
  <c r="D79" i="20"/>
  <c r="C79" i="20"/>
  <c r="B79" i="20"/>
  <c r="A79" i="20"/>
  <c r="D78" i="20"/>
  <c r="C78" i="20"/>
  <c r="B78" i="20"/>
  <c r="D77" i="20"/>
  <c r="C77" i="20"/>
  <c r="B77" i="20"/>
  <c r="D76" i="20"/>
  <c r="C76" i="20"/>
  <c r="B76" i="20"/>
  <c r="D75" i="20"/>
  <c r="C75" i="20"/>
  <c r="B75" i="20"/>
  <c r="D74" i="20"/>
  <c r="C74" i="20"/>
  <c r="B74" i="20"/>
  <c r="D73" i="20"/>
  <c r="C73" i="20"/>
  <c r="B73" i="20"/>
  <c r="D72" i="20"/>
  <c r="C72" i="20"/>
  <c r="B72" i="20"/>
  <c r="D71" i="20"/>
  <c r="C71" i="20"/>
  <c r="B71" i="20"/>
  <c r="D70" i="20"/>
  <c r="C70" i="20"/>
  <c r="B70" i="20"/>
  <c r="D69" i="20"/>
  <c r="C69" i="20"/>
  <c r="B69" i="20"/>
  <c r="D68" i="20"/>
  <c r="C68" i="20"/>
  <c r="B68" i="20"/>
  <c r="D67" i="20"/>
  <c r="C67" i="20"/>
  <c r="B67" i="20"/>
  <c r="D66" i="20"/>
  <c r="C66" i="20"/>
  <c r="B66" i="20"/>
  <c r="D65" i="20"/>
  <c r="C65" i="20"/>
  <c r="B65" i="20"/>
  <c r="A65" i="20"/>
  <c r="D64" i="20"/>
  <c r="C64" i="20"/>
  <c r="B64" i="20"/>
  <c r="D63" i="20"/>
  <c r="C63" i="20"/>
  <c r="B63" i="20"/>
  <c r="D62" i="20"/>
  <c r="C62" i="20"/>
  <c r="B62" i="20"/>
  <c r="D61" i="20"/>
  <c r="C61" i="20"/>
  <c r="B61" i="20"/>
  <c r="A61" i="20"/>
  <c r="D60" i="20"/>
  <c r="C60" i="20"/>
  <c r="B60" i="20"/>
  <c r="D59" i="20"/>
  <c r="C59" i="20"/>
  <c r="B59" i="20"/>
  <c r="D58" i="20"/>
  <c r="C58" i="20"/>
  <c r="B58" i="20"/>
  <c r="D57" i="20"/>
  <c r="C57" i="20"/>
  <c r="B57" i="20"/>
  <c r="D56" i="20"/>
  <c r="C56" i="20"/>
  <c r="B56" i="20"/>
  <c r="D55" i="20"/>
  <c r="C55" i="20"/>
  <c r="B55" i="20"/>
  <c r="D54" i="20"/>
  <c r="C54" i="20"/>
  <c r="B54" i="20"/>
  <c r="D53" i="20"/>
  <c r="C53" i="20"/>
  <c r="B53" i="20"/>
  <c r="D52" i="20"/>
  <c r="C52" i="20"/>
  <c r="B52" i="20"/>
  <c r="D51" i="20"/>
  <c r="C51" i="20"/>
  <c r="B51" i="20"/>
  <c r="A51" i="20"/>
  <c r="D50" i="20"/>
  <c r="C50" i="20"/>
  <c r="B50" i="20"/>
  <c r="D49" i="20"/>
  <c r="C49" i="20"/>
  <c r="B49" i="20"/>
  <c r="D48" i="20"/>
  <c r="C48" i="20"/>
  <c r="B48" i="20"/>
  <c r="D47" i="20"/>
  <c r="C47" i="20"/>
  <c r="B47" i="20"/>
  <c r="D46" i="20"/>
  <c r="C46" i="20"/>
  <c r="B46" i="20"/>
  <c r="A46" i="20"/>
  <c r="D45" i="20"/>
  <c r="C45" i="20"/>
  <c r="B45" i="20"/>
  <c r="D44" i="20"/>
  <c r="C44" i="20"/>
  <c r="B44" i="20"/>
  <c r="A44" i="20"/>
  <c r="D43" i="20"/>
  <c r="C43" i="20"/>
  <c r="B43" i="20"/>
  <c r="D42" i="20"/>
  <c r="C42" i="20"/>
  <c r="B42" i="20"/>
  <c r="D41" i="20"/>
  <c r="C41" i="20"/>
  <c r="B41" i="20"/>
  <c r="D40" i="20"/>
  <c r="C40" i="20"/>
  <c r="B40" i="20"/>
  <c r="D39" i="20"/>
  <c r="C39" i="20"/>
  <c r="B39" i="20"/>
  <c r="D38" i="20"/>
  <c r="C38" i="20"/>
  <c r="B38" i="20"/>
  <c r="D37" i="20"/>
  <c r="C37" i="20"/>
  <c r="B37" i="20"/>
  <c r="D36" i="20"/>
  <c r="C36" i="20"/>
  <c r="B36" i="20"/>
  <c r="A36" i="20"/>
  <c r="D35" i="20"/>
  <c r="C35" i="20"/>
  <c r="B35" i="20"/>
  <c r="D34" i="20"/>
  <c r="C34" i="20"/>
  <c r="B34" i="20"/>
  <c r="D33" i="20"/>
  <c r="C33" i="20"/>
  <c r="B33" i="20"/>
  <c r="D32" i="20"/>
  <c r="C32" i="20"/>
  <c r="B32" i="20"/>
  <c r="D31" i="20"/>
  <c r="C31" i="20"/>
  <c r="B31" i="20"/>
  <c r="D30" i="20"/>
  <c r="C30" i="20"/>
  <c r="B30" i="20"/>
  <c r="D29" i="20"/>
  <c r="C29" i="20"/>
  <c r="B29" i="20"/>
  <c r="D28" i="20"/>
  <c r="C28" i="20"/>
  <c r="B28" i="20"/>
  <c r="D27" i="20"/>
  <c r="C27" i="20"/>
  <c r="B27" i="20"/>
  <c r="D26" i="20"/>
  <c r="C26" i="20"/>
  <c r="B26" i="20"/>
  <c r="D25" i="20"/>
  <c r="C25" i="20"/>
  <c r="B25" i="20"/>
  <c r="D24" i="20"/>
  <c r="C24" i="20"/>
  <c r="B24" i="20"/>
  <c r="D23" i="20"/>
  <c r="C23" i="20"/>
  <c r="B23" i="20"/>
  <c r="D22" i="20"/>
  <c r="C22" i="20"/>
  <c r="B22" i="20"/>
  <c r="D21" i="20"/>
  <c r="C21" i="20"/>
  <c r="B21" i="20"/>
  <c r="D20" i="20"/>
  <c r="C20" i="20"/>
  <c r="B20" i="20"/>
  <c r="D19" i="20"/>
  <c r="C19" i="20"/>
  <c r="B19" i="20"/>
  <c r="D18" i="20"/>
  <c r="C18" i="20"/>
  <c r="B18" i="20"/>
  <c r="A18" i="20"/>
  <c r="D17" i="20"/>
  <c r="C17" i="20"/>
  <c r="B17" i="20"/>
  <c r="D16" i="20"/>
  <c r="C16" i="20"/>
  <c r="B16" i="20"/>
  <c r="D15" i="20"/>
  <c r="C15" i="20"/>
  <c r="B15" i="20"/>
  <c r="A15" i="20"/>
  <c r="D14" i="20"/>
  <c r="C14" i="20"/>
  <c r="B14" i="20"/>
  <c r="D13" i="20"/>
  <c r="C13" i="20"/>
  <c r="B13" i="20"/>
  <c r="A13" i="20"/>
  <c r="D12" i="20"/>
  <c r="C12" i="20"/>
  <c r="B12" i="20"/>
  <c r="D11" i="20"/>
  <c r="C11" i="20"/>
  <c r="B11" i="20"/>
  <c r="D10" i="20"/>
  <c r="C10" i="20"/>
  <c r="B10" i="20"/>
  <c r="D9" i="20"/>
  <c r="C9" i="20"/>
  <c r="B9" i="20"/>
  <c r="D8" i="20"/>
  <c r="C8" i="20"/>
  <c r="B8" i="20"/>
  <c r="D7" i="20"/>
  <c r="C7" i="20"/>
  <c r="B7" i="20"/>
  <c r="D6" i="20"/>
  <c r="C6" i="20"/>
  <c r="B6" i="20"/>
  <c r="D5" i="20"/>
  <c r="C5" i="20"/>
  <c r="B5" i="20"/>
  <c r="D4" i="20"/>
  <c r="C4" i="20"/>
  <c r="B4" i="20"/>
  <c r="A4" i="20"/>
  <c r="A1" i="20"/>
  <c r="D139" i="7"/>
  <c r="C139" i="7"/>
  <c r="B139" i="7"/>
  <c r="D138" i="7"/>
  <c r="C138" i="7"/>
  <c r="B138" i="7"/>
  <c r="D137" i="7"/>
  <c r="C137" i="7"/>
  <c r="B137" i="7"/>
  <c r="D136" i="7"/>
  <c r="C136" i="7"/>
  <c r="B136" i="7"/>
  <c r="D135" i="7"/>
  <c r="C135" i="7"/>
  <c r="B135" i="7"/>
  <c r="D134" i="7"/>
  <c r="C134" i="7"/>
  <c r="B134" i="7"/>
  <c r="D133" i="7"/>
  <c r="C133" i="7"/>
  <c r="B133" i="7"/>
  <c r="D132" i="7"/>
  <c r="C132" i="7"/>
  <c r="B132" i="7"/>
  <c r="D131" i="7"/>
  <c r="C131" i="7"/>
  <c r="B131" i="7"/>
  <c r="D130" i="7"/>
  <c r="C130" i="7"/>
  <c r="B130" i="7"/>
  <c r="D129" i="7"/>
  <c r="C129" i="7"/>
  <c r="B129" i="7"/>
  <c r="A129" i="7"/>
  <c r="D128" i="7"/>
  <c r="C128" i="7"/>
  <c r="B128" i="7"/>
  <c r="D127" i="7"/>
  <c r="C127" i="7"/>
  <c r="B127" i="7"/>
  <c r="D126" i="7"/>
  <c r="C126" i="7"/>
  <c r="B126" i="7"/>
  <c r="A126" i="7"/>
  <c r="D125" i="7"/>
  <c r="C125" i="7"/>
  <c r="B125" i="7"/>
  <c r="D124" i="7"/>
  <c r="C124" i="7"/>
  <c r="B124" i="7"/>
  <c r="D123" i="7"/>
  <c r="C123" i="7"/>
  <c r="B123" i="7"/>
  <c r="D122" i="7"/>
  <c r="C122" i="7"/>
  <c r="B122" i="7"/>
  <c r="D121" i="7"/>
  <c r="C121" i="7"/>
  <c r="B121" i="7"/>
  <c r="D120" i="7"/>
  <c r="C120" i="7"/>
  <c r="B120" i="7"/>
  <c r="A120" i="7"/>
  <c r="D119" i="7"/>
  <c r="C119" i="7"/>
  <c r="B119" i="7"/>
  <c r="D118" i="7"/>
  <c r="C118" i="7"/>
  <c r="B118" i="7"/>
  <c r="D117" i="7"/>
  <c r="C117" i="7"/>
  <c r="B117" i="7"/>
  <c r="A117" i="7"/>
  <c r="D116" i="7"/>
  <c r="C116" i="7"/>
  <c r="B116" i="7"/>
  <c r="D115" i="7"/>
  <c r="C115" i="7"/>
  <c r="B115" i="7"/>
  <c r="D114" i="7"/>
  <c r="C114" i="7"/>
  <c r="B114" i="7"/>
  <c r="D113" i="7"/>
  <c r="C113" i="7"/>
  <c r="B113" i="7"/>
  <c r="D112" i="7"/>
  <c r="C112" i="7"/>
  <c r="B112" i="7"/>
  <c r="D111" i="7"/>
  <c r="C111" i="7"/>
  <c r="B111" i="7"/>
  <c r="D110" i="7"/>
  <c r="C110" i="7"/>
  <c r="B110" i="7"/>
  <c r="D109" i="7"/>
  <c r="C109" i="7"/>
  <c r="B109" i="7"/>
  <c r="D108" i="7"/>
  <c r="C108" i="7"/>
  <c r="B108" i="7"/>
  <c r="D107" i="7"/>
  <c r="C107" i="7"/>
  <c r="B107" i="7"/>
  <c r="D106" i="7"/>
  <c r="C106" i="7"/>
  <c r="B106" i="7"/>
  <c r="D105" i="7"/>
  <c r="C105" i="7"/>
  <c r="B105" i="7"/>
  <c r="D104" i="7"/>
  <c r="C104" i="7"/>
  <c r="B104" i="7"/>
  <c r="D103" i="7"/>
  <c r="C103" i="7"/>
  <c r="B103" i="7"/>
  <c r="A103" i="7"/>
  <c r="D102" i="7"/>
  <c r="C102" i="7"/>
  <c r="B102" i="7"/>
  <c r="D101" i="7"/>
  <c r="C101" i="7"/>
  <c r="B101" i="7"/>
  <c r="D100" i="7"/>
  <c r="C100" i="7"/>
  <c r="B100" i="7"/>
  <c r="D99" i="7"/>
  <c r="C99" i="7"/>
  <c r="B99" i="7"/>
  <c r="D98" i="7"/>
  <c r="C98" i="7"/>
  <c r="B98" i="7"/>
  <c r="D97" i="7"/>
  <c r="C97" i="7"/>
  <c r="B97" i="7"/>
  <c r="D96" i="7"/>
  <c r="C96" i="7"/>
  <c r="B96" i="7"/>
  <c r="D95" i="7"/>
  <c r="C95" i="7"/>
  <c r="B95" i="7"/>
  <c r="D94" i="7"/>
  <c r="C94" i="7"/>
  <c r="B94" i="7"/>
  <c r="D93" i="7"/>
  <c r="C93" i="7"/>
  <c r="B93" i="7"/>
  <c r="D92" i="7"/>
  <c r="C92" i="7"/>
  <c r="B92" i="7"/>
  <c r="A92" i="7"/>
  <c r="D91" i="7"/>
  <c r="C91" i="7"/>
  <c r="B91" i="7"/>
  <c r="D90" i="7"/>
  <c r="C90" i="7"/>
  <c r="B90" i="7"/>
  <c r="D89" i="7"/>
  <c r="C89" i="7"/>
  <c r="B89" i="7"/>
  <c r="D88" i="7"/>
  <c r="C88" i="7"/>
  <c r="B88" i="7"/>
  <c r="D87" i="7"/>
  <c r="C87" i="7"/>
  <c r="B87" i="7"/>
  <c r="D86" i="7"/>
  <c r="C86" i="7"/>
  <c r="B86" i="7"/>
  <c r="D85" i="7"/>
  <c r="C85" i="7"/>
  <c r="B85" i="7"/>
  <c r="D84" i="7"/>
  <c r="C84" i="7"/>
  <c r="B84" i="7"/>
  <c r="D83" i="7"/>
  <c r="C83" i="7"/>
  <c r="B83" i="7"/>
  <c r="D82" i="7"/>
  <c r="C82" i="7"/>
  <c r="B82" i="7"/>
  <c r="D81" i="7"/>
  <c r="C81" i="7"/>
  <c r="B81" i="7"/>
  <c r="D80" i="7"/>
  <c r="C80" i="7"/>
  <c r="B80" i="7"/>
  <c r="D79" i="7"/>
  <c r="C79" i="7"/>
  <c r="B79" i="7"/>
  <c r="A79" i="7"/>
  <c r="D78" i="7"/>
  <c r="C78" i="7"/>
  <c r="B78" i="7"/>
  <c r="D77" i="7"/>
  <c r="C77" i="7"/>
  <c r="B77" i="7"/>
  <c r="D76" i="7"/>
  <c r="C76" i="7"/>
  <c r="B76" i="7"/>
  <c r="D75" i="7"/>
  <c r="C75" i="7"/>
  <c r="B75" i="7"/>
  <c r="D74" i="7"/>
  <c r="C74" i="7"/>
  <c r="B74" i="7"/>
  <c r="D73" i="7"/>
  <c r="C73" i="7"/>
  <c r="B73" i="7"/>
  <c r="D72" i="7"/>
  <c r="C72" i="7"/>
  <c r="B72" i="7"/>
  <c r="D71" i="7"/>
  <c r="C71" i="7"/>
  <c r="B71" i="7"/>
  <c r="D70" i="7"/>
  <c r="C70" i="7"/>
  <c r="B70" i="7"/>
  <c r="D69" i="7"/>
  <c r="C69" i="7"/>
  <c r="B69" i="7"/>
  <c r="D68" i="7"/>
  <c r="C68" i="7"/>
  <c r="B68" i="7"/>
  <c r="D67" i="7"/>
  <c r="C67" i="7"/>
  <c r="B67" i="7"/>
  <c r="D66" i="7"/>
  <c r="C66" i="7"/>
  <c r="B66" i="7"/>
  <c r="D65" i="7"/>
  <c r="C65" i="7"/>
  <c r="B65" i="7"/>
  <c r="A65" i="7"/>
  <c r="D64" i="7"/>
  <c r="C64" i="7"/>
  <c r="B64" i="7"/>
  <c r="D63" i="7"/>
  <c r="C63" i="7"/>
  <c r="B63" i="7"/>
  <c r="D62" i="7"/>
  <c r="C62" i="7"/>
  <c r="B62" i="7"/>
  <c r="D61" i="7"/>
  <c r="C61" i="7"/>
  <c r="B61" i="7"/>
  <c r="A61" i="7"/>
  <c r="D60" i="7"/>
  <c r="C60" i="7"/>
  <c r="B60" i="7"/>
  <c r="D59" i="7"/>
  <c r="C59" i="7"/>
  <c r="B59" i="7"/>
  <c r="D58" i="7"/>
  <c r="C58" i="7"/>
  <c r="B58" i="7"/>
  <c r="D57" i="7"/>
  <c r="C57" i="7"/>
  <c r="B57" i="7"/>
  <c r="D56" i="7"/>
  <c r="C56" i="7"/>
  <c r="B56" i="7"/>
  <c r="D55" i="7"/>
  <c r="C55" i="7"/>
  <c r="B55" i="7"/>
  <c r="D54" i="7"/>
  <c r="C54" i="7"/>
  <c r="B54" i="7"/>
  <c r="D53" i="7"/>
  <c r="C53" i="7"/>
  <c r="B53" i="7"/>
  <c r="D52" i="7"/>
  <c r="C52" i="7"/>
  <c r="B52" i="7"/>
  <c r="D51" i="7"/>
  <c r="C51" i="7"/>
  <c r="B51" i="7"/>
  <c r="A51" i="7"/>
  <c r="D50" i="7"/>
  <c r="C50" i="7"/>
  <c r="B50" i="7"/>
  <c r="D49" i="7"/>
  <c r="C49" i="7"/>
  <c r="B49" i="7"/>
  <c r="D48" i="7"/>
  <c r="C48" i="7"/>
  <c r="B48" i="7"/>
  <c r="D47" i="7"/>
  <c r="C47" i="7"/>
  <c r="B47" i="7"/>
  <c r="D46" i="7"/>
  <c r="C46" i="7"/>
  <c r="B46" i="7"/>
  <c r="A46" i="7"/>
  <c r="D45" i="7"/>
  <c r="C45" i="7"/>
  <c r="B45" i="7"/>
  <c r="D44" i="7"/>
  <c r="C44" i="7"/>
  <c r="B44" i="7"/>
  <c r="A44" i="7"/>
  <c r="D43" i="7"/>
  <c r="C43" i="7"/>
  <c r="B43" i="7"/>
  <c r="D42" i="7"/>
  <c r="C42" i="7"/>
  <c r="B42" i="7"/>
  <c r="D41" i="7"/>
  <c r="C41" i="7"/>
  <c r="B41" i="7"/>
  <c r="D40" i="7"/>
  <c r="C40" i="7"/>
  <c r="B40" i="7"/>
  <c r="D39" i="7"/>
  <c r="C39" i="7"/>
  <c r="B39" i="7"/>
  <c r="D38" i="7"/>
  <c r="C38" i="7"/>
  <c r="B38" i="7"/>
  <c r="D37" i="7"/>
  <c r="C37" i="7"/>
  <c r="B37" i="7"/>
  <c r="D36" i="7"/>
  <c r="C36" i="7"/>
  <c r="B36" i="7"/>
  <c r="A36" i="7"/>
  <c r="D35" i="7"/>
  <c r="C35" i="7"/>
  <c r="B35" i="7"/>
  <c r="D34" i="7"/>
  <c r="C34" i="7"/>
  <c r="B34" i="7"/>
  <c r="D33" i="7"/>
  <c r="C33" i="7"/>
  <c r="B33" i="7"/>
  <c r="D32" i="7"/>
  <c r="C32" i="7"/>
  <c r="B32" i="7"/>
  <c r="D31" i="7"/>
  <c r="C31" i="7"/>
  <c r="B31" i="7"/>
  <c r="D30" i="7"/>
  <c r="C30" i="7"/>
  <c r="B30" i="7"/>
  <c r="D29" i="7"/>
  <c r="C29" i="7"/>
  <c r="B29" i="7"/>
  <c r="D28" i="7"/>
  <c r="C28" i="7"/>
  <c r="B28" i="7"/>
  <c r="D27" i="7"/>
  <c r="C27" i="7"/>
  <c r="B27" i="7"/>
  <c r="D26" i="7"/>
  <c r="C26" i="7"/>
  <c r="B26" i="7"/>
  <c r="D25" i="7"/>
  <c r="C25" i="7"/>
  <c r="B25" i="7"/>
  <c r="D24" i="7"/>
  <c r="C24" i="7"/>
  <c r="B24" i="7"/>
  <c r="D23" i="7"/>
  <c r="C23" i="7"/>
  <c r="B23" i="7"/>
  <c r="D22" i="7"/>
  <c r="C22" i="7"/>
  <c r="B22" i="7"/>
  <c r="D21" i="7"/>
  <c r="C21" i="7"/>
  <c r="B21" i="7"/>
  <c r="D20" i="7"/>
  <c r="C20" i="7"/>
  <c r="B20" i="7"/>
  <c r="D19" i="7"/>
  <c r="C19" i="7"/>
  <c r="B19" i="7"/>
  <c r="D18" i="7"/>
  <c r="C18" i="7"/>
  <c r="B18" i="7"/>
  <c r="A18" i="7"/>
  <c r="D17" i="7"/>
  <c r="C17" i="7"/>
  <c r="B17" i="7"/>
  <c r="D16" i="7"/>
  <c r="C16" i="7"/>
  <c r="B16" i="7"/>
  <c r="D15" i="7"/>
  <c r="C15" i="7"/>
  <c r="B15" i="7"/>
  <c r="A15" i="7"/>
  <c r="D14" i="7"/>
  <c r="C14" i="7"/>
  <c r="B14" i="7"/>
  <c r="D13" i="7"/>
  <c r="C13" i="7"/>
  <c r="B13" i="7"/>
  <c r="A13" i="7"/>
  <c r="D12" i="7"/>
  <c r="C12" i="7"/>
  <c r="B12" i="7"/>
  <c r="D11" i="7"/>
  <c r="C11" i="7"/>
  <c r="B11" i="7"/>
  <c r="D10" i="7"/>
  <c r="C10" i="7"/>
  <c r="B10" i="7"/>
  <c r="D9" i="7"/>
  <c r="C9" i="7"/>
  <c r="B9" i="7"/>
  <c r="D8" i="7"/>
  <c r="C8" i="7"/>
  <c r="B8" i="7"/>
  <c r="D7" i="7"/>
  <c r="C7" i="7"/>
  <c r="B7" i="7"/>
  <c r="D6" i="7"/>
  <c r="C6" i="7"/>
  <c r="B6" i="7"/>
  <c r="D5" i="7"/>
  <c r="C5" i="7"/>
  <c r="B5" i="7"/>
  <c r="D4" i="7"/>
  <c r="C4" i="7"/>
  <c r="B4" i="7"/>
  <c r="A4" i="7"/>
  <c r="A1" i="7"/>
  <c r="D154" i="5"/>
  <c r="D153" i="5"/>
  <c r="D152" i="5"/>
  <c r="D151" i="5"/>
  <c r="D150" i="5"/>
  <c r="D149" i="5"/>
  <c r="D148" i="5"/>
  <c r="D147" i="5"/>
  <c r="D146" i="5"/>
  <c r="D145" i="5"/>
  <c r="D144" i="5"/>
  <c r="D142" i="5"/>
  <c r="D141" i="5"/>
  <c r="D140" i="5"/>
  <c r="D138" i="5"/>
  <c r="D137" i="5"/>
  <c r="D136" i="5"/>
  <c r="D135" i="5"/>
  <c r="D134" i="5"/>
  <c r="D133" i="5"/>
  <c r="D131" i="5"/>
  <c r="D130" i="5"/>
  <c r="D129" i="5"/>
  <c r="D127" i="5"/>
  <c r="D126" i="5"/>
  <c r="D125" i="5"/>
  <c r="D124" i="5"/>
  <c r="D123" i="5"/>
  <c r="D122" i="5"/>
  <c r="D121" i="5"/>
  <c r="D120" i="5"/>
  <c r="D119" i="5"/>
  <c r="D118" i="5"/>
  <c r="D117" i="5"/>
  <c r="D116" i="5"/>
  <c r="D115" i="5"/>
  <c r="D114" i="5"/>
  <c r="D112" i="5"/>
  <c r="D111" i="5"/>
  <c r="D110" i="5"/>
  <c r="D109" i="5"/>
  <c r="D108" i="5"/>
  <c r="D107" i="5"/>
  <c r="D106" i="5"/>
  <c r="D105" i="5"/>
  <c r="D104" i="5"/>
  <c r="D103" i="5"/>
  <c r="D102" i="5"/>
  <c r="D100" i="5"/>
  <c r="D99" i="5"/>
  <c r="D98" i="5"/>
  <c r="D97" i="5"/>
  <c r="D96" i="5"/>
  <c r="D95" i="5"/>
  <c r="D94" i="5"/>
  <c r="D93" i="5"/>
  <c r="D92" i="5"/>
  <c r="D91" i="5"/>
  <c r="D90" i="5"/>
  <c r="D89" i="5"/>
  <c r="D88" i="5"/>
  <c r="D86" i="5"/>
  <c r="D85" i="5"/>
  <c r="D84" i="5"/>
  <c r="D83" i="5"/>
  <c r="D82" i="5"/>
  <c r="D81" i="5"/>
  <c r="D80" i="5"/>
  <c r="D79" i="5"/>
  <c r="D78" i="5"/>
  <c r="D77" i="5"/>
  <c r="D76" i="5"/>
  <c r="D75" i="5"/>
  <c r="D74" i="5"/>
  <c r="D73" i="5"/>
  <c r="D71" i="5"/>
  <c r="D70" i="5"/>
  <c r="D69" i="5"/>
  <c r="D68" i="5"/>
  <c r="D66" i="5"/>
  <c r="D65" i="5"/>
  <c r="D64" i="5"/>
  <c r="D63" i="5"/>
  <c r="D62" i="5"/>
  <c r="D61" i="5"/>
  <c r="D60" i="5"/>
  <c r="D59" i="5"/>
  <c r="D58" i="5"/>
  <c r="D57" i="5"/>
  <c r="D55" i="5"/>
  <c r="D54" i="5"/>
  <c r="D53" i="5"/>
  <c r="D52" i="5"/>
  <c r="D51" i="5"/>
  <c r="D49" i="5"/>
  <c r="D48" i="5"/>
  <c r="D46" i="5"/>
  <c r="D45" i="5"/>
  <c r="D44" i="5"/>
  <c r="D43" i="5"/>
  <c r="D42" i="5"/>
  <c r="D41" i="5"/>
  <c r="D40" i="5"/>
  <c r="D39" i="5"/>
  <c r="D37" i="5"/>
  <c r="D36" i="5"/>
  <c r="D35" i="5"/>
  <c r="D34" i="5"/>
  <c r="D33" i="5"/>
  <c r="D32" i="5"/>
  <c r="D31" i="5"/>
  <c r="D30" i="5"/>
  <c r="D29" i="5"/>
  <c r="D28" i="5"/>
  <c r="D27" i="5"/>
  <c r="D26" i="5"/>
  <c r="D25" i="5"/>
  <c r="D24" i="5"/>
  <c r="D23" i="5"/>
  <c r="D22" i="5"/>
  <c r="D21" i="5"/>
  <c r="D20" i="5"/>
  <c r="D18" i="5"/>
  <c r="D17" i="5"/>
  <c r="D16" i="5"/>
  <c r="D14" i="5"/>
  <c r="D13" i="5"/>
  <c r="D11" i="5"/>
  <c r="D10" i="5"/>
  <c r="D9" i="5"/>
  <c r="D8" i="5"/>
  <c r="D7" i="5"/>
  <c r="D6" i="5"/>
  <c r="D5" i="5"/>
  <c r="D4" i="5"/>
  <c r="D3" i="5"/>
  <c r="B147" i="5"/>
  <c r="C147" i="5"/>
  <c r="F147" i="5"/>
  <c r="B148" i="5"/>
  <c r="C148" i="5"/>
  <c r="F148" i="5"/>
  <c r="B149" i="5"/>
  <c r="C149" i="5"/>
  <c r="F149" i="5"/>
  <c r="B150" i="5"/>
  <c r="C150" i="5"/>
  <c r="F150" i="5"/>
  <c r="B151" i="5"/>
  <c r="C151" i="5"/>
  <c r="F151" i="5"/>
  <c r="B152" i="5"/>
  <c r="C152" i="5"/>
  <c r="F152" i="5"/>
  <c r="B153" i="5"/>
  <c r="C153" i="5"/>
  <c r="F153" i="5"/>
  <c r="B154" i="5"/>
  <c r="C154" i="5"/>
  <c r="F154" i="5"/>
  <c r="B4" i="5"/>
  <c r="C4" i="5"/>
  <c r="F4" i="5"/>
  <c r="B5" i="5"/>
  <c r="C5" i="5"/>
  <c r="F5" i="5"/>
  <c r="B6" i="5"/>
  <c r="C6" i="5"/>
  <c r="F6" i="5"/>
  <c r="B7" i="5"/>
  <c r="C7" i="5"/>
  <c r="F7" i="5"/>
  <c r="B8" i="5"/>
  <c r="C8" i="5"/>
  <c r="F8" i="5"/>
  <c r="B9" i="5"/>
  <c r="C9" i="5"/>
  <c r="F9" i="5"/>
  <c r="B10" i="5"/>
  <c r="C10" i="5"/>
  <c r="F10" i="5"/>
  <c r="B11" i="5"/>
  <c r="C11" i="5"/>
  <c r="F11" i="5"/>
  <c r="B13" i="5"/>
  <c r="C13" i="5"/>
  <c r="F13" i="5"/>
  <c r="B14" i="5"/>
  <c r="C14" i="5"/>
  <c r="F14" i="5"/>
  <c r="B16" i="5"/>
  <c r="C16" i="5"/>
  <c r="F16" i="5"/>
  <c r="B17" i="5"/>
  <c r="C17" i="5"/>
  <c r="F17" i="5"/>
  <c r="B18" i="5"/>
  <c r="C18" i="5"/>
  <c r="F18" i="5"/>
  <c r="B20" i="5"/>
  <c r="C20" i="5"/>
  <c r="F20" i="5"/>
  <c r="B21" i="5"/>
  <c r="C21" i="5"/>
  <c r="F21" i="5"/>
  <c r="B22" i="5"/>
  <c r="C22" i="5"/>
  <c r="F22" i="5"/>
  <c r="B23" i="5"/>
  <c r="C23" i="5"/>
  <c r="F23" i="5"/>
  <c r="B24" i="5"/>
  <c r="C24" i="5"/>
  <c r="F24" i="5"/>
  <c r="B25" i="5"/>
  <c r="C25" i="5"/>
  <c r="F25" i="5"/>
  <c r="B26" i="5"/>
  <c r="C26" i="5"/>
  <c r="F26" i="5"/>
  <c r="B27" i="5"/>
  <c r="C27" i="5"/>
  <c r="F27" i="5"/>
  <c r="B28" i="5"/>
  <c r="C28" i="5"/>
  <c r="F28" i="5"/>
  <c r="B29" i="5"/>
  <c r="C29" i="5"/>
  <c r="F29" i="5"/>
  <c r="B30" i="5"/>
  <c r="C30" i="5"/>
  <c r="F30" i="5"/>
  <c r="B31" i="5"/>
  <c r="C31" i="5"/>
  <c r="F31" i="5"/>
  <c r="B32" i="5"/>
  <c r="C32" i="5"/>
  <c r="F32" i="5"/>
  <c r="B33" i="5"/>
  <c r="C33" i="5"/>
  <c r="F33" i="5"/>
  <c r="B34" i="5"/>
  <c r="C34" i="5"/>
  <c r="F34" i="5"/>
  <c r="B35" i="5"/>
  <c r="C35" i="5"/>
  <c r="F35" i="5"/>
  <c r="B36" i="5"/>
  <c r="C36" i="5"/>
  <c r="F36" i="5"/>
  <c r="B37" i="5"/>
  <c r="C37" i="5"/>
  <c r="F37" i="5"/>
  <c r="B39" i="5"/>
  <c r="C39" i="5"/>
  <c r="F39" i="5"/>
  <c r="B40" i="5"/>
  <c r="C40" i="5"/>
  <c r="F40" i="5"/>
  <c r="B41" i="5"/>
  <c r="C41" i="5"/>
  <c r="F41" i="5"/>
  <c r="B42" i="5"/>
  <c r="C42" i="5"/>
  <c r="F42" i="5"/>
  <c r="B43" i="5"/>
  <c r="C43" i="5"/>
  <c r="F43" i="5"/>
  <c r="B44" i="5"/>
  <c r="C44" i="5"/>
  <c r="F44" i="5"/>
  <c r="B45" i="5"/>
  <c r="C45" i="5"/>
  <c r="F45" i="5"/>
  <c r="B46" i="5"/>
  <c r="C46" i="5"/>
  <c r="F46" i="5"/>
  <c r="B48" i="5"/>
  <c r="C48" i="5"/>
  <c r="F48" i="5"/>
  <c r="B49" i="5"/>
  <c r="C49" i="5"/>
  <c r="F49" i="5"/>
  <c r="B51" i="5"/>
  <c r="C51" i="5"/>
  <c r="F51" i="5"/>
  <c r="B52" i="5"/>
  <c r="C52" i="5"/>
  <c r="F52" i="5"/>
  <c r="B53" i="5"/>
  <c r="C53" i="5"/>
  <c r="F53" i="5"/>
  <c r="B54" i="5"/>
  <c r="C54" i="5"/>
  <c r="F54" i="5"/>
  <c r="B55" i="5"/>
  <c r="C55" i="5"/>
  <c r="F55" i="5"/>
  <c r="B57" i="5"/>
  <c r="C57" i="5"/>
  <c r="F57" i="5"/>
  <c r="B58" i="5"/>
  <c r="C58" i="5"/>
  <c r="F58" i="5"/>
  <c r="B59" i="5"/>
  <c r="C59" i="5"/>
  <c r="F59" i="5"/>
  <c r="B60" i="5"/>
  <c r="C60" i="5"/>
  <c r="F60" i="5"/>
  <c r="B61" i="5"/>
  <c r="C61" i="5"/>
  <c r="F61" i="5"/>
  <c r="B62" i="5"/>
  <c r="C62" i="5"/>
  <c r="F62" i="5"/>
  <c r="B63" i="5"/>
  <c r="C63" i="5"/>
  <c r="F63" i="5"/>
  <c r="B64" i="5"/>
  <c r="C64" i="5"/>
  <c r="F64" i="5"/>
  <c r="B65" i="5"/>
  <c r="C65" i="5"/>
  <c r="F65" i="5"/>
  <c r="B66" i="5"/>
  <c r="C66" i="5"/>
  <c r="F66" i="5"/>
  <c r="B68" i="5"/>
  <c r="C68" i="5"/>
  <c r="F68" i="5"/>
  <c r="B69" i="5"/>
  <c r="C69" i="5"/>
  <c r="F69" i="5"/>
  <c r="B70" i="5"/>
  <c r="C70" i="5"/>
  <c r="F70" i="5"/>
  <c r="B71" i="5"/>
  <c r="C71" i="5"/>
  <c r="F71" i="5"/>
  <c r="B73" i="5"/>
  <c r="C73" i="5"/>
  <c r="F73" i="5"/>
  <c r="B74" i="5"/>
  <c r="C74" i="5"/>
  <c r="F74" i="5"/>
  <c r="B75" i="5"/>
  <c r="C75" i="5"/>
  <c r="F75" i="5"/>
  <c r="B76" i="5"/>
  <c r="C76" i="5"/>
  <c r="B77" i="5"/>
  <c r="C77" i="5"/>
  <c r="F77" i="5"/>
  <c r="B78" i="5"/>
  <c r="C78" i="5"/>
  <c r="F78" i="5"/>
  <c r="B79" i="5"/>
  <c r="C79" i="5"/>
  <c r="F79" i="5"/>
  <c r="B80" i="5"/>
  <c r="C80" i="5"/>
  <c r="F80" i="5"/>
  <c r="B81" i="5"/>
  <c r="C81" i="5"/>
  <c r="F81" i="5"/>
  <c r="B82" i="5"/>
  <c r="C82" i="5"/>
  <c r="F82" i="5"/>
  <c r="B83" i="5"/>
  <c r="C83" i="5"/>
  <c r="F83" i="5"/>
  <c r="B84" i="5"/>
  <c r="C84" i="5"/>
  <c r="F84" i="5"/>
  <c r="B85" i="5"/>
  <c r="C85" i="5"/>
  <c r="F85" i="5"/>
  <c r="B86" i="5"/>
  <c r="C86" i="5"/>
  <c r="F86" i="5"/>
  <c r="B88" i="5"/>
  <c r="C88" i="5"/>
  <c r="F88" i="5"/>
  <c r="B89" i="5"/>
  <c r="C89" i="5"/>
  <c r="F89" i="5"/>
  <c r="B90" i="5"/>
  <c r="C90" i="5"/>
  <c r="F90" i="5"/>
  <c r="B91" i="5"/>
  <c r="C91" i="5"/>
  <c r="F91" i="5"/>
  <c r="B92" i="5"/>
  <c r="C92" i="5"/>
  <c r="F92" i="5"/>
  <c r="B93" i="5"/>
  <c r="C93" i="5"/>
  <c r="F93" i="5"/>
  <c r="B94" i="5"/>
  <c r="C94" i="5"/>
  <c r="F94" i="5"/>
  <c r="B95" i="5"/>
  <c r="C95" i="5"/>
  <c r="F95" i="5"/>
  <c r="B96" i="5"/>
  <c r="C96" i="5"/>
  <c r="F96" i="5"/>
  <c r="B97" i="5"/>
  <c r="C97" i="5"/>
  <c r="F97" i="5"/>
  <c r="B98" i="5"/>
  <c r="C98" i="5"/>
  <c r="F98" i="5"/>
  <c r="B99" i="5"/>
  <c r="C99" i="5"/>
  <c r="F99" i="5"/>
  <c r="B100" i="5"/>
  <c r="C100" i="5"/>
  <c r="F100" i="5"/>
  <c r="B102" i="5"/>
  <c r="C102" i="5"/>
  <c r="F102" i="5"/>
  <c r="B103" i="5"/>
  <c r="C103" i="5"/>
  <c r="F103" i="5"/>
  <c r="B104" i="5"/>
  <c r="C104" i="5"/>
  <c r="F104" i="5"/>
  <c r="B105" i="5"/>
  <c r="C105" i="5"/>
  <c r="F105" i="5"/>
  <c r="B106" i="5"/>
  <c r="C106" i="5"/>
  <c r="F106" i="5"/>
  <c r="B107" i="5"/>
  <c r="C107" i="5"/>
  <c r="F107" i="5"/>
  <c r="B108" i="5"/>
  <c r="C108" i="5"/>
  <c r="F108" i="5"/>
  <c r="B109" i="5"/>
  <c r="C109" i="5"/>
  <c r="F109" i="5"/>
  <c r="B110" i="5"/>
  <c r="C110" i="5"/>
  <c r="F110" i="5"/>
  <c r="B111" i="5"/>
  <c r="C111" i="5"/>
  <c r="F111" i="5"/>
  <c r="B112" i="5"/>
  <c r="C112" i="5"/>
  <c r="F112" i="5"/>
  <c r="B114" i="5"/>
  <c r="C114" i="5"/>
  <c r="F114" i="5"/>
  <c r="B115" i="5"/>
  <c r="C115" i="5"/>
  <c r="F115" i="5"/>
  <c r="B116" i="5"/>
  <c r="C116" i="5"/>
  <c r="F116" i="5"/>
  <c r="B117" i="5"/>
  <c r="C117" i="5"/>
  <c r="F117" i="5"/>
  <c r="B118" i="5"/>
  <c r="C118" i="5"/>
  <c r="F118" i="5"/>
  <c r="B119" i="5"/>
  <c r="C119" i="5"/>
  <c r="F119" i="5"/>
  <c r="B120" i="5"/>
  <c r="C120" i="5"/>
  <c r="F120" i="5"/>
  <c r="B121" i="5"/>
  <c r="C121" i="5"/>
  <c r="F121" i="5"/>
  <c r="B122" i="5"/>
  <c r="C122" i="5"/>
  <c r="F122" i="5"/>
  <c r="B123" i="5"/>
  <c r="C123" i="5"/>
  <c r="F123" i="5"/>
  <c r="B124" i="5"/>
  <c r="C124" i="5"/>
  <c r="F124" i="5"/>
  <c r="B125" i="5"/>
  <c r="C125" i="5"/>
  <c r="F125" i="5"/>
  <c r="B126" i="5"/>
  <c r="C126" i="5"/>
  <c r="F126" i="5"/>
  <c r="B127" i="5"/>
  <c r="C127" i="5"/>
  <c r="F127" i="5"/>
  <c r="B129" i="5"/>
  <c r="C129" i="5"/>
  <c r="F129" i="5"/>
  <c r="B130" i="5"/>
  <c r="C130" i="5"/>
  <c r="F130" i="5"/>
  <c r="B131" i="5"/>
  <c r="C131" i="5"/>
  <c r="F131" i="5"/>
  <c r="B133" i="5"/>
  <c r="C133" i="5"/>
  <c r="F133" i="5"/>
  <c r="B134" i="5"/>
  <c r="C134" i="5"/>
  <c r="F134" i="5"/>
  <c r="B135" i="5"/>
  <c r="C135" i="5"/>
  <c r="F135" i="5"/>
  <c r="B136" i="5"/>
  <c r="C136" i="5"/>
  <c r="F136" i="5"/>
  <c r="B137" i="5"/>
  <c r="C137" i="5"/>
  <c r="F137" i="5"/>
  <c r="B138" i="5"/>
  <c r="C138" i="5"/>
  <c r="F138" i="5"/>
  <c r="B140" i="5"/>
  <c r="C140" i="5"/>
  <c r="F140" i="5"/>
  <c r="B141" i="5"/>
  <c r="C141" i="5"/>
  <c r="F141" i="5"/>
  <c r="B142" i="5"/>
  <c r="C142" i="5"/>
  <c r="F142" i="5"/>
  <c r="B144" i="5"/>
  <c r="C144" i="5"/>
  <c r="F144" i="5"/>
  <c r="B145" i="5"/>
  <c r="C145" i="5"/>
  <c r="F145" i="5"/>
  <c r="B146" i="5"/>
  <c r="C146" i="5"/>
  <c r="F146" i="5"/>
  <c r="B3" i="5"/>
  <c r="A129" i="6"/>
  <c r="A126" i="6"/>
  <c r="A120" i="6"/>
  <c r="A117" i="6"/>
  <c r="A103" i="6"/>
  <c r="A92" i="6"/>
  <c r="A79" i="6"/>
  <c r="A65" i="6"/>
  <c r="A61" i="6"/>
  <c r="A51" i="6"/>
  <c r="A46" i="6"/>
  <c r="A44" i="6"/>
  <c r="A36" i="6"/>
  <c r="A18"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A15" i="6"/>
  <c r="A13" i="6"/>
  <c r="C5" i="6"/>
  <c r="D5" i="6"/>
  <c r="C6" i="6"/>
  <c r="D6" i="6"/>
  <c r="C7" i="6"/>
  <c r="D7" i="6"/>
  <c r="C8" i="6"/>
  <c r="D8" i="6"/>
  <c r="C9" i="6"/>
  <c r="D9" i="6"/>
  <c r="C10" i="6"/>
  <c r="D10" i="6"/>
  <c r="C11" i="6"/>
  <c r="D11" i="6"/>
  <c r="C12" i="6"/>
  <c r="D12" i="6"/>
  <c r="C13" i="6"/>
  <c r="D13" i="6"/>
  <c r="C14" i="6"/>
  <c r="D14" i="6"/>
  <c r="C15" i="6"/>
  <c r="D15" i="6"/>
  <c r="C16" i="6"/>
  <c r="D16" i="6"/>
  <c r="C17" i="6"/>
  <c r="D17" i="6"/>
  <c r="C18" i="6"/>
  <c r="D18" i="6"/>
  <c r="C19" i="6"/>
  <c r="D19" i="6"/>
  <c r="C20" i="6"/>
  <c r="D20" i="6"/>
  <c r="C21" i="6"/>
  <c r="D21" i="6"/>
  <c r="C22" i="6"/>
  <c r="D22" i="6"/>
  <c r="C23" i="6"/>
  <c r="D23"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C57" i="6"/>
  <c r="D57" i="6"/>
  <c r="C58" i="6"/>
  <c r="D58" i="6"/>
  <c r="C59" i="6"/>
  <c r="D59" i="6"/>
  <c r="C60" i="6"/>
  <c r="D60" i="6"/>
  <c r="C61" i="6"/>
  <c r="D61" i="6"/>
  <c r="C62" i="6"/>
  <c r="D62" i="6"/>
  <c r="C63" i="6"/>
  <c r="D63" i="6"/>
  <c r="C64" i="6"/>
  <c r="D64" i="6"/>
  <c r="C65" i="6"/>
  <c r="D65" i="6"/>
  <c r="C66" i="6"/>
  <c r="D66" i="6"/>
  <c r="C67" i="6"/>
  <c r="D67" i="6"/>
  <c r="C68" i="6"/>
  <c r="D68" i="6"/>
  <c r="C69" i="6"/>
  <c r="D69" i="6"/>
  <c r="C70" i="6"/>
  <c r="D70" i="6"/>
  <c r="C71" i="6"/>
  <c r="D71" i="6"/>
  <c r="C72" i="6"/>
  <c r="D72" i="6"/>
  <c r="C73" i="6"/>
  <c r="D73" i="6"/>
  <c r="C74" i="6"/>
  <c r="D74" i="6"/>
  <c r="C75" i="6"/>
  <c r="D75" i="6"/>
  <c r="C76" i="6"/>
  <c r="D76" i="6"/>
  <c r="C77" i="6"/>
  <c r="D77" i="6"/>
  <c r="C78" i="6"/>
  <c r="D78" i="6"/>
  <c r="C79" i="6"/>
  <c r="D79" i="6"/>
  <c r="C80" i="6"/>
  <c r="D80" i="6"/>
  <c r="C81" i="6"/>
  <c r="D81" i="6"/>
  <c r="C82" i="6"/>
  <c r="D82" i="6"/>
  <c r="C83" i="6"/>
  <c r="D83" i="6"/>
  <c r="C84" i="6"/>
  <c r="D84" i="6"/>
  <c r="C85" i="6"/>
  <c r="D85" i="6"/>
  <c r="C86" i="6"/>
  <c r="D86" i="6"/>
  <c r="C87" i="6"/>
  <c r="D87" i="6"/>
  <c r="C88" i="6"/>
  <c r="D88" i="6"/>
  <c r="C89" i="6"/>
  <c r="D89" i="6"/>
  <c r="C90" i="6"/>
  <c r="D90" i="6"/>
  <c r="C91" i="6"/>
  <c r="D91" i="6"/>
  <c r="C92" i="6"/>
  <c r="D92" i="6"/>
  <c r="C93" i="6"/>
  <c r="D93" i="6"/>
  <c r="C94" i="6"/>
  <c r="D94" i="6"/>
  <c r="C95" i="6"/>
  <c r="D95" i="6"/>
  <c r="C96" i="6"/>
  <c r="D96" i="6"/>
  <c r="C97" i="6"/>
  <c r="D97" i="6"/>
  <c r="C98" i="6"/>
  <c r="D98" i="6"/>
  <c r="C99" i="6"/>
  <c r="D99" i="6"/>
  <c r="C100" i="6"/>
  <c r="D100" i="6"/>
  <c r="C101" i="6"/>
  <c r="D101" i="6"/>
  <c r="C102" i="6"/>
  <c r="D102" i="6"/>
  <c r="C103" i="6"/>
  <c r="D103" i="6"/>
  <c r="C104" i="6"/>
  <c r="D104" i="6"/>
  <c r="C105" i="6"/>
  <c r="D105" i="6"/>
  <c r="C106" i="6"/>
  <c r="D106" i="6"/>
  <c r="C107" i="6"/>
  <c r="D107" i="6"/>
  <c r="C108" i="6"/>
  <c r="D108" i="6"/>
  <c r="C109" i="6"/>
  <c r="D109" i="6"/>
  <c r="C110" i="6"/>
  <c r="D110" i="6"/>
  <c r="C111" i="6"/>
  <c r="D111" i="6"/>
  <c r="C112" i="6"/>
  <c r="D112" i="6"/>
  <c r="C113" i="6"/>
  <c r="D113" i="6"/>
  <c r="C114" i="6"/>
  <c r="D114" i="6"/>
  <c r="C115" i="6"/>
  <c r="D115" i="6"/>
  <c r="C116" i="6"/>
  <c r="D116" i="6"/>
  <c r="C117" i="6"/>
  <c r="D117" i="6"/>
  <c r="C118" i="6"/>
  <c r="D118" i="6"/>
  <c r="C119" i="6"/>
  <c r="D119" i="6"/>
  <c r="C120" i="6"/>
  <c r="D120" i="6"/>
  <c r="C121" i="6"/>
  <c r="D121" i="6"/>
  <c r="C122" i="6"/>
  <c r="D122" i="6"/>
  <c r="C123" i="6"/>
  <c r="D123" i="6"/>
  <c r="C124" i="6"/>
  <c r="D124" i="6"/>
  <c r="C125" i="6"/>
  <c r="D125" i="6"/>
  <c r="C126" i="6"/>
  <c r="D126" i="6"/>
  <c r="C127" i="6"/>
  <c r="D127" i="6"/>
  <c r="C128" i="6"/>
  <c r="D128" i="6"/>
  <c r="C129" i="6"/>
  <c r="D129" i="6"/>
  <c r="C130" i="6"/>
  <c r="D130" i="6"/>
  <c r="C131" i="6"/>
  <c r="D131" i="6"/>
  <c r="C132" i="6"/>
  <c r="D132" i="6"/>
  <c r="C133" i="6"/>
  <c r="D133" i="6"/>
  <c r="C134" i="6"/>
  <c r="D134" i="6"/>
  <c r="C135" i="6"/>
  <c r="D135" i="6"/>
  <c r="C136" i="6"/>
  <c r="D136" i="6"/>
  <c r="C137" i="6"/>
  <c r="D137" i="6"/>
  <c r="C138" i="6"/>
  <c r="D138" i="6"/>
  <c r="C139" i="6"/>
  <c r="D139" i="6"/>
  <c r="C3" i="5"/>
  <c r="F3" i="5"/>
  <c r="U159" i="5"/>
  <c r="H156" i="5" l="1"/>
  <c r="H158" i="5"/>
  <c r="H157" i="5"/>
  <c r="I158" i="5"/>
  <c r="I156" i="5"/>
  <c r="I157" i="5"/>
  <c r="J156" i="5"/>
  <c r="J158" i="5"/>
  <c r="J157" i="5"/>
  <c r="K157" i="5"/>
  <c r="K156" i="5"/>
  <c r="K158" i="5"/>
  <c r="L157" i="5"/>
  <c r="L158" i="5"/>
  <c r="L156" i="5"/>
  <c r="M157" i="5"/>
  <c r="M158" i="5"/>
  <c r="M156" i="5"/>
  <c r="O157" i="5"/>
  <c r="O156" i="5"/>
  <c r="O158" i="5"/>
  <c r="P157" i="5"/>
  <c r="P158" i="5"/>
  <c r="P156" i="5"/>
  <c r="Q156" i="5"/>
  <c r="Q158" i="5"/>
  <c r="Q157" i="5"/>
  <c r="R156" i="5"/>
  <c r="R158" i="5"/>
  <c r="R157" i="5"/>
  <c r="S156" i="5"/>
  <c r="S158" i="5"/>
  <c r="S157" i="5"/>
  <c r="T156" i="5"/>
  <c r="T158" i="5"/>
  <c r="T157" i="5"/>
  <c r="N158" i="5"/>
  <c r="N157" i="5"/>
  <c r="N156" i="5"/>
  <c r="G158" i="5"/>
  <c r="G157" i="5"/>
  <c r="G156" i="5"/>
  <c r="F157" i="5"/>
  <c r="F156" i="5"/>
  <c r="F158" i="5"/>
  <c r="AS66" i="5"/>
  <c r="AS65" i="5"/>
  <c r="AS46" i="5"/>
  <c r="AT99" i="5"/>
  <c r="AT20" i="5"/>
  <c r="AT79" i="5"/>
  <c r="AS109" i="5"/>
  <c r="AS86" i="5"/>
  <c r="AS154" i="5"/>
  <c r="AS126" i="5"/>
  <c r="AS93" i="5"/>
  <c r="AS135" i="5"/>
  <c r="AS100" i="5"/>
  <c r="AS39" i="5"/>
  <c r="AS9" i="5"/>
  <c r="AT23" i="5"/>
  <c r="AS24" i="5"/>
  <c r="AT27" i="5"/>
  <c r="AT28" i="5"/>
  <c r="AT37" i="5"/>
  <c r="AS45" i="5"/>
  <c r="AS51" i="5"/>
  <c r="AT52" i="5"/>
  <c r="AT55" i="5"/>
  <c r="AT59" i="5"/>
  <c r="AT63" i="5"/>
  <c r="AT64" i="5"/>
  <c r="AT68" i="5"/>
  <c r="AT75" i="5"/>
  <c r="AT90" i="5"/>
  <c r="AT91" i="5"/>
  <c r="AT98" i="5"/>
  <c r="AT103" i="5"/>
  <c r="AT109" i="5"/>
  <c r="AS112" i="5"/>
  <c r="AT114" i="5"/>
  <c r="AT120" i="5"/>
  <c r="AS125" i="5"/>
  <c r="AT129" i="5"/>
  <c r="AT146" i="5"/>
  <c r="AT147" i="5"/>
  <c r="AS153" i="5"/>
  <c r="AS80" i="5"/>
  <c r="AS97" i="5"/>
  <c r="AS102" i="5"/>
  <c r="AS106" i="5"/>
  <c r="AT137" i="5"/>
  <c r="AS142" i="5"/>
  <c r="AS115" i="5"/>
  <c r="AS82" i="5"/>
  <c r="AT73" i="5"/>
  <c r="AT122" i="5"/>
  <c r="AT150" i="5"/>
  <c r="AS121" i="5"/>
  <c r="AS71" i="5"/>
  <c r="AS83" i="5"/>
  <c r="AT16" i="5"/>
  <c r="AS110" i="5"/>
  <c r="AS78" i="5"/>
  <c r="AS60" i="5"/>
  <c r="AS76" i="5"/>
  <c r="AS3" i="5"/>
  <c r="AS14" i="5"/>
  <c r="AS75" i="5"/>
  <c r="AS30" i="5"/>
  <c r="AT154" i="5"/>
  <c r="AT105" i="5"/>
  <c r="AT94" i="5"/>
  <c r="AT88" i="5"/>
  <c r="AT82" i="5"/>
  <c r="AS27" i="5"/>
  <c r="AS37" i="5"/>
  <c r="AT4" i="5"/>
  <c r="AT8" i="5"/>
  <c r="AT13" i="5"/>
  <c r="AT124" i="5"/>
  <c r="AS137" i="5"/>
  <c r="AT118" i="5"/>
  <c r="AT107" i="5"/>
  <c r="AS63" i="5"/>
  <c r="AS43" i="5"/>
  <c r="AT31" i="5"/>
  <c r="AS5" i="5"/>
  <c r="AT9" i="5"/>
  <c r="AS10" i="5"/>
  <c r="AS98" i="5"/>
  <c r="AS131" i="5"/>
  <c r="AS117" i="5"/>
  <c r="AS79" i="5"/>
  <c r="AS42" i="5"/>
  <c r="AT35" i="5"/>
  <c r="AS134" i="5"/>
  <c r="AT70" i="5"/>
  <c r="AT6" i="5"/>
  <c r="AS11" i="5"/>
  <c r="AS114" i="5"/>
  <c r="AT85" i="5"/>
  <c r="AS152" i="5"/>
  <c r="AS150" i="5"/>
  <c r="AS144" i="5"/>
  <c r="AS95" i="5"/>
  <c r="AS34" i="5"/>
  <c r="AT134" i="5"/>
  <c r="AS17" i="5"/>
  <c r="AT18" i="5"/>
  <c r="AS22" i="5"/>
  <c r="AS26" i="5"/>
  <c r="AT40" i="5"/>
  <c r="AS41" i="5"/>
  <c r="AT44" i="5"/>
  <c r="AT45" i="5"/>
  <c r="AS48" i="5"/>
  <c r="AT49" i="5"/>
  <c r="AS53" i="5"/>
  <c r="AT54" i="5"/>
  <c r="AS58" i="5"/>
  <c r="AS62" i="5"/>
  <c r="AT77" i="5"/>
  <c r="AT81" i="5"/>
  <c r="AS84" i="5"/>
  <c r="AS89" i="5"/>
  <c r="AT111" i="5"/>
  <c r="AT116" i="5"/>
  <c r="AT119" i="5"/>
  <c r="AS123" i="5"/>
  <c r="AT127" i="5"/>
  <c r="AS133" i="5"/>
  <c r="AT138" i="5"/>
  <c r="AT144" i="5"/>
  <c r="AS147" i="5"/>
  <c r="AT148" i="5"/>
  <c r="AS151" i="5"/>
  <c r="AT152" i="5"/>
  <c r="AT10" i="5"/>
  <c r="AT21" i="5"/>
  <c r="AT25" i="5"/>
  <c r="AT29" i="5"/>
  <c r="AT33" i="5"/>
  <c r="AT46" i="5"/>
  <c r="AT57" i="5"/>
  <c r="AT61" i="5"/>
  <c r="AT65" i="5"/>
  <c r="AT83" i="5"/>
  <c r="AT92" i="5"/>
  <c r="AT96" i="5"/>
  <c r="AT100" i="5"/>
  <c r="AS118" i="5"/>
  <c r="AT131" i="5"/>
  <c r="AS136" i="5"/>
  <c r="AT141" i="5"/>
  <c r="AT42" i="5"/>
  <c r="AS7" i="5"/>
  <c r="AS20" i="5"/>
  <c r="AS28" i="5"/>
  <c r="AS32" i="5"/>
  <c r="AT36" i="5"/>
  <c r="AS55" i="5"/>
  <c r="AS64" i="5"/>
  <c r="AS69" i="5"/>
  <c r="AT74" i="5"/>
  <c r="AS91" i="5"/>
  <c r="AS99" i="5"/>
  <c r="AS104" i="5"/>
  <c r="AT108" i="5"/>
  <c r="AS130" i="5"/>
  <c r="AT135" i="5"/>
  <c r="AS140" i="5"/>
  <c r="AT145" i="5"/>
  <c r="AS149" i="5"/>
  <c r="AT153" i="5"/>
  <c r="AS6" i="5"/>
  <c r="AS122" i="5"/>
  <c r="AS107" i="5"/>
  <c r="AS88" i="5"/>
  <c r="AS73" i="5"/>
  <c r="AS52" i="5"/>
  <c r="AS35" i="5"/>
  <c r="AS16" i="5"/>
  <c r="AS29" i="5"/>
  <c r="AS146" i="5"/>
  <c r="AS127" i="5"/>
  <c r="AS124" i="5"/>
  <c r="AS108" i="5"/>
  <c r="AS105" i="5"/>
  <c r="AS90" i="5"/>
  <c r="AS74" i="5"/>
  <c r="AS70" i="5"/>
  <c r="AS54" i="5"/>
  <c r="AS36" i="5"/>
  <c r="AS33" i="5"/>
  <c r="AS18" i="5"/>
  <c r="AS145" i="5"/>
  <c r="AS141" i="5"/>
  <c r="AS119" i="5"/>
  <c r="AS92" i="5"/>
  <c r="AS57" i="5"/>
  <c r="AS21" i="5"/>
  <c r="AS116" i="5"/>
  <c r="AS96" i="5"/>
  <c r="AS81" i="5"/>
  <c r="AS61" i="5"/>
  <c r="AS44" i="5"/>
  <c r="AS25" i="5"/>
  <c r="AS8" i="5"/>
  <c r="AS148" i="5"/>
  <c r="AS138" i="5"/>
  <c r="AS129" i="5"/>
  <c r="AS132" i="5" s="1"/>
  <c r="P9" i="4" s="1"/>
  <c r="AS120" i="5"/>
  <c r="AS111" i="5"/>
  <c r="AT110" i="5"/>
  <c r="AS103" i="5"/>
  <c r="AT102" i="5"/>
  <c r="AS94" i="5"/>
  <c r="AT93" i="5"/>
  <c r="AS85" i="5"/>
  <c r="AT84" i="5"/>
  <c r="AS77" i="5"/>
  <c r="AT76" i="5"/>
  <c r="AS68" i="5"/>
  <c r="AT66" i="5"/>
  <c r="AS59" i="5"/>
  <c r="AT58" i="5"/>
  <c r="AS49" i="5"/>
  <c r="AT48" i="5"/>
  <c r="AS40" i="5"/>
  <c r="AT39" i="5"/>
  <c r="AS31" i="5"/>
  <c r="AT30" i="5"/>
  <c r="AS23" i="5"/>
  <c r="AT22" i="5"/>
  <c r="AS13" i="5"/>
  <c r="AS15" i="5" s="1"/>
  <c r="D9" i="4" s="1"/>
  <c r="AT11" i="5"/>
  <c r="AS4" i="5"/>
  <c r="AT136" i="5"/>
  <c r="AT126" i="5"/>
  <c r="AT125" i="5"/>
  <c r="AT117" i="5"/>
  <c r="AT151" i="5"/>
  <c r="AT142" i="5"/>
  <c r="AT133" i="5"/>
  <c r="AT123" i="5"/>
  <c r="AT115" i="5"/>
  <c r="AT106" i="5"/>
  <c r="AT97" i="5"/>
  <c r="AT89" i="5"/>
  <c r="AT80" i="5"/>
  <c r="AT71" i="5"/>
  <c r="AT62" i="5"/>
  <c r="AT53" i="5"/>
  <c r="AT43" i="5"/>
  <c r="AT34" i="5"/>
  <c r="AT26" i="5"/>
  <c r="AT17" i="5"/>
  <c r="AT7" i="5"/>
  <c r="AT149" i="5"/>
  <c r="AT140" i="5"/>
  <c r="AT143" i="5" s="1"/>
  <c r="R10" i="4" s="1"/>
  <c r="AT130" i="5"/>
  <c r="AT121" i="5"/>
  <c r="AT112" i="5"/>
  <c r="AT104" i="5"/>
  <c r="AT95" i="5"/>
  <c r="AT86" i="5"/>
  <c r="AT78" i="5"/>
  <c r="AT69" i="5"/>
  <c r="AT60" i="5"/>
  <c r="AT51" i="5"/>
  <c r="AT41" i="5"/>
  <c r="AT32" i="5"/>
  <c r="AT24" i="5"/>
  <c r="AT14" i="5"/>
  <c r="AT5" i="5"/>
  <c r="AT3" i="5"/>
  <c r="U76" i="5"/>
  <c r="U93" i="5"/>
  <c r="U58" i="5"/>
  <c r="V117" i="5"/>
  <c r="V40" i="5"/>
  <c r="V49" i="5"/>
  <c r="U22" i="5"/>
  <c r="X33" i="5"/>
  <c r="W51" i="5"/>
  <c r="X150" i="5"/>
  <c r="V4" i="5"/>
  <c r="V58" i="5"/>
  <c r="U118" i="5"/>
  <c r="W41" i="5"/>
  <c r="U124" i="5"/>
  <c r="W32" i="5"/>
  <c r="U39" i="5"/>
  <c r="W126" i="5"/>
  <c r="U11" i="5"/>
  <c r="U145" i="5"/>
  <c r="W24" i="5"/>
  <c r="V13" i="5"/>
  <c r="U135" i="5"/>
  <c r="V23" i="5"/>
  <c r="X5" i="5"/>
  <c r="X130" i="5"/>
  <c r="V93" i="5"/>
  <c r="X147" i="5"/>
  <c r="V76" i="5"/>
  <c r="X42" i="5"/>
  <c r="V31" i="5"/>
  <c r="X119" i="5"/>
  <c r="U66" i="5"/>
  <c r="W111" i="5"/>
  <c r="W4" i="5"/>
  <c r="W120" i="5"/>
  <c r="U102" i="5"/>
  <c r="V110" i="5"/>
  <c r="U84" i="5"/>
  <c r="U147" i="5"/>
  <c r="V109" i="5"/>
  <c r="V105" i="5"/>
  <c r="U103" i="5"/>
  <c r="V98" i="5"/>
  <c r="W97" i="5"/>
  <c r="U95" i="5"/>
  <c r="V88" i="5"/>
  <c r="U85" i="5"/>
  <c r="W80" i="5"/>
  <c r="U78" i="5"/>
  <c r="V70" i="5"/>
  <c r="U68" i="5"/>
  <c r="W62" i="5"/>
  <c r="U60" i="5"/>
  <c r="W37" i="5"/>
  <c r="X35" i="5"/>
  <c r="W21" i="5"/>
  <c r="U18" i="5"/>
  <c r="V16" i="5"/>
  <c r="V8" i="5"/>
  <c r="X7" i="5"/>
  <c r="U154" i="5"/>
  <c r="W150" i="5"/>
  <c r="U148" i="5"/>
  <c r="V137" i="5"/>
  <c r="V135" i="5"/>
  <c r="X124" i="5"/>
  <c r="V119" i="5"/>
  <c r="W115" i="5"/>
  <c r="X109" i="5"/>
  <c r="X107" i="5"/>
  <c r="V103" i="5"/>
  <c r="X92" i="5"/>
  <c r="X90" i="5"/>
  <c r="V85" i="5"/>
  <c r="W75" i="5"/>
  <c r="X73" i="5"/>
  <c r="V68" i="5"/>
  <c r="W57" i="5"/>
  <c r="X54" i="5"/>
  <c r="U52" i="5"/>
  <c r="U45" i="5"/>
  <c r="V43" i="5"/>
  <c r="U33" i="5"/>
  <c r="U28" i="5"/>
  <c r="V26" i="5"/>
  <c r="X18" i="5"/>
  <c r="U16" i="5"/>
  <c r="W7" i="5"/>
  <c r="V5" i="5"/>
  <c r="U152" i="5"/>
  <c r="V150" i="5"/>
  <c r="V148" i="5"/>
  <c r="U133" i="5"/>
  <c r="V97" i="5"/>
  <c r="W95" i="5"/>
  <c r="U88" i="5"/>
  <c r="U82" i="5"/>
  <c r="V80" i="5"/>
  <c r="W78" i="5"/>
  <c r="U70" i="5"/>
  <c r="U64" i="5"/>
  <c r="V62" i="5"/>
  <c r="W60" i="5"/>
  <c r="W48" i="5"/>
  <c r="U43" i="5"/>
  <c r="U37" i="5"/>
  <c r="X36" i="5"/>
  <c r="W35" i="5"/>
  <c r="W30" i="5"/>
  <c r="U26" i="5"/>
  <c r="U21" i="5"/>
  <c r="X20" i="5"/>
  <c r="W18" i="5"/>
  <c r="X16" i="5"/>
  <c r="U9" i="5"/>
  <c r="V7" i="5"/>
  <c r="U5" i="5"/>
  <c r="V147" i="5"/>
  <c r="V146" i="5"/>
  <c r="X137" i="5"/>
  <c r="U129" i="5"/>
  <c r="U109" i="5"/>
  <c r="U105" i="5"/>
  <c r="V99" i="5"/>
  <c r="U144" i="5"/>
  <c r="U141" i="5"/>
  <c r="W137" i="5"/>
  <c r="U136" i="5"/>
  <c r="X129" i="5"/>
  <c r="U111" i="5"/>
  <c r="W109" i="5"/>
  <c r="X108" i="5"/>
  <c r="W107" i="5"/>
  <c r="X105" i="5"/>
  <c r="W102" i="5"/>
  <c r="U97" i="5"/>
  <c r="U92" i="5"/>
  <c r="X91" i="5"/>
  <c r="W90" i="5"/>
  <c r="X88" i="5"/>
  <c r="W84" i="5"/>
  <c r="U80" i="5"/>
  <c r="U75" i="5"/>
  <c r="X74" i="5"/>
  <c r="W73" i="5"/>
  <c r="X70" i="5"/>
  <c r="W66" i="5"/>
  <c r="U62" i="5"/>
  <c r="U57" i="5"/>
  <c r="X55" i="5"/>
  <c r="W54" i="5"/>
  <c r="U51" i="5"/>
  <c r="U48" i="5"/>
  <c r="V48" i="5"/>
  <c r="V42" i="5"/>
  <c r="U40" i="5"/>
  <c r="V35" i="5"/>
  <c r="W34" i="5"/>
  <c r="U32" i="5"/>
  <c r="U30" i="5"/>
  <c r="V30" i="5"/>
  <c r="V25" i="5"/>
  <c r="U23" i="5"/>
  <c r="V18" i="5"/>
  <c r="X17" i="5"/>
  <c r="V14" i="5"/>
  <c r="V11" i="5"/>
  <c r="W11" i="5"/>
  <c r="U7" i="5"/>
  <c r="W5" i="5"/>
  <c r="W154" i="5"/>
  <c r="U153" i="5"/>
  <c r="V138" i="5"/>
  <c r="V102" i="5"/>
  <c r="U77" i="5"/>
  <c r="W71" i="5"/>
  <c r="U69" i="5"/>
  <c r="V66" i="5"/>
  <c r="V61" i="5"/>
  <c r="U59" i="5"/>
  <c r="W53" i="5"/>
  <c r="W46" i="5"/>
  <c r="X44" i="5"/>
  <c r="W29" i="5"/>
  <c r="X27" i="5"/>
  <c r="W17" i="5"/>
  <c r="U14" i="5"/>
  <c r="W6" i="5"/>
  <c r="V152" i="5"/>
  <c r="V151" i="5"/>
  <c r="V149" i="5"/>
  <c r="X140" i="5"/>
  <c r="W127" i="5"/>
  <c r="U94" i="5"/>
  <c r="U86" i="5"/>
  <c r="V84" i="5"/>
  <c r="V79" i="5"/>
  <c r="U146" i="5"/>
  <c r="W118" i="5"/>
  <c r="X118" i="5"/>
  <c r="X100" i="5"/>
  <c r="X98" i="5"/>
  <c r="V94" i="5"/>
  <c r="X83" i="5"/>
  <c r="X81" i="5"/>
  <c r="V77" i="5"/>
  <c r="W65" i="5"/>
  <c r="X63" i="5"/>
  <c r="V59" i="5"/>
  <c r="U42" i="5"/>
  <c r="U36" i="5"/>
  <c r="V34" i="5"/>
  <c r="U25" i="5"/>
  <c r="U20" i="5"/>
  <c r="V17" i="5"/>
  <c r="W14" i="5"/>
  <c r="W10" i="5"/>
  <c r="U8" i="5"/>
  <c r="V6" i="5"/>
  <c r="X152" i="5"/>
  <c r="U149" i="5"/>
  <c r="V107" i="5"/>
  <c r="U104" i="5"/>
  <c r="V90" i="5"/>
  <c r="V144" i="5"/>
  <c r="W136" i="5"/>
  <c r="X127" i="5"/>
  <c r="U120" i="5"/>
  <c r="U110" i="5"/>
  <c r="V108" i="5"/>
  <c r="V106" i="5"/>
  <c r="W104" i="5"/>
  <c r="U96" i="5"/>
  <c r="U91" i="5"/>
  <c r="V89" i="5"/>
  <c r="W86" i="5"/>
  <c r="U79" i="5"/>
  <c r="U74" i="5"/>
  <c r="V71" i="5"/>
  <c r="W69" i="5"/>
  <c r="U61" i="5"/>
  <c r="U55" i="5"/>
  <c r="V53" i="5"/>
  <c r="U46" i="5"/>
  <c r="X45" i="5"/>
  <c r="W44" i="5"/>
  <c r="W39" i="5"/>
  <c r="U34" i="5"/>
  <c r="U29" i="5"/>
  <c r="X28" i="5"/>
  <c r="W27" i="5"/>
  <c r="X25" i="5"/>
  <c r="W22" i="5"/>
  <c r="U17" i="5"/>
  <c r="X8" i="5"/>
  <c r="U6" i="5"/>
  <c r="X4" i="5"/>
  <c r="V153" i="5"/>
  <c r="W149" i="5"/>
  <c r="V124" i="5"/>
  <c r="V114" i="5"/>
  <c r="W106" i="5"/>
  <c r="V100" i="5"/>
  <c r="V96" i="5"/>
  <c r="W89" i="5"/>
  <c r="X141" i="5"/>
  <c r="X138" i="5"/>
  <c r="U126" i="5"/>
  <c r="X121" i="5"/>
  <c r="U112" i="5"/>
  <c r="U106" i="5"/>
  <c r="U100" i="5"/>
  <c r="X99" i="5"/>
  <c r="W98" i="5"/>
  <c r="X96" i="5"/>
  <c r="W93" i="5"/>
  <c r="U89" i="5"/>
  <c r="U83" i="5"/>
  <c r="X82" i="5"/>
  <c r="W81" i="5"/>
  <c r="X79" i="5"/>
  <c r="W76" i="5"/>
  <c r="U71" i="5"/>
  <c r="U65" i="5"/>
  <c r="X64" i="5"/>
  <c r="W63" i="5"/>
  <c r="X61" i="5"/>
  <c r="W58" i="5"/>
  <c r="U53" i="5"/>
  <c r="V52" i="5"/>
  <c r="U49" i="5"/>
  <c r="V44" i="5"/>
  <c r="W43" i="5"/>
  <c r="U41" i="5"/>
  <c r="V39" i="5"/>
  <c r="V33" i="5"/>
  <c r="U31" i="5"/>
  <c r="V27" i="5"/>
  <c r="W26" i="5"/>
  <c r="U24" i="5"/>
  <c r="V22" i="5"/>
  <c r="W16" i="5"/>
  <c r="U13" i="5"/>
  <c r="U10" i="5"/>
  <c r="X9" i="5"/>
  <c r="W8" i="5"/>
  <c r="X6" i="5"/>
  <c r="U4" i="5"/>
  <c r="W151" i="5"/>
  <c r="X153" i="5"/>
  <c r="W152" i="5"/>
  <c r="U150" i="5"/>
  <c r="X154" i="5"/>
  <c r="W153" i="5"/>
  <c r="U151" i="5"/>
  <c r="V154" i="5"/>
  <c r="X148" i="5"/>
  <c r="W147" i="5"/>
  <c r="X149" i="5"/>
  <c r="W148" i="5"/>
  <c r="X151" i="5"/>
  <c r="X134" i="5"/>
  <c r="V131" i="5"/>
  <c r="W131" i="5"/>
  <c r="X131" i="5"/>
  <c r="U127" i="5"/>
  <c r="X125" i="5"/>
  <c r="U125" i="5"/>
  <c r="W125" i="5"/>
  <c r="X116" i="5"/>
  <c r="U116" i="5"/>
  <c r="W146" i="5"/>
  <c r="W142" i="5"/>
  <c r="X142" i="5"/>
  <c r="U122" i="5"/>
  <c r="X146" i="5"/>
  <c r="U137" i="5"/>
  <c r="X135" i="5"/>
  <c r="W135" i="5"/>
  <c r="V127" i="5"/>
  <c r="V125" i="5"/>
  <c r="W124" i="5"/>
  <c r="W121" i="5"/>
  <c r="U114" i="5"/>
  <c r="V142" i="5"/>
  <c r="W138" i="5"/>
  <c r="U138" i="5"/>
  <c r="W134" i="5"/>
  <c r="U131" i="5"/>
  <c r="V129" i="5"/>
  <c r="W123" i="5"/>
  <c r="U121" i="5"/>
  <c r="X117" i="5"/>
  <c r="U117" i="5"/>
  <c r="W117" i="5"/>
  <c r="W116" i="5"/>
  <c r="W112" i="5"/>
  <c r="U142" i="5"/>
  <c r="V134" i="5"/>
  <c r="V116" i="5"/>
  <c r="X144" i="5"/>
  <c r="W133" i="5"/>
  <c r="X133" i="5"/>
  <c r="W130" i="5"/>
  <c r="W129" i="5"/>
  <c r="W132" i="5" s="1"/>
  <c r="P8" i="4" s="1"/>
  <c r="V123" i="5"/>
  <c r="U140" i="5"/>
  <c r="V140" i="5"/>
  <c r="V145" i="5"/>
  <c r="X145" i="5"/>
  <c r="W145" i="5"/>
  <c r="V141" i="5"/>
  <c r="W141" i="5"/>
  <c r="W140" i="5"/>
  <c r="W143" i="5" s="1"/>
  <c r="R8" i="4" s="1"/>
  <c r="V136" i="5"/>
  <c r="X136" i="5"/>
  <c r="U134" i="5"/>
  <c r="U130" i="5"/>
  <c r="V126" i="5"/>
  <c r="X126" i="5"/>
  <c r="U123" i="5"/>
  <c r="X122" i="5"/>
  <c r="V115" i="5"/>
  <c r="X112" i="5"/>
  <c r="U119" i="5"/>
  <c r="W119" i="5"/>
  <c r="W144" i="5"/>
  <c r="V133" i="5"/>
  <c r="V122" i="5"/>
  <c r="V120" i="5"/>
  <c r="X120" i="5"/>
  <c r="V118" i="5"/>
  <c r="U115" i="5"/>
  <c r="X114" i="5"/>
  <c r="V111" i="5"/>
  <c r="W108" i="5"/>
  <c r="W99" i="5"/>
  <c r="W91" i="5"/>
  <c r="W82" i="5"/>
  <c r="V81" i="5"/>
  <c r="X75" i="5"/>
  <c r="W74" i="5"/>
  <c r="V73" i="5"/>
  <c r="X65" i="5"/>
  <c r="W64" i="5"/>
  <c r="V63" i="5"/>
  <c r="X57" i="5"/>
  <c r="W55" i="5"/>
  <c r="V54" i="5"/>
  <c r="X46" i="5"/>
  <c r="W45" i="5"/>
  <c r="X37" i="5"/>
  <c r="W36" i="5"/>
  <c r="X29" i="5"/>
  <c r="W28" i="5"/>
  <c r="X21" i="5"/>
  <c r="W20" i="5"/>
  <c r="X10" i="5"/>
  <c r="W9" i="5"/>
  <c r="X110" i="5"/>
  <c r="U107" i="5"/>
  <c r="X102" i="5"/>
  <c r="W100" i="5"/>
  <c r="U98" i="5"/>
  <c r="X93" i="5"/>
  <c r="W92" i="5"/>
  <c r="V91" i="5"/>
  <c r="U90" i="5"/>
  <c r="X84" i="5"/>
  <c r="W83" i="5"/>
  <c r="V82" i="5"/>
  <c r="U81" i="5"/>
  <c r="V74" i="5"/>
  <c r="U73" i="5"/>
  <c r="X66" i="5"/>
  <c r="V64" i="5"/>
  <c r="U63" i="5"/>
  <c r="X58" i="5"/>
  <c r="V55" i="5"/>
  <c r="U54" i="5"/>
  <c r="X48" i="5"/>
  <c r="V45" i="5"/>
  <c r="U44" i="5"/>
  <c r="X39" i="5"/>
  <c r="V36" i="5"/>
  <c r="U35" i="5"/>
  <c r="X30" i="5"/>
  <c r="V28" i="5"/>
  <c r="U27" i="5"/>
  <c r="X22" i="5"/>
  <c r="V20" i="5"/>
  <c r="X11" i="5"/>
  <c r="V9" i="5"/>
  <c r="X111" i="5"/>
  <c r="W110" i="5"/>
  <c r="U108" i="5"/>
  <c r="X103" i="5"/>
  <c r="U99" i="5"/>
  <c r="X94" i="5"/>
  <c r="V92" i="5"/>
  <c r="X85" i="5"/>
  <c r="V83" i="5"/>
  <c r="X77" i="5"/>
  <c r="V75" i="5"/>
  <c r="X68" i="5"/>
  <c r="V65" i="5"/>
  <c r="X59" i="5"/>
  <c r="V57" i="5"/>
  <c r="X49" i="5"/>
  <c r="V46" i="5"/>
  <c r="X40" i="5"/>
  <c r="V37" i="5"/>
  <c r="X31" i="5"/>
  <c r="V29" i="5"/>
  <c r="X23" i="5"/>
  <c r="V21" i="5"/>
  <c r="X13" i="5"/>
  <c r="V10" i="5"/>
  <c r="X104" i="5"/>
  <c r="W103" i="5"/>
  <c r="X95" i="5"/>
  <c r="W94" i="5"/>
  <c r="X86" i="5"/>
  <c r="W85" i="5"/>
  <c r="X78" i="5"/>
  <c r="W77" i="5"/>
  <c r="X69" i="5"/>
  <c r="W68" i="5"/>
  <c r="X60" i="5"/>
  <c r="W59" i="5"/>
  <c r="X51" i="5"/>
  <c r="W49" i="5"/>
  <c r="X41" i="5"/>
  <c r="W40" i="5"/>
  <c r="X32" i="5"/>
  <c r="W31" i="5"/>
  <c r="X24" i="5"/>
  <c r="W23" i="5"/>
  <c r="X14" i="5"/>
  <c r="W13" i="5"/>
  <c r="X52" i="5"/>
  <c r="V130" i="5"/>
  <c r="X123" i="5"/>
  <c r="W122" i="5"/>
  <c r="V121" i="5"/>
  <c r="X115" i="5"/>
  <c r="W114" i="5"/>
  <c r="V112" i="5"/>
  <c r="X106" i="5"/>
  <c r="W105" i="5"/>
  <c r="V104" i="5"/>
  <c r="X97" i="5"/>
  <c r="W96" i="5"/>
  <c r="V95" i="5"/>
  <c r="X89" i="5"/>
  <c r="W88" i="5"/>
  <c r="V86" i="5"/>
  <c r="X80" i="5"/>
  <c r="W79" i="5"/>
  <c r="V78" i="5"/>
  <c r="X71" i="5"/>
  <c r="W70" i="5"/>
  <c r="V69" i="5"/>
  <c r="X62" i="5"/>
  <c r="W61" i="5"/>
  <c r="V60" i="5"/>
  <c r="X53" i="5"/>
  <c r="W52" i="5"/>
  <c r="V51" i="5"/>
  <c r="X43" i="5"/>
  <c r="W42" i="5"/>
  <c r="V41" i="5"/>
  <c r="X34" i="5"/>
  <c r="W33" i="5"/>
  <c r="V32" i="5"/>
  <c r="X26" i="5"/>
  <c r="W25" i="5"/>
  <c r="V24" i="5"/>
  <c r="X3" i="5"/>
  <c r="U3" i="5"/>
  <c r="W3" i="5"/>
  <c r="V3" i="5"/>
  <c r="U15" i="5" l="1"/>
  <c r="D6" i="4" s="1"/>
  <c r="X15" i="5"/>
  <c r="D11" i="4" s="1"/>
  <c r="Y43" i="5"/>
  <c r="X50" i="5"/>
  <c r="H11" i="4" s="1"/>
  <c r="U50" i="5"/>
  <c r="H6" i="4" s="1"/>
  <c r="AT56" i="5"/>
  <c r="I10" i="4" s="1"/>
  <c r="AS19" i="5"/>
  <c r="E9" i="4" s="1"/>
  <c r="AT50" i="5"/>
  <c r="H10" i="4" s="1"/>
  <c r="AS143" i="5"/>
  <c r="R9" i="4" s="1"/>
  <c r="AT47" i="5"/>
  <c r="G10" i="4" s="1"/>
  <c r="AS38" i="5"/>
  <c r="F9" i="4" s="1"/>
  <c r="AT155" i="5"/>
  <c r="S10" i="4" s="1"/>
  <c r="AT19" i="5"/>
  <c r="E10" i="4" s="1"/>
  <c r="AT139" i="5"/>
  <c r="Q10" i="4" s="1"/>
  <c r="AS50" i="5"/>
  <c r="H9" i="4" s="1"/>
  <c r="AS128" i="5"/>
  <c r="O9" i="4" s="1"/>
  <c r="AS87" i="5"/>
  <c r="L9" i="4" s="1"/>
  <c r="AS139" i="5"/>
  <c r="Q9" i="4" s="1"/>
  <c r="AT132" i="5"/>
  <c r="P10" i="4" s="1"/>
  <c r="AS101" i="5"/>
  <c r="M9" i="4" s="1"/>
  <c r="AS56" i="5"/>
  <c r="I9" i="4" s="1"/>
  <c r="AS47" i="5"/>
  <c r="G9" i="4" s="1"/>
  <c r="AT101" i="5"/>
  <c r="M10" i="4" s="1"/>
  <c r="AS113" i="5"/>
  <c r="N9" i="4" s="1"/>
  <c r="AT38" i="5"/>
  <c r="F10" i="4" s="1"/>
  <c r="AT113" i="5"/>
  <c r="N10" i="4" s="1"/>
  <c r="AS67" i="5"/>
  <c r="J9" i="4" s="1"/>
  <c r="AT67" i="5"/>
  <c r="J10" i="4" s="1"/>
  <c r="AS155" i="5"/>
  <c r="S9" i="4" s="1"/>
  <c r="AT128" i="5"/>
  <c r="O10" i="4" s="1"/>
  <c r="AT72" i="5"/>
  <c r="K10" i="4" s="1"/>
  <c r="AS72" i="5"/>
  <c r="K9" i="4" s="1"/>
  <c r="AT15" i="5"/>
  <c r="D10" i="4" s="1"/>
  <c r="AT87" i="5"/>
  <c r="L10" i="4" s="1"/>
  <c r="U155" i="5"/>
  <c r="S6" i="4" s="1"/>
  <c r="V155" i="5"/>
  <c r="S7" i="4" s="1"/>
  <c r="W155" i="5"/>
  <c r="S8" i="4" s="1"/>
  <c r="U143" i="5"/>
  <c r="R6" i="4" s="1"/>
  <c r="X143" i="5"/>
  <c r="R11" i="4" s="1"/>
  <c r="V143" i="5"/>
  <c r="R7" i="4" s="1"/>
  <c r="W139" i="5"/>
  <c r="Q8" i="4" s="1"/>
  <c r="U139" i="5"/>
  <c r="Q6" i="4" s="1"/>
  <c r="V139" i="5"/>
  <c r="Q7" i="4" s="1"/>
  <c r="X139" i="5"/>
  <c r="Q11" i="4" s="1"/>
  <c r="X132" i="5"/>
  <c r="P11" i="4" s="1"/>
  <c r="V132" i="5"/>
  <c r="P7" i="4" s="1"/>
  <c r="U132" i="5"/>
  <c r="P6" i="4" s="1"/>
  <c r="W128" i="5"/>
  <c r="O8" i="4" s="1"/>
  <c r="X128" i="5"/>
  <c r="O11" i="4" s="1"/>
  <c r="V128" i="5"/>
  <c r="O7" i="4" s="1"/>
  <c r="U128" i="5"/>
  <c r="O6" i="4" s="1"/>
  <c r="W113" i="5"/>
  <c r="N8" i="4" s="1"/>
  <c r="X113" i="5"/>
  <c r="N11" i="4" s="1"/>
  <c r="V113" i="5"/>
  <c r="N7" i="4" s="1"/>
  <c r="U113" i="5"/>
  <c r="N6" i="4" s="1"/>
  <c r="U101" i="5"/>
  <c r="M6" i="4" s="1"/>
  <c r="V101" i="5"/>
  <c r="M7" i="4" s="1"/>
  <c r="X101" i="5"/>
  <c r="M11" i="4" s="1"/>
  <c r="W101" i="5"/>
  <c r="M8" i="4" s="1"/>
  <c r="U87" i="5"/>
  <c r="L6" i="4" s="1"/>
  <c r="X87" i="5"/>
  <c r="L11" i="4" s="1"/>
  <c r="W87" i="5"/>
  <c r="L8" i="4" s="1"/>
  <c r="V87" i="5"/>
  <c r="L7" i="4" s="1"/>
  <c r="V72" i="5"/>
  <c r="K7" i="4" s="1"/>
  <c r="X72" i="5"/>
  <c r="K11" i="4" s="1"/>
  <c r="W72" i="5"/>
  <c r="K8" i="4" s="1"/>
  <c r="U72" i="5"/>
  <c r="K6" i="4" s="1"/>
  <c r="X67" i="5"/>
  <c r="J11" i="4" s="1"/>
  <c r="V67" i="5"/>
  <c r="J7" i="4" s="1"/>
  <c r="W67" i="5"/>
  <c r="J8" i="4" s="1"/>
  <c r="U67" i="5"/>
  <c r="J6" i="4" s="1"/>
  <c r="U56" i="5"/>
  <c r="I6" i="4" s="1"/>
  <c r="X56" i="5"/>
  <c r="I11" i="4" s="1"/>
  <c r="V56" i="5"/>
  <c r="I7" i="4" s="1"/>
  <c r="W56" i="5"/>
  <c r="I8" i="4" s="1"/>
  <c r="V50" i="5"/>
  <c r="H7" i="4" s="1"/>
  <c r="W50" i="5"/>
  <c r="H8" i="4" s="1"/>
  <c r="V47" i="5"/>
  <c r="G7" i="4" s="1"/>
  <c r="U47" i="5"/>
  <c r="G6" i="4" s="1"/>
  <c r="W47" i="5"/>
  <c r="G8" i="4" s="1"/>
  <c r="X47" i="5"/>
  <c r="G11" i="4" s="1"/>
  <c r="W38" i="5"/>
  <c r="F8" i="4" s="1"/>
  <c r="U19" i="5"/>
  <c r="E6" i="4" s="1"/>
  <c r="W19" i="5"/>
  <c r="E8" i="4" s="1"/>
  <c r="U38" i="5"/>
  <c r="F6" i="4" s="1"/>
  <c r="V38" i="5"/>
  <c r="F7" i="4" s="1"/>
  <c r="X38" i="5"/>
  <c r="F11" i="4" s="1"/>
  <c r="X19" i="5"/>
  <c r="E11" i="4" s="1"/>
  <c r="V19" i="5"/>
  <c r="E7" i="4" s="1"/>
  <c r="V15" i="5"/>
  <c r="D7" i="4" s="1"/>
  <c r="W15" i="5"/>
  <c r="D8" i="4" s="1"/>
  <c r="AT12" i="5"/>
  <c r="C10" i="4" s="1"/>
  <c r="AS12" i="5"/>
  <c r="C9" i="4" s="1"/>
  <c r="U12" i="5"/>
  <c r="C6" i="4" s="1"/>
  <c r="V12" i="5"/>
  <c r="C7" i="4" s="1"/>
  <c r="W12" i="5"/>
  <c r="C8" i="4" s="1"/>
  <c r="X12" i="5"/>
  <c r="C11" i="4" s="1"/>
  <c r="X155" i="5"/>
  <c r="S11" i="4" s="1"/>
  <c r="Y62" i="5"/>
  <c r="Y97" i="5"/>
  <c r="Y80" i="5"/>
  <c r="Y124" i="5"/>
  <c r="Y7" i="5"/>
  <c r="Y48" i="5"/>
  <c r="Y74" i="5"/>
  <c r="Y93" i="5"/>
  <c r="Y135" i="5"/>
  <c r="Y58" i="5"/>
  <c r="Y92" i="5"/>
  <c r="Y45" i="5"/>
  <c r="Y68" i="5"/>
  <c r="Y26" i="5"/>
  <c r="Y40" i="5"/>
  <c r="Y30" i="5"/>
  <c r="Y4" i="5"/>
  <c r="Y150" i="5"/>
  <c r="Y129" i="5"/>
  <c r="Y76" i="5"/>
  <c r="Y133" i="5"/>
  <c r="Y147" i="5"/>
  <c r="Y75" i="5"/>
  <c r="Y103" i="5"/>
  <c r="Y32" i="5"/>
  <c r="Y119" i="5"/>
  <c r="Y148" i="5"/>
  <c r="Y23" i="5"/>
  <c r="Y85" i="5"/>
  <c r="Y33" i="5"/>
  <c r="Y149" i="5"/>
  <c r="Y137" i="5"/>
  <c r="Y100" i="5"/>
  <c r="Y17" i="5"/>
  <c r="Y79" i="5"/>
  <c r="Y108" i="5"/>
  <c r="Y77" i="5"/>
  <c r="Y35" i="5"/>
  <c r="Y20" i="5"/>
  <c r="Y90" i="5"/>
  <c r="Y110" i="5"/>
  <c r="Y82" i="5"/>
  <c r="Y118" i="5"/>
  <c r="Y152" i="5"/>
  <c r="Y18" i="5"/>
  <c r="Y106" i="5"/>
  <c r="Y13" i="5"/>
  <c r="Y102" i="5"/>
  <c r="Y6" i="5"/>
  <c r="Y11" i="5"/>
  <c r="Y39" i="5"/>
  <c r="Y64" i="5"/>
  <c r="Y107" i="5"/>
  <c r="Y146" i="5"/>
  <c r="Y8" i="5"/>
  <c r="Y70" i="5"/>
  <c r="Y53" i="5"/>
  <c r="Y55" i="5"/>
  <c r="Y98" i="5"/>
  <c r="Y61" i="5"/>
  <c r="Y29" i="5"/>
  <c r="Y99" i="5"/>
  <c r="Y91" i="5"/>
  <c r="Y141" i="5"/>
  <c r="Y112" i="5"/>
  <c r="Y51" i="5"/>
  <c r="Y71" i="5"/>
  <c r="Y121" i="5"/>
  <c r="Y31" i="5"/>
  <c r="Y27" i="5"/>
  <c r="Y78" i="5"/>
  <c r="Y37" i="5"/>
  <c r="Y28" i="5"/>
  <c r="Y69" i="5"/>
  <c r="Y89" i="5"/>
  <c r="Y14" i="5"/>
  <c r="Y59" i="5"/>
  <c r="Y94" i="5"/>
  <c r="Y44" i="5"/>
  <c r="Y66" i="5"/>
  <c r="Y154" i="5"/>
  <c r="Y151" i="5"/>
  <c r="Y42" i="5"/>
  <c r="Y104" i="5"/>
  <c r="Y130" i="5"/>
  <c r="Y83" i="5"/>
  <c r="Y34" i="5"/>
  <c r="Y52" i="5"/>
  <c r="Y49" i="5"/>
  <c r="Y9" i="5"/>
  <c r="Y36" i="5"/>
  <c r="Y144" i="5"/>
  <c r="Y153" i="5"/>
  <c r="Y41" i="5"/>
  <c r="Y57" i="5"/>
  <c r="Y84" i="5"/>
  <c r="Y116" i="5"/>
  <c r="Y24" i="5"/>
  <c r="Y95" i="5"/>
  <c r="Y65" i="5"/>
  <c r="Y22" i="5"/>
  <c r="Y134" i="5"/>
  <c r="Y88" i="5"/>
  <c r="Y114" i="5"/>
  <c r="Y60" i="5"/>
  <c r="Y10" i="5"/>
  <c r="Y46" i="5"/>
  <c r="Y25" i="5"/>
  <c r="Y16" i="5"/>
  <c r="Y136" i="5"/>
  <c r="Y117" i="5"/>
  <c r="Y138" i="5"/>
  <c r="Y5" i="5"/>
  <c r="Y105" i="5"/>
  <c r="Y21" i="5"/>
  <c r="Y127" i="5"/>
  <c r="Y96" i="5"/>
  <c r="Y109" i="5"/>
  <c r="Y73" i="5"/>
  <c r="Y54" i="5"/>
  <c r="Y120" i="5"/>
  <c r="Y126" i="5"/>
  <c r="Y123" i="5"/>
  <c r="Y131" i="5"/>
  <c r="Y81" i="5"/>
  <c r="Y122" i="5"/>
  <c r="Y142" i="5"/>
  <c r="Y145" i="5"/>
  <c r="Y86" i="5"/>
  <c r="Y63" i="5"/>
  <c r="Y111" i="5"/>
  <c r="Y115" i="5"/>
  <c r="Y140" i="5"/>
  <c r="Y125" i="5"/>
  <c r="F159" i="5"/>
  <c r="Q159" i="5"/>
  <c r="S159" i="5"/>
  <c r="I159" i="5"/>
  <c r="M159" i="5"/>
  <c r="T159" i="5"/>
  <c r="O159" i="5"/>
  <c r="N159" i="5"/>
  <c r="K159" i="5"/>
  <c r="R159" i="5"/>
  <c r="J159" i="5"/>
  <c r="P159" i="5"/>
  <c r="H159" i="5"/>
  <c r="G159" i="5"/>
  <c r="L159" i="5"/>
  <c r="Y3" i="5"/>
  <c r="B16" i="4" s="1"/>
  <c r="K6" i="22" l="1"/>
  <c r="J6" i="22"/>
  <c r="K10" i="22"/>
  <c r="J10" i="22"/>
  <c r="K20" i="22"/>
  <c r="J20" i="22"/>
  <c r="K13" i="22"/>
  <c r="J13" i="22"/>
  <c r="K21" i="22"/>
  <c r="J21" i="22"/>
  <c r="K14" i="22"/>
  <c r="J14" i="22"/>
  <c r="K15" i="22"/>
  <c r="J15" i="22"/>
  <c r="K12" i="22"/>
  <c r="J12" i="22"/>
  <c r="J8" i="22"/>
  <c r="K8" i="22"/>
  <c r="K19" i="22"/>
  <c r="J19" i="22"/>
  <c r="K9" i="22"/>
  <c r="J9" i="22"/>
  <c r="K18" i="22"/>
  <c r="J18" i="22"/>
  <c r="K7" i="22"/>
  <c r="J7" i="22"/>
  <c r="J11" i="22"/>
  <c r="K11" i="22"/>
  <c r="U10" i="4"/>
  <c r="U9" i="4"/>
  <c r="K17" i="22"/>
  <c r="J17" i="22"/>
  <c r="K16" i="22"/>
  <c r="J16" i="22"/>
  <c r="K5" i="22"/>
  <c r="J5" i="22"/>
  <c r="U8" i="4"/>
  <c r="U6" i="4"/>
  <c r="U7" i="4"/>
  <c r="C10" i="22"/>
  <c r="B10" i="22"/>
  <c r="U11" i="4"/>
  <c r="B13" i="4" s="1"/>
  <c r="C9" i="22"/>
  <c r="B9" i="22"/>
  <c r="D9" i="22" s="1"/>
  <c r="F18" i="22"/>
  <c r="F19" i="22"/>
  <c r="F6" i="22"/>
  <c r="F7" i="22"/>
  <c r="F8" i="22"/>
  <c r="F9" i="22"/>
  <c r="F10" i="22"/>
  <c r="F11" i="22"/>
  <c r="F12" i="22"/>
  <c r="F13" i="22"/>
  <c r="F14" i="22"/>
  <c r="F15" i="22"/>
  <c r="F16" i="22"/>
  <c r="F17" i="22"/>
  <c r="F5" i="22"/>
  <c r="D10" i="22" l="1"/>
  <c r="L19" i="22"/>
  <c r="M19" i="22" s="1"/>
  <c r="L21" i="22"/>
  <c r="M21" i="22" s="1"/>
  <c r="L20" i="22"/>
  <c r="M20" i="22" s="1"/>
  <c r="L18" i="22"/>
  <c r="M18" i="22" s="1"/>
  <c r="D4" i="6"/>
  <c r="C4" i="6"/>
  <c r="A4" i="6"/>
  <c r="A2" i="6"/>
  <c r="A1" i="6"/>
  <c r="A1" i="4"/>
  <c r="A1" i="3"/>
  <c r="G17" i="22" l="1"/>
  <c r="G16" i="22"/>
  <c r="G14" i="22"/>
  <c r="G11" i="22"/>
  <c r="G7" i="22"/>
  <c r="G6" i="22"/>
  <c r="G19" i="22"/>
  <c r="G12" i="22"/>
  <c r="G13" i="22"/>
  <c r="G9" i="22"/>
  <c r="G8" i="22"/>
  <c r="G5" i="22"/>
  <c r="G15" i="22"/>
  <c r="G18" i="22"/>
  <c r="G10" i="22"/>
  <c r="G21" i="22" l="1"/>
  <c r="G22" i="22"/>
  <c r="G23" i="22"/>
  <c r="L10" i="22" l="1"/>
  <c r="M10" i="22" s="1"/>
  <c r="L7" i="22"/>
  <c r="M7" i="22" s="1"/>
  <c r="L12" i="22"/>
  <c r="N13" i="22" s="1"/>
  <c r="L6" i="22"/>
  <c r="M6" i="22" s="1"/>
  <c r="L8" i="22"/>
  <c r="M8" i="22" s="1"/>
  <c r="L11" i="22"/>
  <c r="M11" i="22" s="1"/>
  <c r="L5" i="22"/>
  <c r="M5" i="22" s="1"/>
  <c r="L9" i="22"/>
  <c r="L13" i="22"/>
  <c r="M13" i="22" s="1"/>
  <c r="L16" i="22"/>
  <c r="M16" i="22" s="1"/>
  <c r="L17" i="22"/>
  <c r="M17" i="22" s="1"/>
  <c r="L14" i="22"/>
  <c r="M14" i="22" s="1"/>
  <c r="L15" i="22"/>
  <c r="M15" i="22" s="1"/>
  <c r="A4" i="22"/>
  <c r="N11" i="22" l="1"/>
  <c r="M12" i="22"/>
  <c r="N16" i="22"/>
  <c r="N14" i="22"/>
  <c r="N6" i="22"/>
  <c r="N7" i="22"/>
  <c r="N9" i="22"/>
  <c r="N10" i="22"/>
  <c r="M9" i="22"/>
  <c r="N5" i="22"/>
  <c r="N12" i="22"/>
  <c r="N17" i="22"/>
  <c r="N18" i="22"/>
  <c r="N15" i="22"/>
</calcChain>
</file>

<file path=xl/sharedStrings.xml><?xml version="1.0" encoding="utf-8"?>
<sst xmlns="http://schemas.openxmlformats.org/spreadsheetml/2006/main" count="4950" uniqueCount="386">
  <si>
    <t>Échantillon évalué</t>
  </si>
  <si>
    <t>N° page</t>
  </si>
  <si>
    <t>Titre de la page</t>
  </si>
  <si>
    <t>URL</t>
  </si>
  <si>
    <t>P01</t>
  </si>
  <si>
    <t>Accueil</t>
  </si>
  <si>
    <t>P02</t>
  </si>
  <si>
    <t>P03</t>
  </si>
  <si>
    <t>Contact</t>
  </si>
  <si>
    <t>P04</t>
  </si>
  <si>
    <t>Accessibilité</t>
  </si>
  <si>
    <t>P05</t>
  </si>
  <si>
    <t>P06</t>
  </si>
  <si>
    <t>P07</t>
  </si>
  <si>
    <t>Plan du site</t>
  </si>
  <si>
    <t>P08</t>
  </si>
  <si>
    <t>P09</t>
  </si>
  <si>
    <t>P10</t>
  </si>
  <si>
    <t>P11</t>
  </si>
  <si>
    <t>P12</t>
  </si>
  <si>
    <t>P13</t>
  </si>
  <si>
    <t>P14</t>
  </si>
  <si>
    <t>P15</t>
  </si>
  <si>
    <t>Thématique</t>
  </si>
  <si>
    <t>Critère</t>
  </si>
  <si>
    <t>Recommandation</t>
  </si>
  <si>
    <t>IMAGES</t>
  </si>
  <si>
    <t>1.1</t>
  </si>
  <si>
    <t>1.2</t>
  </si>
  <si>
    <t>1.3</t>
  </si>
  <si>
    <t>Pour chaque image porteuse d'information ayant une alternative textuelle, cette alternative est-elle pertinente (hors cas particuliers) ?</t>
  </si>
  <si>
    <t>1.4</t>
  </si>
  <si>
    <t>1.5</t>
  </si>
  <si>
    <t>1.6</t>
  </si>
  <si>
    <t>1.7</t>
  </si>
  <si>
    <t>1.8</t>
  </si>
  <si>
    <t>1.9</t>
  </si>
  <si>
    <t>CADRES</t>
  </si>
  <si>
    <t>2.1</t>
  </si>
  <si>
    <t>2.2</t>
  </si>
  <si>
    <t>COULEURS</t>
  </si>
  <si>
    <t>3.1</t>
  </si>
  <si>
    <t>3.2</t>
  </si>
  <si>
    <t>3.3</t>
  </si>
  <si>
    <t>MULTIMÉDIA</t>
  </si>
  <si>
    <t>4.1</t>
  </si>
  <si>
    <t>4.2</t>
  </si>
  <si>
    <t>4.3</t>
  </si>
  <si>
    <t>4.4</t>
  </si>
  <si>
    <t>4.5</t>
  </si>
  <si>
    <t>4.6</t>
  </si>
  <si>
    <t>4.7</t>
  </si>
  <si>
    <t>4.8</t>
  </si>
  <si>
    <t>4.9</t>
  </si>
  <si>
    <t>4.10</t>
  </si>
  <si>
    <t>4.11</t>
  </si>
  <si>
    <t>4.12</t>
  </si>
  <si>
    <t>4.13</t>
  </si>
  <si>
    <t>TABLEAUX</t>
  </si>
  <si>
    <t>5.1</t>
  </si>
  <si>
    <t>5.2</t>
  </si>
  <si>
    <t>5.3</t>
  </si>
  <si>
    <t>5.4</t>
  </si>
  <si>
    <t>5.5</t>
  </si>
  <si>
    <t>5.6</t>
  </si>
  <si>
    <t>5.7</t>
  </si>
  <si>
    <t>5.8</t>
  </si>
  <si>
    <t>LIENS</t>
  </si>
  <si>
    <t>6.1</t>
  </si>
  <si>
    <t>6.2</t>
  </si>
  <si>
    <t>SCRIPTS</t>
  </si>
  <si>
    <t>7.1</t>
  </si>
  <si>
    <t>7.2</t>
  </si>
  <si>
    <t>7.3</t>
  </si>
  <si>
    <t>7.4</t>
  </si>
  <si>
    <t>7.5</t>
  </si>
  <si>
    <t>ÉLÉMENTS OBLIGATOIRES</t>
  </si>
  <si>
    <t>8.1</t>
  </si>
  <si>
    <t>8.2</t>
  </si>
  <si>
    <t>8.3</t>
  </si>
  <si>
    <t>8.4</t>
  </si>
  <si>
    <t>8.5</t>
  </si>
  <si>
    <t>8.6</t>
  </si>
  <si>
    <t>8.7</t>
  </si>
  <si>
    <t>8.8</t>
  </si>
  <si>
    <t>8.9</t>
  </si>
  <si>
    <t>8.10</t>
  </si>
  <si>
    <t>STRUCTURATION</t>
  </si>
  <si>
    <t>9.1</t>
  </si>
  <si>
    <t>9.2</t>
  </si>
  <si>
    <t>9.3</t>
  </si>
  <si>
    <t>9.4</t>
  </si>
  <si>
    <t>Dans chaque page web, chaque citation est-elle correctement indiquée ?</t>
  </si>
  <si>
    <t>PRÉSENTATION</t>
  </si>
  <si>
    <t>10.1</t>
  </si>
  <si>
    <t>10.2</t>
  </si>
  <si>
    <t>10.3</t>
  </si>
  <si>
    <t>10.4</t>
  </si>
  <si>
    <t>10.5</t>
  </si>
  <si>
    <t>10.6</t>
  </si>
  <si>
    <t>10.7</t>
  </si>
  <si>
    <t>10.8</t>
  </si>
  <si>
    <t>10.9</t>
  </si>
  <si>
    <t>10.10</t>
  </si>
  <si>
    <t>10.11</t>
  </si>
  <si>
    <t>10.12</t>
  </si>
  <si>
    <t>10.13</t>
  </si>
  <si>
    <t>10.14</t>
  </si>
  <si>
    <t>FORMULAIRES</t>
  </si>
  <si>
    <t>11.1</t>
  </si>
  <si>
    <t>11.2</t>
  </si>
  <si>
    <t>11.3</t>
  </si>
  <si>
    <t>11.4</t>
  </si>
  <si>
    <t>11.5</t>
  </si>
  <si>
    <t>11.6</t>
  </si>
  <si>
    <t>11.7</t>
  </si>
  <si>
    <t>11.8</t>
  </si>
  <si>
    <t>11.9</t>
  </si>
  <si>
    <t>11.10</t>
  </si>
  <si>
    <t>11.11</t>
  </si>
  <si>
    <t>11.12</t>
  </si>
  <si>
    <t>11.13</t>
  </si>
  <si>
    <t>NAVIGATION</t>
  </si>
  <si>
    <t>12.1</t>
  </si>
  <si>
    <t>12.2</t>
  </si>
  <si>
    <t>12.3</t>
  </si>
  <si>
    <t>12.4</t>
  </si>
  <si>
    <t>12.5</t>
  </si>
  <si>
    <t>12.6</t>
  </si>
  <si>
    <t>12.7</t>
  </si>
  <si>
    <t>12.8</t>
  </si>
  <si>
    <t>12.9</t>
  </si>
  <si>
    <t>12.10</t>
  </si>
  <si>
    <t>12.11</t>
  </si>
  <si>
    <t>CONSULTATION</t>
  </si>
  <si>
    <t>13.1</t>
  </si>
  <si>
    <t>13.2</t>
  </si>
  <si>
    <t>13.3</t>
  </si>
  <si>
    <t>13.4</t>
  </si>
  <si>
    <t>13.5</t>
  </si>
  <si>
    <t>13.6</t>
  </si>
  <si>
    <t>13.7</t>
  </si>
  <si>
    <t>13.8</t>
  </si>
  <si>
    <t>13.9</t>
  </si>
  <si>
    <t>13.10</t>
  </si>
  <si>
    <t>13.11</t>
  </si>
  <si>
    <t>13.12</t>
  </si>
  <si>
    <t>Synthèse par thématiques et par statuts</t>
  </si>
  <si>
    <t>Statut</t>
  </si>
  <si>
    <t>C</t>
  </si>
  <si>
    <t>NC</t>
  </si>
  <si>
    <t>NA</t>
  </si>
  <si>
    <t>D</t>
  </si>
  <si>
    <t>NT</t>
  </si>
  <si>
    <t>TOTAL D</t>
  </si>
  <si>
    <t>TOTAL C</t>
  </si>
  <si>
    <t>TOTAL NC</t>
  </si>
  <si>
    <t>TOTAL NA</t>
  </si>
  <si>
    <t>TAUX MOYEN</t>
  </si>
  <si>
    <t>Commentaires en cas de dérogations</t>
  </si>
  <si>
    <t>N</t>
  </si>
  <si>
    <t>Total</t>
  </si>
  <si>
    <t>A</t>
  </si>
  <si>
    <t>AA</t>
  </si>
  <si>
    <t>Niveau</t>
  </si>
  <si>
    <t>Conformité pour chaque niveau</t>
  </si>
  <si>
    <t>Conformité par page</t>
  </si>
  <si>
    <t>Conformité par thématique</t>
  </si>
  <si>
    <t>Page</t>
  </si>
  <si>
    <t>Moyenne</t>
  </si>
  <si>
    <t>Plus mauvaise page</t>
  </si>
  <si>
    <t>Meilleure page</t>
  </si>
  <si>
    <t>Taux de conformité</t>
  </si>
  <si>
    <t>http://www.site.lu/accueil.html</t>
  </si>
  <si>
    <t>Authentification</t>
  </si>
  <si>
    <t>http://www.site.lu/authentification.html</t>
  </si>
  <si>
    <t>http://www.site.lu/contact.html</t>
  </si>
  <si>
    <t>http://www.site.lu/accessibilite.html</t>
  </si>
  <si>
    <t>Mentions légales</t>
  </si>
  <si>
    <t>http://www.site.lu/mentions-legales.html</t>
  </si>
  <si>
    <t>Aide</t>
  </si>
  <si>
    <t>http://www.site.lu/aide.html</t>
  </si>
  <si>
    <t>http://www.site.lu/plandusite.html</t>
  </si>
  <si>
    <t>Recherche</t>
  </si>
  <si>
    <t>http://www.site.lu/recherche.html</t>
  </si>
  <si>
    <t>Actualités</t>
  </si>
  <si>
    <t>http://www.site.lu/actualites.html</t>
  </si>
  <si>
    <t>Chaque image porteuse d’information a-t-elle une alternative textuelle ?</t>
  </si>
  <si>
    <t>Chaque image de décoration est-elle correctement ignorée par les technologies d’assistance ?</t>
  </si>
  <si>
    <t>Pour chaque image utilisée comme CAPTCHA ou comme image-test, ayant une alternative textuelle, cette alternative permet-elle d’identifier la nature et la fonction de l’image ?</t>
  </si>
  <si>
    <t>Pour chaque image utilisée comme CAPTCHA, une solution d’accès alternatif au contenu ou à la fonction du CAPTCHA est-elle présente ?</t>
  </si>
  <si>
    <t>Chaque image porteuse d’information a-t-elle, si nécessaire, une description détaillée ?</t>
  </si>
  <si>
    <t>Pour chaque image porteuse d’information ayant une description détaillée, cette description est-elle pertinente ?</t>
  </si>
  <si>
    <t>Chaque image texte porteuse d’information, en l’absence d’un mécanisme de remplacement, doit si possible être remplacée par du texte stylé. Cette règle est-elle respectée (hors cas particuliers) ?</t>
  </si>
  <si>
    <t>Chaque légende d’image est-elle, si nécessaire, correctement reliée à l’image correspondante ?</t>
  </si>
  <si>
    <t>Chaque cadre a-t-il un titre de cadre ?</t>
  </si>
  <si>
    <t>Pour chaque cadre ayant un titre de cadre, ce titre de cadre est-il pertinent ?</t>
  </si>
  <si>
    <t>Dans chaque page web, l’information ne doit pas être donnée uniquement par la couleur. Cette règle est-elle respectée ?</t>
  </si>
  <si>
    <t>Dans chaque page web, le contraste entre la couleur du texte et la couleur de son arrière-plan est-il suffisamment élevé (hors cas particuliers) ?</t>
  </si>
  <si>
    <t>Dans chaque page web, les couleurs utilisées dans les composants d’interface ou les éléments graphiques porteurs d’informations sont-elles suffisamment contrastées (hors cas particuliers) ?</t>
  </si>
  <si>
    <t>Chaque média temporel pré-enregistré a-t-il, si nécessaire, une transcription textuelle ou une audiodescription (hors cas particuliers) ?</t>
  </si>
  <si>
    <t>Pour chaque média temporel pré-enregistré ayant une transcription textuelle ou une audiodescription synchronisée, celles-ci sont-elles pertinentes (hors cas particuliers) ?</t>
  </si>
  <si>
    <t>Chaque média temporel synchronisé pré-enregistré a-t-il, si nécessaire, des sous-titres synchronisés (hors cas particuliers) ?</t>
  </si>
  <si>
    <t>Pour chaque média temporel synchronisé pré-enregistré ayant des sous-titres synchronisés, ces sous-titres sont-ils pertinents ?</t>
  </si>
  <si>
    <t>Chaque média temporel pré-enregistré a-t-il, si nécessaire, une audiodescription synchronisée (hors cas particuliers) ?</t>
  </si>
  <si>
    <t>Pour chaque média temporel pré-enregistré ayant une audiodescription synchronisée, celle-ci est-elle pertinente ?</t>
  </si>
  <si>
    <t>Chaque média temporel est-il clairement identifiable (hors cas particuliers) ?</t>
  </si>
  <si>
    <t>Chaque média non temporel a-t-il, si nécessaire, une alternative (hors cas particuliers) ?</t>
  </si>
  <si>
    <t>Pour chaque média non temporel ayant une alternative, cette alternative est-elle pertinente ?</t>
  </si>
  <si>
    <t>Chaque son déclenché automatiquement est-il contrôlable par l’utilisateur ?</t>
  </si>
  <si>
    <t>La consultation de chaque média temporel est-elle, si nécessaire, contrôlable par le clavier et tout dispositif de pointage ?</t>
  </si>
  <si>
    <t>La consultation de chaque média non temporel est-elle contrôlable par le clavier et tout dispositif de pointage ?</t>
  </si>
  <si>
    <t>Chaque média temporel et non temporel est-il compatible avec les technologies d’assistance (hors cas particuliers) ?</t>
  </si>
  <si>
    <t>Chaque tableau de données complexe a-t-il un résumé ?</t>
  </si>
  <si>
    <t>Pour chaque tableau de données complexe ayant un résumé, celui-ci est-il pertinent ?</t>
  </si>
  <si>
    <t>Pour chaque tableau de mise en forme, le contenu linéarisé reste-t-il compréhensible ?</t>
  </si>
  <si>
    <t>Pour chaque tableau de données ayant un titre, le titre est-il correctement associé au tableau de données ?</t>
  </si>
  <si>
    <t>Pour chaque tableau de données ayant un titre, celui-ci est-il pertinent ?</t>
  </si>
  <si>
    <t>Pour chaque tableau de données, chaque en-tête de colonnes et chaque en-tête de lignes sont-ils correctement déclarés ?</t>
  </si>
  <si>
    <t>Pour chaque tableau de données, la technique appropriée permettant d’associer chaque cellule avec ses en-têtes est-elle utilisée (hors cas particuliers) ?</t>
  </si>
  <si>
    <t>Chaque tableau de mise en forme ne doit pas utiliser d’éléments propres aux tableaux de données. Cette règle est-elle respectée ?</t>
  </si>
  <si>
    <t>Chaque lien est-il explicite (hors cas particuliers) ?</t>
  </si>
  <si>
    <t>Dans chaque page web, chaque lien a-t-il un intitulé ?</t>
  </si>
  <si>
    <t>Chaque script est-il, si nécessaire, compatible avec les technologies d’assistance ?</t>
  </si>
  <si>
    <t>Pour chaque script ayant une alternative, cette alternative est-elle pertinente ?</t>
  </si>
  <si>
    <t>Chaque script est-il contrôlable par le clavier et par tout dispositif de pointage (hors cas particuliers) ?</t>
  </si>
  <si>
    <t>Pour chaque script qui initie un changement de contexte, l’utilisateur est-il averti ou en a-t-il le contrôle ?</t>
  </si>
  <si>
    <t>Dans chaque page web, les messages de statut sont-ils correctement restitués par les technologies d’assistance ?</t>
  </si>
  <si>
    <t>Chaque page web est-elle définie par un type de document ?</t>
  </si>
  <si>
    <t>Pour chaque page web, le code source généré est-il valide selon le type de document spécifié (hors cas particuliers) ?</t>
  </si>
  <si>
    <t>Dans chaque page web, la langue par défaut est-elle présente ?</t>
  </si>
  <si>
    <t>Pour chaque page web ayant une langue par défaut, le code de langue est-il pertinent ?</t>
  </si>
  <si>
    <t>Chaque page web a-t-elle un titre de page ?</t>
  </si>
  <si>
    <t>Pour chaque page web ayant un titre de page, ce titre est-il pertinent ?</t>
  </si>
  <si>
    <t>Dans chaque page web, chaque changement de langue est-il indiqué dans le code source (hors cas particuliers) ?</t>
  </si>
  <si>
    <t>Dans chaque page web, le code de langue de chaque changement de langue est-il valide et pertinent ?</t>
  </si>
  <si>
    <t>Dans chaque page web, les balises ne doivent pas être utilisées uniquement à des fins de présentation. Cette règle est-elle respectée ?</t>
  </si>
  <si>
    <t>Dans chaque page web, les changements du sens de lecture sont-ils signalés ?</t>
  </si>
  <si>
    <t>Dans chaque page web, l’information est-elle structurée par l’utilisation appropriée de titres ?</t>
  </si>
  <si>
    <t>Dans chaque page web, la structure du document est-elle cohérente (hors cas particuliers) ?</t>
  </si>
  <si>
    <t>Dans chaque page web, chaque liste est-elle correctement structurée ?</t>
  </si>
  <si>
    <t>Dans le site web, des feuilles de styles sont-elles utilisées pour contrôler la présentation de l’information ?</t>
  </si>
  <si>
    <t>Dans chaque page web, le contenu visible porteur d’information reste-t-il présent lorsque les feuilles de styles sont désactivées ?</t>
  </si>
  <si>
    <t>Dans chaque page web, l’information reste-t-elle compréhensible lorsque les feuilles de styles sont désactivées ?</t>
  </si>
  <si>
    <t>Dans chaque page web, le texte reste-t-il lisible lorsque la taille des caractères est augmentée jusqu’à 200%, au moins (hors cas particuliers) ?</t>
  </si>
  <si>
    <t>Dans chaque page web, les déclarations CSS de couleurs de fond d’élément et de police sont-elles correctement utilisées ?</t>
  </si>
  <si>
    <t>Dans chaque page web, chaque lien dont la nature n’est pas évidente est-il visible par rapport au texte environnant ?</t>
  </si>
  <si>
    <t>Dans chaque page web, pour chaque élément recevant le focus, la prise de focus est-elle visible ?</t>
  </si>
  <si>
    <t>Pour chaque page web, les contenus cachés ont-ils vocation à être ignorés par les technologies d’assistance ?</t>
  </si>
  <si>
    <t>Dans chaque page web, l’information ne doit pas être donnée uniquement par la forme, taille ou position. Cette règle est-elle respectée ?</t>
  </si>
  <si>
    <t>Dans chaque page web, l’information ne doit pas être donnée par la forme, taille ou position uniquement. Cette règle est-elle implémentée de façon pertinente ?</t>
  </si>
  <si>
    <t>Dans chaque page web, les propriétés d’espacement du texte peuvent-elles être redéfinies par l’utilisateur sans perte de contenu ou de fonctionnalité (hors cas particuliers) ?</t>
  </si>
  <si>
    <t>Dans chaque page web, les contenus additionnels apparaissant à la prise de focus ou au survol d’un composant d’interface sont-ils contrôlables par l’utilisateur (hors cas particuliers) ?</t>
  </si>
  <si>
    <t>Dans chaque page web, les contenus additionnels apparaissant via les styles CSS uniquement peuvent-ils être rendus visibles au clavier et par tout dispositif de pointage ?</t>
  </si>
  <si>
    <t>Chaque champ de formulaire a-t-il une étiquette ?</t>
  </si>
  <si>
    <t>Chaque étiquette associée à un champ de formulaire est-elle pertinente (hors cas particuliers) ?</t>
  </si>
  <si>
    <t>Dans chaque formulaire, chaque étiquette de champ et son champ associé sont-ils accolés (hors cas particuliers) ?</t>
  </si>
  <si>
    <t>Dans chaque formulaire, les champs de même nature sont-ils regroupés, si nécessaire ?</t>
  </si>
  <si>
    <t>Dans chaque formulaire, chaque regroupement de champs de même nature a-t-il une légende ?</t>
  </si>
  <si>
    <t>Dans chaque formulaire, chaque légende associée à un regroupement de champs de même nature est-elle pertinente ?</t>
  </si>
  <si>
    <t>Dans chaque formulaire, l’intitulé de chaque bouton est-il pertinent (hors cas particuliers) ?</t>
  </si>
  <si>
    <t>Dans chaque formulaire, le contrôle de saisie est-il utilisé de manière pertinente (hors cas particuliers) ?</t>
  </si>
  <si>
    <t>Dans chaque formulaire, le contrôle de saisie est-il accompagné, si nécessaire, de suggestions facilitant la correction des erreurs de saisie ?</t>
  </si>
  <si>
    <t>La finalité d’un champ de saisie peut-elle être déduite pour faciliter le remplissage automatique des champs avec les données de l’utilisateur ?</t>
  </si>
  <si>
    <t>Chaque ensemble de pages dispose-t-il de deux systèmes de navigation différents, au moins (hors cas particuliers) ?</t>
  </si>
  <si>
    <t>Dans chaque ensemble de pages, le menu et les barres de navigation sont-ils toujours à la même place (hors cas particuliers) ?</t>
  </si>
  <si>
    <t>La page « plan du site » est-elle pertinente ?</t>
  </si>
  <si>
    <t>Dans chaque ensemble de pages, la page « plan du site » est-elle atteignable de manière identique ?</t>
  </si>
  <si>
    <t>Dans chaque ensemble de pages, le moteur de recherche est-il atteignable de manière identique ?</t>
  </si>
  <si>
    <t>Les zones de regroupement de contenus présentes dans plusieurs pages web (zones d’en-tête, de navigation principale, de contenu principal, de pied de page et de moteur de recherche) peuvent-elles être atteintes ou évitées ?</t>
  </si>
  <si>
    <t>Dans chaque page web, un lien d’évitement ou d’accès rapide à la zone de contenu principal est-il présent (hors cas particuliers) ?</t>
  </si>
  <si>
    <t>Dans chaque page web, l’ordre de tabulation est-il cohérent ?</t>
  </si>
  <si>
    <t>Dans chaque page web, la navigation ne doit pas contenir de piège au clavier. Cette règle est-elle respectée ?</t>
  </si>
  <si>
    <t>Dans chaque page web, les raccourcis clavier n’utilisant qu’une seule touche (lettre minuscule ou majuscule, ponctuation, chiffre ou symbole) sont-ils contrôlables par l’utilisateur ?</t>
  </si>
  <si>
    <t>Dans chaque page web, les contenus additionnels apparaissant au survol, à la prise de focus ou à l’activation d’un composant d’interface sont-ils si nécessaire atteignables au clavier ?</t>
  </si>
  <si>
    <t>Pour chaque page web, l’utilisateur a-t-il le contrôle de chaque limite de temps modifiant le contenu (hors cas particuliers) ?</t>
  </si>
  <si>
    <t>Dans chaque page web, l’ouverture d’une nouvelle fenêtre ne doit pas être déclenchée sans action de l’utilisateur. Cette règle est-elle respectée ?</t>
  </si>
  <si>
    <t>Dans chaque page web, chaque document bureautique en téléchargement possède-t-il, si nécessaire, une version accessible (hors cas particuliers) ?</t>
  </si>
  <si>
    <t>Pour chaque document bureautique ayant une version accessible, cette version offre-t-elle la même information ?</t>
  </si>
  <si>
    <t>Dans chaque page web, chaque contenu cryptique (art ASCII, émoticon, syntaxe cryptique) a-t-il une alternative ?</t>
  </si>
  <si>
    <t>Dans chaque page web, pour chaque contenu cryptique (art ASCII, émoticon, syntaxe cryptique) ayant une alternative, cette alternative est-elle pertinente ?</t>
  </si>
  <si>
    <t>Dans chaque page web, les changements brusques de luminosité ou les effets de flash sont-ils correctement utilisés ?</t>
  </si>
  <si>
    <t>Dans chaque page web, chaque contenu en mouvement ou clignotant est-il contrôlable par l’utilisateur ?</t>
  </si>
  <si>
    <t>Dans chaque page web, le contenu proposé est-il consultable quelle que soit l’orientation de l’écran (portait ou paysage) (hors cas particuliers) ?</t>
  </si>
  <si>
    <t>Dans chaque page web, les fonctionnalités utilisables ou disponibles au moyen d’un geste complexe peuvent-elles être également disponibles au moyen d’un geste simple (hors cas particuliers) ?</t>
  </si>
  <si>
    <t>Dans chaque page web, les actions déclenchées au moyen d’un dispositif de pointage sur un point unique de l’écran peuvent-elles faire l’objet d’une annulation (hors cas particuliers) ?</t>
  </si>
  <si>
    <t>Dans chaque page web, les fonctionnalités qui impliquent un mouvement de l’appareil ou vers l’appareil peuvent-elles être satisfaites de manière alternative (hors cas particuliers) ?</t>
  </si>
  <si>
    <t>Mode d'emploi</t>
  </si>
  <si>
    <t>Droits de reproduction
Ce document est placé sous licence CC-BY 3.0 LU</t>
  </si>
  <si>
    <t>Réalisez l'audit sur l'échantillon.
Un critère peut prendre 4 statuts différents :
- C : CONFORME. Le critère est conforme pour l'ensemble des éléments de la page
- NC : NON CONFORME. Au moins un des éléments de la page concernés par le critère n'est pas conforme
- NA : NON APPLICABLE. Ou bien aucun élément dans la page ne concerne le critère, ou bien le seul contenu qui concerne le critère est exempté, ou bien le seul contenu qui concerne le critère est soumis à dérogation et il propose une alternative numérique accessible.
- NT : NON TESTÉ. Le critère n'est pas testé. Ce statut sert à mesurer l'évolution de l'audit.</t>
  </si>
  <si>
    <t>Problèmes détectés</t>
  </si>
  <si>
    <t>Dans la case Statut des grilles d'audit, renseignez une de ces 4 abréviations selon votre évaluation. Vous verrez les cases se colorer en fonction du statut. Dans la feuille « Synthèse », vous retrouverez un total par thématique et niveau de vos saisies dans les grilles d'audit.
Vous avez également à disposition une case « Problèmes détectés » qui vous permet d'exposer les problèmes rencontrés et de faire vos recommandations de correction.</t>
  </si>
  <si>
    <t>RAWeb 1 – GRILLE D'ÉVALUATION</t>
  </si>
  <si>
    <t>Audit RAWeb 1 - Synthèse des résultats</t>
  </si>
  <si>
    <t>Conformité RAWeb 1</t>
  </si>
  <si>
    <t>4.14</t>
  </si>
  <si>
    <t>4.15</t>
  </si>
  <si>
    <t>4.16</t>
  </si>
  <si>
    <t>4.17</t>
  </si>
  <si>
    <t>4.18</t>
  </si>
  <si>
    <t xml:space="preserve">Pour chaque média temporel qui dispose d’une piste de sous-titres synchronisés ou d’une audiodescription , les fonctionnalités de contrôle de ces alternatives sont-elles présentées au même niveau que les fonctionnalités principales  ? </t>
  </si>
  <si>
    <t>Pour chaque fonctionnalité qui transmet, convertit ou enregistre un média temporel synchronisé pré-enregistré qui possède une piste de sous-titres, à l’issue du processus, les sous-titres sont-ils correctement conservés ?</t>
  </si>
  <si>
    <t>Pour chaque fonctionnalité qui transmet, convertit ou enregistre un média temporel pré-enregistré avec une audiodescription synchronisée, à l’issue du processus, l’audiodescription est-elle correctement conservée ?</t>
  </si>
  <si>
    <t>Pour chaque média temporel pré-enregistré, la présentation des sous-titres est-elle contrôlable par l’utilisateur (hors cas particuliers) ?</t>
  </si>
  <si>
    <t>Pour chaque média temporel synchronisé pré-enregistré qui possède des sous-titres de traduction synchronisés, ceux-ci peuvent-ils être vocalisés (hors cas particuliers) ?</t>
  </si>
  <si>
    <t>RGAA</t>
  </si>
  <si>
    <t>Pour chaque fonctionnalité de conversion d’un document, les informations relatives à l’accessibilité disponibles dans le document source sont-elles conservées dans le document de destination (hors cas particuliers) ?</t>
  </si>
  <si>
    <t>13.13</t>
  </si>
  <si>
    <t>13.14</t>
  </si>
  <si>
    <t>-</t>
  </si>
  <si>
    <t>La documentation du site web décrit-elle les fonctionnalités d’accessibilité disponibles et les informations relatives à la compatibilité avec l’accessibilité ?</t>
  </si>
  <si>
    <t>14.1</t>
  </si>
  <si>
    <t>14.2</t>
  </si>
  <si>
    <t>14.3</t>
  </si>
  <si>
    <t>Pour chaque fonctionnalité d’accessibilité décrite dans la documentation, le mécanisme qui permet de l’activer répond aux besoins d’accessibilité des utilisateurs concernés. Cette règle est-elle respectée (hors cas particuliers) ?</t>
  </si>
  <si>
    <t>La documentation du site web est-elle accessible ?</t>
  </si>
  <si>
    <t xml:space="preserve">DOCUMENTATION ET FONCTIONNALITÉS D’ACCESSIBILITÉ </t>
  </si>
  <si>
    <t>OUTILS D’ÉDITION</t>
  </si>
  <si>
    <t>15.1</t>
  </si>
  <si>
    <t>15.2</t>
  </si>
  <si>
    <t>15.3</t>
  </si>
  <si>
    <t>15.4</t>
  </si>
  <si>
    <t>15.5</t>
  </si>
  <si>
    <t>15.6</t>
  </si>
  <si>
    <t>Chaque outil d’édition permet-il de définir les informations d’accessibilité nécessaires pour créer un contenu conforme aux règles d’accessibilité numérique ?</t>
  </si>
  <si>
    <t>Chaque outil d’édition met-il à disposition des aides à la création de contenus conformes aux règles d’accessibilité numérique ?</t>
  </si>
  <si>
    <t>Le contenu généré par chaque transformation des contenus est-il conforme aux règles d’accessibilité numérique (hors cas particuliers) ?</t>
  </si>
  <si>
    <t>Pour chaque erreur d’accessibilité relevée par un test d’accessibilité automatique ou semi-automatique, l’ outil d’édition fournit-il des suggestions de réparation ?</t>
  </si>
  <si>
    <t>Pour chaque ensemble de gabarits, un gabarit au moins permet de répondre aux règles d’accessibilité numérique. Cette règle est-elle respectée ?</t>
  </si>
  <si>
    <t>Chaque gabarit qui permet de répondre aux règles d’accessibilité numérique est-il clairement identifiable ?</t>
  </si>
  <si>
    <t>SERVICES D’ASSISTANCE</t>
  </si>
  <si>
    <t>Chaque service d’assistance fournit-il des informations relatives aux fonctionnalités d’accessibilité et à la compatibilité avec l’accessibilité, décrites dans la documentation du site web ?</t>
  </si>
  <si>
    <t>Le service d’assistance répond aux besoins de communication des personnes handicapées directement ou par l’intermédiaire d’un service de relais. Cette règle est-elle respectée ?</t>
  </si>
  <si>
    <t>La documentation fournie par le service d’assistance est-elle accessible ?</t>
  </si>
  <si>
    <t>16.1</t>
  </si>
  <si>
    <t>16.2</t>
  </si>
  <si>
    <t>16.3</t>
  </si>
  <si>
    <t>COMMUNICATION EN TEMPS RÉEL</t>
  </si>
  <si>
    <t>17.1</t>
  </si>
  <si>
    <t>17.2</t>
  </si>
  <si>
    <t>17.3</t>
  </si>
  <si>
    <t>17.4</t>
  </si>
  <si>
    <t>17.5</t>
  </si>
  <si>
    <t>17.6</t>
  </si>
  <si>
    <t>17.7</t>
  </si>
  <si>
    <t>17.8</t>
  </si>
  <si>
    <t>17.9</t>
  </si>
  <si>
    <t>17.10</t>
  </si>
  <si>
    <t>17.11</t>
  </si>
  <si>
    <t>Pour chaque application web de communication orale bidirectionnelle, l’application est-elle capable d’encoder et de décoder cette communication avec une gamme de fréquences dont la limite supérieure est de 7 000 Hz au moins ?</t>
  </si>
  <si>
    <t>Chaque application web qui permet une communication orale bidirectionnelle dispose-t-elle d’une fonctionnalité de communication écrite en temps réel ?</t>
  </si>
  <si>
    <t>Pour chaque application web qui permet une communication orale bidirectionnelle et écrite en temps réel, les deux modes sont-ils utilisables simultanément ?</t>
  </si>
  <si>
    <t>Pour chaque fonctionnalité de communication écrite en temps réel, les messages peuvent-ils être identifiés (hors cas particuliers) ?</t>
  </si>
  <si>
    <t>Pour chaque application web de communication orale bidirectionnelle, un indicateur visuel de l’activité orale est-il présent ?</t>
  </si>
  <si>
    <t>Chaque application web de communication écrite en temps réel qui peut interagir avec d’autres applications de communication écrite en temps réel respecte-t-elle les règles d’interopérabilité en vigueur ?</t>
  </si>
  <si>
    <t>Pour chaque application web de communication écrite en temps réel, le délai de transmission de chaque unité de saisie est de 500ms ou moins. Cette règle est-elle respectée ?</t>
  </si>
  <si>
    <t>Pour chaque application web de télécommunication, l’identification de l’interlocuteur qui initie un appel est-elle accessible ?</t>
  </si>
  <si>
    <t>Pour chaque application web de communication orale bidirectionnelle qui permet d’identifier l’activité d’un interlocuteur oralisant, il est possible d’identifier l’activité d’un interlocuteur signant. Cette règle est-elle respectée ?</t>
  </si>
  <si>
    <t>Pour chaque application web de communication orale bidirectionnelle qui dispose de fonctionnalités vocales, celles-ci sont-elles utilisables sans la nécessité d’écouter ou parler ?</t>
  </si>
  <si>
    <t>Pour chaque application web de communication orale bidirectionnelle qui dispose d’une vidéo en temps réel, la qualité de la vidéo est-elle suffisante ?</t>
  </si>
  <si>
    <t>Dans chaque formulaire, chaque étiquette associée à un champ de formulaire ayant la même fonction et répétée plusieurs fois dans une même page ou dans un ensemble de pages est-elle cohérente ?</t>
  </si>
  <si>
    <t>Dans chaque formulaire, les items de même nature d’une liste de choix sont-ils regroupés de manière pertinente ?</t>
  </si>
  <si>
    <t>Chaque fonctionnalité d’identification ou de contrôle qui repose sur l’utilisation de caractéristiques biologiques de l’utilisateur dispose-t-elle d’une méthode alternative ?</t>
  </si>
  <si>
    <t>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t>
  </si>
  <si>
    <t>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t>
  </si>
  <si>
    <t>E</t>
  </si>
  <si>
    <t>TOTAL E</t>
  </si>
  <si>
    <t>Commentaires en cas de dérogations / exemptions</t>
  </si>
  <si>
    <t>Dérogation / Exemption</t>
  </si>
  <si>
    <r>
      <rPr>
        <b/>
        <sz val="11"/>
        <color rgb="FF000000"/>
        <rFont val="Calibri"/>
        <family val="2"/>
        <scheme val="minor"/>
      </rPr>
      <t>Le modèle de grille reprend l'ensemble des critères du RAWeb.</t>
    </r>
    <r>
      <rPr>
        <sz val="11"/>
        <color rgb="FF000000"/>
        <rFont val="Calibri"/>
        <family val="2"/>
        <scheme val="minor"/>
      </rPr>
      <t xml:space="preserve">
</t>
    </r>
    <r>
      <rPr>
        <b/>
        <sz val="11"/>
        <color rgb="FF000000"/>
        <rFont val="Calibri"/>
        <family val="2"/>
        <scheme val="minor"/>
      </rPr>
      <t>Le modèle de grille d’audit est un outil de travail préalable à la rédaction du rapport d'audit. Il est destiné aux concepteurs, développeurs et intégrateurs du site. Le responsable de l’audit doit donc être précis dans le constat des erreurs, dans les  explications et dans les propositions de réparation. La grille d’audit vient en annexe du rapport d'audit RAWeb.</t>
    </r>
  </si>
  <si>
    <t>Étape 1</t>
  </si>
  <si>
    <t>Étape 2</t>
  </si>
  <si>
    <r>
      <rPr>
        <sz val="11"/>
        <color rgb="FF000000"/>
        <rFont val="Calibri"/>
        <family val="2"/>
        <scheme val="minor"/>
      </rPr>
      <t xml:space="preserve">La colonne </t>
    </r>
    <r>
      <rPr>
        <b/>
        <sz val="11"/>
        <color rgb="FF000000"/>
        <rFont val="Calibri"/>
        <family val="2"/>
        <scheme val="minor"/>
      </rPr>
      <t>Dérogation/Exemption</t>
    </r>
    <r>
      <rPr>
        <sz val="11"/>
        <color rgb="FF000000"/>
        <rFont val="Calibri"/>
        <family val="2"/>
        <scheme val="minor"/>
      </rPr>
      <t xml:space="preserve">, vous permet de mentionner les dérogations ou exemptions présentes sur la page et par critère. Par défaut la valeur est </t>
    </r>
    <r>
      <rPr>
        <b/>
        <sz val="11"/>
        <color rgb="FF000000"/>
        <rFont val="Calibri"/>
        <family val="2"/>
        <scheme val="minor"/>
      </rPr>
      <t>N</t>
    </r>
    <r>
      <rPr>
        <sz val="11"/>
        <color rgb="FF000000"/>
        <rFont val="Calibri"/>
        <family val="2"/>
        <scheme val="minor"/>
      </rPr>
      <t xml:space="preserve"> et signifie l’absence de dérogation. Si une dérogation est présente pour un critère, inscrivez </t>
    </r>
    <r>
      <rPr>
        <b/>
        <sz val="11"/>
        <color rgb="FF000000"/>
        <rFont val="Calibri"/>
        <family val="2"/>
        <scheme val="minor"/>
      </rPr>
      <t>D</t>
    </r>
    <r>
      <rPr>
        <sz val="11"/>
        <color rgb="FF000000"/>
        <rFont val="Calibri"/>
        <family val="2"/>
        <scheme val="minor"/>
      </rPr>
      <t xml:space="preserve"> dans la case (elle se colore). Si une exemption est présente, inscrivez E dans la case (elle se colore).. De même à droite vous avez une case « Commentaires en cas de dérogation / exemptions » dans laquelle vous expliquez quel élément vous dérogez et quelles sont les justifications, ou quels sont les éléments exemptés dans la page. 
Attention : un critère ne peut jamais être dérogé ou exempté, seul un contenu peut l'être. Si vous avez une dérogation ou une exemption, il est important d'en garder la trace. Le contenu dérogé n'est donc plus soumis directement à l'évaluation, mais le critère reste évaluable pour les autres contenus de la page.</t>
    </r>
  </si>
  <si>
    <t>Remplissez la page Échantillon avec les titres et URL des pages concernées par l'audit. Ces informations seront au tomatiquement reprises par la suite dans chaque feuille d'audit individuel (P01 – P15) pour servir de titre à la grille.
Pour rappel, l’échantillon sur lequel est réalisé l’audit d’un site web porte au moins sur les pages suivantes, lorsqu’elles existent :
- la page d’accueil ;
- les mentions légales ;
- la page d’authentification ;
- la page de contact ;
- la page « accessibilité » ;
- la page « aide » ;
- la page ou un ensemble de pages constituant la documentation du site web (si elles sont différentes de la page « accessibilité » et de la page « aide ») ;
- la page ou un ensemble de pages constituant la documentation du service d’assistance ;
- la page « plan du site » ;
- au moins une page pertinente pour chaque type de service fourni et toute autre utilisation principale prévue (ex. : rubriques de 1er niveau dans l’arborescence), y compris la fonctionnalité de recherche ;
- une page contenant au moins un document téléchargeable pertinent, le cas échéant, pour chaque type de service fourni et pour toute autre utilisation principalement prévue ;
- l’ensemble des pages constituant un processus (par exemple, un formulaire de saisie ou une transaction sur plusieurs pages) ;
- des exemples de pages ayant un aspect sensiblement distinct ou présentant un type de contenu différent (ex. : page contenant des tableaux de données, des éléments multimédia, des illustrations, des formulaires, une fonctionnalité de communication en temps réel, etc.).</t>
  </si>
  <si>
    <t>La sélection des pages auditées ainsi que leur nombre doivent être représentatifs du site. Les statistiques de consultation peuvent notamment être prises en compte lors de la constitution de l’échantillon.
Enfin, s’ajoutent des pages sélectionnées au hasard représentant au moins 10 % des éléments de l’échantillon décrit supra.</t>
  </si>
  <si>
    <t>Taux de conformité
Pourcentage de critères respectés (somme des critères conformes divisée par le nombre de critères applicables) :</t>
  </si>
  <si>
    <t>Le modèle de grille a été établi pour un échantillon de 15 pages. Il ne s'adapte pas automatiquement au volume de pages de votre échantillon :
- Si votre échantillon comprend moins de 15 pages, vous pouvez soit supprimer les feuilles du classeur qui sont inutilisées, soit masquer les feuilles inutiles. 
- Si votre échantillon comprend plus de 15 pages, l'ajout de feuilles est nécessaire, ainsi que l'extension de la base de calcul (ajout de colonnes et modification des formules de calcul) pour accueillir les données recueillies dans ces nouvelles feuilles du classeur.</t>
  </si>
  <si>
    <t xml:space="preserve">Date : </t>
  </si>
  <si>
    <t>Entreprise :</t>
  </si>
  <si>
    <t xml:space="preserve">Contexte : </t>
  </si>
  <si>
    <t xml:space="preserve">Site : </t>
  </si>
  <si>
    <t xml:space="preserve">Niveau évalué : </t>
  </si>
  <si>
    <t>Référentiel :</t>
  </si>
  <si>
    <t>RAWeb</t>
  </si>
  <si>
    <t>Version référentiel :</t>
  </si>
  <si>
    <t>jj/mm/aaaa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</si>
</sst>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40C];[Red]\-#,##0.00\ [$€-40C]"/>
    <numFmt numFmtId="165" formatCode="0.000000%"/>
  </numFmts>
  <fonts count="41">
    <font>
      <sz val="12"/>
      <color rgb="FF000000"/>
      <name val="Arial"/>
    </font>
    <font>
      <sz val="11"/>
      <color theme="1"/>
      <name val="Calibri"/>
      <family val="2"/>
      <scheme val="minor"/>
    </font>
    <font>
      <b/>
      <sz val="8"/>
      <color rgb="FFFFFFFF"/>
      <name val="Arial"/>
      <family val="2"/>
    </font>
    <font>
      <sz val="8"/>
      <color rgb="FF000000"/>
      <name val="Arial"/>
      <family val="2"/>
    </font>
    <font>
      <b/>
      <sz val="8"/>
      <color rgb="FF000000"/>
      <name val="Arial"/>
      <family val="2"/>
    </font>
    <font>
      <b/>
      <i/>
      <sz val="16"/>
      <color rgb="FF000000"/>
      <name val="Arial"/>
      <family val="2"/>
    </font>
    <font>
      <b/>
      <sz val="8"/>
      <color rgb="FF808080"/>
      <name val="Arial"/>
      <family val="2"/>
    </font>
    <font>
      <b/>
      <i/>
      <u/>
      <sz val="12"/>
      <color rgb="FF000000"/>
      <name val="Arial"/>
      <family val="2"/>
    </font>
    <font>
      <b/>
      <sz val="11"/>
      <color rgb="FFFFFFFF"/>
      <name val="Arial"/>
      <family val="2"/>
    </font>
    <font>
      <b/>
      <sz val="12"/>
      <color rgb="FF000000"/>
      <name val="Arial"/>
      <family val="2"/>
    </font>
    <font>
      <b/>
      <sz val="12"/>
      <color rgb="FFFFFFFF"/>
      <name val="Arial"/>
      <family val="2"/>
    </font>
    <font>
      <b/>
      <sz val="12"/>
      <color rgb="FF808080"/>
      <name val="Arial"/>
      <family val="2"/>
    </font>
    <font>
      <u/>
      <sz val="10"/>
      <color rgb="FF0000D4"/>
      <name val="Arial"/>
      <family val="2"/>
    </font>
    <font>
      <b/>
      <sz val="12"/>
      <color rgb="FFFFFFFF"/>
      <name val="Calibri"/>
      <family val="2"/>
      <scheme val="minor"/>
    </font>
    <font>
      <b/>
      <sz val="11"/>
      <color rgb="FFFFFFFF"/>
      <name val="Calibri"/>
      <family val="2"/>
      <scheme val="minor"/>
    </font>
    <font>
      <sz val="12"/>
      <color rgb="FF000000"/>
      <name val="Calibri"/>
      <family val="2"/>
      <scheme val="minor"/>
    </font>
    <font>
      <b/>
      <sz val="12"/>
      <color rgb="FF000000"/>
      <name val="Calibri"/>
      <family val="2"/>
      <scheme val="minor"/>
    </font>
    <font>
      <b/>
      <sz val="8"/>
      <color rgb="FFFFFFFF"/>
      <name val="Calibri"/>
      <family val="2"/>
      <scheme val="minor"/>
    </font>
    <font>
      <sz val="10"/>
      <color rgb="FF000000"/>
      <name val="Calibri"/>
      <family val="2"/>
      <scheme val="minor"/>
    </font>
    <font>
      <b/>
      <sz val="11"/>
      <color rgb="FF000000"/>
      <name val="Calibri"/>
      <family val="2"/>
      <scheme val="minor"/>
    </font>
    <font>
      <sz val="11"/>
      <color rgb="FF000000"/>
      <name val="Calibri"/>
      <family val="2"/>
      <scheme val="minor"/>
    </font>
    <font>
      <sz val="11"/>
      <color rgb="FF800000"/>
      <name val="Calibri"/>
      <family val="2"/>
      <scheme val="minor"/>
    </font>
    <font>
      <sz val="12"/>
      <color rgb="FF000000"/>
      <name val="Arial"/>
      <family val="2"/>
    </font>
    <font>
      <sz val="10"/>
      <name val="Verdana"/>
      <family val="2"/>
    </font>
    <font>
      <b/>
      <sz val="14"/>
      <color rgb="FFFFFFFF"/>
      <name val="Calibri"/>
      <family val="2"/>
      <scheme val="minor"/>
    </font>
    <font>
      <b/>
      <sz val="20"/>
      <color rgb="FFFFFFFF"/>
      <name val="Calibri"/>
      <family val="2"/>
      <scheme val="minor"/>
    </font>
    <font>
      <b/>
      <sz val="15"/>
      <color rgb="FFFFFFFF"/>
      <name val="Arial"/>
      <family val="2"/>
    </font>
    <font>
      <b/>
      <sz val="12"/>
      <color theme="0"/>
      <name val="Calibri"/>
      <family val="2"/>
      <scheme val="minor"/>
    </font>
    <font>
      <sz val="12"/>
      <color theme="0"/>
      <name val="Calibri"/>
      <family val="2"/>
      <scheme val="minor"/>
    </font>
    <font>
      <sz val="8"/>
      <name val="Arial"/>
      <family val="2"/>
    </font>
    <font>
      <b/>
      <sz val="11"/>
      <color theme="0"/>
      <name val="Calibri"/>
      <family val="2"/>
      <scheme val="minor"/>
    </font>
    <font>
      <sz val="16"/>
      <color theme="0"/>
      <name val="Calibri"/>
      <family val="2"/>
      <scheme val="minor"/>
    </font>
    <font>
      <b/>
      <sz val="16"/>
      <color theme="0"/>
      <name val="Calibri"/>
      <family val="2"/>
      <scheme val="minor"/>
    </font>
    <font>
      <b/>
      <u/>
      <sz val="11"/>
      <color rgb="FFC81A71"/>
      <name val="Calibri"/>
      <family val="2"/>
      <scheme val="minor"/>
    </font>
    <font>
      <b/>
      <sz val="11"/>
      <color theme="2" tint="-0.499984740745262"/>
      <name val="Calibri"/>
      <family val="2"/>
      <scheme val="minor"/>
    </font>
    <font>
      <sz val="10"/>
      <name val="FreeSans"/>
      <family val="2"/>
    </font>
    <font>
      <b/>
      <sz val="18"/>
      <color theme="3"/>
      <name val="Calibri Light"/>
      <family val="2"/>
      <scheme val="major"/>
    </font>
    <font>
      <b/>
      <sz val="11"/>
      <color rgb="FFFFFFFF"/>
      <name val="Verdana"/>
      <family val="2"/>
    </font>
    <font>
      <b/>
      <sz val="10"/>
      <color rgb="FF0B1B34"/>
      <name val="Verdana"/>
      <family val="2"/>
    </font>
    <font>
      <sz val="11"/>
      <color rgb="FF0B1B34"/>
      <name val="Verdana"/>
      <family val="2"/>
    </font>
    <font>
      <u/>
      <sz val="11"/>
      <color theme="10"/>
      <name val="Verdana"/>
      <family val="2"/>
    </font>
  </fonts>
  <fills count="20">
    <fill>
      <patternFill patternType="none"/>
    </fill>
    <fill>
      <patternFill patternType="gray125"/>
    </fill>
    <fill>
      <patternFill patternType="solid">
        <fgColor rgb="FF07838B"/>
        <bgColor rgb="FF008080"/>
      </patternFill>
    </fill>
    <fill>
      <patternFill patternType="solid">
        <fgColor rgb="FFEEEEEE"/>
        <bgColor rgb="FFFFFFFF"/>
      </patternFill>
    </fill>
    <fill>
      <patternFill patternType="solid">
        <fgColor rgb="FFFFFFCC"/>
        <bgColor rgb="FFFFFFFF"/>
      </patternFill>
    </fill>
    <fill>
      <patternFill patternType="solid">
        <fgColor rgb="FF2D77D0"/>
        <bgColor rgb="FF0066CC"/>
      </patternFill>
    </fill>
    <fill>
      <patternFill patternType="solid">
        <fgColor rgb="FFFFFFFF"/>
        <bgColor rgb="FFFFFFCC"/>
      </patternFill>
    </fill>
    <fill>
      <patternFill patternType="solid">
        <fgColor rgb="FFDE1B3E"/>
        <bgColor rgb="FFC81A71"/>
      </patternFill>
    </fill>
    <fill>
      <patternFill patternType="solid">
        <fgColor rgb="FF000000"/>
        <bgColor rgb="FF003300"/>
      </patternFill>
    </fill>
    <fill>
      <patternFill patternType="solid">
        <fgColor rgb="FFC81A71"/>
        <bgColor rgb="FFDE1B3E"/>
      </patternFill>
    </fill>
    <fill>
      <patternFill patternType="solid">
        <fgColor rgb="FF933C53"/>
        <bgColor rgb="FF993300"/>
      </patternFill>
    </fill>
    <fill>
      <patternFill patternType="solid">
        <fgColor rgb="FF07132B"/>
        <bgColor rgb="FFDE1B3E"/>
      </patternFill>
    </fill>
    <fill>
      <patternFill patternType="solid">
        <fgColor rgb="FF07132B"/>
        <bgColor rgb="FF0066CC"/>
      </patternFill>
    </fill>
    <fill>
      <patternFill patternType="solid">
        <fgColor rgb="FF3066A2"/>
        <bgColor indexed="64"/>
      </patternFill>
    </fill>
    <fill>
      <patternFill patternType="solid">
        <fgColor rgb="FF3066A2"/>
        <bgColor rgb="FF0066CC"/>
      </patternFill>
    </fill>
    <fill>
      <patternFill patternType="solid">
        <fgColor rgb="FF3066A2"/>
        <bgColor rgb="FFFFFFFF"/>
      </patternFill>
    </fill>
    <fill>
      <patternFill patternType="solid">
        <fgColor theme="1"/>
        <bgColor rgb="FFFFFFFF"/>
      </patternFill>
    </fill>
    <fill>
      <patternFill patternType="solid">
        <fgColor theme="5" tint="0.79998168889431442"/>
        <bgColor rgb="FFFFFFFF"/>
      </patternFill>
    </fill>
    <fill>
      <patternFill patternType="solid">
        <fgColor theme="0" tint="-4.9989318521683403E-2"/>
        <bgColor indexed="64"/>
      </patternFill>
    </fill>
    <fill>
      <patternFill patternType="solid">
        <fgColor rgb="FF31486E"/>
        <bgColor rgb="FFDE1B3E"/>
      </patternFill>
    </fill>
  </fills>
  <borders count="23">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hair">
        <color auto="1"/>
      </left>
      <right style="hair">
        <color auto="1"/>
      </right>
      <top style="hair">
        <color auto="1"/>
      </top>
      <bottom style="medium">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style="hair">
        <color auto="1"/>
      </right>
      <top style="hair">
        <color auto="1"/>
      </top>
      <bottom/>
      <diagonal/>
    </border>
    <border>
      <left/>
      <right style="hair">
        <color auto="1"/>
      </right>
      <top/>
      <bottom/>
      <diagonal/>
    </border>
    <border>
      <left style="hair">
        <color auto="1"/>
      </left>
      <right style="hair">
        <color auto="1"/>
      </right>
      <top style="hair">
        <color auto="1"/>
      </top>
      <bottom style="thin">
        <color indexed="64"/>
      </bottom>
      <diagonal/>
    </border>
    <border>
      <left style="thin">
        <color indexed="64"/>
      </left>
      <right style="thin">
        <color indexed="64"/>
      </right>
      <top style="thin">
        <color indexed="64"/>
      </top>
      <bottom style="thin">
        <color indexed="64"/>
      </bottom>
      <diagonal/>
    </border>
    <border>
      <left/>
      <right style="hair">
        <color auto="1"/>
      </right>
      <top style="hair">
        <color auto="1"/>
      </top>
      <bottom style="hair">
        <color auto="1"/>
      </bottom>
      <diagonal/>
    </border>
    <border>
      <left style="hair">
        <color auto="1"/>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auto="1"/>
      </left>
      <right/>
      <top style="hair">
        <color auto="1"/>
      </top>
      <bottom style="hair">
        <color auto="1"/>
      </bottom>
      <diagonal/>
    </border>
    <border>
      <left/>
      <right/>
      <top style="hair">
        <color auto="1"/>
      </top>
      <bottom style="hair">
        <color auto="1"/>
      </bottom>
      <diagonal/>
    </border>
  </borders>
  <cellStyleXfs count="29">
    <xf numFmtId="0" fontId="0" fillId="0" borderId="0"/>
    <xf numFmtId="0" fontId="12" fillId="0" borderId="0" applyBorder="0" applyProtection="0"/>
    <xf numFmtId="49" fontId="2" fillId="2" borderId="0" applyBorder="0" applyProtection="0">
      <alignment horizontal="center" vertical="center"/>
    </xf>
    <xf numFmtId="0" fontId="3" fillId="3" borderId="0" applyBorder="0" applyProtection="0"/>
    <xf numFmtId="0" fontId="4" fillId="4" borderId="0" applyBorder="0" applyProtection="0">
      <alignment horizontal="center" vertical="center"/>
    </xf>
    <xf numFmtId="0" fontId="4" fillId="0" borderId="0" applyBorder="0" applyProtection="0">
      <alignment horizontal="center" vertical="center"/>
    </xf>
    <xf numFmtId="0" fontId="2" fillId="5" borderId="0" applyBorder="0" applyProtection="0"/>
    <xf numFmtId="0" fontId="5" fillId="0" borderId="0" applyBorder="0" applyProtection="0">
      <alignment horizontal="center" textRotation="90"/>
    </xf>
    <xf numFmtId="49" fontId="6" fillId="6" borderId="0" applyBorder="0" applyProtection="0">
      <alignment horizontal="center" vertical="center"/>
    </xf>
    <xf numFmtId="49" fontId="2" fillId="7" borderId="0" applyBorder="0" applyProtection="0">
      <alignment horizontal="center" vertical="center"/>
    </xf>
    <xf numFmtId="49" fontId="2" fillId="8" borderId="0" applyBorder="0" applyProtection="0">
      <alignment horizontal="center" vertical="center"/>
    </xf>
    <xf numFmtId="0" fontId="7" fillId="0" borderId="0" applyBorder="0" applyProtection="0"/>
    <xf numFmtId="164" fontId="7" fillId="0" borderId="0" applyBorder="0" applyProtection="0"/>
    <xf numFmtId="0" fontId="8" fillId="9" borderId="0" applyBorder="0" applyProtection="0">
      <alignment horizontal="center" vertical="center"/>
    </xf>
    <xf numFmtId="0" fontId="9" fillId="10" borderId="0" applyBorder="0" applyProtection="0"/>
    <xf numFmtId="49" fontId="10" fillId="2" borderId="0" applyBorder="0" applyProtection="0"/>
    <xf numFmtId="0" fontId="9" fillId="4" borderId="0" applyBorder="0" applyProtection="0"/>
    <xf numFmtId="0" fontId="9" fillId="0" borderId="0" applyBorder="0" applyProtection="0"/>
    <xf numFmtId="49" fontId="11" fillId="6" borderId="0" applyBorder="0" applyProtection="0"/>
    <xf numFmtId="49" fontId="10" fillId="7" borderId="0" applyBorder="0" applyProtection="0"/>
    <xf numFmtId="49" fontId="10" fillId="8" borderId="0" applyBorder="0" applyProtection="0"/>
    <xf numFmtId="9" fontId="22" fillId="0" borderId="0" applyFont="0" applyFill="0" applyBorder="0" applyAlignment="0" applyProtection="0"/>
    <xf numFmtId="0" fontId="1" fillId="0" borderId="0"/>
    <xf numFmtId="0" fontId="35" fillId="3" borderId="0" applyBorder="0" applyAlignment="0" applyProtection="0"/>
    <xf numFmtId="0" fontId="36" fillId="0" borderId="0" applyNumberFormat="0" applyFill="0" applyBorder="0" applyAlignment="0" applyProtection="0"/>
    <xf numFmtId="0" fontId="37" fillId="19" borderId="0">
      <alignment horizontal="center" vertical="center" wrapText="1"/>
    </xf>
    <xf numFmtId="0" fontId="39" fillId="0" borderId="1">
      <alignment vertical="center" wrapText="1"/>
    </xf>
    <xf numFmtId="0" fontId="40" fillId="0" borderId="0" applyNumberFormat="0" applyFill="0" applyBorder="0" applyAlignment="0" applyProtection="0"/>
    <xf numFmtId="9" fontId="1" fillId="0" borderId="0" applyFont="0" applyFill="0" applyBorder="0" applyAlignment="0" applyProtection="0"/>
  </cellStyleXfs>
  <cellXfs count="128">
    <xf numFmtId="0" fontId="0" fillId="0" borderId="0" xfId="0"/>
    <xf numFmtId="0" fontId="0" fillId="0" borderId="0" xfId="0" applyAlignment="1">
      <alignment horizontal="left" vertical="center" wrapText="1"/>
    </xf>
    <xf numFmtId="0" fontId="9" fillId="0" borderId="0" xfId="0" applyFont="1" applyAlignment="1">
      <alignment horizontal="center" vertical="center" wrapText="1"/>
    </xf>
    <xf numFmtId="0" fontId="3" fillId="0" borderId="0" xfId="0" applyFont="1" applyAlignment="1">
      <alignment horizontal="left" vertical="center" wrapText="1"/>
    </xf>
    <xf numFmtId="0" fontId="0" fillId="0" borderId="0" xfId="0" applyAlignment="1">
      <alignment vertical="center"/>
    </xf>
    <xf numFmtId="0" fontId="0" fillId="0" borderId="0" xfId="0" applyAlignment="1">
      <alignment horizontal="center"/>
    </xf>
    <xf numFmtId="0" fontId="9" fillId="0" borderId="0" xfId="0" applyFont="1" applyAlignment="1">
      <alignment horizontal="center"/>
    </xf>
    <xf numFmtId="0" fontId="10" fillId="8" borderId="0" xfId="0" applyFont="1" applyFill="1" applyAlignment="1">
      <alignment horizontal="center"/>
    </xf>
    <xf numFmtId="0" fontId="9" fillId="3" borderId="1" xfId="0" applyFont="1" applyFill="1" applyBorder="1" applyAlignment="1">
      <alignment horizontal="center"/>
    </xf>
    <xf numFmtId="0" fontId="10" fillId="0" borderId="0" xfId="0" applyFont="1" applyAlignment="1">
      <alignment horizontal="center"/>
    </xf>
    <xf numFmtId="0" fontId="9" fillId="0" borderId="1" xfId="0" applyFont="1" applyBorder="1" applyAlignment="1">
      <alignment horizontal="center"/>
    </xf>
    <xf numFmtId="0" fontId="0" fillId="0" borderId="0" xfId="0" applyAlignment="1">
      <alignment horizontal="center" vertical="center" wrapText="1"/>
    </xf>
    <xf numFmtId="0" fontId="0" fillId="0" borderId="0" xfId="0" applyAlignment="1">
      <alignment vertical="center" wrapText="1"/>
    </xf>
    <xf numFmtId="0" fontId="15" fillId="0" borderId="0" xfId="0" applyFont="1"/>
    <xf numFmtId="0" fontId="17" fillId="0" borderId="0" xfId="6" applyFont="1" applyFill="1" applyAlignment="1" applyProtection="1">
      <alignment horizontal="center" vertical="center" wrapText="1"/>
    </xf>
    <xf numFmtId="0" fontId="16" fillId="0" borderId="0" xfId="0" applyFont="1"/>
    <xf numFmtId="0" fontId="18" fillId="0" borderId="0" xfId="0" applyFont="1" applyAlignment="1">
      <alignment horizontal="center"/>
    </xf>
    <xf numFmtId="0" fontId="15" fillId="0" borderId="0" xfId="0" applyFont="1" applyAlignment="1">
      <alignment horizontal="center"/>
    </xf>
    <xf numFmtId="0" fontId="15" fillId="0" borderId="0" xfId="0" applyFont="1" applyAlignment="1">
      <alignment horizontal="left"/>
    </xf>
    <xf numFmtId="0" fontId="16" fillId="3" borderId="1" xfId="0" applyFont="1" applyFill="1" applyBorder="1" applyAlignment="1">
      <alignment horizontal="center"/>
    </xf>
    <xf numFmtId="0" fontId="13" fillId="0" borderId="1" xfId="0" applyFont="1" applyBorder="1" applyAlignment="1">
      <alignment horizontal="center"/>
    </xf>
    <xf numFmtId="0" fontId="19" fillId="0" borderId="1" xfId="0" applyFont="1" applyBorder="1" applyAlignment="1">
      <alignment horizontal="center" vertical="center" wrapText="1"/>
    </xf>
    <xf numFmtId="0" fontId="20" fillId="0" borderId="1" xfId="0" applyFont="1" applyBorder="1" applyAlignment="1">
      <alignment horizontal="left" vertical="center" wrapText="1"/>
    </xf>
    <xf numFmtId="0" fontId="20" fillId="0" borderId="0" xfId="0" applyFont="1"/>
    <xf numFmtId="49" fontId="14" fillId="2" borderId="1" xfId="2" applyFont="1" applyBorder="1" applyProtection="1">
      <alignment horizontal="center" vertical="center"/>
    </xf>
    <xf numFmtId="49" fontId="14" fillId="7" borderId="1" xfId="9" applyFont="1" applyBorder="1" applyProtection="1">
      <alignment horizontal="center" vertical="center"/>
    </xf>
    <xf numFmtId="0" fontId="19" fillId="4" borderId="1" xfId="4" applyFont="1" applyBorder="1" applyProtection="1">
      <alignment horizontal="center" vertical="center"/>
    </xf>
    <xf numFmtId="0" fontId="20" fillId="0" borderId="1" xfId="0" applyFont="1" applyBorder="1" applyAlignment="1">
      <alignment horizontal="center" vertical="center" wrapText="1"/>
    </xf>
    <xf numFmtId="0" fontId="20" fillId="0" borderId="0" xfId="0" applyFont="1" applyAlignment="1">
      <alignment vertical="center"/>
    </xf>
    <xf numFmtId="0" fontId="21" fillId="0" borderId="1" xfId="0" applyFont="1" applyBorder="1" applyAlignment="1">
      <alignment horizontal="left" vertical="center" wrapText="1"/>
    </xf>
    <xf numFmtId="0" fontId="19" fillId="0" borderId="1" xfId="0" applyFont="1" applyBorder="1" applyAlignment="1">
      <alignment horizontal="left" vertical="center" wrapText="1"/>
    </xf>
    <xf numFmtId="9" fontId="0" fillId="0" borderId="0" xfId="21" applyFont="1"/>
    <xf numFmtId="165" fontId="15" fillId="0" borderId="0" xfId="21" applyNumberFormat="1" applyFont="1"/>
    <xf numFmtId="0" fontId="0" fillId="0" borderId="0" xfId="0" applyAlignment="1">
      <alignment horizontal="right"/>
    </xf>
    <xf numFmtId="10" fontId="0" fillId="0" borderId="0" xfId="0" applyNumberFormat="1" applyAlignment="1">
      <alignment horizontal="left"/>
    </xf>
    <xf numFmtId="10" fontId="0" fillId="0" borderId="0" xfId="21" applyNumberFormat="1" applyFont="1" applyAlignment="1">
      <alignment horizontal="left"/>
    </xf>
    <xf numFmtId="0" fontId="22" fillId="0" borderId="0" xfId="0" applyFont="1" applyAlignment="1">
      <alignment horizontal="left" vertical="center" wrapText="1"/>
    </xf>
    <xf numFmtId="0" fontId="15" fillId="0" borderId="1" xfId="0" applyFont="1" applyBorder="1" applyAlignment="1">
      <alignment horizontal="left" vertical="center" wrapText="1"/>
    </xf>
    <xf numFmtId="0" fontId="15" fillId="0" borderId="1" xfId="1" applyFont="1" applyBorder="1" applyAlignment="1" applyProtection="1">
      <alignment vertical="center" wrapText="1"/>
    </xf>
    <xf numFmtId="0" fontId="15" fillId="0" borderId="1" xfId="0" applyFont="1" applyBorder="1" applyAlignment="1">
      <alignment vertical="center" wrapText="1"/>
    </xf>
    <xf numFmtId="0" fontId="15" fillId="0" borderId="1" xfId="0" applyFont="1" applyBorder="1" applyAlignment="1">
      <alignment horizontal="left" vertical="center"/>
    </xf>
    <xf numFmtId="0" fontId="20" fillId="0" borderId="1" xfId="0" applyFont="1" applyBorder="1" applyAlignment="1">
      <alignment vertical="center"/>
    </xf>
    <xf numFmtId="0" fontId="13" fillId="0" borderId="0" xfId="13" applyFont="1" applyFill="1" applyAlignment="1" applyProtection="1">
      <alignment vertical="center" wrapText="1"/>
    </xf>
    <xf numFmtId="0" fontId="17" fillId="12" borderId="0" xfId="6" applyFont="1" applyFill="1" applyProtection="1"/>
    <xf numFmtId="0" fontId="0" fillId="13" borderId="0" xfId="0" applyFill="1" applyAlignment="1">
      <alignment horizontal="center"/>
    </xf>
    <xf numFmtId="0" fontId="0" fillId="13" borderId="0" xfId="0" applyFill="1"/>
    <xf numFmtId="0" fontId="14" fillId="14" borderId="1" xfId="6" applyFont="1" applyFill="1" applyBorder="1" applyAlignment="1" applyProtection="1">
      <alignment horizontal="center" vertical="center" textRotation="90" wrapText="1"/>
    </xf>
    <xf numFmtId="0" fontId="14" fillId="14" borderId="1" xfId="6" applyFont="1" applyFill="1" applyBorder="1" applyAlignment="1" applyProtection="1">
      <alignment horizontal="center" vertical="center" wrapText="1"/>
    </xf>
    <xf numFmtId="0" fontId="19" fillId="0" borderId="1" xfId="0" quotePrefix="1" applyFont="1" applyBorder="1" applyAlignment="1">
      <alignment horizontal="center" vertical="center" wrapText="1"/>
    </xf>
    <xf numFmtId="0" fontId="20" fillId="0" borderId="0" xfId="0" applyFont="1" applyAlignment="1">
      <alignment horizontal="left" vertical="center" wrapText="1"/>
    </xf>
    <xf numFmtId="0" fontId="13" fillId="0" borderId="11" xfId="0" applyFont="1" applyBorder="1" applyAlignment="1">
      <alignment horizontal="center"/>
    </xf>
    <xf numFmtId="0" fontId="15" fillId="0" borderId="10" xfId="0" applyFont="1" applyBorder="1" applyAlignment="1">
      <alignment horizontal="center"/>
    </xf>
    <xf numFmtId="9" fontId="15" fillId="0" borderId="10" xfId="21" applyFont="1" applyBorder="1" applyAlignment="1">
      <alignment horizontal="center"/>
    </xf>
    <xf numFmtId="0" fontId="22" fillId="0" borderId="0" xfId="0" applyFont="1"/>
    <xf numFmtId="0" fontId="20" fillId="3" borderId="0" xfId="0" applyFont="1" applyFill="1" applyAlignment="1">
      <alignment horizontal="center"/>
    </xf>
    <xf numFmtId="0" fontId="15" fillId="13" borderId="0" xfId="0" applyFont="1" applyFill="1"/>
    <xf numFmtId="0" fontId="15" fillId="13" borderId="0" xfId="0" applyFont="1" applyFill="1" applyAlignment="1">
      <alignment horizontal="center"/>
    </xf>
    <xf numFmtId="0" fontId="28" fillId="13" borderId="0" xfId="0" applyFont="1" applyFill="1"/>
    <xf numFmtId="0" fontId="28" fillId="13" borderId="0" xfId="0" applyFont="1" applyFill="1" applyAlignment="1">
      <alignment horizontal="center"/>
    </xf>
    <xf numFmtId="0" fontId="27" fillId="15" borderId="1" xfId="0" applyFont="1" applyFill="1" applyBorder="1" applyAlignment="1">
      <alignment horizontal="center"/>
    </xf>
    <xf numFmtId="0" fontId="27" fillId="13" borderId="1" xfId="0" applyFont="1" applyFill="1" applyBorder="1" applyAlignment="1">
      <alignment horizontal="center"/>
    </xf>
    <xf numFmtId="0" fontId="27" fillId="13" borderId="11" xfId="0" applyFont="1" applyFill="1" applyBorder="1" applyAlignment="1">
      <alignment horizontal="center"/>
    </xf>
    <xf numFmtId="0" fontId="30" fillId="16" borderId="1" xfId="4" applyFont="1" applyFill="1" applyBorder="1" applyProtection="1">
      <alignment horizontal="center" vertical="center"/>
    </xf>
    <xf numFmtId="0" fontId="19" fillId="17" borderId="1" xfId="4" applyFont="1" applyFill="1" applyBorder="1" applyProtection="1">
      <alignment horizontal="center" vertical="center"/>
    </xf>
    <xf numFmtId="0" fontId="20" fillId="0" borderId="0" xfId="0" applyFont="1" applyAlignment="1">
      <alignment horizontal="center"/>
    </xf>
    <xf numFmtId="0" fontId="20" fillId="18" borderId="0" xfId="0" applyFont="1" applyFill="1" applyAlignment="1">
      <alignment horizontal="center"/>
    </xf>
    <xf numFmtId="0" fontId="20" fillId="3" borderId="13" xfId="0" applyFont="1" applyFill="1" applyBorder="1" applyAlignment="1">
      <alignment horizontal="center"/>
    </xf>
    <xf numFmtId="0" fontId="20" fillId="3" borderId="14" xfId="0" applyFont="1" applyFill="1" applyBorder="1" applyAlignment="1">
      <alignment horizontal="center"/>
    </xf>
    <xf numFmtId="0" fontId="20" fillId="3" borderId="15" xfId="0" applyFont="1" applyFill="1" applyBorder="1" applyAlignment="1">
      <alignment horizontal="center"/>
    </xf>
    <xf numFmtId="0" fontId="20" fillId="0" borderId="16" xfId="0" applyFont="1" applyBorder="1" applyAlignment="1">
      <alignment horizontal="center"/>
    </xf>
    <xf numFmtId="0" fontId="20" fillId="0" borderId="17" xfId="0" applyFont="1" applyBorder="1" applyAlignment="1">
      <alignment horizontal="center"/>
    </xf>
    <xf numFmtId="0" fontId="20" fillId="3" borderId="16" xfId="0" applyFont="1" applyFill="1" applyBorder="1" applyAlignment="1">
      <alignment horizontal="center"/>
    </xf>
    <xf numFmtId="0" fontId="20" fillId="3" borderId="17" xfId="0" applyFont="1" applyFill="1" applyBorder="1" applyAlignment="1">
      <alignment horizontal="center"/>
    </xf>
    <xf numFmtId="0" fontId="20" fillId="18" borderId="16" xfId="0" applyFont="1" applyFill="1" applyBorder="1" applyAlignment="1">
      <alignment horizontal="center"/>
    </xf>
    <xf numFmtId="0" fontId="20" fillId="0" borderId="18" xfId="0" applyFont="1" applyBorder="1" applyAlignment="1">
      <alignment horizontal="center"/>
    </xf>
    <xf numFmtId="0" fontId="20" fillId="0" borderId="19" xfId="0" applyFont="1" applyBorder="1" applyAlignment="1">
      <alignment horizontal="center"/>
    </xf>
    <xf numFmtId="0" fontId="20" fillId="0" borderId="20" xfId="0" applyFont="1" applyBorder="1" applyAlignment="1">
      <alignment horizontal="center"/>
    </xf>
    <xf numFmtId="0" fontId="15" fillId="0" borderId="0" xfId="0" applyFont="1" applyAlignment="1">
      <alignment horizontal="right" vertical="center"/>
    </xf>
    <xf numFmtId="9" fontId="0" fillId="0" borderId="0" xfId="21" applyFont="1" applyAlignment="1">
      <alignment horizontal="left" vertical="center"/>
    </xf>
    <xf numFmtId="0" fontId="23" fillId="0" borderId="0" xfId="0" applyFont="1" applyAlignment="1">
      <alignment horizontal="right" vertical="center"/>
    </xf>
    <xf numFmtId="0" fontId="23" fillId="0" borderId="0" xfId="0" applyFont="1" applyAlignment="1">
      <alignment horizontal="right" vertical="center" wrapText="1"/>
    </xf>
    <xf numFmtId="9" fontId="22" fillId="0" borderId="0" xfId="0" applyNumberFormat="1" applyFont="1" applyAlignment="1">
      <alignment horizontal="left" vertical="center"/>
    </xf>
    <xf numFmtId="49" fontId="34" fillId="6" borderId="1" xfId="8" applyFont="1" applyBorder="1" applyProtection="1">
      <alignment horizontal="center" vertical="center"/>
    </xf>
    <xf numFmtId="165" fontId="15" fillId="0" borderId="0" xfId="21" applyNumberFormat="1" applyFont="1" applyAlignment="1">
      <alignment horizontal="center" vertical="center"/>
    </xf>
    <xf numFmtId="10" fontId="0" fillId="0" borderId="0" xfId="21" applyNumberFormat="1" applyFont="1" applyAlignment="1">
      <alignment horizontal="center"/>
    </xf>
    <xf numFmtId="0" fontId="15" fillId="0" borderId="0" xfId="0" applyFont="1"/>
    <xf numFmtId="0" fontId="18" fillId="0" borderId="1" xfId="0" applyFont="1" applyBorder="1" applyAlignment="1">
      <alignment horizontal="right" vertical="center" wrapText="1" indent="1"/>
    </xf>
    <xf numFmtId="0" fontId="38" fillId="0" borderId="1" xfId="26" applyFont="1" applyAlignment="1">
      <alignment horizontal="left" vertical="center" wrapText="1" indent="1"/>
    </xf>
    <xf numFmtId="14" fontId="39" fillId="0" borderId="21" xfId="26" applyNumberFormat="1" applyBorder="1" applyAlignment="1">
      <alignment horizontal="left" vertical="center" wrapText="1" indent="1"/>
    </xf>
    <xf numFmtId="0" fontId="39" fillId="0" borderId="11" xfId="26" applyBorder="1" applyAlignment="1">
      <alignment horizontal="left" vertical="center" wrapText="1" indent="1"/>
    </xf>
    <xf numFmtId="0" fontId="39" fillId="0" borderId="22" xfId="26" applyBorder="1" applyAlignment="1">
      <alignment horizontal="left" vertical="center" wrapText="1"/>
    </xf>
    <xf numFmtId="0" fontId="39" fillId="0" borderId="22" xfId="26" applyBorder="1" applyAlignment="1">
      <alignment horizontal="left" vertical="center" wrapText="1" indent="1"/>
    </xf>
    <xf numFmtId="0" fontId="39" fillId="0" borderId="21" xfId="26" applyBorder="1" applyAlignment="1">
      <alignment horizontal="left" vertical="center" wrapText="1" indent="1"/>
    </xf>
    <xf numFmtId="0" fontId="39" fillId="0" borderId="0" xfId="26" applyBorder="1" applyAlignment="1">
      <alignment horizontal="left" vertical="center" wrapText="1" indent="1"/>
    </xf>
    <xf numFmtId="0" fontId="19" fillId="0" borderId="0" xfId="0" applyFont="1" applyAlignment="1">
      <alignment horizontal="left" vertical="center" wrapText="1"/>
    </xf>
    <xf numFmtId="0" fontId="33" fillId="0" borderId="0" xfId="0" applyFont="1" applyAlignment="1">
      <alignment horizontal="left" vertical="center" wrapText="1"/>
    </xf>
    <xf numFmtId="0" fontId="0" fillId="0" borderId="0" xfId="0" applyAlignment="1">
      <alignment horizontal="center"/>
    </xf>
    <xf numFmtId="0" fontId="24" fillId="11" borderId="0" xfId="13" applyFont="1" applyFill="1" applyAlignment="1" applyProtection="1">
      <alignment horizontal="center" vertical="center" wrapText="1"/>
    </xf>
    <xf numFmtId="0" fontId="13" fillId="11" borderId="0" xfId="13" applyFont="1" applyFill="1" applyAlignment="1" applyProtection="1">
      <alignment horizontal="center" vertical="center" wrapText="1"/>
    </xf>
    <xf numFmtId="0" fontId="25" fillId="11" borderId="0" xfId="13" applyFont="1" applyFill="1" applyProtection="1">
      <alignment horizontal="center" vertical="center"/>
    </xf>
    <xf numFmtId="0" fontId="26" fillId="11" borderId="0" xfId="13" applyFont="1" applyFill="1" applyProtection="1">
      <alignment horizontal="center" vertical="center"/>
    </xf>
    <xf numFmtId="0" fontId="15" fillId="0" borderId="0" xfId="0" applyFont="1" applyAlignment="1">
      <alignment wrapText="1"/>
    </xf>
    <xf numFmtId="0" fontId="15" fillId="0" borderId="0" xfId="0" applyFont="1"/>
    <xf numFmtId="0" fontId="20" fillId="0" borderId="0" xfId="0" applyFont="1" applyAlignment="1">
      <alignment horizontal="left" vertical="center" wrapText="1"/>
    </xf>
    <xf numFmtId="0" fontId="15" fillId="0" borderId="0" xfId="0" applyFont="1" applyAlignment="1">
      <alignment horizontal="left" vertical="center" wrapText="1"/>
    </xf>
    <xf numFmtId="0" fontId="32" fillId="13" borderId="0" xfId="0" applyFont="1" applyFill="1" applyAlignment="1">
      <alignment vertical="top" wrapText="1"/>
    </xf>
    <xf numFmtId="0" fontId="31" fillId="13" borderId="0" xfId="0" applyFont="1" applyFill="1" applyAlignment="1">
      <alignment vertical="top" wrapText="1"/>
    </xf>
    <xf numFmtId="0" fontId="39" fillId="0" borderId="21" xfId="26" applyBorder="1" applyAlignment="1">
      <alignment horizontal="left" vertical="center" wrapText="1" indent="1"/>
    </xf>
    <xf numFmtId="0" fontId="39" fillId="0" borderId="22" xfId="26" applyBorder="1" applyAlignment="1">
      <alignment horizontal="left" vertical="center" wrapText="1" indent="1"/>
    </xf>
    <xf numFmtId="0" fontId="39" fillId="0" borderId="11" xfId="26" applyBorder="1" applyAlignment="1">
      <alignment horizontal="left" vertical="center" wrapText="1" indent="1"/>
    </xf>
    <xf numFmtId="0" fontId="40" fillId="0" borderId="21" xfId="27" applyBorder="1" applyAlignment="1">
      <alignment horizontal="left" vertical="center" wrapText="1" indent="1"/>
    </xf>
    <xf numFmtId="0" fontId="40" fillId="0" borderId="22" xfId="27" applyBorder="1" applyAlignment="1">
      <alignment horizontal="left" vertical="center" wrapText="1" indent="1"/>
    </xf>
    <xf numFmtId="0" fontId="40" fillId="0" borderId="11" xfId="27" applyBorder="1" applyAlignment="1">
      <alignment horizontal="left" vertical="center" wrapText="1" indent="1"/>
    </xf>
    <xf numFmtId="0" fontId="13" fillId="11" borderId="2" xfId="13" applyFont="1" applyFill="1" applyBorder="1" applyAlignment="1" applyProtection="1">
      <alignment horizontal="center" vertical="center" wrapText="1"/>
    </xf>
    <xf numFmtId="0" fontId="14" fillId="14" borderId="1" xfId="6" applyFont="1" applyFill="1" applyBorder="1" applyAlignment="1" applyProtection="1">
      <alignment horizontal="center" vertical="center" textRotation="90" wrapText="1"/>
    </xf>
    <xf numFmtId="0" fontId="14" fillId="14" borderId="4" xfId="6" applyFont="1" applyFill="1" applyBorder="1" applyAlignment="1" applyProtection="1">
      <alignment horizontal="center" vertical="center" textRotation="90" wrapText="1"/>
    </xf>
    <xf numFmtId="0" fontId="14" fillId="14" borderId="5" xfId="6" applyFont="1" applyFill="1" applyBorder="1" applyAlignment="1" applyProtection="1">
      <alignment horizontal="center" vertical="center" textRotation="90" wrapText="1"/>
    </xf>
    <xf numFmtId="0" fontId="14" fillId="14" borderId="6" xfId="6" applyFont="1" applyFill="1" applyBorder="1" applyAlignment="1" applyProtection="1">
      <alignment horizontal="center" vertical="center" textRotation="90" wrapText="1"/>
    </xf>
    <xf numFmtId="0" fontId="14" fillId="14" borderId="7" xfId="6" applyFont="1" applyFill="1" applyBorder="1" applyAlignment="1" applyProtection="1">
      <alignment horizontal="center" vertical="center" textRotation="90" wrapText="1"/>
    </xf>
    <xf numFmtId="0" fontId="14" fillId="14" borderId="8" xfId="6" applyFont="1" applyFill="1" applyBorder="1" applyAlignment="1" applyProtection="1">
      <alignment horizontal="center" vertical="center" textRotation="90" wrapText="1"/>
    </xf>
    <xf numFmtId="0" fontId="14" fillId="14" borderId="3" xfId="6" applyFont="1" applyFill="1" applyBorder="1" applyAlignment="1" applyProtection="1">
      <alignment horizontal="center" vertical="center" textRotation="90" wrapText="1"/>
    </xf>
    <xf numFmtId="0" fontId="14" fillId="14" borderId="12" xfId="6" applyFont="1" applyFill="1" applyBorder="1" applyAlignment="1" applyProtection="1">
      <alignment horizontal="center" vertical="center" textRotation="90" wrapText="1"/>
    </xf>
    <xf numFmtId="0" fontId="14" fillId="14" borderId="0" xfId="6" applyFont="1" applyFill="1" applyBorder="1" applyAlignment="1" applyProtection="1">
      <alignment horizontal="center" vertical="center" textRotation="90" wrapText="1"/>
    </xf>
    <xf numFmtId="0" fontId="15" fillId="0" borderId="0" xfId="0" applyFont="1" applyAlignment="1">
      <alignment horizontal="left" wrapText="1"/>
    </xf>
    <xf numFmtId="0" fontId="14" fillId="14" borderId="3" xfId="6" applyFont="1" applyFill="1" applyBorder="1" applyAlignment="1" applyProtection="1">
      <alignment horizontal="center" vertical="center" wrapText="1"/>
    </xf>
    <xf numFmtId="0" fontId="14" fillId="14" borderId="4" xfId="6" applyFont="1" applyFill="1" applyBorder="1" applyAlignment="1" applyProtection="1">
      <alignment horizontal="center" vertical="center" wrapText="1"/>
    </xf>
    <xf numFmtId="0" fontId="14" fillId="11" borderId="2" xfId="13" applyFont="1" applyFill="1" applyBorder="1" applyProtection="1">
      <alignment horizontal="center" vertical="center"/>
    </xf>
    <xf numFmtId="0" fontId="14" fillId="14" borderId="9" xfId="6" applyFont="1" applyFill="1" applyBorder="1" applyAlignment="1" applyProtection="1">
      <alignment horizontal="center" vertical="center" textRotation="90" wrapText="1"/>
    </xf>
  </cellXfs>
  <cellStyles count="29">
    <cellStyle name="cf1" xfId="15" xr:uid="{00000000-0005-0000-0000-000000000000}"/>
    <cellStyle name="cf2" xfId="16" xr:uid="{00000000-0005-0000-0000-000001000000}"/>
    <cellStyle name="cf3" xfId="17" xr:uid="{00000000-0005-0000-0000-000002000000}"/>
    <cellStyle name="cf4" xfId="18" xr:uid="{00000000-0005-0000-0000-000003000000}"/>
    <cellStyle name="cf5" xfId="19" xr:uid="{00000000-0005-0000-0000-000004000000}"/>
    <cellStyle name="cf6" xfId="20" xr:uid="{00000000-0005-0000-0000-000005000000}"/>
    <cellStyle name="Conforme" xfId="2" xr:uid="{00000000-0005-0000-0000-000006000000}"/>
    <cellStyle name="Critère NA" xfId="3" xr:uid="{00000000-0005-0000-0000-000007000000}"/>
    <cellStyle name="Dérogation" xfId="4" xr:uid="{00000000-0005-0000-0000-000008000000}"/>
    <cellStyle name="Dérogation-N" xfId="5" xr:uid="{00000000-0005-0000-0000-000009000000}"/>
    <cellStyle name="Entête tableau" xfId="6" xr:uid="{00000000-0005-0000-0000-00000A000000}"/>
    <cellStyle name="Heading1" xfId="7" xr:uid="{00000000-0005-0000-0000-00000B000000}"/>
    <cellStyle name="Hyperlink" xfId="1" builtinId="8"/>
    <cellStyle name="Hyperlink 2" xfId="27" xr:uid="{C2CA480E-28EE-497E-BC70-A9A0603522F3}"/>
    <cellStyle name="Non applicable" xfId="8" xr:uid="{00000000-0005-0000-0000-00000D000000}"/>
    <cellStyle name="Non conforme" xfId="9" xr:uid="{00000000-0005-0000-0000-00000E000000}"/>
    <cellStyle name="Non testé" xfId="10" xr:uid="{00000000-0005-0000-0000-00000F000000}"/>
    <cellStyle name="Normal" xfId="0" builtinId="0"/>
    <cellStyle name="Normal 2" xfId="22" xr:uid="{0088E32D-64D0-4B4A-B2CB-3BC28FB58FE8}"/>
    <cellStyle name="Normal3" xfId="26" xr:uid="{47BD74B4-382E-4C56-AF0E-705043F430C0}"/>
    <cellStyle name="Percent" xfId="21" builtinId="5"/>
    <cellStyle name="Percent 2" xfId="28" xr:uid="{5B2EC92A-A1B8-4CF0-BEC7-B92AFA84DDFF}"/>
    <cellStyle name="Result" xfId="11" xr:uid="{00000000-0005-0000-0000-000012000000}"/>
    <cellStyle name="Result2" xfId="12" xr:uid="{00000000-0005-0000-0000-000013000000}"/>
    <cellStyle name="Style 1" xfId="25" xr:uid="{C377E7D0-DA55-498F-8E69-183779A7D21F}"/>
    <cellStyle name="Texte explicatif 2" xfId="23" xr:uid="{ACB04B0A-FFFD-4A8F-8E98-3174268AFD59}"/>
    <cellStyle name="Title 2" xfId="24" xr:uid="{051C2ABC-2492-4D19-B7A2-88DD0C38B866}"/>
    <cellStyle name="Titre tableau" xfId="13" xr:uid="{00000000-0005-0000-0000-000014000000}"/>
    <cellStyle name="TitreViolet" xfId="14" xr:uid="{00000000-0005-0000-0000-000015000000}"/>
  </cellStyles>
  <dxfs count="120">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val="0"/>
        <i val="0"/>
        <strike val="0"/>
        <condense val="0"/>
        <extend val="0"/>
        <outline val="0"/>
        <shadow val="0"/>
        <u val="none"/>
        <vertAlign val="baseline"/>
        <sz val="12"/>
        <color rgb="FF000000"/>
        <name val="Arial"/>
        <scheme val="none"/>
      </font>
      <numFmt numFmtId="14" formatCode="0.00%"/>
      <alignment horizontal="center"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fill>
        <patternFill patternType="solid">
          <fgColor indexed="64"/>
          <bgColor rgb="FF3066A2"/>
        </patternFill>
      </fill>
    </dxf>
    <dxf>
      <numFmt numFmtId="14" formatCode="0.00%"/>
      <alignment horizontal="left" vertical="bottom" textRotation="0" wrapText="0" indent="0" justifyLastLine="0" shrinkToFit="0" readingOrder="0"/>
    </dxf>
    <dxf>
      <alignment horizontal="right" vertical="bottom" textRotation="0" wrapText="0" indent="0" justifyLastLine="0" shrinkToFit="0" readingOrder="0"/>
    </dxf>
    <dxf>
      <fill>
        <patternFill patternType="solid">
          <fgColor indexed="64"/>
          <bgColor rgb="FF3066A2"/>
        </patternFill>
      </fill>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lef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0"/>
        <color auto="1"/>
        <name val="Verdana"/>
        <scheme val="none"/>
      </font>
      <alignment horizontal="right" vertical="center" textRotation="0" wrapText="0" indent="0" justifyLastLine="0" shrinkToFit="0" readingOrder="0"/>
    </dxf>
    <dxf>
      <alignment vertical="center" textRotation="0" indent="0" justifyLastLine="0" shrinkToFit="0" readingOrder="0"/>
    </dxf>
    <dxf>
      <fill>
        <patternFill patternType="solid">
          <fgColor indexed="64"/>
          <bgColor rgb="FF3066A2"/>
        </patternFill>
      </fill>
      <alignment horizontal="center" vertical="bottom" textRotation="0" wrapText="0" indent="0" justifyLastLine="0" shrinkToFit="0" readingOrder="0"/>
    </dxf>
  </dxfs>
  <tableStyles count="0" defaultTableStyle="TableStyleMedium2" defaultPivotStyle="PivotStyleLight16"/>
  <colors>
    <indexedColors>
      <rgbColor rgb="FF000000"/>
      <rgbColor rgb="FFFFFFFF"/>
      <rgbColor rgb="FFDE1B3E"/>
      <rgbColor rgb="FF00FF00"/>
      <rgbColor rgb="FF0000D4"/>
      <rgbColor rgb="FFFFFF00"/>
      <rgbColor rgb="FFFF00FF"/>
      <rgbColor rgb="FF00FFFF"/>
      <rgbColor rgb="FF800000"/>
      <rgbColor rgb="FF008000"/>
      <rgbColor rgb="FF000080"/>
      <rgbColor rgb="FF808000"/>
      <rgbColor rgb="FF800080"/>
      <rgbColor rgb="FF07838B"/>
      <rgbColor rgb="FFC0C0C0"/>
      <rgbColor rgb="FF808080"/>
      <rgbColor rgb="FF9999FF"/>
      <rgbColor rgb="FF933C53"/>
      <rgbColor rgb="FFFFFFCC"/>
      <rgbColor rgb="FFEEEEEE"/>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D77D0"/>
      <rgbColor rgb="FF33CCCC"/>
      <rgbColor rgb="FF99CC00"/>
      <rgbColor rgb="FFFFCC00"/>
      <rgbColor rgb="FFFF9900"/>
      <rgbColor rgb="FFFF6600"/>
      <rgbColor rgb="FF666699"/>
      <rgbColor rgb="FF969696"/>
      <rgbColor rgb="FF003366"/>
      <rgbColor rgb="FF339966"/>
      <rgbColor rgb="FF003300"/>
      <rgbColor rgb="FF333300"/>
      <rgbColor rgb="FF993300"/>
      <rgbColor rgb="FFC81A71"/>
      <rgbColor rgb="FF333399"/>
      <rgbColor rgb="FF333333"/>
      <rgbColor rgb="00003366"/>
      <rgbColor rgb="00339966"/>
      <rgbColor rgb="00003300"/>
      <rgbColor rgb="00333300"/>
      <rgbColor rgb="00993300"/>
      <rgbColor rgb="00993366"/>
      <rgbColor rgb="00333399"/>
      <rgbColor rgb="00333333"/>
    </indexedColors>
    <mruColors>
      <color rgb="FF3066A2"/>
      <color rgb="FF0713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Conformité par thématique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3"/>
          <c:order val="3"/>
          <c:tx>
            <c:strRef>
              <c:f>Résultats!$M$4</c:f>
              <c:strCache>
                <c:ptCount val="1"/>
                <c:pt idx="0">
                  <c:v>Taux de conformité</c:v>
                </c:pt>
              </c:strCache>
            </c:strRef>
          </c:tx>
          <c:spPr>
            <a:solidFill>
              <a:schemeClr val="accent1">
                <a:lumMod val="60000"/>
              </a:schemeClr>
            </a:solidFill>
            <a:ln>
              <a:noFill/>
            </a:ln>
            <a:effectLst/>
          </c:spPr>
          <c:invertIfNegative val="0"/>
          <c:cat>
            <c:strRef>
              <c:f>Résultats!$I$5:$I$23</c:f>
              <c:strCache>
                <c:ptCount val="17"/>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pt idx="13">
                  <c:v>DOCUMENTATION ET FONCTIONNALITÉS D’ACCESSIBILITÉ </c:v>
                </c:pt>
                <c:pt idx="14">
                  <c:v>OUTILS D’ÉDITION</c:v>
                </c:pt>
                <c:pt idx="15">
                  <c:v>SERVICES D’ASSISTANCE</c:v>
                </c:pt>
                <c:pt idx="16">
                  <c:v>COMMUNICATION EN TEMPS RÉEL</c:v>
                </c:pt>
              </c:strCache>
            </c:strRef>
          </c:cat>
          <c:val>
            <c:numRef>
              <c:f>Résultats!$M$5:$M$23</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3671-4748-AFFE-E88E0301A85F}"/>
            </c:ext>
          </c:extLst>
        </c:ser>
        <c:ser>
          <c:idx val="4"/>
          <c:order val="4"/>
          <c:tx>
            <c:strRef>
              <c:f>Résultats!$N$4</c:f>
              <c:strCache>
                <c:ptCount val="1"/>
                <c:pt idx="0">
                  <c:v>NC</c:v>
                </c:pt>
              </c:strCache>
            </c:strRef>
          </c:tx>
          <c:spPr>
            <a:solidFill>
              <a:schemeClr val="accent3">
                <a:lumMod val="60000"/>
              </a:schemeClr>
            </a:solidFill>
            <a:ln>
              <a:noFill/>
            </a:ln>
            <a:effectLst/>
          </c:spPr>
          <c:invertIfNegative val="0"/>
          <c:cat>
            <c:strRef>
              <c:f>Résultats!$I$5:$I$23</c:f>
              <c:strCache>
                <c:ptCount val="17"/>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pt idx="13">
                  <c:v>DOCUMENTATION ET FONCTIONNALITÉS D’ACCESSIBILITÉ </c:v>
                </c:pt>
                <c:pt idx="14">
                  <c:v>OUTILS D’ÉDITION</c:v>
                </c:pt>
                <c:pt idx="15">
                  <c:v>SERVICES D’ASSISTANCE</c:v>
                </c:pt>
                <c:pt idx="16">
                  <c:v>COMMUNICATION EN TEMPS RÉEL</c:v>
                </c:pt>
              </c:strCache>
            </c:strRef>
          </c:cat>
          <c:val>
            <c:numRef>
              <c:f>Résultats!$N$5:$N$18</c:f>
            </c:numRef>
          </c:val>
          <c:extLst>
            <c:ext xmlns:c16="http://schemas.microsoft.com/office/drawing/2014/chart" uri="{C3380CC4-5D6E-409C-BE32-E72D297353CC}">
              <c16:uniqueId val="{00000004-3671-4748-AFFE-E88E0301A85F}"/>
            </c:ext>
          </c:extLst>
        </c:ser>
        <c:dLbls>
          <c:showLegendKey val="0"/>
          <c:showVal val="0"/>
          <c:showCatName val="0"/>
          <c:showSerName val="0"/>
          <c:showPercent val="0"/>
          <c:showBubbleSize val="0"/>
        </c:dLbls>
        <c:gapWidth val="150"/>
        <c:overlap val="100"/>
        <c:axId val="765289400"/>
        <c:axId val="765288744"/>
        <c:extLst>
          <c:ext xmlns:c15="http://schemas.microsoft.com/office/drawing/2012/chart" uri="{02D57815-91ED-43cb-92C2-25804820EDAC}">
            <c15:filteredBarSeries>
              <c15:ser>
                <c:idx val="0"/>
                <c:order val="0"/>
                <c:tx>
                  <c:strRef>
                    <c:extLst>
                      <c:ext uri="{02D57815-91ED-43cb-92C2-25804820EDAC}">
                        <c15:formulaRef>
                          <c15:sqref>Résultats!$J$4</c15:sqref>
                        </c15:formulaRef>
                      </c:ext>
                    </c:extLst>
                    <c:strCache>
                      <c:ptCount val="1"/>
                      <c:pt idx="0">
                        <c:v>C</c:v>
                      </c:pt>
                    </c:strCache>
                  </c:strRef>
                </c:tx>
                <c:spPr>
                  <a:solidFill>
                    <a:schemeClr val="accent1"/>
                  </a:solidFill>
                  <a:ln>
                    <a:noFill/>
                  </a:ln>
                  <a:effectLst/>
                </c:spPr>
                <c:invertIfNegative val="0"/>
                <c:cat>
                  <c:strRef>
                    <c:extLst>
                      <c:ext uri="{02D57815-91ED-43cb-92C2-25804820EDAC}">
                        <c15:formulaRef>
                          <c15:sqref>Résultats!$I$5:$I$23</c15:sqref>
                        </c15:formulaRef>
                      </c:ext>
                    </c:extLst>
                    <c:strCache>
                      <c:ptCount val="17"/>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pt idx="13">
                        <c:v>DOCUMENTATION ET FONCTIONNALITÉS D’ACCESSIBILITÉ </c:v>
                      </c:pt>
                      <c:pt idx="14">
                        <c:v>OUTILS D’ÉDITION</c:v>
                      </c:pt>
                      <c:pt idx="15">
                        <c:v>SERVICES D’ASSISTANCE</c:v>
                      </c:pt>
                      <c:pt idx="16">
                        <c:v>COMMUNICATION EN TEMPS RÉEL</c:v>
                      </c:pt>
                    </c:strCache>
                  </c:strRef>
                </c:cat>
                <c:val>
                  <c:numRef>
                    <c:extLst>
                      <c:ext uri="{02D57815-91ED-43cb-92C2-25804820EDAC}">
                        <c15:formulaRef>
                          <c15:sqref>Résultats!$J$5:$J$23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3671-4748-AFFE-E88E0301A85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Résultats!$K$4</c15:sqref>
                        </c15:formulaRef>
                      </c:ext>
                    </c:extLst>
                    <c:strCache>
                      <c:ptCount val="1"/>
                      <c:pt idx="0">
                        <c:v>NC</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Résultats!$I$5:$I$23</c15:sqref>
                        </c15:formulaRef>
                      </c:ext>
                    </c:extLst>
                    <c:strCache>
                      <c:ptCount val="17"/>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pt idx="13">
                        <c:v>DOCUMENTATION ET FONCTIONNALITÉS D’ACCESSIBILITÉ </c:v>
                      </c:pt>
                      <c:pt idx="14">
                        <c:v>OUTILS D’ÉDITION</c:v>
                      </c:pt>
                      <c:pt idx="15">
                        <c:v>SERVICES D’ASSISTANCE</c:v>
                      </c:pt>
                      <c:pt idx="16">
                        <c:v>COMMUNICATION EN TEMPS RÉEL</c:v>
                      </c:pt>
                    </c:strCache>
                  </c:strRef>
                </c:cat>
                <c:val>
                  <c:numRef>
                    <c:extLst xmlns:c15="http://schemas.microsoft.com/office/drawing/2012/chart">
                      <c:ext xmlns:c15="http://schemas.microsoft.com/office/drawing/2012/chart" uri="{02D57815-91ED-43cb-92C2-25804820EDAC}">
                        <c15:formulaRef>
                          <c15:sqref>Résultats!$K$5:$K$23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5="http://schemas.microsoft.com/office/drawing/2012/chart">
                  <c:ext xmlns:c16="http://schemas.microsoft.com/office/drawing/2014/chart" uri="{C3380CC4-5D6E-409C-BE32-E72D297353CC}">
                    <c16:uniqueId val="{00000001-3671-4748-AFFE-E88E0301A85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Résultats!$L$4</c15:sqref>
                        </c15:formulaRef>
                      </c:ext>
                    </c:extLst>
                    <c:strCache>
                      <c:ptCount val="1"/>
                      <c:pt idx="0">
                        <c:v>Total</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Résultats!$I$5:$I$23</c15:sqref>
                        </c15:formulaRef>
                      </c:ext>
                    </c:extLst>
                    <c:strCache>
                      <c:ptCount val="17"/>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pt idx="13">
                        <c:v>DOCUMENTATION ET FONCTIONNALITÉS D’ACCESSIBILITÉ </c:v>
                      </c:pt>
                      <c:pt idx="14">
                        <c:v>OUTILS D’ÉDITION</c:v>
                      </c:pt>
                      <c:pt idx="15">
                        <c:v>SERVICES D’ASSISTANCE</c:v>
                      </c:pt>
                      <c:pt idx="16">
                        <c:v>COMMUNICATION EN TEMPS RÉEL</c:v>
                      </c:pt>
                    </c:strCache>
                  </c:strRef>
                </c:cat>
                <c:val>
                  <c:numRef>
                    <c:extLst xmlns:c15="http://schemas.microsoft.com/office/drawing/2012/chart">
                      <c:ext xmlns:c15="http://schemas.microsoft.com/office/drawing/2012/chart" uri="{02D57815-91ED-43cb-92C2-25804820EDAC}">
                        <c15:formulaRef>
                          <c15:sqref>Résultats!$L$5:$L$23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5="http://schemas.microsoft.com/office/drawing/2012/chart">
                  <c:ext xmlns:c16="http://schemas.microsoft.com/office/drawing/2014/chart" uri="{C3380CC4-5D6E-409C-BE32-E72D297353CC}">
                    <c16:uniqueId val="{00000002-3671-4748-AFFE-E88E0301A85F}"/>
                  </c:ext>
                </c:extLst>
              </c15:ser>
            </c15:filteredBarSeries>
          </c:ext>
        </c:extLst>
      </c:barChart>
      <c:catAx>
        <c:axId val="76528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88744"/>
        <c:crosses val="autoZero"/>
        <c:auto val="1"/>
        <c:lblAlgn val="ctr"/>
        <c:lblOffset val="100"/>
        <c:noMultiLvlLbl val="0"/>
      </c:catAx>
      <c:valAx>
        <c:axId val="76528874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8940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99060" y="175260"/>
    <xdr:ext cx="2247896" cy="531741"/>
    <xdr:pic>
      <xdr:nvPicPr>
        <xdr:cNvPr id="2" name="Image 1" title="Le gouvernement du Grand-Duché de Luxembourg - Service information et press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lum/>
          <a:alphaModFix/>
        </a:blip>
        <a:srcRect/>
        <a:stretch>
          <a:fillRect/>
        </a:stretch>
      </xdr:blipFill>
      <xdr:spPr>
        <a:xfrm>
          <a:off x="99060" y="175260"/>
          <a:ext cx="2247896" cy="531741"/>
        </a:xfrm>
        <a:prstGeom prst="rect">
          <a:avLst/>
        </a:prstGeom>
        <a:noFill/>
        <a:ln cap="flat">
          <a:noFill/>
        </a:ln>
      </xdr:spPr>
    </xdr:pic>
    <xdr:clientData/>
  </xdr:absoluteAnchor>
</xdr:wsDr>
</file>

<file path=xl/drawings/drawing2.xml><?xml version="1.0" encoding="utf-8"?>
<xdr:wsDr xmlns:xdr="http://schemas.openxmlformats.org/drawingml/2006/spreadsheetDrawing" xmlns:a="http://schemas.openxmlformats.org/drawingml/2006/main">
  <xdr:twoCellAnchor>
    <xdr:from>
      <xdr:col>8</xdr:col>
      <xdr:colOff>2540</xdr:colOff>
      <xdr:row>22</xdr:row>
      <xdr:rowOff>10160</xdr:rowOff>
    </xdr:from>
    <xdr:to>
      <xdr:col>15</xdr:col>
      <xdr:colOff>586740</xdr:colOff>
      <xdr:row>37</xdr:row>
      <xdr:rowOff>63500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I4:M21" totalsRowShown="0" headerRowDxfId="119" dataDxfId="118">
  <autoFilter ref="I4:M21" xr:uid="{00000000-0009-0000-0100-000003000000}"/>
  <tableColumns count="5">
    <tableColumn id="1" xr3:uid="{00000000-0010-0000-0000-000001000000}" name="Thématique" dataDxfId="117"/>
    <tableColumn id="2" xr3:uid="{00000000-0010-0000-0000-000002000000}" name="C" dataDxfId="116">
      <calculatedColumnFormula>COUNTIFS(BaseDeCalcul!D$3:D$120, I5, BaseDeCalcul!Y$3:Y$120, "C")</calculatedColumnFormula>
    </tableColumn>
    <tableColumn id="3" xr3:uid="{00000000-0010-0000-0000-000003000000}" name="NC" dataDxfId="115">
      <calculatedColumnFormula>COUNTIFS(BaseDeCalcul!D$3:D$120, I5, BaseDeCalcul!Y$3:Y$120, "NC")</calculatedColumnFormula>
    </tableColumn>
    <tableColumn id="4" xr3:uid="{00000000-0010-0000-0000-000004000000}" name="Total" dataDxfId="114">
      <calculatedColumnFormula>J5+K5</calculatedColumnFormula>
    </tableColumn>
    <tableColumn id="5" xr3:uid="{00000000-0010-0000-0000-000005000000}" name="Taux de conformité" dataDxfId="113">
      <calculatedColumnFormula>IF(L5&gt;0, J5/L5, 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F4:G23" totalsRowShown="0" headerRowDxfId="112">
  <autoFilter ref="F4:G23" xr:uid="{00000000-0009-0000-0100-000004000000}"/>
  <tableColumns count="2">
    <tableColumn id="1" xr3:uid="{00000000-0010-0000-0100-000001000000}" name="Page" dataDxfId="111"/>
    <tableColumn id="2" xr3:uid="{00000000-0010-0000-0100-000002000000}" name="Taux de conformité" dataDxfId="11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8:D10" totalsRowShown="0" headerRowDxfId="109">
  <autoFilter ref="A8:D10" xr:uid="{00000000-0009-0000-0100-000005000000}"/>
  <tableColumns count="4">
    <tableColumn id="1" xr3:uid="{00000000-0010-0000-0200-000001000000}" name="Niveau" dataDxfId="108"/>
    <tableColumn id="2" xr3:uid="{00000000-0010-0000-0200-000002000000}" name="C" dataDxfId="107">
      <calculatedColumnFormula>COUNTIFS(BaseDeCalcul!$E$3:$E$154, Résultats!A9, BaseDeCalcul!$Y$3:$Y$154, "C")</calculatedColumnFormula>
    </tableColumn>
    <tableColumn id="3" xr3:uid="{00000000-0010-0000-0200-000003000000}" name="NC" dataDxfId="106">
      <calculatedColumnFormula>COUNTIFS(BaseDeCalcul!$E$3:$E$154, Résultats!A9, BaseDeCalcul!$Y$3:$Y$154, "NC")</calculatedColumnFormula>
    </tableColumn>
    <tableColumn id="4" xr3:uid="{00000000-0010-0000-0200-000004000000}" name="Taux de conformité" dataDxfId="105">
      <calculatedColumnFormula>IF(ISERROR( B9/(B9+C9)),"-", B9/(B9+C9))</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hyperlink" Target="https://cns.public.lu/fr/support/aide-faq-enligne.html" TargetMode="External"/><Relationship Id="rId13" Type="http://schemas.openxmlformats.org/officeDocument/2006/relationships/hyperlink" Target="https://cns.public.lu/fr/support/contact.html" TargetMode="External"/><Relationship Id="rId3" Type="http://schemas.openxmlformats.org/officeDocument/2006/relationships/hyperlink" Target="https://cns.public.lu/fr/publications/rapport-annuel/rp-2019.html" TargetMode="External"/><Relationship Id="rId7" Type="http://schemas.openxmlformats.org/officeDocument/2006/relationships/hyperlink" Target="https://cns.public.lu/fr/assure.html" TargetMode="External"/><Relationship Id="rId12" Type="http://schemas.openxmlformats.org/officeDocument/2006/relationships/hyperlink" Target="https://cns.public.lu/fr/formulaires/sevrage-tabagique/forms-sevtabac-feuillea-premiereconsult.html" TargetMode="External"/><Relationship Id="rId2" Type="http://schemas.openxmlformats.org/officeDocument/2006/relationships/hyperlink" Target="https://cns.public.lu/fr/a-propos-cns/chiffres-cles/activites-CNS.html" TargetMode="External"/><Relationship Id="rId1" Type="http://schemas.openxmlformats.org/officeDocument/2006/relationships/hyperlink" Target="https://cns.public.lu/fr/assure/demarches/adresse-sejour-temporaire0.html" TargetMode="External"/><Relationship Id="rId6" Type="http://schemas.openxmlformats.org/officeDocument/2006/relationships/hyperlink" Target="https://cns.public.lu/fr/support/recherche.html?q=" TargetMode="External"/><Relationship Id="rId11" Type="http://schemas.openxmlformats.org/officeDocument/2006/relationships/hyperlink" Target="https://cns.public.lu/fr/a-propos-cns/chiffres-cles/finances.html" TargetMode="External"/><Relationship Id="rId5" Type="http://schemas.openxmlformats.org/officeDocument/2006/relationships/hyperlink" Target="https://cns.public.lu/fr/support/accessibilite.html" TargetMode="External"/><Relationship Id="rId15" Type="http://schemas.openxmlformats.org/officeDocument/2006/relationships/printerSettings" Target="../printerSettings/printerSettings1.bin"/><Relationship Id="rId10" Type="http://schemas.openxmlformats.org/officeDocument/2006/relationships/hyperlink" Target="https://cns.public.lu/fr/caisse-nationale-sante/recrutement.html" TargetMode="External"/><Relationship Id="rId4" Type="http://schemas.openxmlformats.org/officeDocument/2006/relationships/hyperlink" Target="https://cns.public.lu/fr/support/aspects-legaux.html" TargetMode="External"/><Relationship Id="rId9" Type="http://schemas.openxmlformats.org/officeDocument/2006/relationships/hyperlink" Target="https://cns.public.lu/fr/assure/vie-professionnelle/arret-de-travail/maladie/declaration-incapacite-travail.html" TargetMode="External"/><Relationship Id="rId14" Type="http://schemas.openxmlformats.org/officeDocument/2006/relationships/hyperlink" Target="https://cns.public.lu/fr/support/plan.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1"/>
  <dimension ref="A1:D13"/>
  <sheetViews>
    <sheetView tabSelected="1" workbookViewId="0">
      <selection activeCell="E1" sqref="E1"/>
    </sheetView>
  </sheetViews>
  <sheetFormatPr defaultColWidth="9.5546875" defaultRowHeight="15"/>
  <cols>
    <col min="1" max="1" width="18.88671875" customWidth="1"/>
    <col min="2" max="3" width="22.88671875" customWidth="1"/>
    <col min="4" max="4" width="27.5546875" customWidth="1"/>
    <col min="1024" max="1024" width="7.44140625" customWidth="1"/>
  </cols>
  <sheetData>
    <row r="1" spans="1:4" ht="65.25" customHeight="1">
      <c r="A1" s="96"/>
      <c r="B1" s="96"/>
      <c r="C1" s="96"/>
      <c r="D1" s="96"/>
    </row>
    <row r="2" spans="1:4" ht="15.75">
      <c r="A2" s="97" t="s">
        <v>292</v>
      </c>
      <c r="B2" s="98"/>
      <c r="C2" s="98"/>
      <c r="D2" s="98"/>
    </row>
    <row r="3" spans="1:4" ht="26.25">
      <c r="A3" s="99" t="s">
        <v>287</v>
      </c>
      <c r="B3" s="100"/>
      <c r="C3" s="100"/>
      <c r="D3" s="100"/>
    </row>
    <row r="4" spans="1:4" ht="51.6" customHeight="1">
      <c r="A4" s="101" t="s">
        <v>288</v>
      </c>
      <c r="B4" s="102"/>
      <c r="C4" s="102"/>
      <c r="D4" s="102"/>
    </row>
    <row r="5" spans="1:4" ht="95.45" customHeight="1">
      <c r="A5" s="103" t="s">
        <v>369</v>
      </c>
      <c r="B5" s="104"/>
      <c r="C5" s="104"/>
      <c r="D5" s="104"/>
    </row>
    <row r="6" spans="1:4" ht="117.95" customHeight="1">
      <c r="A6" s="103" t="s">
        <v>376</v>
      </c>
      <c r="B6" s="103"/>
      <c r="C6" s="103"/>
      <c r="D6" s="103"/>
    </row>
    <row r="7" spans="1:4" ht="24" customHeight="1">
      <c r="A7" s="105" t="s">
        <v>370</v>
      </c>
      <c r="B7" s="106"/>
      <c r="C7" s="106"/>
      <c r="D7" s="106"/>
    </row>
    <row r="8" spans="1:4" ht="354" customHeight="1">
      <c r="A8" s="103" t="s">
        <v>373</v>
      </c>
      <c r="B8" s="103"/>
      <c r="C8" s="103"/>
      <c r="D8" s="103"/>
    </row>
    <row r="9" spans="1:4" ht="85.5" customHeight="1">
      <c r="A9" s="103" t="s">
        <v>374</v>
      </c>
      <c r="B9" s="94"/>
      <c r="C9" s="94"/>
      <c r="D9" s="94"/>
    </row>
    <row r="10" spans="1:4" ht="27" customHeight="1">
      <c r="A10" s="105" t="s">
        <v>371</v>
      </c>
      <c r="B10" s="106"/>
      <c r="C10" s="106"/>
      <c r="D10" s="106"/>
    </row>
    <row r="11" spans="1:4" ht="164.45" customHeight="1">
      <c r="A11" s="103" t="s">
        <v>289</v>
      </c>
      <c r="B11" s="103"/>
      <c r="C11" s="103"/>
      <c r="D11" s="103"/>
    </row>
    <row r="12" spans="1:4" ht="124.7" customHeight="1">
      <c r="A12" s="103" t="s">
        <v>291</v>
      </c>
      <c r="B12" s="103"/>
      <c r="C12" s="103"/>
      <c r="D12" s="103"/>
    </row>
    <row r="13" spans="1:4" ht="144.94999999999999" customHeight="1">
      <c r="A13" s="94" t="s">
        <v>372</v>
      </c>
      <c r="B13" s="95"/>
      <c r="C13" s="95"/>
      <c r="D13" s="95"/>
    </row>
  </sheetData>
  <mergeCells count="13">
    <mergeCell ref="A13:D13"/>
    <mergeCell ref="A1:D1"/>
    <mergeCell ref="A2:D2"/>
    <mergeCell ref="A3:D3"/>
    <mergeCell ref="A4:D4"/>
    <mergeCell ref="A5:D5"/>
    <mergeCell ref="A6:D6"/>
    <mergeCell ref="A11:D11"/>
    <mergeCell ref="A8:D8"/>
    <mergeCell ref="A9:D9"/>
    <mergeCell ref="A10:D10"/>
    <mergeCell ref="A12:D12"/>
    <mergeCell ref="A7:D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9"/>
  <dimension ref="A1:AMJ139"/>
  <sheetViews>
    <sheetView zoomScaleNormal="100" zoomScalePageLayoutView="60" workbookViewId="0">
      <selection activeCell="E4" sqref="E4:E139"/>
    </sheetView>
  </sheetViews>
  <sheetFormatPr defaultColWidth="9.5546875" defaultRowHeight="15"/>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c r="A1" s="98" t="str">
        <f>Échantillon!A1</f>
        <v>RAWeb 1 – GRILLE D'ÉVALUATION</v>
      </c>
      <c r="B1" s="98"/>
      <c r="C1" s="98"/>
      <c r="D1" s="98"/>
      <c r="E1" s="98"/>
      <c r="F1" s="98"/>
      <c r="G1" s="98"/>
      <c r="H1" s="98"/>
    </row>
    <row r="2" spans="1:1024">
      <c r="A2" s="126" t="str">
        <f>CONCATENATE(Échantillon!B15," : ",Échantillon!C15)</f>
        <v>Accessibilité : http://www.site.lu/accessibilite.html</v>
      </c>
      <c r="B2" s="126"/>
      <c r="C2" s="126"/>
      <c r="D2" s="126"/>
      <c r="E2" s="126"/>
      <c r="F2" s="126"/>
      <c r="G2" s="126"/>
      <c r="H2" s="126"/>
    </row>
    <row r="3" spans="1:1024" ht="117.75">
      <c r="A3" s="46" t="s">
        <v>23</v>
      </c>
      <c r="B3" s="46" t="s">
        <v>305</v>
      </c>
      <c r="C3" s="46" t="s">
        <v>24</v>
      </c>
      <c r="D3" s="47" t="s">
        <v>25</v>
      </c>
      <c r="E3" s="46" t="s">
        <v>148</v>
      </c>
      <c r="F3" s="46" t="s">
        <v>368</v>
      </c>
      <c r="G3" s="47" t="s">
        <v>290</v>
      </c>
      <c r="H3" s="47" t="s">
        <v>159</v>
      </c>
    </row>
    <row r="4" spans="1:1024" ht="30">
      <c r="A4" s="115"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30">
      <c r="A5" s="116"/>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5">
      <c r="A6" s="116"/>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60">
      <c r="A7" s="116"/>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5">
      <c r="A8" s="116"/>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30">
      <c r="A9" s="116"/>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5">
      <c r="A10" s="116"/>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60">
      <c r="A11" s="116"/>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30">
      <c r="A12" s="117"/>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30">
      <c r="A13" s="115" t="str">
        <f>Critères!$A$12</f>
        <v>CADRES</v>
      </c>
      <c r="B13" s="27" t="str">
        <f>Critères!B12</f>
        <v>RGAA</v>
      </c>
      <c r="C13" s="27" t="str">
        <f>Critères!C12</f>
        <v>2.1</v>
      </c>
      <c r="D13" s="22" t="str">
        <f>Critères!D12</f>
        <v>Chaque cadre a-t-il un titre de cadre ?</v>
      </c>
      <c r="E13" s="22" t="s">
        <v>153</v>
      </c>
      <c r="F13" s="28" t="s">
        <v>160</v>
      </c>
      <c r="G13" s="29"/>
      <c r="H13" s="22"/>
    </row>
    <row r="14" spans="1:1024" ht="30">
      <c r="A14" s="117"/>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5">
      <c r="A15" s="115"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5">
      <c r="A16" s="116"/>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60">
      <c r="A17" s="117"/>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5">
      <c r="A18" s="115"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60">
      <c r="A19" s="116"/>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5">
      <c r="A20" s="116"/>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5">
      <c r="A21" s="116"/>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5">
      <c r="A22" s="116"/>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5">
      <c r="A23" s="116"/>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30">
      <c r="A24" s="116"/>
      <c r="B24" s="27" t="str">
        <f>Critères!B23</f>
        <v>RGAA</v>
      </c>
      <c r="C24" s="27" t="str">
        <f>Critères!C23</f>
        <v>4.7</v>
      </c>
      <c r="D24" s="22" t="str">
        <f>Critères!D23</f>
        <v>Chaque média temporel est-il clairement identifiable (hors cas particuliers) ?</v>
      </c>
      <c r="E24" s="22" t="s">
        <v>153</v>
      </c>
      <c r="F24" s="28" t="s">
        <v>160</v>
      </c>
      <c r="G24" s="22"/>
      <c r="H24" s="22"/>
    </row>
    <row r="25" spans="1:8" ht="30">
      <c r="A25" s="116"/>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30">
      <c r="A26" s="116"/>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30">
      <c r="A27" s="116"/>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5">
      <c r="A28" s="116"/>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5">
      <c r="A29" s="116"/>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5">
      <c r="A30" s="116"/>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5">
      <c r="A31" s="116"/>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5">
      <c r="A32" s="116"/>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60">
      <c r="A33" s="116"/>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5">
      <c r="A34" s="116"/>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60">
      <c r="A35" s="117"/>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30">
      <c r="A36" s="115"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30">
      <c r="A37" s="116"/>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30">
      <c r="A38" s="116"/>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30">
      <c r="A39" s="116"/>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30">
      <c r="A40" s="116"/>
      <c r="B40" s="27" t="str">
        <f>Critères!B39</f>
        <v>RGAA</v>
      </c>
      <c r="C40" s="27" t="str">
        <f>Critères!C39</f>
        <v>5.5</v>
      </c>
      <c r="D40" s="22" t="str">
        <f>Critères!D39</f>
        <v>Pour chaque tableau de données ayant un titre, celui-ci est-il pertinent ?</v>
      </c>
      <c r="E40" s="22" t="s">
        <v>153</v>
      </c>
      <c r="F40" s="28" t="s">
        <v>160</v>
      </c>
      <c r="G40" s="30"/>
      <c r="H40" s="22"/>
    </row>
    <row r="41" spans="1:9" ht="45">
      <c r="A41" s="116"/>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5">
      <c r="A42" s="116"/>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5">
      <c r="A43" s="117"/>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30">
      <c r="A44" s="115"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30">
      <c r="A45" s="117"/>
      <c r="B45" s="27" t="str">
        <f>Critères!B44</f>
        <v>RGAA</v>
      </c>
      <c r="C45" s="27" t="str">
        <f>Critères!C44</f>
        <v>6.2</v>
      </c>
      <c r="D45" s="22" t="str">
        <f>Critères!D44</f>
        <v>Dans chaque page web, chaque lien a-t-il un intitulé ?</v>
      </c>
      <c r="E45" s="22" t="s">
        <v>153</v>
      </c>
      <c r="F45" s="28" t="s">
        <v>160</v>
      </c>
      <c r="G45" s="22"/>
      <c r="H45" s="22"/>
    </row>
    <row r="46" spans="1:9" ht="30">
      <c r="A46" s="115"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30">
      <c r="A47" s="116"/>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30">
      <c r="A48" s="116"/>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5">
      <c r="A49" s="116"/>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5">
      <c r="A50" s="117"/>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30">
      <c r="A51" s="115"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5">
      <c r="A52" s="116"/>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30">
      <c r="A53" s="116"/>
      <c r="B53" s="27" t="str">
        <f>Critères!B52</f>
        <v>RGAA</v>
      </c>
      <c r="C53" s="27" t="str">
        <f>Critères!C52</f>
        <v>8.3</v>
      </c>
      <c r="D53" s="22" t="str">
        <f>Critères!D52</f>
        <v>Dans chaque page web, la langue par défaut est-elle présente ?</v>
      </c>
      <c r="E53" s="22" t="s">
        <v>153</v>
      </c>
      <c r="F53" s="28" t="s">
        <v>160</v>
      </c>
      <c r="G53" s="22"/>
      <c r="H53" s="22"/>
    </row>
    <row r="54" spans="1:8" ht="30">
      <c r="A54" s="116"/>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30">
      <c r="A55" s="116"/>
      <c r="B55" s="27" t="str">
        <f>Critères!B54</f>
        <v>RGAA</v>
      </c>
      <c r="C55" s="27" t="str">
        <f>Critères!C54</f>
        <v>8.5</v>
      </c>
      <c r="D55" s="22" t="str">
        <f>Critères!D54</f>
        <v>Chaque page web a-t-elle un titre de page ?</v>
      </c>
      <c r="E55" s="22" t="s">
        <v>153</v>
      </c>
      <c r="F55" s="28" t="s">
        <v>160</v>
      </c>
      <c r="G55" s="22"/>
      <c r="H55" s="22"/>
    </row>
    <row r="56" spans="1:8" ht="30">
      <c r="A56" s="116"/>
      <c r="B56" s="27" t="str">
        <f>Critères!B55</f>
        <v>RGAA</v>
      </c>
      <c r="C56" s="27" t="str">
        <f>Critères!C55</f>
        <v>8.6</v>
      </c>
      <c r="D56" s="22" t="str">
        <f>Critères!D55</f>
        <v>Pour chaque page web ayant un titre de page, ce titre est-il pertinent ?</v>
      </c>
      <c r="E56" s="22" t="s">
        <v>153</v>
      </c>
      <c r="F56" s="28" t="s">
        <v>160</v>
      </c>
      <c r="G56" s="22"/>
      <c r="H56" s="22"/>
    </row>
    <row r="57" spans="1:8" ht="45">
      <c r="A57" s="116"/>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30">
      <c r="A58" s="116"/>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5">
      <c r="A59" s="116"/>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30">
      <c r="A60" s="117"/>
      <c r="B60" s="27" t="str">
        <f>Critères!B59</f>
        <v>RGAA</v>
      </c>
      <c r="C60" s="27" t="str">
        <f>Critères!C59</f>
        <v>8.10</v>
      </c>
      <c r="D60" s="22" t="str">
        <f>Critères!D59</f>
        <v>Dans chaque page web, les changements du sens de lecture sont-ils signalés ?</v>
      </c>
      <c r="E60" s="22" t="s">
        <v>153</v>
      </c>
      <c r="F60" s="28" t="s">
        <v>160</v>
      </c>
      <c r="G60" s="22"/>
      <c r="H60" s="22"/>
    </row>
    <row r="61" spans="1:8" ht="30">
      <c r="A61" s="115"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30">
      <c r="A62" s="116"/>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30">
      <c r="A63" s="116"/>
      <c r="B63" s="27" t="str">
        <f>Critères!B62</f>
        <v>RGAA</v>
      </c>
      <c r="C63" s="27" t="str">
        <f>Critères!C62</f>
        <v>9.3</v>
      </c>
      <c r="D63" s="22" t="str">
        <f>Critères!D62</f>
        <v>Dans chaque page web, chaque liste est-elle correctement structurée ?</v>
      </c>
      <c r="E63" s="22" t="s">
        <v>153</v>
      </c>
      <c r="F63" s="28" t="s">
        <v>160</v>
      </c>
      <c r="G63" s="22"/>
      <c r="H63" s="22"/>
    </row>
    <row r="64" spans="1:8" ht="30">
      <c r="A64" s="117"/>
      <c r="B64" s="27" t="str">
        <f>Critères!B63</f>
        <v>RGAA</v>
      </c>
      <c r="C64" s="27" t="str">
        <f>Critères!C63</f>
        <v>9.4</v>
      </c>
      <c r="D64" s="22" t="str">
        <f>Critères!D63</f>
        <v>Dans chaque page web, chaque citation est-elle correctement indiquée ?</v>
      </c>
      <c r="E64" s="22" t="s">
        <v>153</v>
      </c>
      <c r="F64" s="28" t="s">
        <v>160</v>
      </c>
      <c r="G64" s="22"/>
      <c r="H64" s="22"/>
    </row>
    <row r="65" spans="1:8" ht="45">
      <c r="A65" s="115"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5">
      <c r="A66" s="116"/>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5">
      <c r="A67" s="116"/>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5">
      <c r="A68" s="116"/>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5">
      <c r="A69" s="116"/>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5">
      <c r="A70" s="116"/>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30">
      <c r="A71" s="116"/>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5">
      <c r="A72" s="116"/>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5">
      <c r="A73" s="116"/>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5">
      <c r="A74" s="116"/>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90">
      <c r="A75" s="116"/>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60">
      <c r="A76" s="116"/>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60">
      <c r="A77" s="116"/>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60">
      <c r="A78" s="117"/>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30">
      <c r="A79" s="115"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30">
      <c r="A80" s="116"/>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60">
      <c r="A81" s="116"/>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5">
      <c r="A82" s="116"/>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30">
      <c r="A83" s="116"/>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30">
      <c r="A84" s="116"/>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5">
      <c r="A85" s="116"/>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5">
      <c r="A86" s="116"/>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30">
      <c r="A87" s="116"/>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30">
      <c r="A88" s="116"/>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5">
      <c r="A89" s="116"/>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90">
      <c r="A90" s="116"/>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5">
      <c r="A91" s="117"/>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5">
      <c r="A92" s="115"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5">
      <c r="A93" s="116"/>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30">
      <c r="A94" s="116"/>
      <c r="B94" s="27" t="str">
        <f>Critères!B93</f>
        <v>RGAA</v>
      </c>
      <c r="C94" s="27" t="str">
        <f>Critères!C93</f>
        <v>12.3</v>
      </c>
      <c r="D94" s="22" t="str">
        <f>Critères!D93</f>
        <v>La page « plan du site » est-elle pertinente ?</v>
      </c>
      <c r="E94" s="22" t="s">
        <v>153</v>
      </c>
      <c r="F94" s="28" t="s">
        <v>160</v>
      </c>
      <c r="G94" s="22"/>
      <c r="H94" s="22"/>
    </row>
    <row r="95" spans="1:8" ht="30">
      <c r="A95" s="116"/>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30">
      <c r="A96" s="116"/>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5">
      <c r="A97" s="116"/>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5">
      <c r="A98" s="116"/>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30">
      <c r="A99" s="116"/>
      <c r="B99" s="27" t="str">
        <f>Critères!B98</f>
        <v>RGAA</v>
      </c>
      <c r="C99" s="27" t="str">
        <f>Critères!C98</f>
        <v>12.8</v>
      </c>
      <c r="D99" s="22" t="str">
        <f>Critères!D98</f>
        <v>Dans chaque page web, l’ordre de tabulation est-il cohérent ?</v>
      </c>
      <c r="E99" s="22" t="s">
        <v>153</v>
      </c>
      <c r="F99" s="28" t="s">
        <v>160</v>
      </c>
      <c r="G99" s="22"/>
      <c r="H99" s="22"/>
    </row>
    <row r="100" spans="1:8" ht="45">
      <c r="A100" s="116"/>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60">
      <c r="A101" s="116"/>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60">
      <c r="A102" s="117"/>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5">
      <c r="A103" s="115"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5">
      <c r="A104" s="116"/>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45">
      <c r="A105" s="116"/>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5">
      <c r="A106" s="116"/>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5">
      <c r="A107" s="116"/>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45">
      <c r="A108" s="116"/>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5">
      <c r="A109" s="116"/>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30">
      <c r="A110" s="116"/>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5">
      <c r="A111" s="116"/>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60">
      <c r="A112" s="116"/>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60">
      <c r="A113" s="116"/>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60">
      <c r="A114" s="116"/>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5">
      <c r="A115" s="116"/>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60">
      <c r="A116" s="117"/>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60">
      <c r="A117" s="115"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5">
      <c r="A118" s="116"/>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ht="15.75">
      <c r="A119" s="117"/>
      <c r="B119" s="27" t="str">
        <f>Critères!B118</f>
        <v>-</v>
      </c>
      <c r="C119" s="27" t="str">
        <f>Critères!C118</f>
        <v>14.3</v>
      </c>
      <c r="D119" s="22" t="str">
        <f>Critères!D118</f>
        <v>La documentation du site web est-elle accessible ?</v>
      </c>
      <c r="E119" s="22" t="s">
        <v>153</v>
      </c>
      <c r="F119" s="28" t="s">
        <v>160</v>
      </c>
    </row>
    <row r="120" spans="1:6" ht="60">
      <c r="A120" s="115"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5">
      <c r="A121" s="116"/>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5">
      <c r="A122" s="116"/>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60">
      <c r="A123" s="116"/>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5">
      <c r="A124" s="116"/>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5">
      <c r="A125" s="117"/>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60">
      <c r="A126" s="115"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60">
      <c r="A127" s="116"/>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30">
      <c r="A128" s="117"/>
      <c r="B128" s="27" t="str">
        <f>Critères!B127</f>
        <v>-</v>
      </c>
      <c r="C128" s="27" t="str">
        <f>Critères!C127</f>
        <v>16.3</v>
      </c>
      <c r="D128" s="22" t="str">
        <f>Critères!D127</f>
        <v>La documentation fournie par le service d’assistance est-elle accessible ?</v>
      </c>
      <c r="E128" s="22" t="s">
        <v>153</v>
      </c>
      <c r="F128" s="28" t="s">
        <v>160</v>
      </c>
    </row>
    <row r="129" spans="1:6" ht="75">
      <c r="A129" s="127"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60">
      <c r="A130" s="116"/>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60">
      <c r="A131" s="116"/>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5">
      <c r="A132" s="116"/>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5">
      <c r="A133" s="116"/>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60">
      <c r="A134" s="116"/>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60">
      <c r="A135" s="116"/>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5">
      <c r="A136" s="116"/>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5">
      <c r="A137" s="116"/>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60">
      <c r="A138" s="116"/>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5">
      <c r="A139" s="117"/>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83" priority="1" operator="equal">
      <formula>"C"</formula>
    </cfRule>
    <cfRule type="cellIs" dxfId="82" priority="2" operator="equal">
      <formula>"NC"</formula>
    </cfRule>
    <cfRule type="cellIs" dxfId="81" priority="3" operator="equal">
      <formula>"NA"</formula>
    </cfRule>
    <cfRule type="cellIs" dxfId="80" priority="4" operator="equal">
      <formula>"NT"</formula>
    </cfRule>
  </conditionalFormatting>
  <conditionalFormatting sqref="F4:F139">
    <cfRule type="cellIs" dxfId="79" priority="5" operator="equal">
      <formula>"D"</formula>
    </cfRule>
    <cfRule type="cellIs" dxfId="78" priority="6" operator="equal">
      <formula>"E"</formula>
    </cfRule>
    <cfRule type="cellIs" dxfId="77" priority="7" operator="equal">
      <formula>"N"</formula>
    </cfRule>
  </conditionalFormatting>
  <dataValidations count="2">
    <dataValidation type="list" operator="equal" showErrorMessage="1" sqref="E4:E139" xr:uid="{92D8BBB9-D687-D247-B4D9-07BFAF8E5303}">
      <formula1>"C,NC,NA,NT"</formula1>
      <formula2>0</formula2>
    </dataValidation>
    <dataValidation type="list" operator="equal" showErrorMessage="1" sqref="F4:F139" xr:uid="{8D43180C-B92C-1E4B-A015-BDEF27DB59A4}">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0"/>
  <dimension ref="A1:AMJ139"/>
  <sheetViews>
    <sheetView zoomScaleNormal="100" zoomScalePageLayoutView="60" workbookViewId="0">
      <selection activeCell="E4" sqref="E4:E139"/>
    </sheetView>
  </sheetViews>
  <sheetFormatPr defaultColWidth="9.5546875" defaultRowHeight="15"/>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c r="A1" s="98" t="str">
        <f>Échantillon!A1</f>
        <v>RAWeb 1 – GRILLE D'ÉVALUATION</v>
      </c>
      <c r="B1" s="98"/>
      <c r="C1" s="98"/>
      <c r="D1" s="98"/>
      <c r="E1" s="98"/>
      <c r="F1" s="98"/>
      <c r="G1" s="98"/>
      <c r="H1" s="98"/>
    </row>
    <row r="2" spans="1:1024">
      <c r="A2" s="126" t="str">
        <f>CONCATENATE(Échantillon!B16," : ",Échantillon!C16)</f>
        <v>Mentions légales : http://www.site.lu/mentions-legales.html</v>
      </c>
      <c r="B2" s="126"/>
      <c r="C2" s="126"/>
      <c r="D2" s="126"/>
      <c r="E2" s="126"/>
      <c r="F2" s="126"/>
      <c r="G2" s="126"/>
      <c r="H2" s="126"/>
    </row>
    <row r="3" spans="1:1024" ht="117.75">
      <c r="A3" s="46" t="s">
        <v>23</v>
      </c>
      <c r="B3" s="46" t="s">
        <v>305</v>
      </c>
      <c r="C3" s="46" t="s">
        <v>24</v>
      </c>
      <c r="D3" s="47" t="s">
        <v>25</v>
      </c>
      <c r="E3" s="46" t="s">
        <v>148</v>
      </c>
      <c r="F3" s="46" t="s">
        <v>368</v>
      </c>
      <c r="G3" s="47" t="s">
        <v>290</v>
      </c>
      <c r="H3" s="47" t="s">
        <v>159</v>
      </c>
    </row>
    <row r="4" spans="1:1024" ht="30">
      <c r="A4" s="115"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30">
      <c r="A5" s="116"/>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5">
      <c r="A6" s="116"/>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60">
      <c r="A7" s="116"/>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5">
      <c r="A8" s="116"/>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30">
      <c r="A9" s="116"/>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5">
      <c r="A10" s="116"/>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60">
      <c r="A11" s="116"/>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30">
      <c r="A12" s="117"/>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30">
      <c r="A13" s="115" t="str">
        <f>Critères!$A$12</f>
        <v>CADRES</v>
      </c>
      <c r="B13" s="27" t="str">
        <f>Critères!B12</f>
        <v>RGAA</v>
      </c>
      <c r="C13" s="27" t="str">
        <f>Critères!C12</f>
        <v>2.1</v>
      </c>
      <c r="D13" s="22" t="str">
        <f>Critères!D12</f>
        <v>Chaque cadre a-t-il un titre de cadre ?</v>
      </c>
      <c r="E13" s="22" t="s">
        <v>153</v>
      </c>
      <c r="F13" s="28" t="s">
        <v>160</v>
      </c>
      <c r="G13" s="29"/>
      <c r="H13" s="22"/>
    </row>
    <row r="14" spans="1:1024" ht="30">
      <c r="A14" s="117"/>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5">
      <c r="A15" s="115"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5">
      <c r="A16" s="116"/>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60">
      <c r="A17" s="117"/>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5">
      <c r="A18" s="115"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60">
      <c r="A19" s="116"/>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5">
      <c r="A20" s="116"/>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5">
      <c r="A21" s="116"/>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5">
      <c r="A22" s="116"/>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5">
      <c r="A23" s="116"/>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30">
      <c r="A24" s="116"/>
      <c r="B24" s="27" t="str">
        <f>Critères!B23</f>
        <v>RGAA</v>
      </c>
      <c r="C24" s="27" t="str">
        <f>Critères!C23</f>
        <v>4.7</v>
      </c>
      <c r="D24" s="22" t="str">
        <f>Critères!D23</f>
        <v>Chaque média temporel est-il clairement identifiable (hors cas particuliers) ?</v>
      </c>
      <c r="E24" s="22" t="s">
        <v>153</v>
      </c>
      <c r="F24" s="28" t="s">
        <v>160</v>
      </c>
      <c r="G24" s="22"/>
      <c r="H24" s="22"/>
    </row>
    <row r="25" spans="1:8" ht="30">
      <c r="A25" s="116"/>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30">
      <c r="A26" s="116"/>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30">
      <c r="A27" s="116"/>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5">
      <c r="A28" s="116"/>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5">
      <c r="A29" s="116"/>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5">
      <c r="A30" s="116"/>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5">
      <c r="A31" s="116"/>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5">
      <c r="A32" s="116"/>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60">
      <c r="A33" s="116"/>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5">
      <c r="A34" s="116"/>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60">
      <c r="A35" s="117"/>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30">
      <c r="A36" s="115"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30">
      <c r="A37" s="116"/>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30">
      <c r="A38" s="116"/>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30">
      <c r="A39" s="116"/>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30">
      <c r="A40" s="116"/>
      <c r="B40" s="27" t="str">
        <f>Critères!B39</f>
        <v>RGAA</v>
      </c>
      <c r="C40" s="27" t="str">
        <f>Critères!C39</f>
        <v>5.5</v>
      </c>
      <c r="D40" s="22" t="str">
        <f>Critères!D39</f>
        <v>Pour chaque tableau de données ayant un titre, celui-ci est-il pertinent ?</v>
      </c>
      <c r="E40" s="22" t="s">
        <v>153</v>
      </c>
      <c r="F40" s="28" t="s">
        <v>160</v>
      </c>
      <c r="G40" s="30"/>
      <c r="H40" s="22"/>
    </row>
    <row r="41" spans="1:9" ht="45">
      <c r="A41" s="116"/>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5">
      <c r="A42" s="116"/>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5">
      <c r="A43" s="117"/>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30">
      <c r="A44" s="115"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30">
      <c r="A45" s="117"/>
      <c r="B45" s="27" t="str">
        <f>Critères!B44</f>
        <v>RGAA</v>
      </c>
      <c r="C45" s="27" t="str">
        <f>Critères!C44</f>
        <v>6.2</v>
      </c>
      <c r="D45" s="22" t="str">
        <f>Critères!D44</f>
        <v>Dans chaque page web, chaque lien a-t-il un intitulé ?</v>
      </c>
      <c r="E45" s="22" t="s">
        <v>153</v>
      </c>
      <c r="F45" s="28" t="s">
        <v>160</v>
      </c>
      <c r="G45" s="22"/>
      <c r="H45" s="22"/>
    </row>
    <row r="46" spans="1:9" ht="30">
      <c r="A46" s="115"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30">
      <c r="A47" s="116"/>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30">
      <c r="A48" s="116"/>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5">
      <c r="A49" s="116"/>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5">
      <c r="A50" s="117"/>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30">
      <c r="A51" s="115"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5">
      <c r="A52" s="116"/>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30">
      <c r="A53" s="116"/>
      <c r="B53" s="27" t="str">
        <f>Critères!B52</f>
        <v>RGAA</v>
      </c>
      <c r="C53" s="27" t="str">
        <f>Critères!C52</f>
        <v>8.3</v>
      </c>
      <c r="D53" s="22" t="str">
        <f>Critères!D52</f>
        <v>Dans chaque page web, la langue par défaut est-elle présente ?</v>
      </c>
      <c r="E53" s="22" t="s">
        <v>153</v>
      </c>
      <c r="F53" s="28" t="s">
        <v>160</v>
      </c>
      <c r="G53" s="22"/>
      <c r="H53" s="22"/>
    </row>
    <row r="54" spans="1:8" ht="30">
      <c r="A54" s="116"/>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30">
      <c r="A55" s="116"/>
      <c r="B55" s="27" t="str">
        <f>Critères!B54</f>
        <v>RGAA</v>
      </c>
      <c r="C55" s="27" t="str">
        <f>Critères!C54</f>
        <v>8.5</v>
      </c>
      <c r="D55" s="22" t="str">
        <f>Critères!D54</f>
        <v>Chaque page web a-t-elle un titre de page ?</v>
      </c>
      <c r="E55" s="22" t="s">
        <v>153</v>
      </c>
      <c r="F55" s="28" t="s">
        <v>160</v>
      </c>
      <c r="G55" s="22"/>
      <c r="H55" s="22"/>
    </row>
    <row r="56" spans="1:8" ht="30">
      <c r="A56" s="116"/>
      <c r="B56" s="27" t="str">
        <f>Critères!B55</f>
        <v>RGAA</v>
      </c>
      <c r="C56" s="27" t="str">
        <f>Critères!C55</f>
        <v>8.6</v>
      </c>
      <c r="D56" s="22" t="str">
        <f>Critères!D55</f>
        <v>Pour chaque page web ayant un titre de page, ce titre est-il pertinent ?</v>
      </c>
      <c r="E56" s="22" t="s">
        <v>153</v>
      </c>
      <c r="F56" s="28" t="s">
        <v>160</v>
      </c>
      <c r="G56" s="22"/>
      <c r="H56" s="22"/>
    </row>
    <row r="57" spans="1:8" ht="45">
      <c r="A57" s="116"/>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30">
      <c r="A58" s="116"/>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5">
      <c r="A59" s="116"/>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30">
      <c r="A60" s="117"/>
      <c r="B60" s="27" t="str">
        <f>Critères!B59</f>
        <v>RGAA</v>
      </c>
      <c r="C60" s="27" t="str">
        <f>Critères!C59</f>
        <v>8.10</v>
      </c>
      <c r="D60" s="22" t="str">
        <f>Critères!D59</f>
        <v>Dans chaque page web, les changements du sens de lecture sont-ils signalés ?</v>
      </c>
      <c r="E60" s="22" t="s">
        <v>153</v>
      </c>
      <c r="F60" s="28" t="s">
        <v>160</v>
      </c>
      <c r="G60" s="22"/>
      <c r="H60" s="22"/>
    </row>
    <row r="61" spans="1:8" ht="30">
      <c r="A61" s="115"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30">
      <c r="A62" s="116"/>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30">
      <c r="A63" s="116"/>
      <c r="B63" s="27" t="str">
        <f>Critères!B62</f>
        <v>RGAA</v>
      </c>
      <c r="C63" s="27" t="str">
        <f>Critères!C62</f>
        <v>9.3</v>
      </c>
      <c r="D63" s="22" t="str">
        <f>Critères!D62</f>
        <v>Dans chaque page web, chaque liste est-elle correctement structurée ?</v>
      </c>
      <c r="E63" s="22" t="s">
        <v>153</v>
      </c>
      <c r="F63" s="28" t="s">
        <v>160</v>
      </c>
      <c r="G63" s="22"/>
      <c r="H63" s="22"/>
    </row>
    <row r="64" spans="1:8" ht="30">
      <c r="A64" s="117"/>
      <c r="B64" s="27" t="str">
        <f>Critères!B63</f>
        <v>RGAA</v>
      </c>
      <c r="C64" s="27" t="str">
        <f>Critères!C63</f>
        <v>9.4</v>
      </c>
      <c r="D64" s="22" t="str">
        <f>Critères!D63</f>
        <v>Dans chaque page web, chaque citation est-elle correctement indiquée ?</v>
      </c>
      <c r="E64" s="22" t="s">
        <v>153</v>
      </c>
      <c r="F64" s="28" t="s">
        <v>160</v>
      </c>
      <c r="G64" s="22"/>
      <c r="H64" s="22"/>
    </row>
    <row r="65" spans="1:8" ht="45">
      <c r="A65" s="115"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5">
      <c r="A66" s="116"/>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5">
      <c r="A67" s="116"/>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5">
      <c r="A68" s="116"/>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5">
      <c r="A69" s="116"/>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5">
      <c r="A70" s="116"/>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30">
      <c r="A71" s="116"/>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5">
      <c r="A72" s="116"/>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5">
      <c r="A73" s="116"/>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5">
      <c r="A74" s="116"/>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90">
      <c r="A75" s="116"/>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60">
      <c r="A76" s="116"/>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60">
      <c r="A77" s="116"/>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60">
      <c r="A78" s="117"/>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30">
      <c r="A79" s="115"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30">
      <c r="A80" s="116"/>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60">
      <c r="A81" s="116"/>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5">
      <c r="A82" s="116"/>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30">
      <c r="A83" s="116"/>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30">
      <c r="A84" s="116"/>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5">
      <c r="A85" s="116"/>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5">
      <c r="A86" s="116"/>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30">
      <c r="A87" s="116"/>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30">
      <c r="A88" s="116"/>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5">
      <c r="A89" s="116"/>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90">
      <c r="A90" s="116"/>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5">
      <c r="A91" s="117"/>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5">
      <c r="A92" s="115"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5">
      <c r="A93" s="116"/>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30">
      <c r="A94" s="116"/>
      <c r="B94" s="27" t="str">
        <f>Critères!B93</f>
        <v>RGAA</v>
      </c>
      <c r="C94" s="27" t="str">
        <f>Critères!C93</f>
        <v>12.3</v>
      </c>
      <c r="D94" s="22" t="str">
        <f>Critères!D93</f>
        <v>La page « plan du site » est-elle pertinente ?</v>
      </c>
      <c r="E94" s="22" t="s">
        <v>153</v>
      </c>
      <c r="F94" s="28" t="s">
        <v>160</v>
      </c>
      <c r="G94" s="22"/>
      <c r="H94" s="22"/>
    </row>
    <row r="95" spans="1:8" ht="30">
      <c r="A95" s="116"/>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30">
      <c r="A96" s="116"/>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5">
      <c r="A97" s="116"/>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5">
      <c r="A98" s="116"/>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30">
      <c r="A99" s="116"/>
      <c r="B99" s="27" t="str">
        <f>Critères!B98</f>
        <v>RGAA</v>
      </c>
      <c r="C99" s="27" t="str">
        <f>Critères!C98</f>
        <v>12.8</v>
      </c>
      <c r="D99" s="22" t="str">
        <f>Critères!D98</f>
        <v>Dans chaque page web, l’ordre de tabulation est-il cohérent ?</v>
      </c>
      <c r="E99" s="22" t="s">
        <v>153</v>
      </c>
      <c r="F99" s="28" t="s">
        <v>160</v>
      </c>
      <c r="G99" s="22"/>
      <c r="H99" s="22"/>
    </row>
    <row r="100" spans="1:8" ht="45">
      <c r="A100" s="116"/>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60">
      <c r="A101" s="116"/>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60">
      <c r="A102" s="117"/>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5">
      <c r="A103" s="115"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5">
      <c r="A104" s="116"/>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45">
      <c r="A105" s="116"/>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5">
      <c r="A106" s="116"/>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5">
      <c r="A107" s="116"/>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45">
      <c r="A108" s="116"/>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5">
      <c r="A109" s="116"/>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30">
      <c r="A110" s="116"/>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5">
      <c r="A111" s="116"/>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60">
      <c r="A112" s="116"/>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60">
      <c r="A113" s="116"/>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60">
      <c r="A114" s="116"/>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5">
      <c r="A115" s="116"/>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60">
      <c r="A116" s="117"/>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60">
      <c r="A117" s="115"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5">
      <c r="A118" s="116"/>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ht="15.75">
      <c r="A119" s="117"/>
      <c r="B119" s="27" t="str">
        <f>Critères!B118</f>
        <v>-</v>
      </c>
      <c r="C119" s="27" t="str">
        <f>Critères!C118</f>
        <v>14.3</v>
      </c>
      <c r="D119" s="22" t="str">
        <f>Critères!D118</f>
        <v>La documentation du site web est-elle accessible ?</v>
      </c>
      <c r="E119" s="22" t="s">
        <v>153</v>
      </c>
      <c r="F119" s="28" t="s">
        <v>160</v>
      </c>
    </row>
    <row r="120" spans="1:6" ht="60">
      <c r="A120" s="115"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5">
      <c r="A121" s="116"/>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5">
      <c r="A122" s="116"/>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60">
      <c r="A123" s="116"/>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5">
      <c r="A124" s="116"/>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5">
      <c r="A125" s="117"/>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60">
      <c r="A126" s="115"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60">
      <c r="A127" s="116"/>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30">
      <c r="A128" s="117"/>
      <c r="B128" s="27" t="str">
        <f>Critères!B127</f>
        <v>-</v>
      </c>
      <c r="C128" s="27" t="str">
        <f>Critères!C127</f>
        <v>16.3</v>
      </c>
      <c r="D128" s="22" t="str">
        <f>Critères!D127</f>
        <v>La documentation fournie par le service d’assistance est-elle accessible ?</v>
      </c>
      <c r="E128" s="22" t="s">
        <v>153</v>
      </c>
      <c r="F128" s="28" t="s">
        <v>160</v>
      </c>
    </row>
    <row r="129" spans="1:6" ht="75">
      <c r="A129" s="127"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60">
      <c r="A130" s="116"/>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60">
      <c r="A131" s="116"/>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5">
      <c r="A132" s="116"/>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5">
      <c r="A133" s="116"/>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60">
      <c r="A134" s="116"/>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60">
      <c r="A135" s="116"/>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5">
      <c r="A136" s="116"/>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5">
      <c r="A137" s="116"/>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60">
      <c r="A138" s="116"/>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5">
      <c r="A139" s="117"/>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76" priority="1" operator="equal">
      <formula>"C"</formula>
    </cfRule>
    <cfRule type="cellIs" dxfId="75" priority="2" operator="equal">
      <formula>"NC"</formula>
    </cfRule>
    <cfRule type="cellIs" dxfId="74" priority="3" operator="equal">
      <formula>"NA"</formula>
    </cfRule>
    <cfRule type="cellIs" dxfId="73" priority="4" operator="equal">
      <formula>"NT"</formula>
    </cfRule>
  </conditionalFormatting>
  <conditionalFormatting sqref="F4:F139">
    <cfRule type="cellIs" dxfId="72" priority="5" operator="equal">
      <formula>"D"</formula>
    </cfRule>
    <cfRule type="cellIs" dxfId="71" priority="6" operator="equal">
      <formula>"E"</formula>
    </cfRule>
    <cfRule type="cellIs" dxfId="70" priority="7" operator="equal">
      <formula>"N"</formula>
    </cfRule>
  </conditionalFormatting>
  <dataValidations count="2">
    <dataValidation type="list" operator="equal" showErrorMessage="1" sqref="E4:E139" xr:uid="{F85578DD-80EB-D646-BE2C-27BC4BDBEA26}">
      <formula1>"C,NC,NA,NT"</formula1>
      <formula2>0</formula2>
    </dataValidation>
    <dataValidation type="list" operator="equal" showErrorMessage="1" sqref="F4:F139" xr:uid="{B8D801CA-AA7E-A947-9A7A-0FCDDF2C10EE}">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1"/>
  <dimension ref="A1:AMJ139"/>
  <sheetViews>
    <sheetView zoomScaleNormal="100" zoomScalePageLayoutView="60" workbookViewId="0">
      <selection activeCell="E4" sqref="E4:E139"/>
    </sheetView>
  </sheetViews>
  <sheetFormatPr defaultColWidth="9.5546875" defaultRowHeight="15"/>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c r="A1" s="98" t="str">
        <f>Échantillon!A1</f>
        <v>RAWeb 1 – GRILLE D'ÉVALUATION</v>
      </c>
      <c r="B1" s="98"/>
      <c r="C1" s="98"/>
      <c r="D1" s="98"/>
      <c r="E1" s="98"/>
      <c r="F1" s="98"/>
      <c r="G1" s="98"/>
      <c r="H1" s="98"/>
    </row>
    <row r="2" spans="1:1024">
      <c r="A2" s="126" t="str">
        <f>CONCATENATE(Échantillon!B17," : ",Échantillon!C17)</f>
        <v>Aide : http://www.site.lu/aide.html</v>
      </c>
      <c r="B2" s="126"/>
      <c r="C2" s="126"/>
      <c r="D2" s="126"/>
      <c r="E2" s="126"/>
      <c r="F2" s="126"/>
      <c r="G2" s="126"/>
      <c r="H2" s="126"/>
    </row>
    <row r="3" spans="1:1024" ht="117.75">
      <c r="A3" s="46" t="s">
        <v>23</v>
      </c>
      <c r="B3" s="46" t="s">
        <v>305</v>
      </c>
      <c r="C3" s="46" t="s">
        <v>24</v>
      </c>
      <c r="D3" s="47" t="s">
        <v>25</v>
      </c>
      <c r="E3" s="46" t="s">
        <v>148</v>
      </c>
      <c r="F3" s="46" t="s">
        <v>368</v>
      </c>
      <c r="G3" s="47" t="s">
        <v>290</v>
      </c>
      <c r="H3" s="47" t="s">
        <v>159</v>
      </c>
    </row>
    <row r="4" spans="1:1024" ht="30">
      <c r="A4" s="115"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30">
      <c r="A5" s="116"/>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5">
      <c r="A6" s="116"/>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60">
      <c r="A7" s="116"/>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5">
      <c r="A8" s="116"/>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30">
      <c r="A9" s="116"/>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5">
      <c r="A10" s="116"/>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60">
      <c r="A11" s="116"/>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30">
      <c r="A12" s="117"/>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30">
      <c r="A13" s="115" t="str">
        <f>Critères!$A$12</f>
        <v>CADRES</v>
      </c>
      <c r="B13" s="27" t="str">
        <f>Critères!B12</f>
        <v>RGAA</v>
      </c>
      <c r="C13" s="27" t="str">
        <f>Critères!C12</f>
        <v>2.1</v>
      </c>
      <c r="D13" s="22" t="str">
        <f>Critères!D12</f>
        <v>Chaque cadre a-t-il un titre de cadre ?</v>
      </c>
      <c r="E13" s="22" t="s">
        <v>153</v>
      </c>
      <c r="F13" s="28" t="s">
        <v>160</v>
      </c>
      <c r="G13" s="29"/>
      <c r="H13" s="22"/>
    </row>
    <row r="14" spans="1:1024" ht="30">
      <c r="A14" s="117"/>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5">
      <c r="A15" s="115"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5">
      <c r="A16" s="116"/>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60">
      <c r="A17" s="117"/>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5">
      <c r="A18" s="115"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60">
      <c r="A19" s="116"/>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5">
      <c r="A20" s="116"/>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5">
      <c r="A21" s="116"/>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5">
      <c r="A22" s="116"/>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5">
      <c r="A23" s="116"/>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30">
      <c r="A24" s="116"/>
      <c r="B24" s="27" t="str">
        <f>Critères!B23</f>
        <v>RGAA</v>
      </c>
      <c r="C24" s="27" t="str">
        <f>Critères!C23</f>
        <v>4.7</v>
      </c>
      <c r="D24" s="22" t="str">
        <f>Critères!D23</f>
        <v>Chaque média temporel est-il clairement identifiable (hors cas particuliers) ?</v>
      </c>
      <c r="E24" s="22" t="s">
        <v>153</v>
      </c>
      <c r="F24" s="28" t="s">
        <v>160</v>
      </c>
      <c r="G24" s="22"/>
      <c r="H24" s="22"/>
    </row>
    <row r="25" spans="1:8" ht="30">
      <c r="A25" s="116"/>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30">
      <c r="A26" s="116"/>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30">
      <c r="A27" s="116"/>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5">
      <c r="A28" s="116"/>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5">
      <c r="A29" s="116"/>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5">
      <c r="A30" s="116"/>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5">
      <c r="A31" s="116"/>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5">
      <c r="A32" s="116"/>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60">
      <c r="A33" s="116"/>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5">
      <c r="A34" s="116"/>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60">
      <c r="A35" s="117"/>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30">
      <c r="A36" s="115"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30">
      <c r="A37" s="116"/>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30">
      <c r="A38" s="116"/>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30">
      <c r="A39" s="116"/>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30">
      <c r="A40" s="116"/>
      <c r="B40" s="27" t="str">
        <f>Critères!B39</f>
        <v>RGAA</v>
      </c>
      <c r="C40" s="27" t="str">
        <f>Critères!C39</f>
        <v>5.5</v>
      </c>
      <c r="D40" s="22" t="str">
        <f>Critères!D39</f>
        <v>Pour chaque tableau de données ayant un titre, celui-ci est-il pertinent ?</v>
      </c>
      <c r="E40" s="22" t="s">
        <v>153</v>
      </c>
      <c r="F40" s="28" t="s">
        <v>160</v>
      </c>
      <c r="G40" s="30"/>
      <c r="H40" s="22"/>
    </row>
    <row r="41" spans="1:9" ht="45">
      <c r="A41" s="116"/>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5">
      <c r="A42" s="116"/>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5">
      <c r="A43" s="117"/>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30">
      <c r="A44" s="115"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30">
      <c r="A45" s="117"/>
      <c r="B45" s="27" t="str">
        <f>Critères!B44</f>
        <v>RGAA</v>
      </c>
      <c r="C45" s="27" t="str">
        <f>Critères!C44</f>
        <v>6.2</v>
      </c>
      <c r="D45" s="22" t="str">
        <f>Critères!D44</f>
        <v>Dans chaque page web, chaque lien a-t-il un intitulé ?</v>
      </c>
      <c r="E45" s="22" t="s">
        <v>153</v>
      </c>
      <c r="F45" s="28" t="s">
        <v>160</v>
      </c>
      <c r="G45" s="22"/>
      <c r="H45" s="22"/>
    </row>
    <row r="46" spans="1:9" ht="30">
      <c r="A46" s="115"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30">
      <c r="A47" s="116"/>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30">
      <c r="A48" s="116"/>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5">
      <c r="A49" s="116"/>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5">
      <c r="A50" s="117"/>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30">
      <c r="A51" s="115"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5">
      <c r="A52" s="116"/>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30">
      <c r="A53" s="116"/>
      <c r="B53" s="27" t="str">
        <f>Critères!B52</f>
        <v>RGAA</v>
      </c>
      <c r="C53" s="27" t="str">
        <f>Critères!C52</f>
        <v>8.3</v>
      </c>
      <c r="D53" s="22" t="str">
        <f>Critères!D52</f>
        <v>Dans chaque page web, la langue par défaut est-elle présente ?</v>
      </c>
      <c r="E53" s="22" t="s">
        <v>153</v>
      </c>
      <c r="F53" s="28" t="s">
        <v>160</v>
      </c>
      <c r="G53" s="22"/>
      <c r="H53" s="22"/>
    </row>
    <row r="54" spans="1:8" ht="30">
      <c r="A54" s="116"/>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30">
      <c r="A55" s="116"/>
      <c r="B55" s="27" t="str">
        <f>Critères!B54</f>
        <v>RGAA</v>
      </c>
      <c r="C55" s="27" t="str">
        <f>Critères!C54</f>
        <v>8.5</v>
      </c>
      <c r="D55" s="22" t="str">
        <f>Critères!D54</f>
        <v>Chaque page web a-t-elle un titre de page ?</v>
      </c>
      <c r="E55" s="22" t="s">
        <v>153</v>
      </c>
      <c r="F55" s="28" t="s">
        <v>160</v>
      </c>
      <c r="G55" s="22"/>
      <c r="H55" s="22"/>
    </row>
    <row r="56" spans="1:8" ht="30">
      <c r="A56" s="116"/>
      <c r="B56" s="27" t="str">
        <f>Critères!B55</f>
        <v>RGAA</v>
      </c>
      <c r="C56" s="27" t="str">
        <f>Critères!C55</f>
        <v>8.6</v>
      </c>
      <c r="D56" s="22" t="str">
        <f>Critères!D55</f>
        <v>Pour chaque page web ayant un titre de page, ce titre est-il pertinent ?</v>
      </c>
      <c r="E56" s="22" t="s">
        <v>153</v>
      </c>
      <c r="F56" s="28" t="s">
        <v>160</v>
      </c>
      <c r="G56" s="22"/>
      <c r="H56" s="22"/>
    </row>
    <row r="57" spans="1:8" ht="45">
      <c r="A57" s="116"/>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30">
      <c r="A58" s="116"/>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5">
      <c r="A59" s="116"/>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30">
      <c r="A60" s="117"/>
      <c r="B60" s="27" t="str">
        <f>Critères!B59</f>
        <v>RGAA</v>
      </c>
      <c r="C60" s="27" t="str">
        <f>Critères!C59</f>
        <v>8.10</v>
      </c>
      <c r="D60" s="22" t="str">
        <f>Critères!D59</f>
        <v>Dans chaque page web, les changements du sens de lecture sont-ils signalés ?</v>
      </c>
      <c r="E60" s="22" t="s">
        <v>153</v>
      </c>
      <c r="F60" s="28" t="s">
        <v>160</v>
      </c>
      <c r="G60" s="22"/>
      <c r="H60" s="22"/>
    </row>
    <row r="61" spans="1:8" ht="30">
      <c r="A61" s="115"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30">
      <c r="A62" s="116"/>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30">
      <c r="A63" s="116"/>
      <c r="B63" s="27" t="str">
        <f>Critères!B62</f>
        <v>RGAA</v>
      </c>
      <c r="C63" s="27" t="str">
        <f>Critères!C62</f>
        <v>9.3</v>
      </c>
      <c r="D63" s="22" t="str">
        <f>Critères!D62</f>
        <v>Dans chaque page web, chaque liste est-elle correctement structurée ?</v>
      </c>
      <c r="E63" s="22" t="s">
        <v>153</v>
      </c>
      <c r="F63" s="28" t="s">
        <v>160</v>
      </c>
      <c r="G63" s="22"/>
      <c r="H63" s="22"/>
    </row>
    <row r="64" spans="1:8" ht="30">
      <c r="A64" s="117"/>
      <c r="B64" s="27" t="str">
        <f>Critères!B63</f>
        <v>RGAA</v>
      </c>
      <c r="C64" s="27" t="str">
        <f>Critères!C63</f>
        <v>9.4</v>
      </c>
      <c r="D64" s="22" t="str">
        <f>Critères!D63</f>
        <v>Dans chaque page web, chaque citation est-elle correctement indiquée ?</v>
      </c>
      <c r="E64" s="22" t="s">
        <v>153</v>
      </c>
      <c r="F64" s="28" t="s">
        <v>160</v>
      </c>
      <c r="G64" s="22"/>
      <c r="H64" s="22"/>
    </row>
    <row r="65" spans="1:8" ht="45">
      <c r="A65" s="115"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5">
      <c r="A66" s="116"/>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5">
      <c r="A67" s="116"/>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5">
      <c r="A68" s="116"/>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5">
      <c r="A69" s="116"/>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5">
      <c r="A70" s="116"/>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30">
      <c r="A71" s="116"/>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5">
      <c r="A72" s="116"/>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5">
      <c r="A73" s="116"/>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5">
      <c r="A74" s="116"/>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90">
      <c r="A75" s="116"/>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60">
      <c r="A76" s="116"/>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60">
      <c r="A77" s="116"/>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60">
      <c r="A78" s="117"/>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30">
      <c r="A79" s="115"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30">
      <c r="A80" s="116"/>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60">
      <c r="A81" s="116"/>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5">
      <c r="A82" s="116"/>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30">
      <c r="A83" s="116"/>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30">
      <c r="A84" s="116"/>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5">
      <c r="A85" s="116"/>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5">
      <c r="A86" s="116"/>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30">
      <c r="A87" s="116"/>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30">
      <c r="A88" s="116"/>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5">
      <c r="A89" s="116"/>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90">
      <c r="A90" s="116"/>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5">
      <c r="A91" s="117"/>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5">
      <c r="A92" s="115"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5">
      <c r="A93" s="116"/>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30">
      <c r="A94" s="116"/>
      <c r="B94" s="27" t="str">
        <f>Critères!B93</f>
        <v>RGAA</v>
      </c>
      <c r="C94" s="27" t="str">
        <f>Critères!C93</f>
        <v>12.3</v>
      </c>
      <c r="D94" s="22" t="str">
        <f>Critères!D93</f>
        <v>La page « plan du site » est-elle pertinente ?</v>
      </c>
      <c r="E94" s="22" t="s">
        <v>153</v>
      </c>
      <c r="F94" s="28" t="s">
        <v>160</v>
      </c>
      <c r="G94" s="22"/>
      <c r="H94" s="22"/>
    </row>
    <row r="95" spans="1:8" ht="30">
      <c r="A95" s="116"/>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30">
      <c r="A96" s="116"/>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5">
      <c r="A97" s="116"/>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5">
      <c r="A98" s="116"/>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30">
      <c r="A99" s="116"/>
      <c r="B99" s="27" t="str">
        <f>Critères!B98</f>
        <v>RGAA</v>
      </c>
      <c r="C99" s="27" t="str">
        <f>Critères!C98</f>
        <v>12.8</v>
      </c>
      <c r="D99" s="22" t="str">
        <f>Critères!D98</f>
        <v>Dans chaque page web, l’ordre de tabulation est-il cohérent ?</v>
      </c>
      <c r="E99" s="22" t="s">
        <v>153</v>
      </c>
      <c r="F99" s="28" t="s">
        <v>160</v>
      </c>
      <c r="G99" s="22"/>
      <c r="H99" s="22"/>
    </row>
    <row r="100" spans="1:8" ht="45">
      <c r="A100" s="116"/>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60">
      <c r="A101" s="116"/>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60">
      <c r="A102" s="117"/>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5">
      <c r="A103" s="115"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5">
      <c r="A104" s="116"/>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45">
      <c r="A105" s="116"/>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5">
      <c r="A106" s="116"/>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5">
      <c r="A107" s="116"/>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45">
      <c r="A108" s="116"/>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5">
      <c r="A109" s="116"/>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30">
      <c r="A110" s="116"/>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5">
      <c r="A111" s="116"/>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60">
      <c r="A112" s="116"/>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60">
      <c r="A113" s="116"/>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60">
      <c r="A114" s="116"/>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5">
      <c r="A115" s="116"/>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60">
      <c r="A116" s="117"/>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60">
      <c r="A117" s="115"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5">
      <c r="A118" s="116"/>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ht="15.75">
      <c r="A119" s="117"/>
      <c r="B119" s="27" t="str">
        <f>Critères!B118</f>
        <v>-</v>
      </c>
      <c r="C119" s="27" t="str">
        <f>Critères!C118</f>
        <v>14.3</v>
      </c>
      <c r="D119" s="22" t="str">
        <f>Critères!D118</f>
        <v>La documentation du site web est-elle accessible ?</v>
      </c>
      <c r="E119" s="22" t="s">
        <v>153</v>
      </c>
      <c r="F119" s="28" t="s">
        <v>160</v>
      </c>
    </row>
    <row r="120" spans="1:6" ht="60">
      <c r="A120" s="115"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5">
      <c r="A121" s="116"/>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5">
      <c r="A122" s="116"/>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60">
      <c r="A123" s="116"/>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5">
      <c r="A124" s="116"/>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5">
      <c r="A125" s="117"/>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60">
      <c r="A126" s="115"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60">
      <c r="A127" s="116"/>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30">
      <c r="A128" s="117"/>
      <c r="B128" s="27" t="str">
        <f>Critères!B127</f>
        <v>-</v>
      </c>
      <c r="C128" s="27" t="str">
        <f>Critères!C127</f>
        <v>16.3</v>
      </c>
      <c r="D128" s="22" t="str">
        <f>Critères!D127</f>
        <v>La documentation fournie par le service d’assistance est-elle accessible ?</v>
      </c>
      <c r="E128" s="22" t="s">
        <v>153</v>
      </c>
      <c r="F128" s="28" t="s">
        <v>160</v>
      </c>
    </row>
    <row r="129" spans="1:6" ht="75">
      <c r="A129" s="127"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60">
      <c r="A130" s="116"/>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60">
      <c r="A131" s="116"/>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5">
      <c r="A132" s="116"/>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5">
      <c r="A133" s="116"/>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60">
      <c r="A134" s="116"/>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60">
      <c r="A135" s="116"/>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5">
      <c r="A136" s="116"/>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5">
      <c r="A137" s="116"/>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60">
      <c r="A138" s="116"/>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5">
      <c r="A139" s="117"/>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69" priority="1" operator="equal">
      <formula>"C"</formula>
    </cfRule>
    <cfRule type="cellIs" dxfId="68" priority="2" operator="equal">
      <formula>"NC"</formula>
    </cfRule>
    <cfRule type="cellIs" dxfId="67" priority="3" operator="equal">
      <formula>"NA"</formula>
    </cfRule>
    <cfRule type="cellIs" dxfId="66" priority="4" operator="equal">
      <formula>"NT"</formula>
    </cfRule>
  </conditionalFormatting>
  <conditionalFormatting sqref="F4:F139">
    <cfRule type="cellIs" dxfId="65" priority="5" operator="equal">
      <formula>"D"</formula>
    </cfRule>
    <cfRule type="cellIs" dxfId="64" priority="6" operator="equal">
      <formula>"E"</formula>
    </cfRule>
    <cfRule type="cellIs" dxfId="63" priority="7" operator="equal">
      <formula>"N"</formula>
    </cfRule>
  </conditionalFormatting>
  <dataValidations count="2">
    <dataValidation type="list" operator="equal" showErrorMessage="1" sqref="E4:E139" xr:uid="{88C52A2E-D643-A84B-9C54-388083BE7605}">
      <formula1>"C,NC,NA,NT"</formula1>
      <formula2>0</formula2>
    </dataValidation>
    <dataValidation type="list" operator="equal" showErrorMessage="1" sqref="F4:F139" xr:uid="{D562C736-140C-CF44-9EE0-B408CB3E4AD6}">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2"/>
  <dimension ref="A1:AMJ139"/>
  <sheetViews>
    <sheetView zoomScaleNormal="100" zoomScalePageLayoutView="60" workbookViewId="0">
      <selection activeCell="E4" sqref="E4:E139"/>
    </sheetView>
  </sheetViews>
  <sheetFormatPr defaultColWidth="9.5546875" defaultRowHeight="15"/>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c r="A1" s="98" t="str">
        <f>Échantillon!A1</f>
        <v>RAWeb 1 – GRILLE D'ÉVALUATION</v>
      </c>
      <c r="B1" s="98"/>
      <c r="C1" s="98"/>
      <c r="D1" s="98"/>
      <c r="E1" s="98"/>
      <c r="F1" s="98"/>
      <c r="G1" s="98"/>
      <c r="H1" s="98"/>
    </row>
    <row r="2" spans="1:1024">
      <c r="A2" s="126" t="str">
        <f>CONCATENATE(Échantillon!B18," : ",Échantillon!C18)</f>
        <v>Plan du site : http://www.site.lu/plandusite.html</v>
      </c>
      <c r="B2" s="126"/>
      <c r="C2" s="126"/>
      <c r="D2" s="126"/>
      <c r="E2" s="126"/>
      <c r="F2" s="126"/>
      <c r="G2" s="126"/>
      <c r="H2" s="126"/>
    </row>
    <row r="3" spans="1:1024" ht="117.75">
      <c r="A3" s="46" t="s">
        <v>23</v>
      </c>
      <c r="B3" s="46" t="s">
        <v>305</v>
      </c>
      <c r="C3" s="46" t="s">
        <v>24</v>
      </c>
      <c r="D3" s="47" t="s">
        <v>25</v>
      </c>
      <c r="E3" s="46" t="s">
        <v>148</v>
      </c>
      <c r="F3" s="46" t="s">
        <v>368</v>
      </c>
      <c r="G3" s="47" t="s">
        <v>290</v>
      </c>
      <c r="H3" s="47" t="s">
        <v>159</v>
      </c>
    </row>
    <row r="4" spans="1:1024" ht="30">
      <c r="A4" s="115"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30">
      <c r="A5" s="116"/>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5">
      <c r="A6" s="116"/>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60">
      <c r="A7" s="116"/>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5">
      <c r="A8" s="116"/>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30">
      <c r="A9" s="116"/>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5">
      <c r="A10" s="116"/>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60">
      <c r="A11" s="116"/>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30">
      <c r="A12" s="117"/>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30">
      <c r="A13" s="115" t="str">
        <f>Critères!$A$12</f>
        <v>CADRES</v>
      </c>
      <c r="B13" s="27" t="str">
        <f>Critères!B12</f>
        <v>RGAA</v>
      </c>
      <c r="C13" s="27" t="str">
        <f>Critères!C12</f>
        <v>2.1</v>
      </c>
      <c r="D13" s="22" t="str">
        <f>Critères!D12</f>
        <v>Chaque cadre a-t-il un titre de cadre ?</v>
      </c>
      <c r="E13" s="22" t="s">
        <v>153</v>
      </c>
      <c r="F13" s="28" t="s">
        <v>160</v>
      </c>
      <c r="G13" s="29"/>
      <c r="H13" s="22"/>
    </row>
    <row r="14" spans="1:1024" ht="30">
      <c r="A14" s="117"/>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5">
      <c r="A15" s="115"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5">
      <c r="A16" s="116"/>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60">
      <c r="A17" s="117"/>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5">
      <c r="A18" s="115"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60">
      <c r="A19" s="116"/>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5">
      <c r="A20" s="116"/>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5">
      <c r="A21" s="116"/>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5">
      <c r="A22" s="116"/>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5">
      <c r="A23" s="116"/>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30">
      <c r="A24" s="116"/>
      <c r="B24" s="27" t="str">
        <f>Critères!B23</f>
        <v>RGAA</v>
      </c>
      <c r="C24" s="27" t="str">
        <f>Critères!C23</f>
        <v>4.7</v>
      </c>
      <c r="D24" s="22" t="str">
        <f>Critères!D23</f>
        <v>Chaque média temporel est-il clairement identifiable (hors cas particuliers) ?</v>
      </c>
      <c r="E24" s="22" t="s">
        <v>153</v>
      </c>
      <c r="F24" s="28" t="s">
        <v>160</v>
      </c>
      <c r="G24" s="22"/>
      <c r="H24" s="22"/>
    </row>
    <row r="25" spans="1:8" ht="30">
      <c r="A25" s="116"/>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30">
      <c r="A26" s="116"/>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30">
      <c r="A27" s="116"/>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5">
      <c r="A28" s="116"/>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5">
      <c r="A29" s="116"/>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5">
      <c r="A30" s="116"/>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5">
      <c r="A31" s="116"/>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5">
      <c r="A32" s="116"/>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60">
      <c r="A33" s="116"/>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5">
      <c r="A34" s="116"/>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60">
      <c r="A35" s="117"/>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30">
      <c r="A36" s="115"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30">
      <c r="A37" s="116"/>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30">
      <c r="A38" s="116"/>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30">
      <c r="A39" s="116"/>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30">
      <c r="A40" s="116"/>
      <c r="B40" s="27" t="str">
        <f>Critères!B39</f>
        <v>RGAA</v>
      </c>
      <c r="C40" s="27" t="str">
        <f>Critères!C39</f>
        <v>5.5</v>
      </c>
      <c r="D40" s="22" t="str">
        <f>Critères!D39</f>
        <v>Pour chaque tableau de données ayant un titre, celui-ci est-il pertinent ?</v>
      </c>
      <c r="E40" s="22" t="s">
        <v>153</v>
      </c>
      <c r="F40" s="28" t="s">
        <v>160</v>
      </c>
      <c r="G40" s="30"/>
      <c r="H40" s="22"/>
    </row>
    <row r="41" spans="1:9" ht="45">
      <c r="A41" s="116"/>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5">
      <c r="A42" s="116"/>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5">
      <c r="A43" s="117"/>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30">
      <c r="A44" s="115"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30">
      <c r="A45" s="117"/>
      <c r="B45" s="27" t="str">
        <f>Critères!B44</f>
        <v>RGAA</v>
      </c>
      <c r="C45" s="27" t="str">
        <f>Critères!C44</f>
        <v>6.2</v>
      </c>
      <c r="D45" s="22" t="str">
        <f>Critères!D44</f>
        <v>Dans chaque page web, chaque lien a-t-il un intitulé ?</v>
      </c>
      <c r="E45" s="22" t="s">
        <v>153</v>
      </c>
      <c r="F45" s="28" t="s">
        <v>160</v>
      </c>
      <c r="G45" s="22"/>
      <c r="H45" s="22"/>
    </row>
    <row r="46" spans="1:9" ht="30">
      <c r="A46" s="115"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30">
      <c r="A47" s="116"/>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30">
      <c r="A48" s="116"/>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5">
      <c r="A49" s="116"/>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5">
      <c r="A50" s="117"/>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30">
      <c r="A51" s="115"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5">
      <c r="A52" s="116"/>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30">
      <c r="A53" s="116"/>
      <c r="B53" s="27" t="str">
        <f>Critères!B52</f>
        <v>RGAA</v>
      </c>
      <c r="C53" s="27" t="str">
        <f>Critères!C52</f>
        <v>8.3</v>
      </c>
      <c r="D53" s="22" t="str">
        <f>Critères!D52</f>
        <v>Dans chaque page web, la langue par défaut est-elle présente ?</v>
      </c>
      <c r="E53" s="22" t="s">
        <v>153</v>
      </c>
      <c r="F53" s="28" t="s">
        <v>160</v>
      </c>
      <c r="G53" s="22"/>
      <c r="H53" s="22"/>
    </row>
    <row r="54" spans="1:8" ht="30">
      <c r="A54" s="116"/>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30">
      <c r="A55" s="116"/>
      <c r="B55" s="27" t="str">
        <f>Critères!B54</f>
        <v>RGAA</v>
      </c>
      <c r="C55" s="27" t="str">
        <f>Critères!C54</f>
        <v>8.5</v>
      </c>
      <c r="D55" s="22" t="str">
        <f>Critères!D54</f>
        <v>Chaque page web a-t-elle un titre de page ?</v>
      </c>
      <c r="E55" s="22" t="s">
        <v>153</v>
      </c>
      <c r="F55" s="28" t="s">
        <v>160</v>
      </c>
      <c r="G55" s="22"/>
      <c r="H55" s="22"/>
    </row>
    <row r="56" spans="1:8" ht="30">
      <c r="A56" s="116"/>
      <c r="B56" s="27" t="str">
        <f>Critères!B55</f>
        <v>RGAA</v>
      </c>
      <c r="C56" s="27" t="str">
        <f>Critères!C55</f>
        <v>8.6</v>
      </c>
      <c r="D56" s="22" t="str">
        <f>Critères!D55</f>
        <v>Pour chaque page web ayant un titre de page, ce titre est-il pertinent ?</v>
      </c>
      <c r="E56" s="22" t="s">
        <v>153</v>
      </c>
      <c r="F56" s="28" t="s">
        <v>160</v>
      </c>
      <c r="G56" s="22"/>
      <c r="H56" s="22"/>
    </row>
    <row r="57" spans="1:8" ht="45">
      <c r="A57" s="116"/>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30">
      <c r="A58" s="116"/>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5">
      <c r="A59" s="116"/>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30">
      <c r="A60" s="117"/>
      <c r="B60" s="27" t="str">
        <f>Critères!B59</f>
        <v>RGAA</v>
      </c>
      <c r="C60" s="27" t="str">
        <f>Critères!C59</f>
        <v>8.10</v>
      </c>
      <c r="D60" s="22" t="str">
        <f>Critères!D59</f>
        <v>Dans chaque page web, les changements du sens de lecture sont-ils signalés ?</v>
      </c>
      <c r="E60" s="22" t="s">
        <v>153</v>
      </c>
      <c r="F60" s="28" t="s">
        <v>160</v>
      </c>
      <c r="G60" s="22"/>
      <c r="H60" s="22"/>
    </row>
    <row r="61" spans="1:8" ht="30">
      <c r="A61" s="115"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30">
      <c r="A62" s="116"/>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30">
      <c r="A63" s="116"/>
      <c r="B63" s="27" t="str">
        <f>Critères!B62</f>
        <v>RGAA</v>
      </c>
      <c r="C63" s="27" t="str">
        <f>Critères!C62</f>
        <v>9.3</v>
      </c>
      <c r="D63" s="22" t="str">
        <f>Critères!D62</f>
        <v>Dans chaque page web, chaque liste est-elle correctement structurée ?</v>
      </c>
      <c r="E63" s="22" t="s">
        <v>153</v>
      </c>
      <c r="F63" s="28" t="s">
        <v>160</v>
      </c>
      <c r="G63" s="22"/>
      <c r="H63" s="22"/>
    </row>
    <row r="64" spans="1:8" ht="30">
      <c r="A64" s="117"/>
      <c r="B64" s="27" t="str">
        <f>Critères!B63</f>
        <v>RGAA</v>
      </c>
      <c r="C64" s="27" t="str">
        <f>Critères!C63</f>
        <v>9.4</v>
      </c>
      <c r="D64" s="22" t="str">
        <f>Critères!D63</f>
        <v>Dans chaque page web, chaque citation est-elle correctement indiquée ?</v>
      </c>
      <c r="E64" s="22" t="s">
        <v>153</v>
      </c>
      <c r="F64" s="28" t="s">
        <v>160</v>
      </c>
      <c r="G64" s="22"/>
      <c r="H64" s="22"/>
    </row>
    <row r="65" spans="1:8" ht="45">
      <c r="A65" s="115"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5">
      <c r="A66" s="116"/>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5">
      <c r="A67" s="116"/>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5">
      <c r="A68" s="116"/>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5">
      <c r="A69" s="116"/>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5">
      <c r="A70" s="116"/>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30">
      <c r="A71" s="116"/>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5">
      <c r="A72" s="116"/>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5">
      <c r="A73" s="116"/>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5">
      <c r="A74" s="116"/>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90">
      <c r="A75" s="116"/>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60">
      <c r="A76" s="116"/>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60">
      <c r="A77" s="116"/>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60">
      <c r="A78" s="117"/>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30">
      <c r="A79" s="115"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30">
      <c r="A80" s="116"/>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60">
      <c r="A81" s="116"/>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5">
      <c r="A82" s="116"/>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30">
      <c r="A83" s="116"/>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30">
      <c r="A84" s="116"/>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5">
      <c r="A85" s="116"/>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5">
      <c r="A86" s="116"/>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30">
      <c r="A87" s="116"/>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30">
      <c r="A88" s="116"/>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5">
      <c r="A89" s="116"/>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90">
      <c r="A90" s="116"/>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5">
      <c r="A91" s="117"/>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5">
      <c r="A92" s="115"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5">
      <c r="A93" s="116"/>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30">
      <c r="A94" s="116"/>
      <c r="B94" s="27" t="str">
        <f>Critères!B93</f>
        <v>RGAA</v>
      </c>
      <c r="C94" s="27" t="str">
        <f>Critères!C93</f>
        <v>12.3</v>
      </c>
      <c r="D94" s="22" t="str">
        <f>Critères!D93</f>
        <v>La page « plan du site » est-elle pertinente ?</v>
      </c>
      <c r="E94" s="22" t="s">
        <v>153</v>
      </c>
      <c r="F94" s="28" t="s">
        <v>160</v>
      </c>
      <c r="G94" s="22"/>
      <c r="H94" s="22"/>
    </row>
    <row r="95" spans="1:8" ht="30">
      <c r="A95" s="116"/>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30">
      <c r="A96" s="116"/>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5">
      <c r="A97" s="116"/>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5">
      <c r="A98" s="116"/>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30">
      <c r="A99" s="116"/>
      <c r="B99" s="27" t="str">
        <f>Critères!B98</f>
        <v>RGAA</v>
      </c>
      <c r="C99" s="27" t="str">
        <f>Critères!C98</f>
        <v>12.8</v>
      </c>
      <c r="D99" s="22" t="str">
        <f>Critères!D98</f>
        <v>Dans chaque page web, l’ordre de tabulation est-il cohérent ?</v>
      </c>
      <c r="E99" s="22" t="s">
        <v>153</v>
      </c>
      <c r="F99" s="28" t="s">
        <v>160</v>
      </c>
      <c r="G99" s="22"/>
      <c r="H99" s="22"/>
    </row>
    <row r="100" spans="1:8" ht="45">
      <c r="A100" s="116"/>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60">
      <c r="A101" s="116"/>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60">
      <c r="A102" s="117"/>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5">
      <c r="A103" s="115"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5">
      <c r="A104" s="116"/>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45">
      <c r="A105" s="116"/>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5">
      <c r="A106" s="116"/>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5">
      <c r="A107" s="116"/>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45">
      <c r="A108" s="116"/>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5">
      <c r="A109" s="116"/>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30">
      <c r="A110" s="116"/>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5">
      <c r="A111" s="116"/>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60">
      <c r="A112" s="116"/>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60">
      <c r="A113" s="116"/>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60">
      <c r="A114" s="116"/>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5">
      <c r="A115" s="116"/>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60">
      <c r="A116" s="117"/>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60">
      <c r="A117" s="115"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5">
      <c r="A118" s="116"/>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ht="15.75">
      <c r="A119" s="117"/>
      <c r="B119" s="27" t="str">
        <f>Critères!B118</f>
        <v>-</v>
      </c>
      <c r="C119" s="27" t="str">
        <f>Critères!C118</f>
        <v>14.3</v>
      </c>
      <c r="D119" s="22" t="str">
        <f>Critères!D118</f>
        <v>La documentation du site web est-elle accessible ?</v>
      </c>
      <c r="E119" s="22" t="s">
        <v>153</v>
      </c>
      <c r="F119" s="28" t="s">
        <v>160</v>
      </c>
    </row>
    <row r="120" spans="1:6" ht="60">
      <c r="A120" s="115"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5">
      <c r="A121" s="116"/>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5">
      <c r="A122" s="116"/>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60">
      <c r="A123" s="116"/>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5">
      <c r="A124" s="116"/>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5">
      <c r="A125" s="117"/>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60">
      <c r="A126" s="115"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60">
      <c r="A127" s="116"/>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30">
      <c r="A128" s="117"/>
      <c r="B128" s="27" t="str">
        <f>Critères!B127</f>
        <v>-</v>
      </c>
      <c r="C128" s="27" t="str">
        <f>Critères!C127</f>
        <v>16.3</v>
      </c>
      <c r="D128" s="22" t="str">
        <f>Critères!D127</f>
        <v>La documentation fournie par le service d’assistance est-elle accessible ?</v>
      </c>
      <c r="E128" s="22" t="s">
        <v>153</v>
      </c>
      <c r="F128" s="28" t="s">
        <v>160</v>
      </c>
    </row>
    <row r="129" spans="1:6" ht="75">
      <c r="A129" s="127"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60">
      <c r="A130" s="116"/>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60">
      <c r="A131" s="116"/>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5">
      <c r="A132" s="116"/>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5">
      <c r="A133" s="116"/>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60">
      <c r="A134" s="116"/>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60">
      <c r="A135" s="116"/>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5">
      <c r="A136" s="116"/>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5">
      <c r="A137" s="116"/>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60">
      <c r="A138" s="116"/>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5">
      <c r="A139" s="117"/>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62" priority="1" operator="equal">
      <formula>"C"</formula>
    </cfRule>
    <cfRule type="cellIs" dxfId="61" priority="2" operator="equal">
      <formula>"NC"</formula>
    </cfRule>
    <cfRule type="cellIs" dxfId="60" priority="3" operator="equal">
      <formula>"NA"</formula>
    </cfRule>
    <cfRule type="cellIs" dxfId="59" priority="4" operator="equal">
      <formula>"NT"</formula>
    </cfRule>
  </conditionalFormatting>
  <conditionalFormatting sqref="F4:F139">
    <cfRule type="cellIs" dxfId="58" priority="5" operator="equal">
      <formula>"D"</formula>
    </cfRule>
    <cfRule type="cellIs" dxfId="57" priority="6" operator="equal">
      <formula>"E"</formula>
    </cfRule>
    <cfRule type="cellIs" dxfId="56" priority="7" operator="equal">
      <formula>"N"</formula>
    </cfRule>
  </conditionalFormatting>
  <dataValidations count="2">
    <dataValidation type="list" operator="equal" showErrorMessage="1" sqref="E4:E139" xr:uid="{1C579325-5328-4F4F-93BF-0C3C92304634}">
      <formula1>"C,NC,NA,NT"</formula1>
      <formula2>0</formula2>
    </dataValidation>
    <dataValidation type="list" operator="equal" showErrorMessage="1" sqref="F4:F139" xr:uid="{1F7996DA-5048-E14C-A6DD-CEA3385AD2B0}">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3"/>
  <dimension ref="A1:AMJ139"/>
  <sheetViews>
    <sheetView zoomScaleNormal="100" zoomScalePageLayoutView="60" workbookViewId="0">
      <selection activeCell="E4" sqref="E4:E139"/>
    </sheetView>
  </sheetViews>
  <sheetFormatPr defaultColWidth="9.5546875" defaultRowHeight="15"/>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c r="A1" s="98" t="str">
        <f>Échantillon!A1</f>
        <v>RAWeb 1 – GRILLE D'ÉVALUATION</v>
      </c>
      <c r="B1" s="98"/>
      <c r="C1" s="98"/>
      <c r="D1" s="98"/>
      <c r="E1" s="98"/>
      <c r="F1" s="98"/>
      <c r="G1" s="98"/>
      <c r="H1" s="98"/>
    </row>
    <row r="2" spans="1:1024">
      <c r="A2" s="126" t="str">
        <f>CONCATENATE(Échantillon!B19," : ",Échantillon!C19)</f>
        <v>Recherche : http://www.site.lu/recherche.html</v>
      </c>
      <c r="B2" s="126"/>
      <c r="C2" s="126"/>
      <c r="D2" s="126"/>
      <c r="E2" s="126"/>
      <c r="F2" s="126"/>
      <c r="G2" s="126"/>
      <c r="H2" s="126"/>
    </row>
    <row r="3" spans="1:1024" ht="117.75">
      <c r="A3" s="46" t="s">
        <v>23</v>
      </c>
      <c r="B3" s="46" t="s">
        <v>305</v>
      </c>
      <c r="C3" s="46" t="s">
        <v>24</v>
      </c>
      <c r="D3" s="47" t="s">
        <v>25</v>
      </c>
      <c r="E3" s="46" t="s">
        <v>148</v>
      </c>
      <c r="F3" s="46" t="s">
        <v>368</v>
      </c>
      <c r="G3" s="47" t="s">
        <v>290</v>
      </c>
      <c r="H3" s="47" t="s">
        <v>159</v>
      </c>
    </row>
    <row r="4" spans="1:1024" ht="30">
      <c r="A4" s="115"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30">
      <c r="A5" s="116"/>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5">
      <c r="A6" s="116"/>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60">
      <c r="A7" s="116"/>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5">
      <c r="A8" s="116"/>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30">
      <c r="A9" s="116"/>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5">
      <c r="A10" s="116"/>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60">
      <c r="A11" s="116"/>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30">
      <c r="A12" s="117"/>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30">
      <c r="A13" s="115" t="str">
        <f>Critères!$A$12</f>
        <v>CADRES</v>
      </c>
      <c r="B13" s="27" t="str">
        <f>Critères!B12</f>
        <v>RGAA</v>
      </c>
      <c r="C13" s="27" t="str">
        <f>Critères!C12</f>
        <v>2.1</v>
      </c>
      <c r="D13" s="22" t="str">
        <f>Critères!D12</f>
        <v>Chaque cadre a-t-il un titre de cadre ?</v>
      </c>
      <c r="E13" s="22" t="s">
        <v>153</v>
      </c>
      <c r="F13" s="28" t="s">
        <v>160</v>
      </c>
      <c r="G13" s="29"/>
      <c r="H13" s="22"/>
    </row>
    <row r="14" spans="1:1024" ht="30">
      <c r="A14" s="117"/>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5">
      <c r="A15" s="115"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5">
      <c r="A16" s="116"/>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60">
      <c r="A17" s="117"/>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5">
      <c r="A18" s="115"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60">
      <c r="A19" s="116"/>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5">
      <c r="A20" s="116"/>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5">
      <c r="A21" s="116"/>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5">
      <c r="A22" s="116"/>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5">
      <c r="A23" s="116"/>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30">
      <c r="A24" s="116"/>
      <c r="B24" s="27" t="str">
        <f>Critères!B23</f>
        <v>RGAA</v>
      </c>
      <c r="C24" s="27" t="str">
        <f>Critères!C23</f>
        <v>4.7</v>
      </c>
      <c r="D24" s="22" t="str">
        <f>Critères!D23</f>
        <v>Chaque média temporel est-il clairement identifiable (hors cas particuliers) ?</v>
      </c>
      <c r="E24" s="22" t="s">
        <v>153</v>
      </c>
      <c r="F24" s="28" t="s">
        <v>160</v>
      </c>
      <c r="G24" s="22"/>
      <c r="H24" s="22"/>
    </row>
    <row r="25" spans="1:8" ht="30">
      <c r="A25" s="116"/>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30">
      <c r="A26" s="116"/>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30">
      <c r="A27" s="116"/>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5">
      <c r="A28" s="116"/>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5">
      <c r="A29" s="116"/>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5">
      <c r="A30" s="116"/>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5">
      <c r="A31" s="116"/>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5">
      <c r="A32" s="116"/>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60">
      <c r="A33" s="116"/>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5">
      <c r="A34" s="116"/>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60">
      <c r="A35" s="117"/>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30">
      <c r="A36" s="115"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30">
      <c r="A37" s="116"/>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30">
      <c r="A38" s="116"/>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30">
      <c r="A39" s="116"/>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30">
      <c r="A40" s="116"/>
      <c r="B40" s="27" t="str">
        <f>Critères!B39</f>
        <v>RGAA</v>
      </c>
      <c r="C40" s="27" t="str">
        <f>Critères!C39</f>
        <v>5.5</v>
      </c>
      <c r="D40" s="22" t="str">
        <f>Critères!D39</f>
        <v>Pour chaque tableau de données ayant un titre, celui-ci est-il pertinent ?</v>
      </c>
      <c r="E40" s="22" t="s">
        <v>153</v>
      </c>
      <c r="F40" s="28" t="s">
        <v>160</v>
      </c>
      <c r="G40" s="30"/>
      <c r="H40" s="22"/>
    </row>
    <row r="41" spans="1:9" ht="45">
      <c r="A41" s="116"/>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5">
      <c r="A42" s="116"/>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5">
      <c r="A43" s="117"/>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30">
      <c r="A44" s="115"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30">
      <c r="A45" s="117"/>
      <c r="B45" s="27" t="str">
        <f>Critères!B44</f>
        <v>RGAA</v>
      </c>
      <c r="C45" s="27" t="str">
        <f>Critères!C44</f>
        <v>6.2</v>
      </c>
      <c r="D45" s="22" t="str">
        <f>Critères!D44</f>
        <v>Dans chaque page web, chaque lien a-t-il un intitulé ?</v>
      </c>
      <c r="E45" s="22" t="s">
        <v>153</v>
      </c>
      <c r="F45" s="28" t="s">
        <v>160</v>
      </c>
      <c r="G45" s="22"/>
      <c r="H45" s="22"/>
    </row>
    <row r="46" spans="1:9" ht="30">
      <c r="A46" s="115"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30">
      <c r="A47" s="116"/>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30">
      <c r="A48" s="116"/>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5">
      <c r="A49" s="116"/>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5">
      <c r="A50" s="117"/>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30">
      <c r="A51" s="115"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5">
      <c r="A52" s="116"/>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30">
      <c r="A53" s="116"/>
      <c r="B53" s="27" t="str">
        <f>Critères!B52</f>
        <v>RGAA</v>
      </c>
      <c r="C53" s="27" t="str">
        <f>Critères!C52</f>
        <v>8.3</v>
      </c>
      <c r="D53" s="22" t="str">
        <f>Critères!D52</f>
        <v>Dans chaque page web, la langue par défaut est-elle présente ?</v>
      </c>
      <c r="E53" s="22" t="s">
        <v>153</v>
      </c>
      <c r="F53" s="28" t="s">
        <v>160</v>
      </c>
      <c r="G53" s="22"/>
      <c r="H53" s="22"/>
    </row>
    <row r="54" spans="1:8" ht="30">
      <c r="A54" s="116"/>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30">
      <c r="A55" s="116"/>
      <c r="B55" s="27" t="str">
        <f>Critères!B54</f>
        <v>RGAA</v>
      </c>
      <c r="C55" s="27" t="str">
        <f>Critères!C54</f>
        <v>8.5</v>
      </c>
      <c r="D55" s="22" t="str">
        <f>Critères!D54</f>
        <v>Chaque page web a-t-elle un titre de page ?</v>
      </c>
      <c r="E55" s="22" t="s">
        <v>153</v>
      </c>
      <c r="F55" s="28" t="s">
        <v>160</v>
      </c>
      <c r="G55" s="22"/>
      <c r="H55" s="22"/>
    </row>
    <row r="56" spans="1:8" ht="30">
      <c r="A56" s="116"/>
      <c r="B56" s="27" t="str">
        <f>Critères!B55</f>
        <v>RGAA</v>
      </c>
      <c r="C56" s="27" t="str">
        <f>Critères!C55</f>
        <v>8.6</v>
      </c>
      <c r="D56" s="22" t="str">
        <f>Critères!D55</f>
        <v>Pour chaque page web ayant un titre de page, ce titre est-il pertinent ?</v>
      </c>
      <c r="E56" s="22" t="s">
        <v>153</v>
      </c>
      <c r="F56" s="28" t="s">
        <v>160</v>
      </c>
      <c r="G56" s="22"/>
      <c r="H56" s="22"/>
    </row>
    <row r="57" spans="1:8" ht="45">
      <c r="A57" s="116"/>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30">
      <c r="A58" s="116"/>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5">
      <c r="A59" s="116"/>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30">
      <c r="A60" s="117"/>
      <c r="B60" s="27" t="str">
        <f>Critères!B59</f>
        <v>RGAA</v>
      </c>
      <c r="C60" s="27" t="str">
        <f>Critères!C59</f>
        <v>8.10</v>
      </c>
      <c r="D60" s="22" t="str">
        <f>Critères!D59</f>
        <v>Dans chaque page web, les changements du sens de lecture sont-ils signalés ?</v>
      </c>
      <c r="E60" s="22" t="s">
        <v>153</v>
      </c>
      <c r="F60" s="28" t="s">
        <v>160</v>
      </c>
      <c r="G60" s="22"/>
      <c r="H60" s="22"/>
    </row>
    <row r="61" spans="1:8" ht="30">
      <c r="A61" s="115"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30">
      <c r="A62" s="116"/>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30">
      <c r="A63" s="116"/>
      <c r="B63" s="27" t="str">
        <f>Critères!B62</f>
        <v>RGAA</v>
      </c>
      <c r="C63" s="27" t="str">
        <f>Critères!C62</f>
        <v>9.3</v>
      </c>
      <c r="D63" s="22" t="str">
        <f>Critères!D62</f>
        <v>Dans chaque page web, chaque liste est-elle correctement structurée ?</v>
      </c>
      <c r="E63" s="22" t="s">
        <v>153</v>
      </c>
      <c r="F63" s="28" t="s">
        <v>160</v>
      </c>
      <c r="G63" s="22"/>
      <c r="H63" s="22"/>
    </row>
    <row r="64" spans="1:8" ht="30">
      <c r="A64" s="117"/>
      <c r="B64" s="27" t="str">
        <f>Critères!B63</f>
        <v>RGAA</v>
      </c>
      <c r="C64" s="27" t="str">
        <f>Critères!C63</f>
        <v>9.4</v>
      </c>
      <c r="D64" s="22" t="str">
        <f>Critères!D63</f>
        <v>Dans chaque page web, chaque citation est-elle correctement indiquée ?</v>
      </c>
      <c r="E64" s="22" t="s">
        <v>153</v>
      </c>
      <c r="F64" s="28" t="s">
        <v>160</v>
      </c>
      <c r="G64" s="22"/>
      <c r="H64" s="22"/>
    </row>
    <row r="65" spans="1:8" ht="45">
      <c r="A65" s="115"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5">
      <c r="A66" s="116"/>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5">
      <c r="A67" s="116"/>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5">
      <c r="A68" s="116"/>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5">
      <c r="A69" s="116"/>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5">
      <c r="A70" s="116"/>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30">
      <c r="A71" s="116"/>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5">
      <c r="A72" s="116"/>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5">
      <c r="A73" s="116"/>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5">
      <c r="A74" s="116"/>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90">
      <c r="A75" s="116"/>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60">
      <c r="A76" s="116"/>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60">
      <c r="A77" s="116"/>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60">
      <c r="A78" s="117"/>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30">
      <c r="A79" s="115"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30">
      <c r="A80" s="116"/>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60">
      <c r="A81" s="116"/>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5">
      <c r="A82" s="116"/>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30">
      <c r="A83" s="116"/>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30">
      <c r="A84" s="116"/>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5">
      <c r="A85" s="116"/>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5">
      <c r="A86" s="116"/>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30">
      <c r="A87" s="116"/>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30">
      <c r="A88" s="116"/>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5">
      <c r="A89" s="116"/>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90">
      <c r="A90" s="116"/>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5">
      <c r="A91" s="117"/>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5">
      <c r="A92" s="115"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5">
      <c r="A93" s="116"/>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30">
      <c r="A94" s="116"/>
      <c r="B94" s="27" t="str">
        <f>Critères!B93</f>
        <v>RGAA</v>
      </c>
      <c r="C94" s="27" t="str">
        <f>Critères!C93</f>
        <v>12.3</v>
      </c>
      <c r="D94" s="22" t="str">
        <f>Critères!D93</f>
        <v>La page « plan du site » est-elle pertinente ?</v>
      </c>
      <c r="E94" s="22" t="s">
        <v>153</v>
      </c>
      <c r="F94" s="28" t="s">
        <v>160</v>
      </c>
      <c r="G94" s="22"/>
      <c r="H94" s="22"/>
    </row>
    <row r="95" spans="1:8" ht="30">
      <c r="A95" s="116"/>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30">
      <c r="A96" s="116"/>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5">
      <c r="A97" s="116"/>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5">
      <c r="A98" s="116"/>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30">
      <c r="A99" s="116"/>
      <c r="B99" s="27" t="str">
        <f>Critères!B98</f>
        <v>RGAA</v>
      </c>
      <c r="C99" s="27" t="str">
        <f>Critères!C98</f>
        <v>12.8</v>
      </c>
      <c r="D99" s="22" t="str">
        <f>Critères!D98</f>
        <v>Dans chaque page web, l’ordre de tabulation est-il cohérent ?</v>
      </c>
      <c r="E99" s="22" t="s">
        <v>153</v>
      </c>
      <c r="F99" s="28" t="s">
        <v>160</v>
      </c>
      <c r="G99" s="22"/>
      <c r="H99" s="22"/>
    </row>
    <row r="100" spans="1:8" ht="45">
      <c r="A100" s="116"/>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60">
      <c r="A101" s="116"/>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60">
      <c r="A102" s="117"/>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5">
      <c r="A103" s="115"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5">
      <c r="A104" s="116"/>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45">
      <c r="A105" s="116"/>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5">
      <c r="A106" s="116"/>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5">
      <c r="A107" s="116"/>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45">
      <c r="A108" s="116"/>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5">
      <c r="A109" s="116"/>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30">
      <c r="A110" s="116"/>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5">
      <c r="A111" s="116"/>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60">
      <c r="A112" s="116"/>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60">
      <c r="A113" s="116"/>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60">
      <c r="A114" s="116"/>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5">
      <c r="A115" s="116"/>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60">
      <c r="A116" s="117"/>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60">
      <c r="A117" s="115"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5">
      <c r="A118" s="116"/>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ht="15.75">
      <c r="A119" s="117"/>
      <c r="B119" s="27" t="str">
        <f>Critères!B118</f>
        <v>-</v>
      </c>
      <c r="C119" s="27" t="str">
        <f>Critères!C118</f>
        <v>14.3</v>
      </c>
      <c r="D119" s="22" t="str">
        <f>Critères!D118</f>
        <v>La documentation du site web est-elle accessible ?</v>
      </c>
      <c r="E119" s="22" t="s">
        <v>153</v>
      </c>
      <c r="F119" s="28" t="s">
        <v>160</v>
      </c>
    </row>
    <row r="120" spans="1:6" ht="60">
      <c r="A120" s="115"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5">
      <c r="A121" s="116"/>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5">
      <c r="A122" s="116"/>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60">
      <c r="A123" s="116"/>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5">
      <c r="A124" s="116"/>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5">
      <c r="A125" s="117"/>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60">
      <c r="A126" s="115"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60">
      <c r="A127" s="116"/>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30">
      <c r="A128" s="117"/>
      <c r="B128" s="27" t="str">
        <f>Critères!B127</f>
        <v>-</v>
      </c>
      <c r="C128" s="27" t="str">
        <f>Critères!C127</f>
        <v>16.3</v>
      </c>
      <c r="D128" s="22" t="str">
        <f>Critères!D127</f>
        <v>La documentation fournie par le service d’assistance est-elle accessible ?</v>
      </c>
      <c r="E128" s="22" t="s">
        <v>153</v>
      </c>
      <c r="F128" s="28" t="s">
        <v>160</v>
      </c>
    </row>
    <row r="129" spans="1:6" ht="75">
      <c r="A129" s="127"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60">
      <c r="A130" s="116"/>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60">
      <c r="A131" s="116"/>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5">
      <c r="A132" s="116"/>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5">
      <c r="A133" s="116"/>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60">
      <c r="A134" s="116"/>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60">
      <c r="A135" s="116"/>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5">
      <c r="A136" s="116"/>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5">
      <c r="A137" s="116"/>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60">
      <c r="A138" s="116"/>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5">
      <c r="A139" s="117"/>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55" priority="1" operator="equal">
      <formula>"C"</formula>
    </cfRule>
    <cfRule type="cellIs" dxfId="54" priority="2" operator="equal">
      <formula>"NC"</formula>
    </cfRule>
    <cfRule type="cellIs" dxfId="53" priority="3" operator="equal">
      <formula>"NA"</formula>
    </cfRule>
    <cfRule type="cellIs" dxfId="52" priority="4" operator="equal">
      <formula>"NT"</formula>
    </cfRule>
  </conditionalFormatting>
  <conditionalFormatting sqref="F4:F139">
    <cfRule type="cellIs" dxfId="51" priority="5" operator="equal">
      <formula>"D"</formula>
    </cfRule>
    <cfRule type="cellIs" dxfId="50" priority="6" operator="equal">
      <formula>"E"</formula>
    </cfRule>
    <cfRule type="cellIs" dxfId="49" priority="7" operator="equal">
      <formula>"N"</formula>
    </cfRule>
  </conditionalFormatting>
  <dataValidations count="2">
    <dataValidation type="list" operator="equal" showErrorMessage="1" sqref="E4:E139" xr:uid="{A2D2EC5C-B2FC-C545-B487-B85C364642BF}">
      <formula1>"C,NC,NA,NT"</formula1>
      <formula2>0</formula2>
    </dataValidation>
    <dataValidation type="list" operator="equal" showErrorMessage="1" sqref="F4:F139" xr:uid="{FF128320-6273-B848-9CCC-1D6415BE638F}">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4"/>
  <dimension ref="A1:AMJ139"/>
  <sheetViews>
    <sheetView zoomScaleNormal="100" zoomScalePageLayoutView="60" workbookViewId="0">
      <selection activeCell="E4" sqref="E4:E139"/>
    </sheetView>
  </sheetViews>
  <sheetFormatPr defaultColWidth="9.5546875" defaultRowHeight="15"/>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c r="A1" s="98" t="str">
        <f>Échantillon!A1</f>
        <v>RAWeb 1 – GRILLE D'ÉVALUATION</v>
      </c>
      <c r="B1" s="98"/>
      <c r="C1" s="98"/>
      <c r="D1" s="98"/>
      <c r="E1" s="98"/>
      <c r="F1" s="98"/>
      <c r="G1" s="98"/>
      <c r="H1" s="98"/>
    </row>
    <row r="2" spans="1:1024">
      <c r="A2" s="126" t="str">
        <f>CONCATENATE(Échantillon!B20," : ",Échantillon!C20)</f>
        <v>Actualités : http://www.site.lu/actualites.html</v>
      </c>
      <c r="B2" s="126"/>
      <c r="C2" s="126"/>
      <c r="D2" s="126"/>
      <c r="E2" s="126"/>
      <c r="F2" s="126"/>
      <c r="G2" s="126"/>
      <c r="H2" s="126"/>
    </row>
    <row r="3" spans="1:1024" ht="117.75">
      <c r="A3" s="46" t="s">
        <v>23</v>
      </c>
      <c r="B3" s="46" t="s">
        <v>305</v>
      </c>
      <c r="C3" s="46" t="s">
        <v>24</v>
      </c>
      <c r="D3" s="47" t="s">
        <v>25</v>
      </c>
      <c r="E3" s="46" t="s">
        <v>148</v>
      </c>
      <c r="F3" s="46" t="s">
        <v>368</v>
      </c>
      <c r="G3" s="47" t="s">
        <v>290</v>
      </c>
      <c r="H3" s="47" t="s">
        <v>159</v>
      </c>
    </row>
    <row r="4" spans="1:1024" ht="30">
      <c r="A4" s="115"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30">
      <c r="A5" s="116"/>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5">
      <c r="A6" s="116"/>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60">
      <c r="A7" s="116"/>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5">
      <c r="A8" s="116"/>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30">
      <c r="A9" s="116"/>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5">
      <c r="A10" s="116"/>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60">
      <c r="A11" s="116"/>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30">
      <c r="A12" s="117"/>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30">
      <c r="A13" s="115" t="str">
        <f>Critères!$A$12</f>
        <v>CADRES</v>
      </c>
      <c r="B13" s="27" t="str">
        <f>Critères!B12</f>
        <v>RGAA</v>
      </c>
      <c r="C13" s="27" t="str">
        <f>Critères!C12</f>
        <v>2.1</v>
      </c>
      <c r="D13" s="22" t="str">
        <f>Critères!D12</f>
        <v>Chaque cadre a-t-il un titre de cadre ?</v>
      </c>
      <c r="E13" s="22" t="s">
        <v>153</v>
      </c>
      <c r="F13" s="28" t="s">
        <v>160</v>
      </c>
      <c r="G13" s="29"/>
      <c r="H13" s="22"/>
    </row>
    <row r="14" spans="1:1024" ht="30">
      <c r="A14" s="117"/>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5">
      <c r="A15" s="115"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5">
      <c r="A16" s="116"/>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60">
      <c r="A17" s="117"/>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5">
      <c r="A18" s="115"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60">
      <c r="A19" s="116"/>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5">
      <c r="A20" s="116"/>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5">
      <c r="A21" s="116"/>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5">
      <c r="A22" s="116"/>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5">
      <c r="A23" s="116"/>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30">
      <c r="A24" s="116"/>
      <c r="B24" s="27" t="str">
        <f>Critères!B23</f>
        <v>RGAA</v>
      </c>
      <c r="C24" s="27" t="str">
        <f>Critères!C23</f>
        <v>4.7</v>
      </c>
      <c r="D24" s="22" t="str">
        <f>Critères!D23</f>
        <v>Chaque média temporel est-il clairement identifiable (hors cas particuliers) ?</v>
      </c>
      <c r="E24" s="22" t="s">
        <v>153</v>
      </c>
      <c r="F24" s="28" t="s">
        <v>160</v>
      </c>
      <c r="G24" s="22"/>
      <c r="H24" s="22"/>
    </row>
    <row r="25" spans="1:8" ht="30">
      <c r="A25" s="116"/>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30">
      <c r="A26" s="116"/>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30">
      <c r="A27" s="116"/>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5">
      <c r="A28" s="116"/>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5">
      <c r="A29" s="116"/>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5">
      <c r="A30" s="116"/>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5">
      <c r="A31" s="116"/>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5">
      <c r="A32" s="116"/>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60">
      <c r="A33" s="116"/>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5">
      <c r="A34" s="116"/>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60">
      <c r="A35" s="117"/>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30">
      <c r="A36" s="115"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30">
      <c r="A37" s="116"/>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30">
      <c r="A38" s="116"/>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30">
      <c r="A39" s="116"/>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30">
      <c r="A40" s="116"/>
      <c r="B40" s="27" t="str">
        <f>Critères!B39</f>
        <v>RGAA</v>
      </c>
      <c r="C40" s="27" t="str">
        <f>Critères!C39</f>
        <v>5.5</v>
      </c>
      <c r="D40" s="22" t="str">
        <f>Critères!D39</f>
        <v>Pour chaque tableau de données ayant un titre, celui-ci est-il pertinent ?</v>
      </c>
      <c r="E40" s="22" t="s">
        <v>153</v>
      </c>
      <c r="F40" s="28" t="s">
        <v>160</v>
      </c>
      <c r="G40" s="30"/>
      <c r="H40" s="22"/>
    </row>
    <row r="41" spans="1:9" ht="45">
      <c r="A41" s="116"/>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5">
      <c r="A42" s="116"/>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5">
      <c r="A43" s="117"/>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30">
      <c r="A44" s="115"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30">
      <c r="A45" s="117"/>
      <c r="B45" s="27" t="str">
        <f>Critères!B44</f>
        <v>RGAA</v>
      </c>
      <c r="C45" s="27" t="str">
        <f>Critères!C44</f>
        <v>6.2</v>
      </c>
      <c r="D45" s="22" t="str">
        <f>Critères!D44</f>
        <v>Dans chaque page web, chaque lien a-t-il un intitulé ?</v>
      </c>
      <c r="E45" s="22" t="s">
        <v>153</v>
      </c>
      <c r="F45" s="28" t="s">
        <v>160</v>
      </c>
      <c r="G45" s="22"/>
      <c r="H45" s="22"/>
    </row>
    <row r="46" spans="1:9" ht="30">
      <c r="A46" s="115"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30">
      <c r="A47" s="116"/>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30">
      <c r="A48" s="116"/>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5">
      <c r="A49" s="116"/>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5">
      <c r="A50" s="117"/>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30">
      <c r="A51" s="115"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5">
      <c r="A52" s="116"/>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30">
      <c r="A53" s="116"/>
      <c r="B53" s="27" t="str">
        <f>Critères!B52</f>
        <v>RGAA</v>
      </c>
      <c r="C53" s="27" t="str">
        <f>Critères!C52</f>
        <v>8.3</v>
      </c>
      <c r="D53" s="22" t="str">
        <f>Critères!D52</f>
        <v>Dans chaque page web, la langue par défaut est-elle présente ?</v>
      </c>
      <c r="E53" s="22" t="s">
        <v>153</v>
      </c>
      <c r="F53" s="28" t="s">
        <v>160</v>
      </c>
      <c r="G53" s="22"/>
      <c r="H53" s="22"/>
    </row>
    <row r="54" spans="1:8" ht="30">
      <c r="A54" s="116"/>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30">
      <c r="A55" s="116"/>
      <c r="B55" s="27" t="str">
        <f>Critères!B54</f>
        <v>RGAA</v>
      </c>
      <c r="C55" s="27" t="str">
        <f>Critères!C54</f>
        <v>8.5</v>
      </c>
      <c r="D55" s="22" t="str">
        <f>Critères!D54</f>
        <v>Chaque page web a-t-elle un titre de page ?</v>
      </c>
      <c r="E55" s="22" t="s">
        <v>153</v>
      </c>
      <c r="F55" s="28" t="s">
        <v>160</v>
      </c>
      <c r="G55" s="22"/>
      <c r="H55" s="22"/>
    </row>
    <row r="56" spans="1:8" ht="30">
      <c r="A56" s="116"/>
      <c r="B56" s="27" t="str">
        <f>Critères!B55</f>
        <v>RGAA</v>
      </c>
      <c r="C56" s="27" t="str">
        <f>Critères!C55</f>
        <v>8.6</v>
      </c>
      <c r="D56" s="22" t="str">
        <f>Critères!D55</f>
        <v>Pour chaque page web ayant un titre de page, ce titre est-il pertinent ?</v>
      </c>
      <c r="E56" s="22" t="s">
        <v>153</v>
      </c>
      <c r="F56" s="28" t="s">
        <v>160</v>
      </c>
      <c r="G56" s="22"/>
      <c r="H56" s="22"/>
    </row>
    <row r="57" spans="1:8" ht="45">
      <c r="A57" s="116"/>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30">
      <c r="A58" s="116"/>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5">
      <c r="A59" s="116"/>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30">
      <c r="A60" s="117"/>
      <c r="B60" s="27" t="str">
        <f>Critères!B59</f>
        <v>RGAA</v>
      </c>
      <c r="C60" s="27" t="str">
        <f>Critères!C59</f>
        <v>8.10</v>
      </c>
      <c r="D60" s="22" t="str">
        <f>Critères!D59</f>
        <v>Dans chaque page web, les changements du sens de lecture sont-ils signalés ?</v>
      </c>
      <c r="E60" s="22" t="s">
        <v>153</v>
      </c>
      <c r="F60" s="28" t="s">
        <v>160</v>
      </c>
      <c r="G60" s="22"/>
      <c r="H60" s="22"/>
    </row>
    <row r="61" spans="1:8" ht="30">
      <c r="A61" s="115"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30">
      <c r="A62" s="116"/>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30">
      <c r="A63" s="116"/>
      <c r="B63" s="27" t="str">
        <f>Critères!B62</f>
        <v>RGAA</v>
      </c>
      <c r="C63" s="27" t="str">
        <f>Critères!C62</f>
        <v>9.3</v>
      </c>
      <c r="D63" s="22" t="str">
        <f>Critères!D62</f>
        <v>Dans chaque page web, chaque liste est-elle correctement structurée ?</v>
      </c>
      <c r="E63" s="22" t="s">
        <v>153</v>
      </c>
      <c r="F63" s="28" t="s">
        <v>160</v>
      </c>
      <c r="G63" s="22"/>
      <c r="H63" s="22"/>
    </row>
    <row r="64" spans="1:8" ht="30">
      <c r="A64" s="117"/>
      <c r="B64" s="27" t="str">
        <f>Critères!B63</f>
        <v>RGAA</v>
      </c>
      <c r="C64" s="27" t="str">
        <f>Critères!C63</f>
        <v>9.4</v>
      </c>
      <c r="D64" s="22" t="str">
        <f>Critères!D63</f>
        <v>Dans chaque page web, chaque citation est-elle correctement indiquée ?</v>
      </c>
      <c r="E64" s="22" t="s">
        <v>153</v>
      </c>
      <c r="F64" s="28" t="s">
        <v>160</v>
      </c>
      <c r="G64" s="22"/>
      <c r="H64" s="22"/>
    </row>
    <row r="65" spans="1:8" ht="45">
      <c r="A65" s="115"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5">
      <c r="A66" s="116"/>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5">
      <c r="A67" s="116"/>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5">
      <c r="A68" s="116"/>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5">
      <c r="A69" s="116"/>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5">
      <c r="A70" s="116"/>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30">
      <c r="A71" s="116"/>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5">
      <c r="A72" s="116"/>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5">
      <c r="A73" s="116"/>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5">
      <c r="A74" s="116"/>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90">
      <c r="A75" s="116"/>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60">
      <c r="A76" s="116"/>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60">
      <c r="A77" s="116"/>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60">
      <c r="A78" s="117"/>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30">
      <c r="A79" s="115"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30">
      <c r="A80" s="116"/>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60">
      <c r="A81" s="116"/>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5">
      <c r="A82" s="116"/>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30">
      <c r="A83" s="116"/>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30">
      <c r="A84" s="116"/>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5">
      <c r="A85" s="116"/>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5">
      <c r="A86" s="116"/>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30">
      <c r="A87" s="116"/>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30">
      <c r="A88" s="116"/>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5">
      <c r="A89" s="116"/>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90">
      <c r="A90" s="116"/>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5">
      <c r="A91" s="117"/>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5">
      <c r="A92" s="115"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5">
      <c r="A93" s="116"/>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30">
      <c r="A94" s="116"/>
      <c r="B94" s="27" t="str">
        <f>Critères!B93</f>
        <v>RGAA</v>
      </c>
      <c r="C94" s="27" t="str">
        <f>Critères!C93</f>
        <v>12.3</v>
      </c>
      <c r="D94" s="22" t="str">
        <f>Critères!D93</f>
        <v>La page « plan du site » est-elle pertinente ?</v>
      </c>
      <c r="E94" s="22" t="s">
        <v>153</v>
      </c>
      <c r="F94" s="28" t="s">
        <v>160</v>
      </c>
      <c r="G94" s="22"/>
      <c r="H94" s="22"/>
    </row>
    <row r="95" spans="1:8" ht="30">
      <c r="A95" s="116"/>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30">
      <c r="A96" s="116"/>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5">
      <c r="A97" s="116"/>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5">
      <c r="A98" s="116"/>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30">
      <c r="A99" s="116"/>
      <c r="B99" s="27" t="str">
        <f>Critères!B98</f>
        <v>RGAA</v>
      </c>
      <c r="C99" s="27" t="str">
        <f>Critères!C98</f>
        <v>12.8</v>
      </c>
      <c r="D99" s="22" t="str">
        <f>Critères!D98</f>
        <v>Dans chaque page web, l’ordre de tabulation est-il cohérent ?</v>
      </c>
      <c r="E99" s="22" t="s">
        <v>153</v>
      </c>
      <c r="F99" s="28" t="s">
        <v>160</v>
      </c>
      <c r="G99" s="22"/>
      <c r="H99" s="22"/>
    </row>
    <row r="100" spans="1:8" ht="45">
      <c r="A100" s="116"/>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60">
      <c r="A101" s="116"/>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60">
      <c r="A102" s="117"/>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5">
      <c r="A103" s="115"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5">
      <c r="A104" s="116"/>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45">
      <c r="A105" s="116"/>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5">
      <c r="A106" s="116"/>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5">
      <c r="A107" s="116"/>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45">
      <c r="A108" s="116"/>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5">
      <c r="A109" s="116"/>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30">
      <c r="A110" s="116"/>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5">
      <c r="A111" s="116"/>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60">
      <c r="A112" s="116"/>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60">
      <c r="A113" s="116"/>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60">
      <c r="A114" s="116"/>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5">
      <c r="A115" s="116"/>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60">
      <c r="A116" s="117"/>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60">
      <c r="A117" s="115"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5">
      <c r="A118" s="116"/>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ht="15.75">
      <c r="A119" s="117"/>
      <c r="B119" s="27" t="str">
        <f>Critères!B118</f>
        <v>-</v>
      </c>
      <c r="C119" s="27" t="str">
        <f>Critères!C118</f>
        <v>14.3</v>
      </c>
      <c r="D119" s="22" t="str">
        <f>Critères!D118</f>
        <v>La documentation du site web est-elle accessible ?</v>
      </c>
      <c r="E119" s="22" t="s">
        <v>153</v>
      </c>
      <c r="F119" s="28" t="s">
        <v>160</v>
      </c>
    </row>
    <row r="120" spans="1:6" ht="60">
      <c r="A120" s="115"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5">
      <c r="A121" s="116"/>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5">
      <c r="A122" s="116"/>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60">
      <c r="A123" s="116"/>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5">
      <c r="A124" s="116"/>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5">
      <c r="A125" s="117"/>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60">
      <c r="A126" s="115"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60">
      <c r="A127" s="116"/>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30">
      <c r="A128" s="117"/>
      <c r="B128" s="27" t="str">
        <f>Critères!B127</f>
        <v>-</v>
      </c>
      <c r="C128" s="27" t="str">
        <f>Critères!C127</f>
        <v>16.3</v>
      </c>
      <c r="D128" s="22" t="str">
        <f>Critères!D127</f>
        <v>La documentation fournie par le service d’assistance est-elle accessible ?</v>
      </c>
      <c r="E128" s="22" t="s">
        <v>153</v>
      </c>
      <c r="F128" s="28" t="s">
        <v>160</v>
      </c>
    </row>
    <row r="129" spans="1:6" ht="75">
      <c r="A129" s="127"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60">
      <c r="A130" s="116"/>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60">
      <c r="A131" s="116"/>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5">
      <c r="A132" s="116"/>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5">
      <c r="A133" s="116"/>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60">
      <c r="A134" s="116"/>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60">
      <c r="A135" s="116"/>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5">
      <c r="A136" s="116"/>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5">
      <c r="A137" s="116"/>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60">
      <c r="A138" s="116"/>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5">
      <c r="A139" s="117"/>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48" priority="1" operator="equal">
      <formula>"C"</formula>
    </cfRule>
    <cfRule type="cellIs" dxfId="47" priority="2" operator="equal">
      <formula>"NC"</formula>
    </cfRule>
    <cfRule type="cellIs" dxfId="46" priority="3" operator="equal">
      <formula>"NA"</formula>
    </cfRule>
    <cfRule type="cellIs" dxfId="45" priority="4" operator="equal">
      <formula>"NT"</formula>
    </cfRule>
  </conditionalFormatting>
  <conditionalFormatting sqref="F4:F139">
    <cfRule type="cellIs" dxfId="44" priority="5" operator="equal">
      <formula>"D"</formula>
    </cfRule>
    <cfRule type="cellIs" dxfId="43" priority="6" operator="equal">
      <formula>"E"</formula>
    </cfRule>
    <cfRule type="cellIs" dxfId="42" priority="7" operator="equal">
      <formula>"N"</formula>
    </cfRule>
  </conditionalFormatting>
  <dataValidations count="2">
    <dataValidation type="list" operator="equal" showErrorMessage="1" sqref="E4:E139" xr:uid="{57643590-478E-F64F-9175-EAE2FCB1F621}">
      <formula1>"C,NC,NA,NT"</formula1>
      <formula2>0</formula2>
    </dataValidation>
    <dataValidation type="list" operator="equal" showErrorMessage="1" sqref="F4:F139" xr:uid="{F042FCB7-7BB4-5648-9DC9-19AFEA921CD3}">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5"/>
  <dimension ref="A1:AMJ139"/>
  <sheetViews>
    <sheetView zoomScaleNormal="100" zoomScalePageLayoutView="60" workbookViewId="0">
      <selection activeCell="E4" sqref="E4:E139"/>
    </sheetView>
  </sheetViews>
  <sheetFormatPr defaultColWidth="9.5546875" defaultRowHeight="15"/>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c r="A1" s="98" t="str">
        <f>Échantillon!A1</f>
        <v>RAWeb 1 – GRILLE D'ÉVALUATION</v>
      </c>
      <c r="B1" s="98"/>
      <c r="C1" s="98"/>
      <c r="D1" s="98"/>
      <c r="E1" s="98"/>
      <c r="F1" s="98"/>
      <c r="G1" s="98"/>
      <c r="H1" s="98"/>
    </row>
    <row r="2" spans="1:1024">
      <c r="A2" s="126" t="str">
        <f>CONCATENATE(Échantillon!B21," : ",Échantillon!C21)</f>
        <v>Actualités : http://www.site.lu/actualites.html</v>
      </c>
      <c r="B2" s="126"/>
      <c r="C2" s="126"/>
      <c r="D2" s="126"/>
      <c r="E2" s="126"/>
      <c r="F2" s="126"/>
      <c r="G2" s="126"/>
      <c r="H2" s="126"/>
    </row>
    <row r="3" spans="1:1024" ht="117.75">
      <c r="A3" s="46" t="s">
        <v>23</v>
      </c>
      <c r="B3" s="46" t="s">
        <v>305</v>
      </c>
      <c r="C3" s="46" t="s">
        <v>24</v>
      </c>
      <c r="D3" s="47" t="s">
        <v>25</v>
      </c>
      <c r="E3" s="46" t="s">
        <v>148</v>
      </c>
      <c r="F3" s="46" t="s">
        <v>368</v>
      </c>
      <c r="G3" s="47" t="s">
        <v>290</v>
      </c>
      <c r="H3" s="47" t="s">
        <v>159</v>
      </c>
    </row>
    <row r="4" spans="1:1024" ht="30">
      <c r="A4" s="115"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30">
      <c r="A5" s="116"/>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5">
      <c r="A6" s="116"/>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60">
      <c r="A7" s="116"/>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5">
      <c r="A8" s="116"/>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30">
      <c r="A9" s="116"/>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5">
      <c r="A10" s="116"/>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60">
      <c r="A11" s="116"/>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30">
      <c r="A12" s="117"/>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30">
      <c r="A13" s="115" t="str">
        <f>Critères!$A$12</f>
        <v>CADRES</v>
      </c>
      <c r="B13" s="27" t="str">
        <f>Critères!B12</f>
        <v>RGAA</v>
      </c>
      <c r="C13" s="27" t="str">
        <f>Critères!C12</f>
        <v>2.1</v>
      </c>
      <c r="D13" s="22" t="str">
        <f>Critères!D12</f>
        <v>Chaque cadre a-t-il un titre de cadre ?</v>
      </c>
      <c r="E13" s="22" t="s">
        <v>153</v>
      </c>
      <c r="F13" s="28" t="s">
        <v>160</v>
      </c>
      <c r="G13" s="29"/>
      <c r="H13" s="22"/>
    </row>
    <row r="14" spans="1:1024" ht="30">
      <c r="A14" s="117"/>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5">
      <c r="A15" s="115"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5">
      <c r="A16" s="116"/>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60">
      <c r="A17" s="117"/>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5">
      <c r="A18" s="115"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60">
      <c r="A19" s="116"/>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5">
      <c r="A20" s="116"/>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5">
      <c r="A21" s="116"/>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5">
      <c r="A22" s="116"/>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5">
      <c r="A23" s="116"/>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30">
      <c r="A24" s="116"/>
      <c r="B24" s="27" t="str">
        <f>Critères!B23</f>
        <v>RGAA</v>
      </c>
      <c r="C24" s="27" t="str">
        <f>Critères!C23</f>
        <v>4.7</v>
      </c>
      <c r="D24" s="22" t="str">
        <f>Critères!D23</f>
        <v>Chaque média temporel est-il clairement identifiable (hors cas particuliers) ?</v>
      </c>
      <c r="E24" s="22" t="s">
        <v>153</v>
      </c>
      <c r="F24" s="28" t="s">
        <v>160</v>
      </c>
      <c r="G24" s="22"/>
      <c r="H24" s="22"/>
    </row>
    <row r="25" spans="1:8" ht="30">
      <c r="A25" s="116"/>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30">
      <c r="A26" s="116"/>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30">
      <c r="A27" s="116"/>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5">
      <c r="A28" s="116"/>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5">
      <c r="A29" s="116"/>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5">
      <c r="A30" s="116"/>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5">
      <c r="A31" s="116"/>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5">
      <c r="A32" s="116"/>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60">
      <c r="A33" s="116"/>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5">
      <c r="A34" s="116"/>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60">
      <c r="A35" s="117"/>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30">
      <c r="A36" s="115"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30">
      <c r="A37" s="116"/>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30">
      <c r="A38" s="116"/>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30">
      <c r="A39" s="116"/>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30">
      <c r="A40" s="116"/>
      <c r="B40" s="27" t="str">
        <f>Critères!B39</f>
        <v>RGAA</v>
      </c>
      <c r="C40" s="27" t="str">
        <f>Critères!C39</f>
        <v>5.5</v>
      </c>
      <c r="D40" s="22" t="str">
        <f>Critères!D39</f>
        <v>Pour chaque tableau de données ayant un titre, celui-ci est-il pertinent ?</v>
      </c>
      <c r="E40" s="22" t="s">
        <v>153</v>
      </c>
      <c r="F40" s="28" t="s">
        <v>160</v>
      </c>
      <c r="G40" s="30"/>
      <c r="H40" s="22"/>
    </row>
    <row r="41" spans="1:9" ht="45">
      <c r="A41" s="116"/>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5">
      <c r="A42" s="116"/>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5">
      <c r="A43" s="117"/>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30">
      <c r="A44" s="115"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30">
      <c r="A45" s="117"/>
      <c r="B45" s="27" t="str">
        <f>Critères!B44</f>
        <v>RGAA</v>
      </c>
      <c r="C45" s="27" t="str">
        <f>Critères!C44</f>
        <v>6.2</v>
      </c>
      <c r="D45" s="22" t="str">
        <f>Critères!D44</f>
        <v>Dans chaque page web, chaque lien a-t-il un intitulé ?</v>
      </c>
      <c r="E45" s="22" t="s">
        <v>153</v>
      </c>
      <c r="F45" s="28" t="s">
        <v>160</v>
      </c>
      <c r="G45" s="22"/>
      <c r="H45" s="22"/>
    </row>
    <row r="46" spans="1:9" ht="30">
      <c r="A46" s="115"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30">
      <c r="A47" s="116"/>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30">
      <c r="A48" s="116"/>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5">
      <c r="A49" s="116"/>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5">
      <c r="A50" s="117"/>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30">
      <c r="A51" s="115"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5">
      <c r="A52" s="116"/>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30">
      <c r="A53" s="116"/>
      <c r="B53" s="27" t="str">
        <f>Critères!B52</f>
        <v>RGAA</v>
      </c>
      <c r="C53" s="27" t="str">
        <f>Critères!C52</f>
        <v>8.3</v>
      </c>
      <c r="D53" s="22" t="str">
        <f>Critères!D52</f>
        <v>Dans chaque page web, la langue par défaut est-elle présente ?</v>
      </c>
      <c r="E53" s="22" t="s">
        <v>153</v>
      </c>
      <c r="F53" s="28" t="s">
        <v>160</v>
      </c>
      <c r="G53" s="22"/>
      <c r="H53" s="22"/>
    </row>
    <row r="54" spans="1:8" ht="30">
      <c r="A54" s="116"/>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30">
      <c r="A55" s="116"/>
      <c r="B55" s="27" t="str">
        <f>Critères!B54</f>
        <v>RGAA</v>
      </c>
      <c r="C55" s="27" t="str">
        <f>Critères!C54</f>
        <v>8.5</v>
      </c>
      <c r="D55" s="22" t="str">
        <f>Critères!D54</f>
        <v>Chaque page web a-t-elle un titre de page ?</v>
      </c>
      <c r="E55" s="22" t="s">
        <v>153</v>
      </c>
      <c r="F55" s="28" t="s">
        <v>160</v>
      </c>
      <c r="G55" s="22"/>
      <c r="H55" s="22"/>
    </row>
    <row r="56" spans="1:8" ht="30">
      <c r="A56" s="116"/>
      <c r="B56" s="27" t="str">
        <f>Critères!B55</f>
        <v>RGAA</v>
      </c>
      <c r="C56" s="27" t="str">
        <f>Critères!C55</f>
        <v>8.6</v>
      </c>
      <c r="D56" s="22" t="str">
        <f>Critères!D55</f>
        <v>Pour chaque page web ayant un titre de page, ce titre est-il pertinent ?</v>
      </c>
      <c r="E56" s="22" t="s">
        <v>153</v>
      </c>
      <c r="F56" s="28" t="s">
        <v>160</v>
      </c>
      <c r="G56" s="22"/>
      <c r="H56" s="22"/>
    </row>
    <row r="57" spans="1:8" ht="45">
      <c r="A57" s="116"/>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30">
      <c r="A58" s="116"/>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5">
      <c r="A59" s="116"/>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30">
      <c r="A60" s="117"/>
      <c r="B60" s="27" t="str">
        <f>Critères!B59</f>
        <v>RGAA</v>
      </c>
      <c r="C60" s="27" t="str">
        <f>Critères!C59</f>
        <v>8.10</v>
      </c>
      <c r="D60" s="22" t="str">
        <f>Critères!D59</f>
        <v>Dans chaque page web, les changements du sens de lecture sont-ils signalés ?</v>
      </c>
      <c r="E60" s="22" t="s">
        <v>153</v>
      </c>
      <c r="F60" s="28" t="s">
        <v>160</v>
      </c>
      <c r="G60" s="22"/>
      <c r="H60" s="22"/>
    </row>
    <row r="61" spans="1:8" ht="30">
      <c r="A61" s="115"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30">
      <c r="A62" s="116"/>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30">
      <c r="A63" s="116"/>
      <c r="B63" s="27" t="str">
        <f>Critères!B62</f>
        <v>RGAA</v>
      </c>
      <c r="C63" s="27" t="str">
        <f>Critères!C62</f>
        <v>9.3</v>
      </c>
      <c r="D63" s="22" t="str">
        <f>Critères!D62</f>
        <v>Dans chaque page web, chaque liste est-elle correctement structurée ?</v>
      </c>
      <c r="E63" s="22" t="s">
        <v>153</v>
      </c>
      <c r="F63" s="28" t="s">
        <v>160</v>
      </c>
      <c r="G63" s="22"/>
      <c r="H63" s="22"/>
    </row>
    <row r="64" spans="1:8" ht="30">
      <c r="A64" s="117"/>
      <c r="B64" s="27" t="str">
        <f>Critères!B63</f>
        <v>RGAA</v>
      </c>
      <c r="C64" s="27" t="str">
        <f>Critères!C63</f>
        <v>9.4</v>
      </c>
      <c r="D64" s="22" t="str">
        <f>Critères!D63</f>
        <v>Dans chaque page web, chaque citation est-elle correctement indiquée ?</v>
      </c>
      <c r="E64" s="22" t="s">
        <v>153</v>
      </c>
      <c r="F64" s="28" t="s">
        <v>160</v>
      </c>
      <c r="G64" s="22"/>
      <c r="H64" s="22"/>
    </row>
    <row r="65" spans="1:8" ht="45">
      <c r="A65" s="115"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5">
      <c r="A66" s="116"/>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5">
      <c r="A67" s="116"/>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5">
      <c r="A68" s="116"/>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5">
      <c r="A69" s="116"/>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5">
      <c r="A70" s="116"/>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30">
      <c r="A71" s="116"/>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5">
      <c r="A72" s="116"/>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5">
      <c r="A73" s="116"/>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5">
      <c r="A74" s="116"/>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90">
      <c r="A75" s="116"/>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60">
      <c r="A76" s="116"/>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60">
      <c r="A77" s="116"/>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60">
      <c r="A78" s="117"/>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30">
      <c r="A79" s="115"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30">
      <c r="A80" s="116"/>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60">
      <c r="A81" s="116"/>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5">
      <c r="A82" s="116"/>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30">
      <c r="A83" s="116"/>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30">
      <c r="A84" s="116"/>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5">
      <c r="A85" s="116"/>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5">
      <c r="A86" s="116"/>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30">
      <c r="A87" s="116"/>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30">
      <c r="A88" s="116"/>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5">
      <c r="A89" s="116"/>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90">
      <c r="A90" s="116"/>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5">
      <c r="A91" s="117"/>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5">
      <c r="A92" s="115"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5">
      <c r="A93" s="116"/>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30">
      <c r="A94" s="116"/>
      <c r="B94" s="27" t="str">
        <f>Critères!B93</f>
        <v>RGAA</v>
      </c>
      <c r="C94" s="27" t="str">
        <f>Critères!C93</f>
        <v>12.3</v>
      </c>
      <c r="D94" s="22" t="str">
        <f>Critères!D93</f>
        <v>La page « plan du site » est-elle pertinente ?</v>
      </c>
      <c r="E94" s="22" t="s">
        <v>153</v>
      </c>
      <c r="F94" s="28" t="s">
        <v>160</v>
      </c>
      <c r="G94" s="22"/>
      <c r="H94" s="22"/>
    </row>
    <row r="95" spans="1:8" ht="30">
      <c r="A95" s="116"/>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30">
      <c r="A96" s="116"/>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5">
      <c r="A97" s="116"/>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5">
      <c r="A98" s="116"/>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30">
      <c r="A99" s="116"/>
      <c r="B99" s="27" t="str">
        <f>Critères!B98</f>
        <v>RGAA</v>
      </c>
      <c r="C99" s="27" t="str">
        <f>Critères!C98</f>
        <v>12.8</v>
      </c>
      <c r="D99" s="22" t="str">
        <f>Critères!D98</f>
        <v>Dans chaque page web, l’ordre de tabulation est-il cohérent ?</v>
      </c>
      <c r="E99" s="22" t="s">
        <v>153</v>
      </c>
      <c r="F99" s="28" t="s">
        <v>160</v>
      </c>
      <c r="G99" s="22"/>
      <c r="H99" s="22"/>
    </row>
    <row r="100" spans="1:8" ht="45">
      <c r="A100" s="116"/>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60">
      <c r="A101" s="116"/>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60">
      <c r="A102" s="117"/>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5">
      <c r="A103" s="115"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5">
      <c r="A104" s="116"/>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45">
      <c r="A105" s="116"/>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5">
      <c r="A106" s="116"/>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5">
      <c r="A107" s="116"/>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45">
      <c r="A108" s="116"/>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5">
      <c r="A109" s="116"/>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30">
      <c r="A110" s="116"/>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5">
      <c r="A111" s="116"/>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60">
      <c r="A112" s="116"/>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60">
      <c r="A113" s="116"/>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60">
      <c r="A114" s="116"/>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5">
      <c r="A115" s="116"/>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60">
      <c r="A116" s="117"/>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60">
      <c r="A117" s="115"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5">
      <c r="A118" s="116"/>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ht="15.75">
      <c r="A119" s="117"/>
      <c r="B119" s="27" t="str">
        <f>Critères!B118</f>
        <v>-</v>
      </c>
      <c r="C119" s="27" t="str">
        <f>Critères!C118</f>
        <v>14.3</v>
      </c>
      <c r="D119" s="22" t="str">
        <f>Critères!D118</f>
        <v>La documentation du site web est-elle accessible ?</v>
      </c>
      <c r="E119" s="22" t="s">
        <v>153</v>
      </c>
      <c r="F119" s="28" t="s">
        <v>160</v>
      </c>
    </row>
    <row r="120" spans="1:6" ht="60">
      <c r="A120" s="115"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5">
      <c r="A121" s="116"/>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5">
      <c r="A122" s="116"/>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60">
      <c r="A123" s="116"/>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5">
      <c r="A124" s="116"/>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5">
      <c r="A125" s="117"/>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60">
      <c r="A126" s="115"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60">
      <c r="A127" s="116"/>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30">
      <c r="A128" s="117"/>
      <c r="B128" s="27" t="str">
        <f>Critères!B127</f>
        <v>-</v>
      </c>
      <c r="C128" s="27" t="str">
        <f>Critères!C127</f>
        <v>16.3</v>
      </c>
      <c r="D128" s="22" t="str">
        <f>Critères!D127</f>
        <v>La documentation fournie par le service d’assistance est-elle accessible ?</v>
      </c>
      <c r="E128" s="22" t="s">
        <v>153</v>
      </c>
      <c r="F128" s="28" t="s">
        <v>160</v>
      </c>
    </row>
    <row r="129" spans="1:6" ht="75">
      <c r="A129" s="127"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60">
      <c r="A130" s="116"/>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60">
      <c r="A131" s="116"/>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5">
      <c r="A132" s="116"/>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5">
      <c r="A133" s="116"/>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60">
      <c r="A134" s="116"/>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60">
      <c r="A135" s="116"/>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5">
      <c r="A136" s="116"/>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5">
      <c r="A137" s="116"/>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60">
      <c r="A138" s="116"/>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5">
      <c r="A139" s="117"/>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41" priority="1" operator="equal">
      <formula>"C"</formula>
    </cfRule>
    <cfRule type="cellIs" dxfId="40" priority="2" operator="equal">
      <formula>"NC"</formula>
    </cfRule>
    <cfRule type="cellIs" dxfId="39" priority="3" operator="equal">
      <formula>"NA"</formula>
    </cfRule>
    <cfRule type="cellIs" dxfId="38" priority="4" operator="equal">
      <formula>"NT"</formula>
    </cfRule>
  </conditionalFormatting>
  <conditionalFormatting sqref="F4:F139">
    <cfRule type="cellIs" dxfId="37" priority="5" operator="equal">
      <formula>"D"</formula>
    </cfRule>
    <cfRule type="cellIs" dxfId="36" priority="6" operator="equal">
      <formula>"E"</formula>
    </cfRule>
    <cfRule type="cellIs" dxfId="35" priority="7" operator="equal">
      <formula>"N"</formula>
    </cfRule>
  </conditionalFormatting>
  <dataValidations count="2">
    <dataValidation type="list" operator="equal" showErrorMessage="1" sqref="E4:E139" xr:uid="{84FA7A36-B1E3-0B48-9AF3-B9DB26C108D7}">
      <formula1>"C,NC,NA,NT"</formula1>
      <formula2>0</formula2>
    </dataValidation>
    <dataValidation type="list" operator="equal" showErrorMessage="1" sqref="F4:F139" xr:uid="{4938DE01-0B14-4F41-9A6C-D65CDDEF77DD}">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6"/>
  <dimension ref="A1:AMJ139"/>
  <sheetViews>
    <sheetView zoomScaleNormal="100" zoomScalePageLayoutView="60" workbookViewId="0">
      <selection activeCell="E4" sqref="E4:E139"/>
    </sheetView>
  </sheetViews>
  <sheetFormatPr defaultColWidth="9.5546875" defaultRowHeight="15"/>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c r="A1" s="98" t="str">
        <f>Échantillon!A1</f>
        <v>RAWeb 1 – GRILLE D'ÉVALUATION</v>
      </c>
      <c r="B1" s="98"/>
      <c r="C1" s="98"/>
      <c r="D1" s="98"/>
      <c r="E1" s="98"/>
      <c r="F1" s="98"/>
      <c r="G1" s="98"/>
      <c r="H1" s="98"/>
    </row>
    <row r="2" spans="1:1024">
      <c r="A2" s="126" t="str">
        <f>CONCATENATE(Échantillon!B22," : ",Échantillon!C22)</f>
        <v>Actualités : http://www.site.lu/actualites.html</v>
      </c>
      <c r="B2" s="126"/>
      <c r="C2" s="126"/>
      <c r="D2" s="126"/>
      <c r="E2" s="126"/>
      <c r="F2" s="126"/>
      <c r="G2" s="126"/>
      <c r="H2" s="126"/>
    </row>
    <row r="3" spans="1:1024" ht="117.75">
      <c r="A3" s="46" t="s">
        <v>23</v>
      </c>
      <c r="B3" s="46" t="s">
        <v>305</v>
      </c>
      <c r="C3" s="46" t="s">
        <v>24</v>
      </c>
      <c r="D3" s="47" t="s">
        <v>25</v>
      </c>
      <c r="E3" s="46" t="s">
        <v>148</v>
      </c>
      <c r="F3" s="46" t="s">
        <v>368</v>
      </c>
      <c r="G3" s="47" t="s">
        <v>290</v>
      </c>
      <c r="H3" s="47" t="s">
        <v>159</v>
      </c>
    </row>
    <row r="4" spans="1:1024" ht="30">
      <c r="A4" s="115"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30">
      <c r="A5" s="116"/>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5">
      <c r="A6" s="116"/>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60">
      <c r="A7" s="116"/>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5">
      <c r="A8" s="116"/>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30">
      <c r="A9" s="116"/>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5">
      <c r="A10" s="116"/>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60">
      <c r="A11" s="116"/>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30">
      <c r="A12" s="117"/>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30">
      <c r="A13" s="115" t="str">
        <f>Critères!$A$12</f>
        <v>CADRES</v>
      </c>
      <c r="B13" s="27" t="str">
        <f>Critères!B12</f>
        <v>RGAA</v>
      </c>
      <c r="C13" s="27" t="str">
        <f>Critères!C12</f>
        <v>2.1</v>
      </c>
      <c r="D13" s="22" t="str">
        <f>Critères!D12</f>
        <v>Chaque cadre a-t-il un titre de cadre ?</v>
      </c>
      <c r="E13" s="22" t="s">
        <v>153</v>
      </c>
      <c r="F13" s="28" t="s">
        <v>160</v>
      </c>
      <c r="G13" s="29"/>
      <c r="H13" s="22"/>
    </row>
    <row r="14" spans="1:1024" ht="30">
      <c r="A14" s="117"/>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5">
      <c r="A15" s="115"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5">
      <c r="A16" s="116"/>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60">
      <c r="A17" s="117"/>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5">
      <c r="A18" s="115"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60">
      <c r="A19" s="116"/>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5">
      <c r="A20" s="116"/>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5">
      <c r="A21" s="116"/>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5">
      <c r="A22" s="116"/>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5">
      <c r="A23" s="116"/>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30">
      <c r="A24" s="116"/>
      <c r="B24" s="27" t="str">
        <f>Critères!B23</f>
        <v>RGAA</v>
      </c>
      <c r="C24" s="27" t="str">
        <f>Critères!C23</f>
        <v>4.7</v>
      </c>
      <c r="D24" s="22" t="str">
        <f>Critères!D23</f>
        <v>Chaque média temporel est-il clairement identifiable (hors cas particuliers) ?</v>
      </c>
      <c r="E24" s="22" t="s">
        <v>153</v>
      </c>
      <c r="F24" s="28" t="s">
        <v>160</v>
      </c>
      <c r="G24" s="22"/>
      <c r="H24" s="22"/>
    </row>
    <row r="25" spans="1:8" ht="30">
      <c r="A25" s="116"/>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30">
      <c r="A26" s="116"/>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30">
      <c r="A27" s="116"/>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5">
      <c r="A28" s="116"/>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5">
      <c r="A29" s="116"/>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5">
      <c r="A30" s="116"/>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5">
      <c r="A31" s="116"/>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5">
      <c r="A32" s="116"/>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60">
      <c r="A33" s="116"/>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5">
      <c r="A34" s="116"/>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60">
      <c r="A35" s="117"/>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30">
      <c r="A36" s="115"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30">
      <c r="A37" s="116"/>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30">
      <c r="A38" s="116"/>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30">
      <c r="A39" s="116"/>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30">
      <c r="A40" s="116"/>
      <c r="B40" s="27" t="str">
        <f>Critères!B39</f>
        <v>RGAA</v>
      </c>
      <c r="C40" s="27" t="str">
        <f>Critères!C39</f>
        <v>5.5</v>
      </c>
      <c r="D40" s="22" t="str">
        <f>Critères!D39</f>
        <v>Pour chaque tableau de données ayant un titre, celui-ci est-il pertinent ?</v>
      </c>
      <c r="E40" s="22" t="s">
        <v>153</v>
      </c>
      <c r="F40" s="28" t="s">
        <v>160</v>
      </c>
      <c r="G40" s="30"/>
      <c r="H40" s="22"/>
    </row>
    <row r="41" spans="1:9" ht="45">
      <c r="A41" s="116"/>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5">
      <c r="A42" s="116"/>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5">
      <c r="A43" s="117"/>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30">
      <c r="A44" s="115"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30">
      <c r="A45" s="117"/>
      <c r="B45" s="27" t="str">
        <f>Critères!B44</f>
        <v>RGAA</v>
      </c>
      <c r="C45" s="27" t="str">
        <f>Critères!C44</f>
        <v>6.2</v>
      </c>
      <c r="D45" s="22" t="str">
        <f>Critères!D44</f>
        <v>Dans chaque page web, chaque lien a-t-il un intitulé ?</v>
      </c>
      <c r="E45" s="22" t="s">
        <v>153</v>
      </c>
      <c r="F45" s="28" t="s">
        <v>160</v>
      </c>
      <c r="G45" s="22"/>
      <c r="H45" s="22"/>
    </row>
    <row r="46" spans="1:9" ht="30">
      <c r="A46" s="115"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30">
      <c r="A47" s="116"/>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30">
      <c r="A48" s="116"/>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5">
      <c r="A49" s="116"/>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5">
      <c r="A50" s="117"/>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30">
      <c r="A51" s="115"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5">
      <c r="A52" s="116"/>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30">
      <c r="A53" s="116"/>
      <c r="B53" s="27" t="str">
        <f>Critères!B52</f>
        <v>RGAA</v>
      </c>
      <c r="C53" s="27" t="str">
        <f>Critères!C52</f>
        <v>8.3</v>
      </c>
      <c r="D53" s="22" t="str">
        <f>Critères!D52</f>
        <v>Dans chaque page web, la langue par défaut est-elle présente ?</v>
      </c>
      <c r="E53" s="22" t="s">
        <v>153</v>
      </c>
      <c r="F53" s="28" t="s">
        <v>160</v>
      </c>
      <c r="G53" s="22"/>
      <c r="H53" s="22"/>
    </row>
    <row r="54" spans="1:8" ht="30">
      <c r="A54" s="116"/>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30">
      <c r="A55" s="116"/>
      <c r="B55" s="27" t="str">
        <f>Critères!B54</f>
        <v>RGAA</v>
      </c>
      <c r="C55" s="27" t="str">
        <f>Critères!C54</f>
        <v>8.5</v>
      </c>
      <c r="D55" s="22" t="str">
        <f>Critères!D54</f>
        <v>Chaque page web a-t-elle un titre de page ?</v>
      </c>
      <c r="E55" s="22" t="s">
        <v>153</v>
      </c>
      <c r="F55" s="28" t="s">
        <v>160</v>
      </c>
      <c r="G55" s="22"/>
      <c r="H55" s="22"/>
    </row>
    <row r="56" spans="1:8" ht="30">
      <c r="A56" s="116"/>
      <c r="B56" s="27" t="str">
        <f>Critères!B55</f>
        <v>RGAA</v>
      </c>
      <c r="C56" s="27" t="str">
        <f>Critères!C55</f>
        <v>8.6</v>
      </c>
      <c r="D56" s="22" t="str">
        <f>Critères!D55</f>
        <v>Pour chaque page web ayant un titre de page, ce titre est-il pertinent ?</v>
      </c>
      <c r="E56" s="22" t="s">
        <v>153</v>
      </c>
      <c r="F56" s="28" t="s">
        <v>160</v>
      </c>
      <c r="G56" s="22"/>
      <c r="H56" s="22"/>
    </row>
    <row r="57" spans="1:8" ht="45">
      <c r="A57" s="116"/>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30">
      <c r="A58" s="116"/>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5">
      <c r="A59" s="116"/>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30">
      <c r="A60" s="117"/>
      <c r="B60" s="27" t="str">
        <f>Critères!B59</f>
        <v>RGAA</v>
      </c>
      <c r="C60" s="27" t="str">
        <f>Critères!C59</f>
        <v>8.10</v>
      </c>
      <c r="D60" s="22" t="str">
        <f>Critères!D59</f>
        <v>Dans chaque page web, les changements du sens de lecture sont-ils signalés ?</v>
      </c>
      <c r="E60" s="22" t="s">
        <v>153</v>
      </c>
      <c r="F60" s="28" t="s">
        <v>160</v>
      </c>
      <c r="G60" s="22"/>
      <c r="H60" s="22"/>
    </row>
    <row r="61" spans="1:8" ht="30">
      <c r="A61" s="115"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30">
      <c r="A62" s="116"/>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30">
      <c r="A63" s="116"/>
      <c r="B63" s="27" t="str">
        <f>Critères!B62</f>
        <v>RGAA</v>
      </c>
      <c r="C63" s="27" t="str">
        <f>Critères!C62</f>
        <v>9.3</v>
      </c>
      <c r="D63" s="22" t="str">
        <f>Critères!D62</f>
        <v>Dans chaque page web, chaque liste est-elle correctement structurée ?</v>
      </c>
      <c r="E63" s="22" t="s">
        <v>153</v>
      </c>
      <c r="F63" s="28" t="s">
        <v>160</v>
      </c>
      <c r="G63" s="22"/>
      <c r="H63" s="22"/>
    </row>
    <row r="64" spans="1:8" ht="30">
      <c r="A64" s="117"/>
      <c r="B64" s="27" t="str">
        <f>Critères!B63</f>
        <v>RGAA</v>
      </c>
      <c r="C64" s="27" t="str">
        <f>Critères!C63</f>
        <v>9.4</v>
      </c>
      <c r="D64" s="22" t="str">
        <f>Critères!D63</f>
        <v>Dans chaque page web, chaque citation est-elle correctement indiquée ?</v>
      </c>
      <c r="E64" s="22" t="s">
        <v>153</v>
      </c>
      <c r="F64" s="28" t="s">
        <v>160</v>
      </c>
      <c r="G64" s="22"/>
      <c r="H64" s="22"/>
    </row>
    <row r="65" spans="1:8" ht="45">
      <c r="A65" s="115"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5">
      <c r="A66" s="116"/>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5">
      <c r="A67" s="116"/>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5">
      <c r="A68" s="116"/>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5">
      <c r="A69" s="116"/>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5">
      <c r="A70" s="116"/>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30">
      <c r="A71" s="116"/>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5">
      <c r="A72" s="116"/>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5">
      <c r="A73" s="116"/>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5">
      <c r="A74" s="116"/>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90">
      <c r="A75" s="116"/>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60">
      <c r="A76" s="116"/>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60">
      <c r="A77" s="116"/>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60">
      <c r="A78" s="117"/>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30">
      <c r="A79" s="115"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30">
      <c r="A80" s="116"/>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60">
      <c r="A81" s="116"/>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5">
      <c r="A82" s="116"/>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30">
      <c r="A83" s="116"/>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30">
      <c r="A84" s="116"/>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5">
      <c r="A85" s="116"/>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5">
      <c r="A86" s="116"/>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30">
      <c r="A87" s="116"/>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30">
      <c r="A88" s="116"/>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5">
      <c r="A89" s="116"/>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90">
      <c r="A90" s="116"/>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5">
      <c r="A91" s="117"/>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5">
      <c r="A92" s="115"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5">
      <c r="A93" s="116"/>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30">
      <c r="A94" s="116"/>
      <c r="B94" s="27" t="str">
        <f>Critères!B93</f>
        <v>RGAA</v>
      </c>
      <c r="C94" s="27" t="str">
        <f>Critères!C93</f>
        <v>12.3</v>
      </c>
      <c r="D94" s="22" t="str">
        <f>Critères!D93</f>
        <v>La page « plan du site » est-elle pertinente ?</v>
      </c>
      <c r="E94" s="22" t="s">
        <v>153</v>
      </c>
      <c r="F94" s="28" t="s">
        <v>160</v>
      </c>
      <c r="G94" s="22"/>
      <c r="H94" s="22"/>
    </row>
    <row r="95" spans="1:8" ht="30">
      <c r="A95" s="116"/>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30">
      <c r="A96" s="116"/>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5">
      <c r="A97" s="116"/>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5">
      <c r="A98" s="116"/>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30">
      <c r="A99" s="116"/>
      <c r="B99" s="27" t="str">
        <f>Critères!B98</f>
        <v>RGAA</v>
      </c>
      <c r="C99" s="27" t="str">
        <f>Critères!C98</f>
        <v>12.8</v>
      </c>
      <c r="D99" s="22" t="str">
        <f>Critères!D98</f>
        <v>Dans chaque page web, l’ordre de tabulation est-il cohérent ?</v>
      </c>
      <c r="E99" s="22" t="s">
        <v>153</v>
      </c>
      <c r="F99" s="28" t="s">
        <v>160</v>
      </c>
      <c r="G99" s="22"/>
      <c r="H99" s="22"/>
    </row>
    <row r="100" spans="1:8" ht="45">
      <c r="A100" s="116"/>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60">
      <c r="A101" s="116"/>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60">
      <c r="A102" s="117"/>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5">
      <c r="A103" s="115"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5">
      <c r="A104" s="116"/>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45">
      <c r="A105" s="116"/>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5">
      <c r="A106" s="116"/>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5">
      <c r="A107" s="116"/>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45">
      <c r="A108" s="116"/>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5">
      <c r="A109" s="116"/>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30">
      <c r="A110" s="116"/>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5">
      <c r="A111" s="116"/>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60">
      <c r="A112" s="116"/>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60">
      <c r="A113" s="116"/>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60">
      <c r="A114" s="116"/>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5">
      <c r="A115" s="116"/>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60">
      <c r="A116" s="117"/>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60">
      <c r="A117" s="115"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5">
      <c r="A118" s="116"/>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ht="15.75">
      <c r="A119" s="117"/>
      <c r="B119" s="27" t="str">
        <f>Critères!B118</f>
        <v>-</v>
      </c>
      <c r="C119" s="27" t="str">
        <f>Critères!C118</f>
        <v>14.3</v>
      </c>
      <c r="D119" s="22" t="str">
        <f>Critères!D118</f>
        <v>La documentation du site web est-elle accessible ?</v>
      </c>
      <c r="E119" s="22" t="s">
        <v>153</v>
      </c>
      <c r="F119" s="28" t="s">
        <v>160</v>
      </c>
    </row>
    <row r="120" spans="1:6" ht="60">
      <c r="A120" s="115"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5">
      <c r="A121" s="116"/>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5">
      <c r="A122" s="116"/>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60">
      <c r="A123" s="116"/>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5">
      <c r="A124" s="116"/>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5">
      <c r="A125" s="117"/>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60">
      <c r="A126" s="115"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60">
      <c r="A127" s="116"/>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30">
      <c r="A128" s="117"/>
      <c r="B128" s="27" t="str">
        <f>Critères!B127</f>
        <v>-</v>
      </c>
      <c r="C128" s="27" t="str">
        <f>Critères!C127</f>
        <v>16.3</v>
      </c>
      <c r="D128" s="22" t="str">
        <f>Critères!D127</f>
        <v>La documentation fournie par le service d’assistance est-elle accessible ?</v>
      </c>
      <c r="E128" s="22" t="s">
        <v>153</v>
      </c>
      <c r="F128" s="28" t="s">
        <v>160</v>
      </c>
    </row>
    <row r="129" spans="1:6" ht="75">
      <c r="A129" s="127"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60">
      <c r="A130" s="116"/>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60">
      <c r="A131" s="116"/>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5">
      <c r="A132" s="116"/>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5">
      <c r="A133" s="116"/>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60">
      <c r="A134" s="116"/>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60">
      <c r="A135" s="116"/>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5">
      <c r="A136" s="116"/>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5">
      <c r="A137" s="116"/>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60">
      <c r="A138" s="116"/>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5">
      <c r="A139" s="117"/>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34" priority="1" operator="equal">
      <formula>"C"</formula>
    </cfRule>
    <cfRule type="cellIs" dxfId="33" priority="2" operator="equal">
      <formula>"NC"</formula>
    </cfRule>
    <cfRule type="cellIs" dxfId="32" priority="3" operator="equal">
      <formula>"NA"</formula>
    </cfRule>
    <cfRule type="cellIs" dxfId="31" priority="4" operator="equal">
      <formula>"NT"</formula>
    </cfRule>
  </conditionalFormatting>
  <conditionalFormatting sqref="F4:F139">
    <cfRule type="cellIs" dxfId="30" priority="5" operator="equal">
      <formula>"D"</formula>
    </cfRule>
    <cfRule type="cellIs" dxfId="29" priority="6" operator="equal">
      <formula>"E"</formula>
    </cfRule>
    <cfRule type="cellIs" dxfId="28" priority="7" operator="equal">
      <formula>"N"</formula>
    </cfRule>
  </conditionalFormatting>
  <dataValidations count="2">
    <dataValidation type="list" operator="equal" showErrorMessage="1" sqref="E4:E139" xr:uid="{CEE8CCCD-8EAF-834D-AF7A-4134EF8812E5}">
      <formula1>"C,NC,NA,NT"</formula1>
      <formula2>0</formula2>
    </dataValidation>
    <dataValidation type="list" operator="equal" showErrorMessage="1" sqref="F4:F139" xr:uid="{5D3A41ED-F1B7-0F48-B48A-BA228B82421E}">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7"/>
  <dimension ref="A1:AMJ139"/>
  <sheetViews>
    <sheetView zoomScaleNormal="100" zoomScalePageLayoutView="60" workbookViewId="0">
      <selection activeCell="E4" sqref="E4:E139"/>
    </sheetView>
  </sheetViews>
  <sheetFormatPr defaultColWidth="9.5546875" defaultRowHeight="15"/>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c r="A1" s="98" t="str">
        <f>Échantillon!A1</f>
        <v>RAWeb 1 – GRILLE D'ÉVALUATION</v>
      </c>
      <c r="B1" s="98"/>
      <c r="C1" s="98"/>
      <c r="D1" s="98"/>
      <c r="E1" s="98"/>
      <c r="F1" s="98"/>
      <c r="G1" s="98"/>
      <c r="H1" s="98"/>
    </row>
    <row r="2" spans="1:1024">
      <c r="A2" s="126" t="str">
        <f>CONCATENATE(Échantillon!B23," : ",Échantillon!C23)</f>
        <v>Actualités : http://www.site.lu/actualites.html</v>
      </c>
      <c r="B2" s="126"/>
      <c r="C2" s="126"/>
      <c r="D2" s="126"/>
      <c r="E2" s="126"/>
      <c r="F2" s="126"/>
      <c r="G2" s="126"/>
      <c r="H2" s="126"/>
    </row>
    <row r="3" spans="1:1024" ht="117.75">
      <c r="A3" s="46" t="s">
        <v>23</v>
      </c>
      <c r="B3" s="46" t="s">
        <v>305</v>
      </c>
      <c r="C3" s="46" t="s">
        <v>24</v>
      </c>
      <c r="D3" s="47" t="s">
        <v>25</v>
      </c>
      <c r="E3" s="46" t="s">
        <v>148</v>
      </c>
      <c r="F3" s="46" t="s">
        <v>368</v>
      </c>
      <c r="G3" s="47" t="s">
        <v>290</v>
      </c>
      <c r="H3" s="47" t="s">
        <v>159</v>
      </c>
    </row>
    <row r="4" spans="1:1024" ht="30">
      <c r="A4" s="115"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30">
      <c r="A5" s="116"/>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5">
      <c r="A6" s="116"/>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60">
      <c r="A7" s="116"/>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5">
      <c r="A8" s="116"/>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30">
      <c r="A9" s="116"/>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5">
      <c r="A10" s="116"/>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60">
      <c r="A11" s="116"/>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30">
      <c r="A12" s="117"/>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30">
      <c r="A13" s="115" t="str">
        <f>Critères!$A$12</f>
        <v>CADRES</v>
      </c>
      <c r="B13" s="27" t="str">
        <f>Critères!B12</f>
        <v>RGAA</v>
      </c>
      <c r="C13" s="27" t="str">
        <f>Critères!C12</f>
        <v>2.1</v>
      </c>
      <c r="D13" s="22" t="str">
        <f>Critères!D12</f>
        <v>Chaque cadre a-t-il un titre de cadre ?</v>
      </c>
      <c r="E13" s="22" t="s">
        <v>153</v>
      </c>
      <c r="F13" s="28" t="s">
        <v>160</v>
      </c>
      <c r="G13" s="29"/>
      <c r="H13" s="22"/>
    </row>
    <row r="14" spans="1:1024" ht="30">
      <c r="A14" s="117"/>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5">
      <c r="A15" s="115"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5">
      <c r="A16" s="116"/>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60">
      <c r="A17" s="117"/>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5">
      <c r="A18" s="115"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60">
      <c r="A19" s="116"/>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5">
      <c r="A20" s="116"/>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5">
      <c r="A21" s="116"/>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5">
      <c r="A22" s="116"/>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5">
      <c r="A23" s="116"/>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30">
      <c r="A24" s="116"/>
      <c r="B24" s="27" t="str">
        <f>Critères!B23</f>
        <v>RGAA</v>
      </c>
      <c r="C24" s="27" t="str">
        <f>Critères!C23</f>
        <v>4.7</v>
      </c>
      <c r="D24" s="22" t="str">
        <f>Critères!D23</f>
        <v>Chaque média temporel est-il clairement identifiable (hors cas particuliers) ?</v>
      </c>
      <c r="E24" s="22" t="s">
        <v>153</v>
      </c>
      <c r="F24" s="28" t="s">
        <v>160</v>
      </c>
      <c r="G24" s="22"/>
      <c r="H24" s="22"/>
    </row>
    <row r="25" spans="1:8" ht="30">
      <c r="A25" s="116"/>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30">
      <c r="A26" s="116"/>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30">
      <c r="A27" s="116"/>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5">
      <c r="A28" s="116"/>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5">
      <c r="A29" s="116"/>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5">
      <c r="A30" s="116"/>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5">
      <c r="A31" s="116"/>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5">
      <c r="A32" s="116"/>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60">
      <c r="A33" s="116"/>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5">
      <c r="A34" s="116"/>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60">
      <c r="A35" s="117"/>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30">
      <c r="A36" s="115"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30">
      <c r="A37" s="116"/>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30">
      <c r="A38" s="116"/>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30">
      <c r="A39" s="116"/>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30">
      <c r="A40" s="116"/>
      <c r="B40" s="27" t="str">
        <f>Critères!B39</f>
        <v>RGAA</v>
      </c>
      <c r="C40" s="27" t="str">
        <f>Critères!C39</f>
        <v>5.5</v>
      </c>
      <c r="D40" s="22" t="str">
        <f>Critères!D39</f>
        <v>Pour chaque tableau de données ayant un titre, celui-ci est-il pertinent ?</v>
      </c>
      <c r="E40" s="22" t="s">
        <v>153</v>
      </c>
      <c r="F40" s="28" t="s">
        <v>160</v>
      </c>
      <c r="G40" s="30"/>
      <c r="H40" s="22"/>
    </row>
    <row r="41" spans="1:9" ht="45">
      <c r="A41" s="116"/>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5">
      <c r="A42" s="116"/>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5">
      <c r="A43" s="117"/>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30">
      <c r="A44" s="115"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30">
      <c r="A45" s="117"/>
      <c r="B45" s="27" t="str">
        <f>Critères!B44</f>
        <v>RGAA</v>
      </c>
      <c r="C45" s="27" t="str">
        <f>Critères!C44</f>
        <v>6.2</v>
      </c>
      <c r="D45" s="22" t="str">
        <f>Critères!D44</f>
        <v>Dans chaque page web, chaque lien a-t-il un intitulé ?</v>
      </c>
      <c r="E45" s="22" t="s">
        <v>153</v>
      </c>
      <c r="F45" s="28" t="s">
        <v>160</v>
      </c>
      <c r="G45" s="22"/>
      <c r="H45" s="22"/>
    </row>
    <row r="46" spans="1:9" ht="30">
      <c r="A46" s="115"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30">
      <c r="A47" s="116"/>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30">
      <c r="A48" s="116"/>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5">
      <c r="A49" s="116"/>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5">
      <c r="A50" s="117"/>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30">
      <c r="A51" s="115"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5">
      <c r="A52" s="116"/>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30">
      <c r="A53" s="116"/>
      <c r="B53" s="27" t="str">
        <f>Critères!B52</f>
        <v>RGAA</v>
      </c>
      <c r="C53" s="27" t="str">
        <f>Critères!C52</f>
        <v>8.3</v>
      </c>
      <c r="D53" s="22" t="str">
        <f>Critères!D52</f>
        <v>Dans chaque page web, la langue par défaut est-elle présente ?</v>
      </c>
      <c r="E53" s="22" t="s">
        <v>153</v>
      </c>
      <c r="F53" s="28" t="s">
        <v>160</v>
      </c>
      <c r="G53" s="22"/>
      <c r="H53" s="22"/>
    </row>
    <row r="54" spans="1:8" ht="30">
      <c r="A54" s="116"/>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30">
      <c r="A55" s="116"/>
      <c r="B55" s="27" t="str">
        <f>Critères!B54</f>
        <v>RGAA</v>
      </c>
      <c r="C55" s="27" t="str">
        <f>Critères!C54</f>
        <v>8.5</v>
      </c>
      <c r="D55" s="22" t="str">
        <f>Critères!D54</f>
        <v>Chaque page web a-t-elle un titre de page ?</v>
      </c>
      <c r="E55" s="22" t="s">
        <v>153</v>
      </c>
      <c r="F55" s="28" t="s">
        <v>160</v>
      </c>
      <c r="G55" s="22"/>
      <c r="H55" s="22"/>
    </row>
    <row r="56" spans="1:8" ht="30">
      <c r="A56" s="116"/>
      <c r="B56" s="27" t="str">
        <f>Critères!B55</f>
        <v>RGAA</v>
      </c>
      <c r="C56" s="27" t="str">
        <f>Critères!C55</f>
        <v>8.6</v>
      </c>
      <c r="D56" s="22" t="str">
        <f>Critères!D55</f>
        <v>Pour chaque page web ayant un titre de page, ce titre est-il pertinent ?</v>
      </c>
      <c r="E56" s="22" t="s">
        <v>153</v>
      </c>
      <c r="F56" s="28" t="s">
        <v>160</v>
      </c>
      <c r="G56" s="22"/>
      <c r="H56" s="22"/>
    </row>
    <row r="57" spans="1:8" ht="45">
      <c r="A57" s="116"/>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30">
      <c r="A58" s="116"/>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5">
      <c r="A59" s="116"/>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30">
      <c r="A60" s="117"/>
      <c r="B60" s="27" t="str">
        <f>Critères!B59</f>
        <v>RGAA</v>
      </c>
      <c r="C60" s="27" t="str">
        <f>Critères!C59</f>
        <v>8.10</v>
      </c>
      <c r="D60" s="22" t="str">
        <f>Critères!D59</f>
        <v>Dans chaque page web, les changements du sens de lecture sont-ils signalés ?</v>
      </c>
      <c r="E60" s="22" t="s">
        <v>153</v>
      </c>
      <c r="F60" s="28" t="s">
        <v>160</v>
      </c>
      <c r="G60" s="22"/>
      <c r="H60" s="22"/>
    </row>
    <row r="61" spans="1:8" ht="30">
      <c r="A61" s="115"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30">
      <c r="A62" s="116"/>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30">
      <c r="A63" s="116"/>
      <c r="B63" s="27" t="str">
        <f>Critères!B62</f>
        <v>RGAA</v>
      </c>
      <c r="C63" s="27" t="str">
        <f>Critères!C62</f>
        <v>9.3</v>
      </c>
      <c r="D63" s="22" t="str">
        <f>Critères!D62</f>
        <v>Dans chaque page web, chaque liste est-elle correctement structurée ?</v>
      </c>
      <c r="E63" s="22" t="s">
        <v>153</v>
      </c>
      <c r="F63" s="28" t="s">
        <v>160</v>
      </c>
      <c r="G63" s="22"/>
      <c r="H63" s="22"/>
    </row>
    <row r="64" spans="1:8" ht="30">
      <c r="A64" s="117"/>
      <c r="B64" s="27" t="str">
        <f>Critères!B63</f>
        <v>RGAA</v>
      </c>
      <c r="C64" s="27" t="str">
        <f>Critères!C63</f>
        <v>9.4</v>
      </c>
      <c r="D64" s="22" t="str">
        <f>Critères!D63</f>
        <v>Dans chaque page web, chaque citation est-elle correctement indiquée ?</v>
      </c>
      <c r="E64" s="22" t="s">
        <v>153</v>
      </c>
      <c r="F64" s="28" t="s">
        <v>160</v>
      </c>
      <c r="G64" s="22"/>
      <c r="H64" s="22"/>
    </row>
    <row r="65" spans="1:8" ht="45">
      <c r="A65" s="115"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5">
      <c r="A66" s="116"/>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5">
      <c r="A67" s="116"/>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5">
      <c r="A68" s="116"/>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5">
      <c r="A69" s="116"/>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5">
      <c r="A70" s="116"/>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30">
      <c r="A71" s="116"/>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5">
      <c r="A72" s="116"/>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5">
      <c r="A73" s="116"/>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5">
      <c r="A74" s="116"/>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90">
      <c r="A75" s="116"/>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60">
      <c r="A76" s="116"/>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60">
      <c r="A77" s="116"/>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60">
      <c r="A78" s="117"/>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30">
      <c r="A79" s="115"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30">
      <c r="A80" s="116"/>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60">
      <c r="A81" s="116"/>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5">
      <c r="A82" s="116"/>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30">
      <c r="A83" s="116"/>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30">
      <c r="A84" s="116"/>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5">
      <c r="A85" s="116"/>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5">
      <c r="A86" s="116"/>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30">
      <c r="A87" s="116"/>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30">
      <c r="A88" s="116"/>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5">
      <c r="A89" s="116"/>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90">
      <c r="A90" s="116"/>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5">
      <c r="A91" s="117"/>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5">
      <c r="A92" s="115"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5">
      <c r="A93" s="116"/>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30">
      <c r="A94" s="116"/>
      <c r="B94" s="27" t="str">
        <f>Critères!B93</f>
        <v>RGAA</v>
      </c>
      <c r="C94" s="27" t="str">
        <f>Critères!C93</f>
        <v>12.3</v>
      </c>
      <c r="D94" s="22" t="str">
        <f>Critères!D93</f>
        <v>La page « plan du site » est-elle pertinente ?</v>
      </c>
      <c r="E94" s="22" t="s">
        <v>153</v>
      </c>
      <c r="F94" s="28" t="s">
        <v>160</v>
      </c>
      <c r="G94" s="22"/>
      <c r="H94" s="22"/>
    </row>
    <row r="95" spans="1:8" ht="30">
      <c r="A95" s="116"/>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30">
      <c r="A96" s="116"/>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5">
      <c r="A97" s="116"/>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5">
      <c r="A98" s="116"/>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30">
      <c r="A99" s="116"/>
      <c r="B99" s="27" t="str">
        <f>Critères!B98</f>
        <v>RGAA</v>
      </c>
      <c r="C99" s="27" t="str">
        <f>Critères!C98</f>
        <v>12.8</v>
      </c>
      <c r="D99" s="22" t="str">
        <f>Critères!D98</f>
        <v>Dans chaque page web, l’ordre de tabulation est-il cohérent ?</v>
      </c>
      <c r="E99" s="22" t="s">
        <v>153</v>
      </c>
      <c r="F99" s="28" t="s">
        <v>160</v>
      </c>
      <c r="G99" s="22"/>
      <c r="H99" s="22"/>
    </row>
    <row r="100" spans="1:8" ht="45">
      <c r="A100" s="116"/>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60">
      <c r="A101" s="116"/>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60">
      <c r="A102" s="117"/>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5">
      <c r="A103" s="115"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5">
      <c r="A104" s="116"/>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45">
      <c r="A105" s="116"/>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5">
      <c r="A106" s="116"/>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5">
      <c r="A107" s="116"/>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45">
      <c r="A108" s="116"/>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5">
      <c r="A109" s="116"/>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30">
      <c r="A110" s="116"/>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5">
      <c r="A111" s="116"/>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60">
      <c r="A112" s="116"/>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60">
      <c r="A113" s="116"/>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60">
      <c r="A114" s="116"/>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5">
      <c r="A115" s="116"/>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60">
      <c r="A116" s="117"/>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60">
      <c r="A117" s="115"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5">
      <c r="A118" s="116"/>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ht="15.75">
      <c r="A119" s="117"/>
      <c r="B119" s="27" t="str">
        <f>Critères!B118</f>
        <v>-</v>
      </c>
      <c r="C119" s="27" t="str">
        <f>Critères!C118</f>
        <v>14.3</v>
      </c>
      <c r="D119" s="22" t="str">
        <f>Critères!D118</f>
        <v>La documentation du site web est-elle accessible ?</v>
      </c>
      <c r="E119" s="22" t="s">
        <v>153</v>
      </c>
      <c r="F119" s="28" t="s">
        <v>160</v>
      </c>
    </row>
    <row r="120" spans="1:6" ht="60">
      <c r="A120" s="115"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5">
      <c r="A121" s="116"/>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5">
      <c r="A122" s="116"/>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60">
      <c r="A123" s="116"/>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5">
      <c r="A124" s="116"/>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5">
      <c r="A125" s="117"/>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60">
      <c r="A126" s="115"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60">
      <c r="A127" s="116"/>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30">
      <c r="A128" s="117"/>
      <c r="B128" s="27" t="str">
        <f>Critères!B127</f>
        <v>-</v>
      </c>
      <c r="C128" s="27" t="str">
        <f>Critères!C127</f>
        <v>16.3</v>
      </c>
      <c r="D128" s="22" t="str">
        <f>Critères!D127</f>
        <v>La documentation fournie par le service d’assistance est-elle accessible ?</v>
      </c>
      <c r="E128" s="22" t="s">
        <v>153</v>
      </c>
      <c r="F128" s="28" t="s">
        <v>160</v>
      </c>
    </row>
    <row r="129" spans="1:6" ht="75">
      <c r="A129" s="127"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60">
      <c r="A130" s="116"/>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60">
      <c r="A131" s="116"/>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5">
      <c r="A132" s="116"/>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5">
      <c r="A133" s="116"/>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60">
      <c r="A134" s="116"/>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60">
      <c r="A135" s="116"/>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5">
      <c r="A136" s="116"/>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5">
      <c r="A137" s="116"/>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60">
      <c r="A138" s="116"/>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5">
      <c r="A139" s="117"/>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27" priority="1" operator="equal">
      <formula>"C"</formula>
    </cfRule>
    <cfRule type="cellIs" dxfId="26" priority="2" operator="equal">
      <formula>"NC"</formula>
    </cfRule>
    <cfRule type="cellIs" dxfId="25" priority="3" operator="equal">
      <formula>"NA"</formula>
    </cfRule>
    <cfRule type="cellIs" dxfId="24" priority="4" operator="equal">
      <formula>"NT"</formula>
    </cfRule>
  </conditionalFormatting>
  <conditionalFormatting sqref="F4:F139">
    <cfRule type="cellIs" dxfId="23" priority="5" operator="equal">
      <formula>"D"</formula>
    </cfRule>
    <cfRule type="cellIs" dxfId="22" priority="6" operator="equal">
      <formula>"E"</formula>
    </cfRule>
    <cfRule type="cellIs" dxfId="21" priority="7" operator="equal">
      <formula>"N"</formula>
    </cfRule>
  </conditionalFormatting>
  <dataValidations count="2">
    <dataValidation type="list" operator="equal" showErrorMessage="1" sqref="E4:E139" xr:uid="{D4391412-A3E9-C34B-AD0F-DD8E7D76E30E}">
      <formula1>"C,NC,NA,NT"</formula1>
      <formula2>0</formula2>
    </dataValidation>
    <dataValidation type="list" operator="equal" showErrorMessage="1" sqref="F4:F139" xr:uid="{1DCEA675-F632-7C43-918E-F5250264E1B9}">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8"/>
  <dimension ref="A1:AMJ139"/>
  <sheetViews>
    <sheetView zoomScaleNormal="100" zoomScalePageLayoutView="60" workbookViewId="0">
      <selection activeCell="E4" sqref="E4:E139"/>
    </sheetView>
  </sheetViews>
  <sheetFormatPr defaultColWidth="9.5546875" defaultRowHeight="15"/>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c r="A1" s="98" t="str">
        <f>Échantillon!A1</f>
        <v>RAWeb 1 – GRILLE D'ÉVALUATION</v>
      </c>
      <c r="B1" s="98"/>
      <c r="C1" s="98"/>
      <c r="D1" s="98"/>
      <c r="E1" s="98"/>
      <c r="F1" s="98"/>
      <c r="G1" s="98"/>
      <c r="H1" s="98"/>
    </row>
    <row r="2" spans="1:1024">
      <c r="A2" s="126" t="str">
        <f>CONCATENATE(Échantillon!B24," : ",Échantillon!C24)</f>
        <v>Actualités : http://www.site.lu/actualites.html</v>
      </c>
      <c r="B2" s="126"/>
      <c r="C2" s="126"/>
      <c r="D2" s="126"/>
      <c r="E2" s="126"/>
      <c r="F2" s="126"/>
      <c r="G2" s="126"/>
      <c r="H2" s="126"/>
    </row>
    <row r="3" spans="1:1024" ht="117.75">
      <c r="A3" s="46" t="s">
        <v>23</v>
      </c>
      <c r="B3" s="46" t="s">
        <v>305</v>
      </c>
      <c r="C3" s="46" t="s">
        <v>24</v>
      </c>
      <c r="D3" s="47" t="s">
        <v>25</v>
      </c>
      <c r="E3" s="46" t="s">
        <v>148</v>
      </c>
      <c r="F3" s="46" t="s">
        <v>368</v>
      </c>
      <c r="G3" s="47" t="s">
        <v>290</v>
      </c>
      <c r="H3" s="47" t="s">
        <v>159</v>
      </c>
    </row>
    <row r="4" spans="1:1024" ht="30">
      <c r="A4" s="115"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30">
      <c r="A5" s="116"/>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5">
      <c r="A6" s="116"/>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60">
      <c r="A7" s="116"/>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5">
      <c r="A8" s="116"/>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30">
      <c r="A9" s="116"/>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5">
      <c r="A10" s="116"/>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60">
      <c r="A11" s="116"/>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30">
      <c r="A12" s="117"/>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30">
      <c r="A13" s="115" t="str">
        <f>Critères!$A$12</f>
        <v>CADRES</v>
      </c>
      <c r="B13" s="27" t="str">
        <f>Critères!B12</f>
        <v>RGAA</v>
      </c>
      <c r="C13" s="27" t="str">
        <f>Critères!C12</f>
        <v>2.1</v>
      </c>
      <c r="D13" s="22" t="str">
        <f>Critères!D12</f>
        <v>Chaque cadre a-t-il un titre de cadre ?</v>
      </c>
      <c r="E13" s="22" t="s">
        <v>153</v>
      </c>
      <c r="F13" s="28" t="s">
        <v>160</v>
      </c>
      <c r="G13" s="29"/>
      <c r="H13" s="22"/>
    </row>
    <row r="14" spans="1:1024" ht="30">
      <c r="A14" s="117"/>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5">
      <c r="A15" s="115"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5">
      <c r="A16" s="116"/>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60">
      <c r="A17" s="117"/>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5">
      <c r="A18" s="115"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60">
      <c r="A19" s="116"/>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5">
      <c r="A20" s="116"/>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5">
      <c r="A21" s="116"/>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5">
      <c r="A22" s="116"/>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5">
      <c r="A23" s="116"/>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30">
      <c r="A24" s="116"/>
      <c r="B24" s="27" t="str">
        <f>Critères!B23</f>
        <v>RGAA</v>
      </c>
      <c r="C24" s="27" t="str">
        <f>Critères!C23</f>
        <v>4.7</v>
      </c>
      <c r="D24" s="22" t="str">
        <f>Critères!D23</f>
        <v>Chaque média temporel est-il clairement identifiable (hors cas particuliers) ?</v>
      </c>
      <c r="E24" s="22" t="s">
        <v>153</v>
      </c>
      <c r="F24" s="28" t="s">
        <v>160</v>
      </c>
      <c r="G24" s="22"/>
      <c r="H24" s="22"/>
    </row>
    <row r="25" spans="1:8" ht="30">
      <c r="A25" s="116"/>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30">
      <c r="A26" s="116"/>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30">
      <c r="A27" s="116"/>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5">
      <c r="A28" s="116"/>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5">
      <c r="A29" s="116"/>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5">
      <c r="A30" s="116"/>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5">
      <c r="A31" s="116"/>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5">
      <c r="A32" s="116"/>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60">
      <c r="A33" s="116"/>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5">
      <c r="A34" s="116"/>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60">
      <c r="A35" s="117"/>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30">
      <c r="A36" s="115"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30">
      <c r="A37" s="116"/>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30">
      <c r="A38" s="116"/>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30">
      <c r="A39" s="116"/>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30">
      <c r="A40" s="116"/>
      <c r="B40" s="27" t="str">
        <f>Critères!B39</f>
        <v>RGAA</v>
      </c>
      <c r="C40" s="27" t="str">
        <f>Critères!C39</f>
        <v>5.5</v>
      </c>
      <c r="D40" s="22" t="str">
        <f>Critères!D39</f>
        <v>Pour chaque tableau de données ayant un titre, celui-ci est-il pertinent ?</v>
      </c>
      <c r="E40" s="22" t="s">
        <v>153</v>
      </c>
      <c r="F40" s="28" t="s">
        <v>160</v>
      </c>
      <c r="G40" s="30"/>
      <c r="H40" s="22"/>
    </row>
    <row r="41" spans="1:9" ht="45">
      <c r="A41" s="116"/>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5">
      <c r="A42" s="116"/>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5">
      <c r="A43" s="117"/>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30">
      <c r="A44" s="115"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30">
      <c r="A45" s="117"/>
      <c r="B45" s="27" t="str">
        <f>Critères!B44</f>
        <v>RGAA</v>
      </c>
      <c r="C45" s="27" t="str">
        <f>Critères!C44</f>
        <v>6.2</v>
      </c>
      <c r="D45" s="22" t="str">
        <f>Critères!D44</f>
        <v>Dans chaque page web, chaque lien a-t-il un intitulé ?</v>
      </c>
      <c r="E45" s="22" t="s">
        <v>153</v>
      </c>
      <c r="F45" s="28" t="s">
        <v>160</v>
      </c>
      <c r="G45" s="22"/>
      <c r="H45" s="22"/>
    </row>
    <row r="46" spans="1:9" ht="30">
      <c r="A46" s="115"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30">
      <c r="A47" s="116"/>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30">
      <c r="A48" s="116"/>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5">
      <c r="A49" s="116"/>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5">
      <c r="A50" s="117"/>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30">
      <c r="A51" s="115"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5">
      <c r="A52" s="116"/>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30">
      <c r="A53" s="116"/>
      <c r="B53" s="27" t="str">
        <f>Critères!B52</f>
        <v>RGAA</v>
      </c>
      <c r="C53" s="27" t="str">
        <f>Critères!C52</f>
        <v>8.3</v>
      </c>
      <c r="D53" s="22" t="str">
        <f>Critères!D52</f>
        <v>Dans chaque page web, la langue par défaut est-elle présente ?</v>
      </c>
      <c r="E53" s="22" t="s">
        <v>153</v>
      </c>
      <c r="F53" s="28" t="s">
        <v>160</v>
      </c>
      <c r="G53" s="22"/>
      <c r="H53" s="22"/>
    </row>
    <row r="54" spans="1:8" ht="30">
      <c r="A54" s="116"/>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30">
      <c r="A55" s="116"/>
      <c r="B55" s="27" t="str">
        <f>Critères!B54</f>
        <v>RGAA</v>
      </c>
      <c r="C55" s="27" t="str">
        <f>Critères!C54</f>
        <v>8.5</v>
      </c>
      <c r="D55" s="22" t="str">
        <f>Critères!D54</f>
        <v>Chaque page web a-t-elle un titre de page ?</v>
      </c>
      <c r="E55" s="22" t="s">
        <v>153</v>
      </c>
      <c r="F55" s="28" t="s">
        <v>160</v>
      </c>
      <c r="G55" s="22"/>
      <c r="H55" s="22"/>
    </row>
    <row r="56" spans="1:8" ht="30">
      <c r="A56" s="116"/>
      <c r="B56" s="27" t="str">
        <f>Critères!B55</f>
        <v>RGAA</v>
      </c>
      <c r="C56" s="27" t="str">
        <f>Critères!C55</f>
        <v>8.6</v>
      </c>
      <c r="D56" s="22" t="str">
        <f>Critères!D55</f>
        <v>Pour chaque page web ayant un titre de page, ce titre est-il pertinent ?</v>
      </c>
      <c r="E56" s="22" t="s">
        <v>153</v>
      </c>
      <c r="F56" s="28" t="s">
        <v>160</v>
      </c>
      <c r="G56" s="22"/>
      <c r="H56" s="22"/>
    </row>
    <row r="57" spans="1:8" ht="45">
      <c r="A57" s="116"/>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30">
      <c r="A58" s="116"/>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5">
      <c r="A59" s="116"/>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30">
      <c r="A60" s="117"/>
      <c r="B60" s="27" t="str">
        <f>Critères!B59</f>
        <v>RGAA</v>
      </c>
      <c r="C60" s="27" t="str">
        <f>Critères!C59</f>
        <v>8.10</v>
      </c>
      <c r="D60" s="22" t="str">
        <f>Critères!D59</f>
        <v>Dans chaque page web, les changements du sens de lecture sont-ils signalés ?</v>
      </c>
      <c r="E60" s="22" t="s">
        <v>153</v>
      </c>
      <c r="F60" s="28" t="s">
        <v>160</v>
      </c>
      <c r="G60" s="22"/>
      <c r="H60" s="22"/>
    </row>
    <row r="61" spans="1:8" ht="30">
      <c r="A61" s="115"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30">
      <c r="A62" s="116"/>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30">
      <c r="A63" s="116"/>
      <c r="B63" s="27" t="str">
        <f>Critères!B62</f>
        <v>RGAA</v>
      </c>
      <c r="C63" s="27" t="str">
        <f>Critères!C62</f>
        <v>9.3</v>
      </c>
      <c r="D63" s="22" t="str">
        <f>Critères!D62</f>
        <v>Dans chaque page web, chaque liste est-elle correctement structurée ?</v>
      </c>
      <c r="E63" s="22" t="s">
        <v>153</v>
      </c>
      <c r="F63" s="28" t="s">
        <v>160</v>
      </c>
      <c r="G63" s="22"/>
      <c r="H63" s="22"/>
    </row>
    <row r="64" spans="1:8" ht="30">
      <c r="A64" s="117"/>
      <c r="B64" s="27" t="str">
        <f>Critères!B63</f>
        <v>RGAA</v>
      </c>
      <c r="C64" s="27" t="str">
        <f>Critères!C63</f>
        <v>9.4</v>
      </c>
      <c r="D64" s="22" t="str">
        <f>Critères!D63</f>
        <v>Dans chaque page web, chaque citation est-elle correctement indiquée ?</v>
      </c>
      <c r="E64" s="22" t="s">
        <v>153</v>
      </c>
      <c r="F64" s="28" t="s">
        <v>160</v>
      </c>
      <c r="G64" s="22"/>
      <c r="H64" s="22"/>
    </row>
    <row r="65" spans="1:8" ht="45">
      <c r="A65" s="115"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5">
      <c r="A66" s="116"/>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5">
      <c r="A67" s="116"/>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5">
      <c r="A68" s="116"/>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5">
      <c r="A69" s="116"/>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5">
      <c r="A70" s="116"/>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30">
      <c r="A71" s="116"/>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5">
      <c r="A72" s="116"/>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5">
      <c r="A73" s="116"/>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5">
      <c r="A74" s="116"/>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90">
      <c r="A75" s="116"/>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60">
      <c r="A76" s="116"/>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60">
      <c r="A77" s="116"/>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60">
      <c r="A78" s="117"/>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30">
      <c r="A79" s="115"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30">
      <c r="A80" s="116"/>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60">
      <c r="A81" s="116"/>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5">
      <c r="A82" s="116"/>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30">
      <c r="A83" s="116"/>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30">
      <c r="A84" s="116"/>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5">
      <c r="A85" s="116"/>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5">
      <c r="A86" s="116"/>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30">
      <c r="A87" s="116"/>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30">
      <c r="A88" s="116"/>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5">
      <c r="A89" s="116"/>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90">
      <c r="A90" s="116"/>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5">
      <c r="A91" s="117"/>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5">
      <c r="A92" s="115"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5">
      <c r="A93" s="116"/>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30">
      <c r="A94" s="116"/>
      <c r="B94" s="27" t="str">
        <f>Critères!B93</f>
        <v>RGAA</v>
      </c>
      <c r="C94" s="27" t="str">
        <f>Critères!C93</f>
        <v>12.3</v>
      </c>
      <c r="D94" s="22" t="str">
        <f>Critères!D93</f>
        <v>La page « plan du site » est-elle pertinente ?</v>
      </c>
      <c r="E94" s="22" t="s">
        <v>153</v>
      </c>
      <c r="F94" s="28" t="s">
        <v>160</v>
      </c>
      <c r="G94" s="22"/>
      <c r="H94" s="22"/>
    </row>
    <row r="95" spans="1:8" ht="30">
      <c r="A95" s="116"/>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30">
      <c r="A96" s="116"/>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5">
      <c r="A97" s="116"/>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5">
      <c r="A98" s="116"/>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30">
      <c r="A99" s="116"/>
      <c r="B99" s="27" t="str">
        <f>Critères!B98</f>
        <v>RGAA</v>
      </c>
      <c r="C99" s="27" t="str">
        <f>Critères!C98</f>
        <v>12.8</v>
      </c>
      <c r="D99" s="22" t="str">
        <f>Critères!D98</f>
        <v>Dans chaque page web, l’ordre de tabulation est-il cohérent ?</v>
      </c>
      <c r="E99" s="22" t="s">
        <v>153</v>
      </c>
      <c r="F99" s="28" t="s">
        <v>160</v>
      </c>
      <c r="G99" s="22"/>
      <c r="H99" s="22"/>
    </row>
    <row r="100" spans="1:8" ht="45">
      <c r="A100" s="116"/>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60">
      <c r="A101" s="116"/>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60">
      <c r="A102" s="117"/>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5">
      <c r="A103" s="115"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5">
      <c r="A104" s="116"/>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45">
      <c r="A105" s="116"/>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5">
      <c r="A106" s="116"/>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5">
      <c r="A107" s="116"/>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45">
      <c r="A108" s="116"/>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5">
      <c r="A109" s="116"/>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30">
      <c r="A110" s="116"/>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5">
      <c r="A111" s="116"/>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60">
      <c r="A112" s="116"/>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60">
      <c r="A113" s="116"/>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60">
      <c r="A114" s="116"/>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5">
      <c r="A115" s="116"/>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60">
      <c r="A116" s="117"/>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60">
      <c r="A117" s="115"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5">
      <c r="A118" s="116"/>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ht="15.75">
      <c r="A119" s="117"/>
      <c r="B119" s="27" t="str">
        <f>Critères!B118</f>
        <v>-</v>
      </c>
      <c r="C119" s="27" t="str">
        <f>Critères!C118</f>
        <v>14.3</v>
      </c>
      <c r="D119" s="22" t="str">
        <f>Critères!D118</f>
        <v>La documentation du site web est-elle accessible ?</v>
      </c>
      <c r="E119" s="22" t="s">
        <v>153</v>
      </c>
      <c r="F119" s="28" t="s">
        <v>160</v>
      </c>
    </row>
    <row r="120" spans="1:6" ht="60">
      <c r="A120" s="115"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5">
      <c r="A121" s="116"/>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5">
      <c r="A122" s="116"/>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60">
      <c r="A123" s="116"/>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5">
      <c r="A124" s="116"/>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5">
      <c r="A125" s="117"/>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60">
      <c r="A126" s="115"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60">
      <c r="A127" s="116"/>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30">
      <c r="A128" s="117"/>
      <c r="B128" s="27" t="str">
        <f>Critères!B127</f>
        <v>-</v>
      </c>
      <c r="C128" s="27" t="str">
        <f>Critères!C127</f>
        <v>16.3</v>
      </c>
      <c r="D128" s="22" t="str">
        <f>Critères!D127</f>
        <v>La documentation fournie par le service d’assistance est-elle accessible ?</v>
      </c>
      <c r="E128" s="22" t="s">
        <v>153</v>
      </c>
      <c r="F128" s="28" t="s">
        <v>160</v>
      </c>
    </row>
    <row r="129" spans="1:6" ht="75">
      <c r="A129" s="127"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60">
      <c r="A130" s="116"/>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60">
      <c r="A131" s="116"/>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5">
      <c r="A132" s="116"/>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5">
      <c r="A133" s="116"/>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60">
      <c r="A134" s="116"/>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60">
      <c r="A135" s="116"/>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5">
      <c r="A136" s="116"/>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5">
      <c r="A137" s="116"/>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60">
      <c r="A138" s="116"/>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5">
      <c r="A139" s="117"/>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20" priority="1" operator="equal">
      <formula>"C"</formula>
    </cfRule>
    <cfRule type="cellIs" dxfId="19" priority="2" operator="equal">
      <formula>"NC"</formula>
    </cfRule>
    <cfRule type="cellIs" dxfId="18" priority="3" operator="equal">
      <formula>"NA"</formula>
    </cfRule>
    <cfRule type="cellIs" dxfId="17" priority="4" operator="equal">
      <formula>"NT"</formula>
    </cfRule>
  </conditionalFormatting>
  <conditionalFormatting sqref="F4:F139">
    <cfRule type="cellIs" dxfId="16" priority="5" operator="equal">
      <formula>"D"</formula>
    </cfRule>
    <cfRule type="cellIs" dxfId="15" priority="6" operator="equal">
      <formula>"E"</formula>
    </cfRule>
    <cfRule type="cellIs" dxfId="14" priority="7" operator="equal">
      <formula>"N"</formula>
    </cfRule>
  </conditionalFormatting>
  <dataValidations count="2">
    <dataValidation type="list" operator="equal" showErrorMessage="1" sqref="E4:E139" xr:uid="{A116D0DD-7643-4A49-9C9C-8B7E55EE0EFF}">
      <formula1>"C,NC,NA,NT"</formula1>
      <formula2>0</formula2>
    </dataValidation>
    <dataValidation type="list" operator="equal" showErrorMessage="1" sqref="F4:F139" xr:uid="{1D0FBC5E-ED99-6D4E-B7AC-A7CB412551DF}">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D26"/>
  <sheetViews>
    <sheetView zoomScaleNormal="100" workbookViewId="0">
      <selection activeCell="D2" sqref="D2"/>
    </sheetView>
  </sheetViews>
  <sheetFormatPr defaultColWidth="7.44140625" defaultRowHeight="15.75"/>
  <cols>
    <col min="1" max="1" width="15.6640625" style="13" customWidth="1"/>
    <col min="2" max="2" width="39.44140625" style="13" customWidth="1"/>
    <col min="3" max="3" width="68.88671875" style="13" customWidth="1"/>
    <col min="4" max="16384" width="7.44140625" style="13"/>
  </cols>
  <sheetData>
    <row r="1" spans="1:4" ht="15" customHeight="1">
      <c r="A1" s="97" t="s">
        <v>292</v>
      </c>
      <c r="B1" s="97"/>
      <c r="C1" s="97"/>
      <c r="D1" s="42"/>
    </row>
    <row r="2" spans="1:4" ht="15" customHeight="1">
      <c r="A2" s="98" t="s">
        <v>0</v>
      </c>
      <c r="B2" s="98"/>
      <c r="C2" s="98"/>
    </row>
    <row r="3" spans="1:4" ht="15" customHeight="1">
      <c r="A3" s="87" t="s">
        <v>377</v>
      </c>
      <c r="B3" s="88" t="s">
        <v>385</v>
      </c>
      <c r="C3" s="90"/>
      <c r="D3" s="89"/>
    </row>
    <row r="4" spans="1:4" ht="15" customHeight="1">
      <c r="A4" s="87" t="s">
        <v>378</v>
      </c>
      <c r="B4" s="92"/>
      <c r="C4" s="91"/>
      <c r="D4" s="89"/>
    </row>
    <row r="5" spans="1:4" s="85" customFormat="1" ht="15" customHeight="1">
      <c r="A5" s="87" t="s">
        <v>379</v>
      </c>
      <c r="B5" s="107"/>
      <c r="C5" s="108"/>
      <c r="D5" s="109"/>
    </row>
    <row r="6" spans="1:4" s="85" customFormat="1" ht="15" customHeight="1">
      <c r="A6" s="87" t="s">
        <v>380</v>
      </c>
      <c r="B6" s="110"/>
      <c r="C6" s="111"/>
      <c r="D6" s="112"/>
    </row>
    <row r="7" spans="1:4" s="85" customFormat="1" ht="15" customHeight="1">
      <c r="A7" s="87" t="s">
        <v>381</v>
      </c>
      <c r="B7" s="107" t="s">
        <v>163</v>
      </c>
      <c r="C7" s="108"/>
      <c r="D7" s="109"/>
    </row>
    <row r="8" spans="1:4">
      <c r="A8" s="87" t="s">
        <v>382</v>
      </c>
      <c r="B8" s="93" t="s">
        <v>383</v>
      </c>
      <c r="C8" s="93"/>
      <c r="D8" s="93"/>
    </row>
    <row r="9" spans="1:4" s="85" customFormat="1" ht="25.5">
      <c r="A9" s="87" t="s">
        <v>384</v>
      </c>
      <c r="B9" s="93">
        <v>1</v>
      </c>
      <c r="C9" s="93"/>
      <c r="D9" s="93"/>
    </row>
    <row r="11" spans="1:4">
      <c r="A11" s="43" t="s">
        <v>1</v>
      </c>
      <c r="B11" s="43" t="s">
        <v>2</v>
      </c>
      <c r="C11" s="43" t="s">
        <v>3</v>
      </c>
    </row>
    <row r="12" spans="1:4" ht="27.75" customHeight="1">
      <c r="A12" s="86" t="s">
        <v>4</v>
      </c>
      <c r="B12" s="37" t="s">
        <v>5</v>
      </c>
      <c r="C12" s="38" t="s">
        <v>173</v>
      </c>
    </row>
    <row r="13" spans="1:4" ht="27.75" customHeight="1">
      <c r="A13" s="86" t="s">
        <v>6</v>
      </c>
      <c r="B13" s="37" t="s">
        <v>174</v>
      </c>
      <c r="C13" s="38" t="s">
        <v>175</v>
      </c>
    </row>
    <row r="14" spans="1:4" ht="27.75" customHeight="1">
      <c r="A14" s="86" t="s">
        <v>7</v>
      </c>
      <c r="B14" s="37" t="s">
        <v>8</v>
      </c>
      <c r="C14" s="38" t="s">
        <v>176</v>
      </c>
    </row>
    <row r="15" spans="1:4" ht="27.75" customHeight="1">
      <c r="A15" s="86" t="s">
        <v>9</v>
      </c>
      <c r="B15" s="37" t="s">
        <v>10</v>
      </c>
      <c r="C15" s="38" t="s">
        <v>177</v>
      </c>
    </row>
    <row r="16" spans="1:4" ht="27.75" customHeight="1">
      <c r="A16" s="86" t="s">
        <v>11</v>
      </c>
      <c r="B16" s="37" t="s">
        <v>178</v>
      </c>
      <c r="C16" s="39" t="s">
        <v>179</v>
      </c>
    </row>
    <row r="17" spans="1:3" ht="27.75" customHeight="1">
      <c r="A17" s="86" t="s">
        <v>12</v>
      </c>
      <c r="B17" s="37" t="s">
        <v>180</v>
      </c>
      <c r="C17" s="39" t="s">
        <v>181</v>
      </c>
    </row>
    <row r="18" spans="1:3" ht="27.75" customHeight="1">
      <c r="A18" s="86" t="s">
        <v>13</v>
      </c>
      <c r="B18" s="37" t="s">
        <v>14</v>
      </c>
      <c r="C18" s="39" t="s">
        <v>182</v>
      </c>
    </row>
    <row r="19" spans="1:3" ht="27.75" customHeight="1">
      <c r="A19" s="86" t="s">
        <v>15</v>
      </c>
      <c r="B19" s="37" t="s">
        <v>183</v>
      </c>
      <c r="C19" s="40" t="s">
        <v>184</v>
      </c>
    </row>
    <row r="20" spans="1:3" ht="27.75" customHeight="1">
      <c r="A20" s="86" t="s">
        <v>16</v>
      </c>
      <c r="B20" s="37" t="s">
        <v>185</v>
      </c>
      <c r="C20" s="40" t="s">
        <v>186</v>
      </c>
    </row>
    <row r="21" spans="1:3" ht="27.75" customHeight="1">
      <c r="A21" s="86" t="s">
        <v>17</v>
      </c>
      <c r="B21" s="37" t="s">
        <v>185</v>
      </c>
      <c r="C21" s="40" t="s">
        <v>186</v>
      </c>
    </row>
    <row r="22" spans="1:3" ht="27.75" customHeight="1">
      <c r="A22" s="86" t="s">
        <v>18</v>
      </c>
      <c r="B22" s="37" t="s">
        <v>185</v>
      </c>
      <c r="C22" s="40" t="s">
        <v>186</v>
      </c>
    </row>
    <row r="23" spans="1:3" ht="27.75" customHeight="1">
      <c r="A23" s="86" t="s">
        <v>19</v>
      </c>
      <c r="B23" s="37" t="s">
        <v>185</v>
      </c>
      <c r="C23" s="40" t="s">
        <v>186</v>
      </c>
    </row>
    <row r="24" spans="1:3" ht="27.75" customHeight="1">
      <c r="A24" s="86" t="s">
        <v>20</v>
      </c>
      <c r="B24" s="37" t="s">
        <v>185</v>
      </c>
      <c r="C24" s="40" t="s">
        <v>186</v>
      </c>
    </row>
    <row r="25" spans="1:3" ht="27.75" customHeight="1">
      <c r="A25" s="86" t="s">
        <v>21</v>
      </c>
      <c r="B25" s="37" t="s">
        <v>185</v>
      </c>
      <c r="C25" s="40" t="s">
        <v>186</v>
      </c>
    </row>
    <row r="26" spans="1:3" ht="24.6" customHeight="1">
      <c r="A26" s="86" t="s">
        <v>22</v>
      </c>
      <c r="B26" s="37" t="s">
        <v>185</v>
      </c>
      <c r="C26" s="40" t="s">
        <v>186</v>
      </c>
    </row>
  </sheetData>
  <mergeCells count="5">
    <mergeCell ref="B7:D7"/>
    <mergeCell ref="A1:C1"/>
    <mergeCell ref="A2:C2"/>
    <mergeCell ref="B5:D5"/>
    <mergeCell ref="B6:D6"/>
  </mergeCells>
  <hyperlinks>
    <hyperlink ref="C21" r:id="rId1" display="https://cns.public.lu/fr/assure/demarches/adresse-sejour-temporaire0.html" xr:uid="{00000000-0004-0000-0100-000000000000}"/>
    <hyperlink ref="C23" r:id="rId2" display="https://cns.public.lu/fr/a-propos-cns/chiffres-cles/activites-CNS.html" xr:uid="{00000000-0004-0000-0100-000001000000}"/>
    <hyperlink ref="C26" r:id="rId3" display="https://cns.public.lu/fr/publications/rapport-annuel/rp-2019.html" xr:uid="{00000000-0004-0000-0100-000002000000}"/>
    <hyperlink ref="C14" r:id="rId4" display="https://cns.public.lu/fr/support/aspects-legaux.html" xr:uid="{00000000-0004-0000-0100-000003000000}"/>
    <hyperlink ref="C15" r:id="rId5" display="https://cns.public.lu/fr/support/accessibilite.html" xr:uid="{00000000-0004-0000-0100-000004000000}"/>
    <hyperlink ref="C17" r:id="rId6" display="https://cns.public.lu/fr/support/recherche.html?q=" xr:uid="{00000000-0004-0000-0100-000005000000}"/>
    <hyperlink ref="C18" r:id="rId7" display="https://cns.public.lu/fr/assure.html" xr:uid="{00000000-0004-0000-0100-000006000000}"/>
    <hyperlink ref="C19" r:id="rId8" display="https://cns.public.lu/fr/support/aide-faq-enligne.html" xr:uid="{00000000-0004-0000-0100-000007000000}"/>
    <hyperlink ref="C20" r:id="rId9" display="https://cns.public.lu/fr/assure/vie-professionnelle/arret-de-travail/maladie/declaration-incapacite-travail.html" xr:uid="{00000000-0004-0000-0100-000008000000}"/>
    <hyperlink ref="C22" r:id="rId10" display="https://cns.public.lu/fr/caisse-nationale-sante/recrutement.html" xr:uid="{00000000-0004-0000-0100-000009000000}"/>
    <hyperlink ref="C24" r:id="rId11" display="https://cns.public.lu/fr/a-propos-cns/chiffres-cles/finances.html" xr:uid="{00000000-0004-0000-0100-00000A000000}"/>
    <hyperlink ref="C25" r:id="rId12" display="https://cns.public.lu/fr/formulaires/sevrage-tabagique/forms-sevtabac-feuillea-premiereconsult.html" xr:uid="{00000000-0004-0000-0100-00000B000000}"/>
    <hyperlink ref="C13" r:id="rId13" display="https://cns.public.lu/fr/support/contact.html" xr:uid="{00000000-0004-0000-0100-00000C000000}"/>
    <hyperlink ref="C16" r:id="rId14" display="https://cns.public.lu/fr/support/plan.html" xr:uid="{00000000-0004-0000-0100-00000D000000}"/>
  </hyperlinks>
  <pageMargins left="0.39374999999999999" right="0.39374999999999999" top="0.53263888888888899" bottom="0.39374999999999999" header="0.39374999999999999" footer="0.39374999999999999"/>
  <pageSetup scale="74" pageOrder="overThenDown" orientation="portrait" horizontalDpi="300" verticalDpi="300" r:id="rId15"/>
  <headerFooter>
    <oddHeader>&amp;L&amp;10RGAA 3.0 - Relevé pour le site : wwww.site.fr&amp;R&amp;10&amp;P/&amp;N - &amp;A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9"/>
  <dimension ref="A1:AMJ139"/>
  <sheetViews>
    <sheetView zoomScaleNormal="100" zoomScalePageLayoutView="60" workbookViewId="0">
      <selection activeCell="E4" sqref="E4:E139"/>
    </sheetView>
  </sheetViews>
  <sheetFormatPr defaultColWidth="9.5546875" defaultRowHeight="15"/>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c r="A1" s="98" t="str">
        <f>Échantillon!A1</f>
        <v>RAWeb 1 – GRILLE D'ÉVALUATION</v>
      </c>
      <c r="B1" s="98"/>
      <c r="C1" s="98"/>
      <c r="D1" s="98"/>
      <c r="E1" s="98"/>
      <c r="F1" s="98"/>
      <c r="G1" s="98"/>
      <c r="H1" s="98"/>
    </row>
    <row r="2" spans="1:1024">
      <c r="A2" s="126" t="str">
        <f>CONCATENATE(Échantillon!B25," : ",Échantillon!C25)</f>
        <v>Actualités : http://www.site.lu/actualites.html</v>
      </c>
      <c r="B2" s="126"/>
      <c r="C2" s="126"/>
      <c r="D2" s="126"/>
      <c r="E2" s="126"/>
      <c r="F2" s="126"/>
      <c r="G2" s="126"/>
      <c r="H2" s="126"/>
    </row>
    <row r="3" spans="1:1024" ht="117.75">
      <c r="A3" s="46" t="s">
        <v>23</v>
      </c>
      <c r="B3" s="46" t="s">
        <v>305</v>
      </c>
      <c r="C3" s="46" t="s">
        <v>24</v>
      </c>
      <c r="D3" s="47" t="s">
        <v>25</v>
      </c>
      <c r="E3" s="46" t="s">
        <v>148</v>
      </c>
      <c r="F3" s="46" t="s">
        <v>368</v>
      </c>
      <c r="G3" s="47" t="s">
        <v>290</v>
      </c>
      <c r="H3" s="47" t="s">
        <v>159</v>
      </c>
    </row>
    <row r="4" spans="1:1024" ht="30">
      <c r="A4" s="115"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30">
      <c r="A5" s="116"/>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5">
      <c r="A6" s="116"/>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60">
      <c r="A7" s="116"/>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5">
      <c r="A8" s="116"/>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30">
      <c r="A9" s="116"/>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5">
      <c r="A10" s="116"/>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60">
      <c r="A11" s="116"/>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30">
      <c r="A12" s="117"/>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30">
      <c r="A13" s="115" t="str">
        <f>Critères!$A$12</f>
        <v>CADRES</v>
      </c>
      <c r="B13" s="27" t="str">
        <f>Critères!B12</f>
        <v>RGAA</v>
      </c>
      <c r="C13" s="27" t="str">
        <f>Critères!C12</f>
        <v>2.1</v>
      </c>
      <c r="D13" s="22" t="str">
        <f>Critères!D12</f>
        <v>Chaque cadre a-t-il un titre de cadre ?</v>
      </c>
      <c r="E13" s="22" t="s">
        <v>153</v>
      </c>
      <c r="F13" s="28" t="s">
        <v>160</v>
      </c>
      <c r="G13" s="29"/>
      <c r="H13" s="22"/>
    </row>
    <row r="14" spans="1:1024" ht="30">
      <c r="A14" s="117"/>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5">
      <c r="A15" s="115"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5">
      <c r="A16" s="116"/>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60">
      <c r="A17" s="117"/>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5">
      <c r="A18" s="115"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60">
      <c r="A19" s="116"/>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5">
      <c r="A20" s="116"/>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5">
      <c r="A21" s="116"/>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5">
      <c r="A22" s="116"/>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5">
      <c r="A23" s="116"/>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30">
      <c r="A24" s="116"/>
      <c r="B24" s="27" t="str">
        <f>Critères!B23</f>
        <v>RGAA</v>
      </c>
      <c r="C24" s="27" t="str">
        <f>Critères!C23</f>
        <v>4.7</v>
      </c>
      <c r="D24" s="22" t="str">
        <f>Critères!D23</f>
        <v>Chaque média temporel est-il clairement identifiable (hors cas particuliers) ?</v>
      </c>
      <c r="E24" s="22" t="s">
        <v>153</v>
      </c>
      <c r="F24" s="28" t="s">
        <v>160</v>
      </c>
      <c r="G24" s="22"/>
      <c r="H24" s="22"/>
    </row>
    <row r="25" spans="1:8" ht="30">
      <c r="A25" s="116"/>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30">
      <c r="A26" s="116"/>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30">
      <c r="A27" s="116"/>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5">
      <c r="A28" s="116"/>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5">
      <c r="A29" s="116"/>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5">
      <c r="A30" s="116"/>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5">
      <c r="A31" s="116"/>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5">
      <c r="A32" s="116"/>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60">
      <c r="A33" s="116"/>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5">
      <c r="A34" s="116"/>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60">
      <c r="A35" s="117"/>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30">
      <c r="A36" s="115"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30">
      <c r="A37" s="116"/>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30">
      <c r="A38" s="116"/>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30">
      <c r="A39" s="116"/>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30">
      <c r="A40" s="116"/>
      <c r="B40" s="27" t="str">
        <f>Critères!B39</f>
        <v>RGAA</v>
      </c>
      <c r="C40" s="27" t="str">
        <f>Critères!C39</f>
        <v>5.5</v>
      </c>
      <c r="D40" s="22" t="str">
        <f>Critères!D39</f>
        <v>Pour chaque tableau de données ayant un titre, celui-ci est-il pertinent ?</v>
      </c>
      <c r="E40" s="22" t="s">
        <v>153</v>
      </c>
      <c r="F40" s="28" t="s">
        <v>160</v>
      </c>
      <c r="G40" s="30"/>
      <c r="H40" s="22"/>
    </row>
    <row r="41" spans="1:9" ht="45">
      <c r="A41" s="116"/>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5">
      <c r="A42" s="116"/>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5">
      <c r="A43" s="117"/>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30">
      <c r="A44" s="115"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30">
      <c r="A45" s="117"/>
      <c r="B45" s="27" t="str">
        <f>Critères!B44</f>
        <v>RGAA</v>
      </c>
      <c r="C45" s="27" t="str">
        <f>Critères!C44</f>
        <v>6.2</v>
      </c>
      <c r="D45" s="22" t="str">
        <f>Critères!D44</f>
        <v>Dans chaque page web, chaque lien a-t-il un intitulé ?</v>
      </c>
      <c r="E45" s="22" t="s">
        <v>153</v>
      </c>
      <c r="F45" s="28" t="s">
        <v>160</v>
      </c>
      <c r="G45" s="22"/>
      <c r="H45" s="22"/>
    </row>
    <row r="46" spans="1:9" ht="30">
      <c r="A46" s="115"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30">
      <c r="A47" s="116"/>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30">
      <c r="A48" s="116"/>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5">
      <c r="A49" s="116"/>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5">
      <c r="A50" s="117"/>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30">
      <c r="A51" s="115"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5">
      <c r="A52" s="116"/>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30">
      <c r="A53" s="116"/>
      <c r="B53" s="27" t="str">
        <f>Critères!B52</f>
        <v>RGAA</v>
      </c>
      <c r="C53" s="27" t="str">
        <f>Critères!C52</f>
        <v>8.3</v>
      </c>
      <c r="D53" s="22" t="str">
        <f>Critères!D52</f>
        <v>Dans chaque page web, la langue par défaut est-elle présente ?</v>
      </c>
      <c r="E53" s="22" t="s">
        <v>153</v>
      </c>
      <c r="F53" s="28" t="s">
        <v>160</v>
      </c>
      <c r="G53" s="22"/>
      <c r="H53" s="22"/>
    </row>
    <row r="54" spans="1:8" ht="30">
      <c r="A54" s="116"/>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30">
      <c r="A55" s="116"/>
      <c r="B55" s="27" t="str">
        <f>Critères!B54</f>
        <v>RGAA</v>
      </c>
      <c r="C55" s="27" t="str">
        <f>Critères!C54</f>
        <v>8.5</v>
      </c>
      <c r="D55" s="22" t="str">
        <f>Critères!D54</f>
        <v>Chaque page web a-t-elle un titre de page ?</v>
      </c>
      <c r="E55" s="22" t="s">
        <v>153</v>
      </c>
      <c r="F55" s="28" t="s">
        <v>160</v>
      </c>
      <c r="G55" s="22"/>
      <c r="H55" s="22"/>
    </row>
    <row r="56" spans="1:8" ht="30">
      <c r="A56" s="116"/>
      <c r="B56" s="27" t="str">
        <f>Critères!B55</f>
        <v>RGAA</v>
      </c>
      <c r="C56" s="27" t="str">
        <f>Critères!C55</f>
        <v>8.6</v>
      </c>
      <c r="D56" s="22" t="str">
        <f>Critères!D55</f>
        <v>Pour chaque page web ayant un titre de page, ce titre est-il pertinent ?</v>
      </c>
      <c r="E56" s="22" t="s">
        <v>153</v>
      </c>
      <c r="F56" s="28" t="s">
        <v>160</v>
      </c>
      <c r="G56" s="22"/>
      <c r="H56" s="22"/>
    </row>
    <row r="57" spans="1:8" ht="45">
      <c r="A57" s="116"/>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30">
      <c r="A58" s="116"/>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5">
      <c r="A59" s="116"/>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30">
      <c r="A60" s="117"/>
      <c r="B60" s="27" t="str">
        <f>Critères!B59</f>
        <v>RGAA</v>
      </c>
      <c r="C60" s="27" t="str">
        <f>Critères!C59</f>
        <v>8.10</v>
      </c>
      <c r="D60" s="22" t="str">
        <f>Critères!D59</f>
        <v>Dans chaque page web, les changements du sens de lecture sont-ils signalés ?</v>
      </c>
      <c r="E60" s="22" t="s">
        <v>153</v>
      </c>
      <c r="F60" s="28" t="s">
        <v>160</v>
      </c>
      <c r="G60" s="22"/>
      <c r="H60" s="22"/>
    </row>
    <row r="61" spans="1:8" ht="30">
      <c r="A61" s="115"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30">
      <c r="A62" s="116"/>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30">
      <c r="A63" s="116"/>
      <c r="B63" s="27" t="str">
        <f>Critères!B62</f>
        <v>RGAA</v>
      </c>
      <c r="C63" s="27" t="str">
        <f>Critères!C62</f>
        <v>9.3</v>
      </c>
      <c r="D63" s="22" t="str">
        <f>Critères!D62</f>
        <v>Dans chaque page web, chaque liste est-elle correctement structurée ?</v>
      </c>
      <c r="E63" s="22" t="s">
        <v>153</v>
      </c>
      <c r="F63" s="28" t="s">
        <v>160</v>
      </c>
      <c r="G63" s="22"/>
      <c r="H63" s="22"/>
    </row>
    <row r="64" spans="1:8" ht="30">
      <c r="A64" s="117"/>
      <c r="B64" s="27" t="str">
        <f>Critères!B63</f>
        <v>RGAA</v>
      </c>
      <c r="C64" s="27" t="str">
        <f>Critères!C63</f>
        <v>9.4</v>
      </c>
      <c r="D64" s="22" t="str">
        <f>Critères!D63</f>
        <v>Dans chaque page web, chaque citation est-elle correctement indiquée ?</v>
      </c>
      <c r="E64" s="22" t="s">
        <v>153</v>
      </c>
      <c r="F64" s="28" t="s">
        <v>160</v>
      </c>
      <c r="G64" s="22"/>
      <c r="H64" s="22"/>
    </row>
    <row r="65" spans="1:8" ht="45">
      <c r="A65" s="115"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5">
      <c r="A66" s="116"/>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5">
      <c r="A67" s="116"/>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5">
      <c r="A68" s="116"/>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5">
      <c r="A69" s="116"/>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5">
      <c r="A70" s="116"/>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30">
      <c r="A71" s="116"/>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5">
      <c r="A72" s="116"/>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5">
      <c r="A73" s="116"/>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5">
      <c r="A74" s="116"/>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90">
      <c r="A75" s="116"/>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60">
      <c r="A76" s="116"/>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60">
      <c r="A77" s="116"/>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60">
      <c r="A78" s="117"/>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30">
      <c r="A79" s="115"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30">
      <c r="A80" s="116"/>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60">
      <c r="A81" s="116"/>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5">
      <c r="A82" s="116"/>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30">
      <c r="A83" s="116"/>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30">
      <c r="A84" s="116"/>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5">
      <c r="A85" s="116"/>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5">
      <c r="A86" s="116"/>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30">
      <c r="A87" s="116"/>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30">
      <c r="A88" s="116"/>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5">
      <c r="A89" s="116"/>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90">
      <c r="A90" s="116"/>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5">
      <c r="A91" s="117"/>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5">
      <c r="A92" s="115"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5">
      <c r="A93" s="116"/>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30">
      <c r="A94" s="116"/>
      <c r="B94" s="27" t="str">
        <f>Critères!B93</f>
        <v>RGAA</v>
      </c>
      <c r="C94" s="27" t="str">
        <f>Critères!C93</f>
        <v>12.3</v>
      </c>
      <c r="D94" s="22" t="str">
        <f>Critères!D93</f>
        <v>La page « plan du site » est-elle pertinente ?</v>
      </c>
      <c r="E94" s="22" t="s">
        <v>153</v>
      </c>
      <c r="F94" s="28" t="s">
        <v>160</v>
      </c>
      <c r="G94" s="22"/>
      <c r="H94" s="22"/>
    </row>
    <row r="95" spans="1:8" ht="30">
      <c r="A95" s="116"/>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30">
      <c r="A96" s="116"/>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5">
      <c r="A97" s="116"/>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5">
      <c r="A98" s="116"/>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30">
      <c r="A99" s="116"/>
      <c r="B99" s="27" t="str">
        <f>Critères!B98</f>
        <v>RGAA</v>
      </c>
      <c r="C99" s="27" t="str">
        <f>Critères!C98</f>
        <v>12.8</v>
      </c>
      <c r="D99" s="22" t="str">
        <f>Critères!D98</f>
        <v>Dans chaque page web, l’ordre de tabulation est-il cohérent ?</v>
      </c>
      <c r="E99" s="22" t="s">
        <v>153</v>
      </c>
      <c r="F99" s="28" t="s">
        <v>160</v>
      </c>
      <c r="G99" s="22"/>
      <c r="H99" s="22"/>
    </row>
    <row r="100" spans="1:8" ht="45">
      <c r="A100" s="116"/>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60">
      <c r="A101" s="116"/>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60">
      <c r="A102" s="117"/>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5">
      <c r="A103" s="115"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5">
      <c r="A104" s="116"/>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45">
      <c r="A105" s="116"/>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5">
      <c r="A106" s="116"/>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5">
      <c r="A107" s="116"/>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45">
      <c r="A108" s="116"/>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5">
      <c r="A109" s="116"/>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30">
      <c r="A110" s="116"/>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5">
      <c r="A111" s="116"/>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60">
      <c r="A112" s="116"/>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60">
      <c r="A113" s="116"/>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60">
      <c r="A114" s="116"/>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5">
      <c r="A115" s="116"/>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60">
      <c r="A116" s="117"/>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60">
      <c r="A117" s="115"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5">
      <c r="A118" s="116"/>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ht="15.75">
      <c r="A119" s="117"/>
      <c r="B119" s="27" t="str">
        <f>Critères!B118</f>
        <v>-</v>
      </c>
      <c r="C119" s="27" t="str">
        <f>Critères!C118</f>
        <v>14.3</v>
      </c>
      <c r="D119" s="22" t="str">
        <f>Critères!D118</f>
        <v>La documentation du site web est-elle accessible ?</v>
      </c>
      <c r="E119" s="22" t="s">
        <v>153</v>
      </c>
      <c r="F119" s="28" t="s">
        <v>160</v>
      </c>
    </row>
    <row r="120" spans="1:6" ht="60">
      <c r="A120" s="115"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5">
      <c r="A121" s="116"/>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5">
      <c r="A122" s="116"/>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60">
      <c r="A123" s="116"/>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5">
      <c r="A124" s="116"/>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5">
      <c r="A125" s="117"/>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60">
      <c r="A126" s="115"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60">
      <c r="A127" s="116"/>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30">
      <c r="A128" s="117"/>
      <c r="B128" s="27" t="str">
        <f>Critères!B127</f>
        <v>-</v>
      </c>
      <c r="C128" s="27" t="str">
        <f>Critères!C127</f>
        <v>16.3</v>
      </c>
      <c r="D128" s="22" t="str">
        <f>Critères!D127</f>
        <v>La documentation fournie par le service d’assistance est-elle accessible ?</v>
      </c>
      <c r="E128" s="22" t="s">
        <v>153</v>
      </c>
      <c r="F128" s="28" t="s">
        <v>160</v>
      </c>
    </row>
    <row r="129" spans="1:6" ht="75">
      <c r="A129" s="127"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60">
      <c r="A130" s="116"/>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60">
      <c r="A131" s="116"/>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5">
      <c r="A132" s="116"/>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5">
      <c r="A133" s="116"/>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60">
      <c r="A134" s="116"/>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60">
      <c r="A135" s="116"/>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5">
      <c r="A136" s="116"/>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5">
      <c r="A137" s="116"/>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60">
      <c r="A138" s="116"/>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5">
      <c r="A139" s="117"/>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13" priority="1" operator="equal">
      <formula>"C"</formula>
    </cfRule>
    <cfRule type="cellIs" dxfId="12" priority="2" operator="equal">
      <formula>"NC"</formula>
    </cfRule>
    <cfRule type="cellIs" dxfId="11" priority="3" operator="equal">
      <formula>"NA"</formula>
    </cfRule>
    <cfRule type="cellIs" dxfId="10" priority="4" operator="equal">
      <formula>"NT"</formula>
    </cfRule>
  </conditionalFormatting>
  <conditionalFormatting sqref="F4:F139">
    <cfRule type="cellIs" dxfId="9" priority="5" operator="equal">
      <formula>"D"</formula>
    </cfRule>
    <cfRule type="cellIs" dxfId="8" priority="6" operator="equal">
      <formula>"E"</formula>
    </cfRule>
    <cfRule type="cellIs" dxfId="7" priority="7" operator="equal">
      <formula>"N"</formula>
    </cfRule>
  </conditionalFormatting>
  <dataValidations count="2">
    <dataValidation type="list" operator="equal" showErrorMessage="1" sqref="E4:E139" xr:uid="{53B83F4F-B464-DE44-8263-E2AC4DDBCB11}">
      <formula1>"C,NC,NA,NT"</formula1>
      <formula2>0</formula2>
    </dataValidation>
    <dataValidation type="list" operator="equal" showErrorMessage="1" sqref="F4:F139" xr:uid="{CCFB9257-EB13-F740-8511-58426B1CE27D}">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0"/>
  <dimension ref="A1:AMJ139"/>
  <sheetViews>
    <sheetView zoomScaleNormal="100" zoomScalePageLayoutView="60" workbookViewId="0">
      <selection activeCell="E4" sqref="E4:E139"/>
    </sheetView>
  </sheetViews>
  <sheetFormatPr defaultColWidth="9.5546875" defaultRowHeight="15"/>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c r="A1" s="98" t="str">
        <f>Échantillon!A1</f>
        <v>RAWeb 1 – GRILLE D'ÉVALUATION</v>
      </c>
      <c r="B1" s="98"/>
      <c r="C1" s="98"/>
      <c r="D1" s="98"/>
      <c r="E1" s="98"/>
      <c r="F1" s="98"/>
      <c r="G1" s="98"/>
      <c r="H1" s="98"/>
    </row>
    <row r="2" spans="1:1024">
      <c r="A2" s="126" t="str">
        <f>CONCATENATE(Échantillon!B26," : ",Échantillon!C26)</f>
        <v>Actualités : http://www.site.lu/actualites.html</v>
      </c>
      <c r="B2" s="126"/>
      <c r="C2" s="126"/>
      <c r="D2" s="126"/>
      <c r="E2" s="126"/>
      <c r="F2" s="126"/>
      <c r="G2" s="126"/>
      <c r="H2" s="126"/>
    </row>
    <row r="3" spans="1:1024" ht="117.75">
      <c r="A3" s="46" t="s">
        <v>23</v>
      </c>
      <c r="B3" s="46" t="s">
        <v>305</v>
      </c>
      <c r="C3" s="46" t="s">
        <v>24</v>
      </c>
      <c r="D3" s="47" t="s">
        <v>25</v>
      </c>
      <c r="E3" s="46" t="s">
        <v>148</v>
      </c>
      <c r="F3" s="46" t="s">
        <v>368</v>
      </c>
      <c r="G3" s="47" t="s">
        <v>290</v>
      </c>
      <c r="H3" s="47" t="s">
        <v>159</v>
      </c>
    </row>
    <row r="4" spans="1:1024" ht="30">
      <c r="A4" s="115"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30">
      <c r="A5" s="116"/>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5">
      <c r="A6" s="116"/>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60">
      <c r="A7" s="116"/>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5">
      <c r="A8" s="116"/>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30">
      <c r="A9" s="116"/>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5">
      <c r="A10" s="116"/>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60">
      <c r="A11" s="116"/>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30">
      <c r="A12" s="117"/>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30">
      <c r="A13" s="115" t="str">
        <f>Critères!$A$12</f>
        <v>CADRES</v>
      </c>
      <c r="B13" s="27" t="str">
        <f>Critères!B12</f>
        <v>RGAA</v>
      </c>
      <c r="C13" s="27" t="str">
        <f>Critères!C12</f>
        <v>2.1</v>
      </c>
      <c r="D13" s="22" t="str">
        <f>Critères!D12</f>
        <v>Chaque cadre a-t-il un titre de cadre ?</v>
      </c>
      <c r="E13" s="22" t="s">
        <v>153</v>
      </c>
      <c r="F13" s="28" t="s">
        <v>160</v>
      </c>
      <c r="G13" s="29"/>
      <c r="H13" s="22"/>
    </row>
    <row r="14" spans="1:1024" ht="30">
      <c r="A14" s="117"/>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5">
      <c r="A15" s="115"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5">
      <c r="A16" s="116"/>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60">
      <c r="A17" s="117"/>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5">
      <c r="A18" s="115"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60">
      <c r="A19" s="116"/>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5">
      <c r="A20" s="116"/>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5">
      <c r="A21" s="116"/>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5">
      <c r="A22" s="116"/>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5">
      <c r="A23" s="116"/>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30">
      <c r="A24" s="116"/>
      <c r="B24" s="27" t="str">
        <f>Critères!B23</f>
        <v>RGAA</v>
      </c>
      <c r="C24" s="27" t="str">
        <f>Critères!C23</f>
        <v>4.7</v>
      </c>
      <c r="D24" s="22" t="str">
        <f>Critères!D23</f>
        <v>Chaque média temporel est-il clairement identifiable (hors cas particuliers) ?</v>
      </c>
      <c r="E24" s="22" t="s">
        <v>153</v>
      </c>
      <c r="F24" s="28" t="s">
        <v>160</v>
      </c>
      <c r="G24" s="22"/>
      <c r="H24" s="22"/>
    </row>
    <row r="25" spans="1:8" ht="30">
      <c r="A25" s="116"/>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30">
      <c r="A26" s="116"/>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30">
      <c r="A27" s="116"/>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5">
      <c r="A28" s="116"/>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5">
      <c r="A29" s="116"/>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5">
      <c r="A30" s="116"/>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5">
      <c r="A31" s="116"/>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5">
      <c r="A32" s="116"/>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60">
      <c r="A33" s="116"/>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5">
      <c r="A34" s="116"/>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60">
      <c r="A35" s="117"/>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30">
      <c r="A36" s="115"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30">
      <c r="A37" s="116"/>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30">
      <c r="A38" s="116"/>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30">
      <c r="A39" s="116"/>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30">
      <c r="A40" s="116"/>
      <c r="B40" s="27" t="str">
        <f>Critères!B39</f>
        <v>RGAA</v>
      </c>
      <c r="C40" s="27" t="str">
        <f>Critères!C39</f>
        <v>5.5</v>
      </c>
      <c r="D40" s="22" t="str">
        <f>Critères!D39</f>
        <v>Pour chaque tableau de données ayant un titre, celui-ci est-il pertinent ?</v>
      </c>
      <c r="E40" s="22" t="s">
        <v>153</v>
      </c>
      <c r="F40" s="28" t="s">
        <v>160</v>
      </c>
      <c r="G40" s="30"/>
      <c r="H40" s="22"/>
    </row>
    <row r="41" spans="1:9" ht="45">
      <c r="A41" s="116"/>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5">
      <c r="A42" s="116"/>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5">
      <c r="A43" s="117"/>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30">
      <c r="A44" s="115"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30">
      <c r="A45" s="117"/>
      <c r="B45" s="27" t="str">
        <f>Critères!B44</f>
        <v>RGAA</v>
      </c>
      <c r="C45" s="27" t="str">
        <f>Critères!C44</f>
        <v>6.2</v>
      </c>
      <c r="D45" s="22" t="str">
        <f>Critères!D44</f>
        <v>Dans chaque page web, chaque lien a-t-il un intitulé ?</v>
      </c>
      <c r="E45" s="22" t="s">
        <v>153</v>
      </c>
      <c r="F45" s="28" t="s">
        <v>160</v>
      </c>
      <c r="G45" s="22"/>
      <c r="H45" s="22"/>
    </row>
    <row r="46" spans="1:9" ht="30">
      <c r="A46" s="115"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30">
      <c r="A47" s="116"/>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30">
      <c r="A48" s="116"/>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5">
      <c r="A49" s="116"/>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5">
      <c r="A50" s="117"/>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30">
      <c r="A51" s="115"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5">
      <c r="A52" s="116"/>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30">
      <c r="A53" s="116"/>
      <c r="B53" s="27" t="str">
        <f>Critères!B52</f>
        <v>RGAA</v>
      </c>
      <c r="C53" s="27" t="str">
        <f>Critères!C52</f>
        <v>8.3</v>
      </c>
      <c r="D53" s="22" t="str">
        <f>Critères!D52</f>
        <v>Dans chaque page web, la langue par défaut est-elle présente ?</v>
      </c>
      <c r="E53" s="22" t="s">
        <v>153</v>
      </c>
      <c r="F53" s="28" t="s">
        <v>160</v>
      </c>
      <c r="G53" s="22"/>
      <c r="H53" s="22"/>
    </row>
    <row r="54" spans="1:8" ht="30">
      <c r="A54" s="116"/>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30">
      <c r="A55" s="116"/>
      <c r="B55" s="27" t="str">
        <f>Critères!B54</f>
        <v>RGAA</v>
      </c>
      <c r="C55" s="27" t="str">
        <f>Critères!C54</f>
        <v>8.5</v>
      </c>
      <c r="D55" s="22" t="str">
        <f>Critères!D54</f>
        <v>Chaque page web a-t-elle un titre de page ?</v>
      </c>
      <c r="E55" s="22" t="s">
        <v>153</v>
      </c>
      <c r="F55" s="28" t="s">
        <v>160</v>
      </c>
      <c r="G55" s="22"/>
      <c r="H55" s="22"/>
    </row>
    <row r="56" spans="1:8" ht="30">
      <c r="A56" s="116"/>
      <c r="B56" s="27" t="str">
        <f>Critères!B55</f>
        <v>RGAA</v>
      </c>
      <c r="C56" s="27" t="str">
        <f>Critères!C55</f>
        <v>8.6</v>
      </c>
      <c r="D56" s="22" t="str">
        <f>Critères!D55</f>
        <v>Pour chaque page web ayant un titre de page, ce titre est-il pertinent ?</v>
      </c>
      <c r="E56" s="22" t="s">
        <v>153</v>
      </c>
      <c r="F56" s="28" t="s">
        <v>160</v>
      </c>
      <c r="G56" s="22"/>
      <c r="H56" s="22"/>
    </row>
    <row r="57" spans="1:8" ht="45">
      <c r="A57" s="116"/>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30">
      <c r="A58" s="116"/>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5">
      <c r="A59" s="116"/>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30">
      <c r="A60" s="117"/>
      <c r="B60" s="27" t="str">
        <f>Critères!B59</f>
        <v>RGAA</v>
      </c>
      <c r="C60" s="27" t="str">
        <f>Critères!C59</f>
        <v>8.10</v>
      </c>
      <c r="D60" s="22" t="str">
        <f>Critères!D59</f>
        <v>Dans chaque page web, les changements du sens de lecture sont-ils signalés ?</v>
      </c>
      <c r="E60" s="22" t="s">
        <v>153</v>
      </c>
      <c r="F60" s="28" t="s">
        <v>160</v>
      </c>
      <c r="G60" s="22"/>
      <c r="H60" s="22"/>
    </row>
    <row r="61" spans="1:8" ht="30">
      <c r="A61" s="115"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30">
      <c r="A62" s="116"/>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30">
      <c r="A63" s="116"/>
      <c r="B63" s="27" t="str">
        <f>Critères!B62</f>
        <v>RGAA</v>
      </c>
      <c r="C63" s="27" t="str">
        <f>Critères!C62</f>
        <v>9.3</v>
      </c>
      <c r="D63" s="22" t="str">
        <f>Critères!D62</f>
        <v>Dans chaque page web, chaque liste est-elle correctement structurée ?</v>
      </c>
      <c r="E63" s="22" t="s">
        <v>153</v>
      </c>
      <c r="F63" s="28" t="s">
        <v>160</v>
      </c>
      <c r="G63" s="22"/>
      <c r="H63" s="22"/>
    </row>
    <row r="64" spans="1:8" ht="30">
      <c r="A64" s="117"/>
      <c r="B64" s="27" t="str">
        <f>Critères!B63</f>
        <v>RGAA</v>
      </c>
      <c r="C64" s="27" t="str">
        <f>Critères!C63</f>
        <v>9.4</v>
      </c>
      <c r="D64" s="22" t="str">
        <f>Critères!D63</f>
        <v>Dans chaque page web, chaque citation est-elle correctement indiquée ?</v>
      </c>
      <c r="E64" s="22" t="s">
        <v>153</v>
      </c>
      <c r="F64" s="28" t="s">
        <v>160</v>
      </c>
      <c r="G64" s="22"/>
      <c r="H64" s="22"/>
    </row>
    <row r="65" spans="1:8" ht="45">
      <c r="A65" s="115"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5">
      <c r="A66" s="116"/>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5">
      <c r="A67" s="116"/>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5">
      <c r="A68" s="116"/>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5">
      <c r="A69" s="116"/>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5">
      <c r="A70" s="116"/>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30">
      <c r="A71" s="116"/>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5">
      <c r="A72" s="116"/>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5">
      <c r="A73" s="116"/>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5">
      <c r="A74" s="116"/>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90">
      <c r="A75" s="116"/>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60">
      <c r="A76" s="116"/>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60">
      <c r="A77" s="116"/>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60">
      <c r="A78" s="117"/>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30">
      <c r="A79" s="115"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30">
      <c r="A80" s="116"/>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60">
      <c r="A81" s="116"/>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5">
      <c r="A82" s="116"/>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30">
      <c r="A83" s="116"/>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30">
      <c r="A84" s="116"/>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5">
      <c r="A85" s="116"/>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5">
      <c r="A86" s="116"/>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30">
      <c r="A87" s="116"/>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30">
      <c r="A88" s="116"/>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5">
      <c r="A89" s="116"/>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90">
      <c r="A90" s="116"/>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5">
      <c r="A91" s="117"/>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5">
      <c r="A92" s="115"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5">
      <c r="A93" s="116"/>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30">
      <c r="A94" s="116"/>
      <c r="B94" s="27" t="str">
        <f>Critères!B93</f>
        <v>RGAA</v>
      </c>
      <c r="C94" s="27" t="str">
        <f>Critères!C93</f>
        <v>12.3</v>
      </c>
      <c r="D94" s="22" t="str">
        <f>Critères!D93</f>
        <v>La page « plan du site » est-elle pertinente ?</v>
      </c>
      <c r="E94" s="22" t="s">
        <v>153</v>
      </c>
      <c r="F94" s="28" t="s">
        <v>160</v>
      </c>
      <c r="G94" s="22"/>
      <c r="H94" s="22"/>
    </row>
    <row r="95" spans="1:8" ht="30">
      <c r="A95" s="116"/>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30">
      <c r="A96" s="116"/>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5">
      <c r="A97" s="116"/>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5">
      <c r="A98" s="116"/>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30">
      <c r="A99" s="116"/>
      <c r="B99" s="27" t="str">
        <f>Critères!B98</f>
        <v>RGAA</v>
      </c>
      <c r="C99" s="27" t="str">
        <f>Critères!C98</f>
        <v>12.8</v>
      </c>
      <c r="D99" s="22" t="str">
        <f>Critères!D98</f>
        <v>Dans chaque page web, l’ordre de tabulation est-il cohérent ?</v>
      </c>
      <c r="E99" s="22" t="s">
        <v>153</v>
      </c>
      <c r="F99" s="28" t="s">
        <v>160</v>
      </c>
      <c r="G99" s="22"/>
      <c r="H99" s="22"/>
    </row>
    <row r="100" spans="1:8" ht="45">
      <c r="A100" s="116"/>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60">
      <c r="A101" s="116"/>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60">
      <c r="A102" s="117"/>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5">
      <c r="A103" s="115"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5">
      <c r="A104" s="116"/>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45">
      <c r="A105" s="116"/>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5">
      <c r="A106" s="116"/>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5">
      <c r="A107" s="116"/>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45">
      <c r="A108" s="116"/>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5">
      <c r="A109" s="116"/>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30">
      <c r="A110" s="116"/>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5">
      <c r="A111" s="116"/>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60">
      <c r="A112" s="116"/>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60">
      <c r="A113" s="116"/>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60">
      <c r="A114" s="116"/>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5">
      <c r="A115" s="116"/>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60">
      <c r="A116" s="117"/>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60">
      <c r="A117" s="115"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5">
      <c r="A118" s="116"/>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ht="15.75">
      <c r="A119" s="117"/>
      <c r="B119" s="27" t="str">
        <f>Critères!B118</f>
        <v>-</v>
      </c>
      <c r="C119" s="27" t="str">
        <f>Critères!C118</f>
        <v>14.3</v>
      </c>
      <c r="D119" s="22" t="str">
        <f>Critères!D118</f>
        <v>La documentation du site web est-elle accessible ?</v>
      </c>
      <c r="E119" s="22" t="s">
        <v>153</v>
      </c>
      <c r="F119" s="28" t="s">
        <v>160</v>
      </c>
    </row>
    <row r="120" spans="1:6" ht="60">
      <c r="A120" s="115"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5">
      <c r="A121" s="116"/>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5">
      <c r="A122" s="116"/>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60">
      <c r="A123" s="116"/>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5">
      <c r="A124" s="116"/>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5">
      <c r="A125" s="117"/>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60">
      <c r="A126" s="115"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60">
      <c r="A127" s="116"/>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30">
      <c r="A128" s="117"/>
      <c r="B128" s="27" t="str">
        <f>Critères!B127</f>
        <v>-</v>
      </c>
      <c r="C128" s="27" t="str">
        <f>Critères!C127</f>
        <v>16.3</v>
      </c>
      <c r="D128" s="22" t="str">
        <f>Critères!D127</f>
        <v>La documentation fournie par le service d’assistance est-elle accessible ?</v>
      </c>
      <c r="E128" s="22" t="s">
        <v>153</v>
      </c>
      <c r="F128" s="28" t="s">
        <v>160</v>
      </c>
    </row>
    <row r="129" spans="1:6" ht="75">
      <c r="A129" s="127"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60">
      <c r="A130" s="116"/>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60">
      <c r="A131" s="116"/>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5">
      <c r="A132" s="116"/>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5">
      <c r="A133" s="116"/>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60">
      <c r="A134" s="116"/>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60">
      <c r="A135" s="116"/>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5">
      <c r="A136" s="116"/>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5">
      <c r="A137" s="116"/>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60">
      <c r="A138" s="116"/>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5">
      <c r="A139" s="117"/>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6" priority="1" operator="equal">
      <formula>"C"</formula>
    </cfRule>
    <cfRule type="cellIs" dxfId="5" priority="2" operator="equal">
      <formula>"NC"</formula>
    </cfRule>
    <cfRule type="cellIs" dxfId="4" priority="3" operator="equal">
      <formula>"NA"</formula>
    </cfRule>
    <cfRule type="cellIs" dxfId="3" priority="4" operator="equal">
      <formula>"NT"</formula>
    </cfRule>
  </conditionalFormatting>
  <conditionalFormatting sqref="F4:F139">
    <cfRule type="cellIs" dxfId="2" priority="5" operator="equal">
      <formula>"D"</formula>
    </cfRule>
    <cfRule type="cellIs" dxfId="1" priority="6" operator="equal">
      <formula>"E"</formula>
    </cfRule>
    <cfRule type="cellIs" dxfId="0" priority="7" operator="equal">
      <formula>"N"</formula>
    </cfRule>
  </conditionalFormatting>
  <dataValidations count="2">
    <dataValidation type="list" operator="equal" showErrorMessage="1" sqref="E4:E139" xr:uid="{FEC80BB1-2A2E-AD45-A988-CC020942A608}">
      <formula1>"C,NC,NA,NT"</formula1>
      <formula2>0</formula2>
    </dataValidation>
    <dataValidation type="list" operator="equal" showErrorMessage="1" sqref="F4:F139" xr:uid="{696E3FFC-6E13-664F-9503-77E261E6879B}">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N23"/>
  <sheetViews>
    <sheetView workbookViewId="0">
      <selection activeCell="A21" sqref="A21"/>
    </sheetView>
  </sheetViews>
  <sheetFormatPr defaultColWidth="8.6640625" defaultRowHeight="15"/>
  <cols>
    <col min="1" max="1" width="21.33203125" customWidth="1"/>
    <col min="2" max="2" width="6.5546875" bestFit="1" customWidth="1"/>
    <col min="3" max="3" width="5.6640625" bestFit="1" customWidth="1"/>
    <col min="4" max="4" width="19.109375" bestFit="1" customWidth="1"/>
    <col min="5" max="5" width="4.88671875" customWidth="1"/>
    <col min="6" max="6" width="33.88671875" bestFit="1" customWidth="1"/>
    <col min="7" max="7" width="20.88671875" customWidth="1"/>
    <col min="8" max="8" width="5" customWidth="1"/>
    <col min="9" max="9" width="21.5546875" bestFit="1" customWidth="1"/>
    <col min="10" max="10" width="6.5546875" bestFit="1" customWidth="1"/>
    <col min="11" max="11" width="7.88671875" bestFit="1" customWidth="1"/>
    <col min="12" max="12" width="9.33203125" bestFit="1" customWidth="1"/>
    <col min="13" max="13" width="21.33203125" bestFit="1" customWidth="1"/>
    <col min="14" max="14" width="6.5546875" hidden="1" customWidth="1"/>
  </cols>
  <sheetData>
    <row r="1" spans="1:14" ht="15.6" customHeight="1">
      <c r="A1" s="98" t="s">
        <v>293</v>
      </c>
      <c r="B1" s="98"/>
      <c r="C1" s="98"/>
      <c r="D1" s="98"/>
      <c r="E1" s="98"/>
      <c r="F1" s="98"/>
      <c r="G1" s="98"/>
      <c r="H1" s="98"/>
      <c r="I1" s="98"/>
      <c r="J1" s="98"/>
      <c r="K1" s="98"/>
      <c r="L1" s="98"/>
      <c r="M1" s="98"/>
    </row>
    <row r="3" spans="1:14" ht="15.6" customHeight="1">
      <c r="A3" s="98" t="s">
        <v>294</v>
      </c>
      <c r="B3" s="98"/>
      <c r="C3" s="98"/>
      <c r="D3" s="98"/>
      <c r="F3" s="98" t="s">
        <v>166</v>
      </c>
      <c r="G3" s="98"/>
      <c r="I3" s="98" t="s">
        <v>167</v>
      </c>
      <c r="J3" s="98"/>
      <c r="K3" s="98"/>
      <c r="L3" s="98"/>
      <c r="M3" s="98"/>
    </row>
    <row r="4" spans="1:14">
      <c r="A4" s="5" t="str">
        <f>Synthèse!B16</f>
        <v>NA</v>
      </c>
      <c r="F4" s="44" t="s">
        <v>168</v>
      </c>
      <c r="G4" s="44" t="s">
        <v>172</v>
      </c>
      <c r="I4" s="44" t="s">
        <v>23</v>
      </c>
      <c r="J4" s="44" t="s">
        <v>149</v>
      </c>
      <c r="K4" s="44" t="s">
        <v>150</v>
      </c>
      <c r="L4" s="44" t="s">
        <v>161</v>
      </c>
      <c r="M4" s="44" t="s">
        <v>172</v>
      </c>
      <c r="N4" s="5" t="s">
        <v>150</v>
      </c>
    </row>
    <row r="5" spans="1:14" ht="15.75">
      <c r="F5" s="33" t="str">
        <f>Échantillon!B12</f>
        <v>Accueil</v>
      </c>
      <c r="G5" s="34" t="str">
        <f>BaseDeCalcul!F$159</f>
        <v>NA</v>
      </c>
      <c r="I5" s="77" t="s">
        <v>26</v>
      </c>
      <c r="J5" s="4">
        <f>COUNTIFS(BaseDeCalcul!D$3:D$154, I5, BaseDeCalcul!Y$3:Y$154, "C")</f>
        <v>0</v>
      </c>
      <c r="K5" s="4">
        <f>COUNTIFS(BaseDeCalcul!D$3:D$154, I5, BaseDeCalcul!Y$3:Y$154, "NC")</f>
        <v>0</v>
      </c>
      <c r="L5" s="4">
        <f t="shared" ref="L5:L17" si="0">J5+K5</f>
        <v>0</v>
      </c>
      <c r="M5" s="78">
        <f t="shared" ref="M5:M17" si="1">IF(L5&gt;0, J5/L5, 0)</f>
        <v>0</v>
      </c>
      <c r="N5" s="31">
        <f>IF(K5&gt;0, K5/L5, 0)</f>
        <v>0</v>
      </c>
    </row>
    <row r="6" spans="1:14" ht="15.75">
      <c r="F6" s="33" t="str">
        <f>Échantillon!B13</f>
        <v>Authentification</v>
      </c>
      <c r="G6" s="34" t="str">
        <f>BaseDeCalcul!G$159</f>
        <v>NA</v>
      </c>
      <c r="I6" s="77" t="s">
        <v>37</v>
      </c>
      <c r="J6" s="4">
        <f>COUNTIFS(BaseDeCalcul!D$3:D$154, I6, BaseDeCalcul!Y$3:Y$154, "C")</f>
        <v>0</v>
      </c>
      <c r="K6" s="4">
        <f>COUNTIFS(BaseDeCalcul!D$3:D$154, I6, BaseDeCalcul!Y$3:Y$154, "NC")</f>
        <v>0</v>
      </c>
      <c r="L6" s="4">
        <f t="shared" si="0"/>
        <v>0</v>
      </c>
      <c r="M6" s="78">
        <f t="shared" si="1"/>
        <v>0</v>
      </c>
      <c r="N6" s="31">
        <f>IF(K6&gt;0, K6/L6, 0)</f>
        <v>0</v>
      </c>
    </row>
    <row r="7" spans="1:14" ht="15.75">
      <c r="A7" s="98" t="s">
        <v>165</v>
      </c>
      <c r="B7" s="98"/>
      <c r="C7" s="98"/>
      <c r="D7" s="98"/>
      <c r="F7" s="33" t="str">
        <f>Échantillon!B14</f>
        <v>Contact</v>
      </c>
      <c r="G7" s="34" t="str">
        <f>BaseDeCalcul!H$159</f>
        <v>NA</v>
      </c>
      <c r="I7" s="77" t="s">
        <v>40</v>
      </c>
      <c r="J7" s="4">
        <f>COUNTIFS(BaseDeCalcul!D$3:D$154, I7, BaseDeCalcul!Y$3:Y$154, "C")</f>
        <v>0</v>
      </c>
      <c r="K7" s="4">
        <f>COUNTIFS(BaseDeCalcul!D$3:D$154, I7, BaseDeCalcul!Y$3:Y$154, "NC")</f>
        <v>0</v>
      </c>
      <c r="L7" s="4">
        <f t="shared" si="0"/>
        <v>0</v>
      </c>
      <c r="M7" s="78">
        <f t="shared" si="1"/>
        <v>0</v>
      </c>
      <c r="N7" s="31">
        <f>IF(K7&gt;0, K7/L7, 0)</f>
        <v>0</v>
      </c>
    </row>
    <row r="8" spans="1:14">
      <c r="A8" s="44" t="s">
        <v>164</v>
      </c>
      <c r="B8" s="44" t="s">
        <v>149</v>
      </c>
      <c r="C8" s="45" t="s">
        <v>150</v>
      </c>
      <c r="D8" s="45" t="s">
        <v>172</v>
      </c>
      <c r="F8" s="33" t="str">
        <f>Échantillon!B15</f>
        <v>Accessibilité</v>
      </c>
      <c r="G8" s="34" t="str">
        <f>BaseDeCalcul!I$159</f>
        <v>NA</v>
      </c>
      <c r="I8" s="79" t="s">
        <v>44</v>
      </c>
      <c r="J8" s="4">
        <f>COUNTIFS(BaseDeCalcul!D$3:D$154, I8, BaseDeCalcul!Y$3:Y$154, "C")</f>
        <v>0</v>
      </c>
      <c r="K8" s="4">
        <f>COUNTIFS(BaseDeCalcul!D$3:D$154, I8, BaseDeCalcul!Y$3:Y$154, "NC")</f>
        <v>0</v>
      </c>
      <c r="L8" s="4">
        <f t="shared" si="0"/>
        <v>0</v>
      </c>
      <c r="M8" s="78">
        <f t="shared" si="1"/>
        <v>0</v>
      </c>
      <c r="N8" s="31"/>
    </row>
    <row r="9" spans="1:14">
      <c r="A9" s="33" t="s">
        <v>162</v>
      </c>
      <c r="B9">
        <f>COUNTIFS(BaseDeCalcul!$E$3:$E$154, Résultats!A9, BaseDeCalcul!$Y$3:$Y$154, "C")</f>
        <v>0</v>
      </c>
      <c r="C9">
        <f>COUNTIFS(BaseDeCalcul!$E$3:$E$154, Résultats!A9, BaseDeCalcul!$Y$3:$Y$154, "NC")</f>
        <v>0</v>
      </c>
      <c r="D9" s="84" t="str">
        <f t="shared" ref="D9:D10" si="2">IF(ISERROR( B9/(B9+C9)),"-", B9/(B9+C9))</f>
        <v>-</v>
      </c>
      <c r="E9" s="35"/>
      <c r="F9" s="33" t="str">
        <f>Échantillon!B16</f>
        <v>Mentions légales</v>
      </c>
      <c r="G9" s="34" t="str">
        <f>BaseDeCalcul!J$159</f>
        <v>NA</v>
      </c>
      <c r="I9" s="79" t="s">
        <v>58</v>
      </c>
      <c r="J9" s="4">
        <f>COUNTIFS(BaseDeCalcul!D$3:D$154, I9, BaseDeCalcul!Y$3:Y$154, "C")</f>
        <v>0</v>
      </c>
      <c r="K9" s="4">
        <f>COUNTIFS(BaseDeCalcul!D$3:D$154, I9, BaseDeCalcul!Y$3:Y$154, "NC")</f>
        <v>0</v>
      </c>
      <c r="L9" s="4">
        <f t="shared" si="0"/>
        <v>0</v>
      </c>
      <c r="M9" s="78">
        <f t="shared" si="1"/>
        <v>0</v>
      </c>
      <c r="N9" s="31">
        <f t="shared" ref="N9:N18" si="3">IF(K8&gt;0, K8/L8, 0)</f>
        <v>0</v>
      </c>
    </row>
    <row r="10" spans="1:14">
      <c r="A10" s="33" t="s">
        <v>163</v>
      </c>
      <c r="B10">
        <f>COUNTIFS(BaseDeCalcul!$E$3:$E$154, Résultats!A10, BaseDeCalcul!$Y$3:$Y$154, "C")</f>
        <v>0</v>
      </c>
      <c r="C10">
        <f>COUNTIFS(BaseDeCalcul!$E$3:$E$154, Résultats!A10, BaseDeCalcul!$Y$3:$Y$154, "NC")</f>
        <v>0</v>
      </c>
      <c r="D10" s="84" t="str">
        <f t="shared" si="2"/>
        <v>-</v>
      </c>
      <c r="E10" s="35"/>
      <c r="F10" s="33" t="str">
        <f>Échantillon!B17</f>
        <v>Aide</v>
      </c>
      <c r="G10" s="34" t="str">
        <f>BaseDeCalcul!K$159</f>
        <v>NA</v>
      </c>
      <c r="I10" s="79" t="s">
        <v>67</v>
      </c>
      <c r="J10" s="4">
        <f>COUNTIFS(BaseDeCalcul!D$3:D$154, I10, BaseDeCalcul!Y$3:Y$154, "C")</f>
        <v>0</v>
      </c>
      <c r="K10" s="4">
        <f>COUNTIFS(BaseDeCalcul!D$3:D$154, I10, BaseDeCalcul!Y$3:Y$154, "NC")</f>
        <v>0</v>
      </c>
      <c r="L10" s="4">
        <f t="shared" si="0"/>
        <v>0</v>
      </c>
      <c r="M10" s="78">
        <f t="shared" si="1"/>
        <v>0</v>
      </c>
      <c r="N10" s="31">
        <f t="shared" si="3"/>
        <v>0</v>
      </c>
    </row>
    <row r="11" spans="1:14" ht="16.350000000000001" customHeight="1">
      <c r="F11" s="33" t="str">
        <f>Échantillon!B18</f>
        <v>Plan du site</v>
      </c>
      <c r="G11" s="34" t="str">
        <f>BaseDeCalcul!L$159</f>
        <v>NA</v>
      </c>
      <c r="I11" s="79" t="s">
        <v>70</v>
      </c>
      <c r="J11" s="4">
        <f>COUNTIFS(BaseDeCalcul!D$3:D$154, I11, BaseDeCalcul!Y$3:Y$154, "C")</f>
        <v>0</v>
      </c>
      <c r="K11" s="4">
        <f>COUNTIFS(BaseDeCalcul!D$3:D$154, I11, BaseDeCalcul!Y$3:Y$154, "NC")</f>
        <v>0</v>
      </c>
      <c r="L11" s="4">
        <f t="shared" si="0"/>
        <v>0</v>
      </c>
      <c r="M11" s="78">
        <f t="shared" si="1"/>
        <v>0</v>
      </c>
      <c r="N11" s="31">
        <f t="shared" si="3"/>
        <v>0</v>
      </c>
    </row>
    <row r="12" spans="1:14">
      <c r="F12" s="33" t="str">
        <f>Échantillon!B19</f>
        <v>Recherche</v>
      </c>
      <c r="G12" s="34" t="str">
        <f>BaseDeCalcul!M$159</f>
        <v>NA</v>
      </c>
      <c r="I12" s="79" t="s">
        <v>76</v>
      </c>
      <c r="J12" s="4">
        <f>COUNTIFS(BaseDeCalcul!D$3:D$154, I12, BaseDeCalcul!Y$3:Y$154, "C")</f>
        <v>0</v>
      </c>
      <c r="K12" s="4">
        <f>COUNTIFS(BaseDeCalcul!D$3:D$154, I12, BaseDeCalcul!Y$3:Y$154, "NC")</f>
        <v>0</v>
      </c>
      <c r="L12" s="4">
        <f t="shared" si="0"/>
        <v>0</v>
      </c>
      <c r="M12" s="78">
        <f t="shared" si="1"/>
        <v>0</v>
      </c>
      <c r="N12" s="31">
        <f t="shared" si="3"/>
        <v>0</v>
      </c>
    </row>
    <row r="13" spans="1:14">
      <c r="F13" s="33" t="str">
        <f>Échantillon!B20</f>
        <v>Actualités</v>
      </c>
      <c r="G13" s="34" t="str">
        <f>BaseDeCalcul!N$159</f>
        <v>NA</v>
      </c>
      <c r="I13" s="79" t="s">
        <v>87</v>
      </c>
      <c r="J13" s="4">
        <f>COUNTIFS(BaseDeCalcul!D$3:D$154, I13, BaseDeCalcul!Y$3:Y$154, "C")</f>
        <v>0</v>
      </c>
      <c r="K13" s="4">
        <f>COUNTIFS(BaseDeCalcul!D$3:D$154, I13, BaseDeCalcul!Y$3:Y$154, "NC")</f>
        <v>0</v>
      </c>
      <c r="L13" s="4">
        <f t="shared" si="0"/>
        <v>0</v>
      </c>
      <c r="M13" s="78">
        <f t="shared" si="1"/>
        <v>0</v>
      </c>
      <c r="N13" s="31">
        <f t="shared" si="3"/>
        <v>0</v>
      </c>
    </row>
    <row r="14" spans="1:14">
      <c r="F14" s="33" t="str">
        <f>Échantillon!B21</f>
        <v>Actualités</v>
      </c>
      <c r="G14" s="34" t="str">
        <f>BaseDeCalcul!O$159</f>
        <v>NA</v>
      </c>
      <c r="I14" s="79" t="s">
        <v>93</v>
      </c>
      <c r="J14" s="4">
        <f>COUNTIFS(BaseDeCalcul!D$3:D$154, I14, BaseDeCalcul!Y$3:Y$154, "C")</f>
        <v>0</v>
      </c>
      <c r="K14" s="4">
        <f>COUNTIFS(BaseDeCalcul!D$3:D$154, I14, BaseDeCalcul!Y$3:Y$154, "NC")</f>
        <v>0</v>
      </c>
      <c r="L14" s="4">
        <f t="shared" si="0"/>
        <v>0</v>
      </c>
      <c r="M14" s="78">
        <f t="shared" si="1"/>
        <v>0</v>
      </c>
      <c r="N14" s="31">
        <f t="shared" si="3"/>
        <v>0</v>
      </c>
    </row>
    <row r="15" spans="1:14">
      <c r="F15" s="33" t="str">
        <f>Échantillon!B22</f>
        <v>Actualités</v>
      </c>
      <c r="G15" s="34" t="str">
        <f>BaseDeCalcul!P$159</f>
        <v>NA</v>
      </c>
      <c r="I15" s="79" t="s">
        <v>108</v>
      </c>
      <c r="J15" s="4">
        <f>COUNTIFS(BaseDeCalcul!D$3:D$154, I15, BaseDeCalcul!Y$3:Y$154, "C")</f>
        <v>0</v>
      </c>
      <c r="K15" s="4">
        <f>COUNTIFS(BaseDeCalcul!D$3:D$154, I15, BaseDeCalcul!Y$3:Y$154, "NC")</f>
        <v>0</v>
      </c>
      <c r="L15" s="4">
        <f t="shared" si="0"/>
        <v>0</v>
      </c>
      <c r="M15" s="78">
        <f t="shared" si="1"/>
        <v>0</v>
      </c>
      <c r="N15" s="31">
        <f t="shared" si="3"/>
        <v>0</v>
      </c>
    </row>
    <row r="16" spans="1:14">
      <c r="F16" s="33" t="str">
        <f>Échantillon!B23</f>
        <v>Actualités</v>
      </c>
      <c r="G16" s="34" t="str">
        <f>BaseDeCalcul!Q$159</f>
        <v>NA</v>
      </c>
      <c r="I16" s="79" t="s">
        <v>122</v>
      </c>
      <c r="J16" s="4">
        <f>COUNTIFS(BaseDeCalcul!D$3:D$154, I16, BaseDeCalcul!Y$3:Y$154, "C")</f>
        <v>0</v>
      </c>
      <c r="K16" s="4">
        <f>COUNTIFS(BaseDeCalcul!D$3:D$154, I16, BaseDeCalcul!Y$3:Y$154, "NC")</f>
        <v>0</v>
      </c>
      <c r="L16" s="4">
        <f t="shared" si="0"/>
        <v>0</v>
      </c>
      <c r="M16" s="78">
        <f t="shared" si="1"/>
        <v>0</v>
      </c>
      <c r="N16" s="31">
        <f t="shared" si="3"/>
        <v>0</v>
      </c>
    </row>
    <row r="17" spans="6:14">
      <c r="F17" s="33" t="str">
        <f>Échantillon!B24</f>
        <v>Actualités</v>
      </c>
      <c r="G17" s="34" t="str">
        <f>BaseDeCalcul!R$159</f>
        <v>NA</v>
      </c>
      <c r="I17" s="79" t="s">
        <v>134</v>
      </c>
      <c r="J17" s="4">
        <f>COUNTIFS(BaseDeCalcul!D$3:D$154, I17, BaseDeCalcul!Y$3:Y$154, "C")</f>
        <v>0</v>
      </c>
      <c r="K17" s="4">
        <f>COUNTIFS(BaseDeCalcul!D$3:D$154, I17, BaseDeCalcul!Y$3:Y$154, "NC")</f>
        <v>0</v>
      </c>
      <c r="L17" s="4">
        <f t="shared" si="0"/>
        <v>0</v>
      </c>
      <c r="M17" s="78">
        <f t="shared" si="1"/>
        <v>0</v>
      </c>
      <c r="N17" s="31">
        <f t="shared" si="3"/>
        <v>0</v>
      </c>
    </row>
    <row r="18" spans="6:14" ht="20.100000000000001" customHeight="1">
      <c r="F18" s="33" t="str">
        <f>Échantillon!B25</f>
        <v>Actualités</v>
      </c>
      <c r="G18" s="34" t="str">
        <f>BaseDeCalcul!S$159</f>
        <v>NA</v>
      </c>
      <c r="I18" s="80" t="s">
        <v>316</v>
      </c>
      <c r="J18" s="4">
        <f>COUNTIFS(BaseDeCalcul!D$3:D$154, I18, BaseDeCalcul!Y$3:Y$154, "C")</f>
        <v>0</v>
      </c>
      <c r="K18" s="4">
        <f>COUNTIFS(BaseDeCalcul!D$3:D$154, I18, BaseDeCalcul!Y$3:Y$154, "NC")</f>
        <v>0</v>
      </c>
      <c r="L18" s="4">
        <f>J18+K18</f>
        <v>0</v>
      </c>
      <c r="M18" s="81">
        <f>IF(L18&gt;0, J18/L18, 0)</f>
        <v>0</v>
      </c>
      <c r="N18" s="31">
        <f t="shared" si="3"/>
        <v>0</v>
      </c>
    </row>
    <row r="19" spans="6:14">
      <c r="F19" s="33" t="str">
        <f>Échantillon!B26</f>
        <v>Actualités</v>
      </c>
      <c r="G19" s="34" t="str">
        <f>BaseDeCalcul!T$159</f>
        <v>NA</v>
      </c>
      <c r="I19" s="79" t="s">
        <v>317</v>
      </c>
      <c r="J19" s="4">
        <f>COUNTIFS(BaseDeCalcul!D$3:D$154, I19, BaseDeCalcul!Y$3:Y$154, "C")</f>
        <v>0</v>
      </c>
      <c r="K19" s="4">
        <f>COUNTIFS(BaseDeCalcul!D$3:D$154, I19, BaseDeCalcul!Y$3:Y$154, "NC")</f>
        <v>0</v>
      </c>
      <c r="L19" s="4">
        <f>J19+K19</f>
        <v>0</v>
      </c>
      <c r="M19" s="81">
        <f>IF(L19&gt;0, J19/L19, 0)</f>
        <v>0</v>
      </c>
    </row>
    <row r="20" spans="6:14">
      <c r="G20" s="34"/>
      <c r="I20" s="79" t="s">
        <v>330</v>
      </c>
      <c r="J20" s="4">
        <f>COUNTIFS(BaseDeCalcul!D$3:D$154, I20, BaseDeCalcul!Y$3:Y$154, "C")</f>
        <v>0</v>
      </c>
      <c r="K20" s="4">
        <f>COUNTIFS(BaseDeCalcul!D$3:D$154, I20, BaseDeCalcul!Y$3:Y$154, "NC")</f>
        <v>0</v>
      </c>
      <c r="L20" s="4">
        <f>J20+K20</f>
        <v>0</v>
      </c>
      <c r="M20" s="81">
        <f>IF(L20&gt;0, J20/L20, 0)</f>
        <v>0</v>
      </c>
    </row>
    <row r="21" spans="6:14" ht="25.5">
      <c r="F21" s="33" t="s">
        <v>169</v>
      </c>
      <c r="G21" s="34" t="e">
        <f>AVERAGE(G5:G19)</f>
        <v>#DIV/0!</v>
      </c>
      <c r="I21" s="80" t="s">
        <v>337</v>
      </c>
      <c r="J21" s="4">
        <f>COUNTIFS(BaseDeCalcul!D$3:D$154, I21, BaseDeCalcul!Y$3:Y$154, "C")</f>
        <v>0</v>
      </c>
      <c r="K21" s="4">
        <f>COUNTIFS(BaseDeCalcul!D$3:D$154, I21, BaseDeCalcul!Y$3:Y$154, "NC")</f>
        <v>0</v>
      </c>
      <c r="L21" s="4">
        <f>J21+K21</f>
        <v>0</v>
      </c>
      <c r="M21" s="81">
        <f>IF(L21&gt;0, J21/L21, 0)</f>
        <v>0</v>
      </c>
    </row>
    <row r="22" spans="6:14">
      <c r="F22" s="33" t="s">
        <v>171</v>
      </c>
      <c r="G22" s="34">
        <f>MAX(G5:G19)</f>
        <v>0</v>
      </c>
    </row>
    <row r="23" spans="6:14">
      <c r="F23" s="33" t="s">
        <v>170</v>
      </c>
      <c r="G23" s="34">
        <f>MIN(G5:G19)</f>
        <v>0</v>
      </c>
    </row>
  </sheetData>
  <mergeCells count="5">
    <mergeCell ref="A7:D7"/>
    <mergeCell ref="A3:D3"/>
    <mergeCell ref="F3:G3"/>
    <mergeCell ref="I3:M3"/>
    <mergeCell ref="A1:M1"/>
  </mergeCell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3"/>
  <dimension ref="A1:BM138"/>
  <sheetViews>
    <sheetView zoomScaleNormal="100" workbookViewId="0">
      <selection activeCell="A128" sqref="A128:A138"/>
    </sheetView>
  </sheetViews>
  <sheetFormatPr defaultColWidth="9.5546875" defaultRowHeight="15.75"/>
  <cols>
    <col min="1" max="1" width="4.44140625" customWidth="1"/>
    <col min="2" max="3" width="5.33203125" style="2" customWidth="1"/>
    <col min="4" max="4" width="75.44140625" style="49" customWidth="1"/>
    <col min="5" max="6" width="9.5546875" style="1"/>
    <col min="8" max="65" width="9.5546875" style="1"/>
    <col min="1025" max="1025" width="7.44140625" customWidth="1"/>
  </cols>
  <sheetData>
    <row r="1" spans="1:7">
      <c r="A1" s="113" t="str">
        <f>Échantillon!A1</f>
        <v>RAWeb 1 – GRILLE D'ÉVALUATION</v>
      </c>
      <c r="B1" s="113"/>
      <c r="C1" s="113"/>
      <c r="D1" s="113"/>
    </row>
    <row r="2" spans="1:7" ht="61.5">
      <c r="A2" s="46" t="s">
        <v>23</v>
      </c>
      <c r="B2" s="46" t="s">
        <v>305</v>
      </c>
      <c r="C2" s="46" t="s">
        <v>24</v>
      </c>
      <c r="D2" s="47" t="s">
        <v>25</v>
      </c>
    </row>
    <row r="3" spans="1:7" ht="15">
      <c r="A3" s="114" t="s">
        <v>26</v>
      </c>
      <c r="B3" s="21" t="s">
        <v>305</v>
      </c>
      <c r="C3" s="21" t="s">
        <v>27</v>
      </c>
      <c r="D3" s="22" t="s">
        <v>187</v>
      </c>
      <c r="E3" s="3"/>
    </row>
    <row r="4" spans="1:7" ht="15">
      <c r="A4" s="114"/>
      <c r="B4" s="21" t="s">
        <v>305</v>
      </c>
      <c r="C4" s="21" t="s">
        <v>28</v>
      </c>
      <c r="D4" s="22" t="s">
        <v>188</v>
      </c>
      <c r="E4" s="3"/>
    </row>
    <row r="5" spans="1:7" ht="30">
      <c r="A5" s="114"/>
      <c r="B5" s="21" t="s">
        <v>305</v>
      </c>
      <c r="C5" s="21" t="s">
        <v>29</v>
      </c>
      <c r="D5" s="22" t="s">
        <v>30</v>
      </c>
      <c r="E5" s="3"/>
    </row>
    <row r="6" spans="1:7" ht="30">
      <c r="A6" s="114"/>
      <c r="B6" s="21" t="s">
        <v>305</v>
      </c>
      <c r="C6" s="21" t="s">
        <v>31</v>
      </c>
      <c r="D6" s="22" t="s">
        <v>189</v>
      </c>
      <c r="E6" s="3"/>
    </row>
    <row r="7" spans="1:7" ht="30">
      <c r="A7" s="114"/>
      <c r="B7" s="21" t="s">
        <v>305</v>
      </c>
      <c r="C7" s="21" t="s">
        <v>32</v>
      </c>
      <c r="D7" s="22" t="s">
        <v>190</v>
      </c>
      <c r="E7" s="3"/>
    </row>
    <row r="8" spans="1:7" ht="15">
      <c r="A8" s="114"/>
      <c r="B8" s="21" t="s">
        <v>305</v>
      </c>
      <c r="C8" s="21" t="s">
        <v>33</v>
      </c>
      <c r="D8" s="22" t="s">
        <v>191</v>
      </c>
      <c r="E8" s="3"/>
    </row>
    <row r="9" spans="1:7" ht="30">
      <c r="A9" s="114"/>
      <c r="B9" s="21" t="s">
        <v>305</v>
      </c>
      <c r="C9" s="21" t="s">
        <v>34</v>
      </c>
      <c r="D9" s="22" t="s">
        <v>192</v>
      </c>
      <c r="E9" s="3"/>
    </row>
    <row r="10" spans="1:7" ht="30">
      <c r="A10" s="114"/>
      <c r="B10" s="21" t="s">
        <v>305</v>
      </c>
      <c r="C10" s="21" t="s">
        <v>35</v>
      </c>
      <c r="D10" s="22" t="s">
        <v>193</v>
      </c>
      <c r="E10" s="3"/>
      <c r="G10" s="4"/>
    </row>
    <row r="11" spans="1:7" ht="15">
      <c r="A11" s="114"/>
      <c r="B11" s="21" t="s">
        <v>305</v>
      </c>
      <c r="C11" s="21" t="s">
        <v>36</v>
      </c>
      <c r="D11" s="22" t="s">
        <v>194</v>
      </c>
      <c r="E11" s="3"/>
    </row>
    <row r="12" spans="1:7" ht="15">
      <c r="A12" s="114" t="s">
        <v>37</v>
      </c>
      <c r="B12" s="21" t="s">
        <v>305</v>
      </c>
      <c r="C12" s="21" t="s">
        <v>38</v>
      </c>
      <c r="D12" s="22" t="s">
        <v>195</v>
      </c>
      <c r="E12" s="3"/>
    </row>
    <row r="13" spans="1:7" ht="15">
      <c r="A13" s="114"/>
      <c r="B13" s="21" t="s">
        <v>305</v>
      </c>
      <c r="C13" s="21" t="s">
        <v>39</v>
      </c>
      <c r="D13" s="22" t="s">
        <v>196</v>
      </c>
      <c r="E13" s="3"/>
    </row>
    <row r="14" spans="1:7" ht="30">
      <c r="A14" s="114" t="s">
        <v>40</v>
      </c>
      <c r="B14" s="21" t="s">
        <v>305</v>
      </c>
      <c r="C14" s="21" t="s">
        <v>41</v>
      </c>
      <c r="D14" s="22" t="s">
        <v>197</v>
      </c>
      <c r="E14" s="3"/>
    </row>
    <row r="15" spans="1:7" ht="30">
      <c r="A15" s="114"/>
      <c r="B15" s="21" t="s">
        <v>305</v>
      </c>
      <c r="C15" s="21" t="s">
        <v>42</v>
      </c>
      <c r="D15" s="22" t="s">
        <v>198</v>
      </c>
      <c r="E15" s="3"/>
    </row>
    <row r="16" spans="1:7" ht="30">
      <c r="A16" s="114"/>
      <c r="B16" s="21" t="s">
        <v>305</v>
      </c>
      <c r="C16" s="21" t="s">
        <v>43</v>
      </c>
      <c r="D16" s="22" t="s">
        <v>199</v>
      </c>
      <c r="E16" s="3"/>
    </row>
    <row r="17" spans="1:5" ht="30">
      <c r="A17" s="115" t="s">
        <v>44</v>
      </c>
      <c r="B17" s="21" t="s">
        <v>305</v>
      </c>
      <c r="C17" s="21" t="s">
        <v>45</v>
      </c>
      <c r="D17" s="22" t="s">
        <v>200</v>
      </c>
      <c r="E17" s="3"/>
    </row>
    <row r="18" spans="1:5" ht="30">
      <c r="A18" s="116"/>
      <c r="B18" s="21" t="s">
        <v>305</v>
      </c>
      <c r="C18" s="21" t="s">
        <v>46</v>
      </c>
      <c r="D18" s="22" t="s">
        <v>201</v>
      </c>
      <c r="E18" s="3"/>
    </row>
    <row r="19" spans="1:5" ht="30">
      <c r="A19" s="116"/>
      <c r="B19" s="21" t="s">
        <v>305</v>
      </c>
      <c r="C19" s="21" t="s">
        <v>47</v>
      </c>
      <c r="D19" s="22" t="s">
        <v>202</v>
      </c>
      <c r="E19" s="3"/>
    </row>
    <row r="20" spans="1:5" ht="30">
      <c r="A20" s="116"/>
      <c r="B20" s="21" t="s">
        <v>305</v>
      </c>
      <c r="C20" s="21" t="s">
        <v>48</v>
      </c>
      <c r="D20" s="22" t="s">
        <v>203</v>
      </c>
      <c r="E20" s="3"/>
    </row>
    <row r="21" spans="1:5" ht="30">
      <c r="A21" s="116"/>
      <c r="B21" s="21" t="s">
        <v>305</v>
      </c>
      <c r="C21" s="21" t="s">
        <v>49</v>
      </c>
      <c r="D21" s="22" t="s">
        <v>204</v>
      </c>
      <c r="E21" s="3"/>
    </row>
    <row r="22" spans="1:5" ht="30">
      <c r="A22" s="116"/>
      <c r="B22" s="21" t="s">
        <v>305</v>
      </c>
      <c r="C22" s="21" t="s">
        <v>50</v>
      </c>
      <c r="D22" s="22" t="s">
        <v>205</v>
      </c>
      <c r="E22" s="3"/>
    </row>
    <row r="23" spans="1:5" ht="15">
      <c r="A23" s="116"/>
      <c r="B23" s="21" t="s">
        <v>305</v>
      </c>
      <c r="C23" s="21" t="s">
        <v>51</v>
      </c>
      <c r="D23" s="22" t="s">
        <v>206</v>
      </c>
      <c r="E23" s="3"/>
    </row>
    <row r="24" spans="1:5" ht="15">
      <c r="A24" s="116"/>
      <c r="B24" s="21" t="s">
        <v>305</v>
      </c>
      <c r="C24" s="21" t="s">
        <v>52</v>
      </c>
      <c r="D24" s="22" t="s">
        <v>207</v>
      </c>
      <c r="E24" s="3"/>
    </row>
    <row r="25" spans="1:5" ht="15">
      <c r="A25" s="116"/>
      <c r="B25" s="21" t="s">
        <v>305</v>
      </c>
      <c r="C25" s="21" t="s">
        <v>53</v>
      </c>
      <c r="D25" s="22" t="s">
        <v>208</v>
      </c>
      <c r="E25" s="3"/>
    </row>
    <row r="26" spans="1:5" ht="15">
      <c r="A26" s="116"/>
      <c r="B26" s="21" t="s">
        <v>305</v>
      </c>
      <c r="C26" s="21" t="s">
        <v>54</v>
      </c>
      <c r="D26" s="22" t="s">
        <v>209</v>
      </c>
      <c r="E26" s="3"/>
    </row>
    <row r="27" spans="1:5" ht="30">
      <c r="A27" s="116"/>
      <c r="B27" s="21" t="s">
        <v>305</v>
      </c>
      <c r="C27" s="21" t="s">
        <v>55</v>
      </c>
      <c r="D27" s="22" t="s">
        <v>210</v>
      </c>
      <c r="E27" s="3"/>
    </row>
    <row r="28" spans="1:5" ht="30">
      <c r="A28" s="116"/>
      <c r="B28" s="21" t="s">
        <v>305</v>
      </c>
      <c r="C28" s="21" t="s">
        <v>56</v>
      </c>
      <c r="D28" s="22" t="s">
        <v>211</v>
      </c>
      <c r="E28" s="3"/>
    </row>
    <row r="29" spans="1:5" ht="30">
      <c r="A29" s="116"/>
      <c r="B29" s="21" t="s">
        <v>305</v>
      </c>
      <c r="C29" s="21" t="s">
        <v>57</v>
      </c>
      <c r="D29" s="22" t="s">
        <v>212</v>
      </c>
      <c r="E29" s="3"/>
    </row>
    <row r="30" spans="1:5" ht="45">
      <c r="A30" s="116"/>
      <c r="B30" s="48" t="s">
        <v>309</v>
      </c>
      <c r="C30" s="21" t="s">
        <v>295</v>
      </c>
      <c r="D30" s="22" t="s">
        <v>300</v>
      </c>
      <c r="E30" s="3"/>
    </row>
    <row r="31" spans="1:5" ht="45">
      <c r="A31" s="116"/>
      <c r="B31" s="48" t="s">
        <v>309</v>
      </c>
      <c r="C31" s="21" t="s">
        <v>296</v>
      </c>
      <c r="D31" s="22" t="s">
        <v>301</v>
      </c>
      <c r="E31" s="3"/>
    </row>
    <row r="32" spans="1:5" ht="45">
      <c r="A32" s="116"/>
      <c r="B32" s="48" t="s">
        <v>309</v>
      </c>
      <c r="C32" s="21" t="s">
        <v>297</v>
      </c>
      <c r="D32" s="22" t="s">
        <v>302</v>
      </c>
      <c r="E32" s="3"/>
    </row>
    <row r="33" spans="1:5" ht="30">
      <c r="A33" s="116"/>
      <c r="B33" s="48" t="s">
        <v>309</v>
      </c>
      <c r="C33" s="21" t="s">
        <v>298</v>
      </c>
      <c r="D33" s="22" t="s">
        <v>303</v>
      </c>
      <c r="E33" s="3"/>
    </row>
    <row r="34" spans="1:5" ht="30">
      <c r="A34" s="117"/>
      <c r="B34" s="48" t="s">
        <v>309</v>
      </c>
      <c r="C34" s="21" t="s">
        <v>299</v>
      </c>
      <c r="D34" s="22" t="s">
        <v>304</v>
      </c>
      <c r="E34" s="3"/>
    </row>
    <row r="35" spans="1:5" ht="15">
      <c r="A35" s="114" t="s">
        <v>58</v>
      </c>
      <c r="B35" s="21" t="s">
        <v>305</v>
      </c>
      <c r="C35" s="21" t="s">
        <v>59</v>
      </c>
      <c r="D35" s="22" t="s">
        <v>213</v>
      </c>
      <c r="E35" s="3"/>
    </row>
    <row r="36" spans="1:5" ht="15">
      <c r="A36" s="114"/>
      <c r="B36" s="21" t="s">
        <v>305</v>
      </c>
      <c r="C36" s="21" t="s">
        <v>60</v>
      </c>
      <c r="D36" s="22" t="s">
        <v>214</v>
      </c>
      <c r="E36" s="3"/>
    </row>
    <row r="37" spans="1:5" ht="15">
      <c r="A37" s="114"/>
      <c r="B37" s="21" t="s">
        <v>305</v>
      </c>
      <c r="C37" s="21" t="s">
        <v>61</v>
      </c>
      <c r="D37" s="22" t="s">
        <v>215</v>
      </c>
      <c r="E37" s="3"/>
    </row>
    <row r="38" spans="1:5" ht="30">
      <c r="A38" s="114"/>
      <c r="B38" s="21" t="s">
        <v>305</v>
      </c>
      <c r="C38" s="21" t="s">
        <v>62</v>
      </c>
      <c r="D38" s="22" t="s">
        <v>216</v>
      </c>
      <c r="E38" s="3"/>
    </row>
    <row r="39" spans="1:5" ht="15">
      <c r="A39" s="114"/>
      <c r="B39" s="21" t="s">
        <v>305</v>
      </c>
      <c r="C39" s="21" t="s">
        <v>63</v>
      </c>
      <c r="D39" s="22" t="s">
        <v>217</v>
      </c>
      <c r="E39" s="3"/>
    </row>
    <row r="40" spans="1:5" ht="30">
      <c r="A40" s="114"/>
      <c r="B40" s="21" t="s">
        <v>305</v>
      </c>
      <c r="C40" s="21" t="s">
        <v>64</v>
      </c>
      <c r="D40" s="22" t="s">
        <v>218</v>
      </c>
      <c r="E40" s="3"/>
    </row>
    <row r="41" spans="1:5" ht="30">
      <c r="A41" s="114"/>
      <c r="B41" s="21" t="s">
        <v>305</v>
      </c>
      <c r="C41" s="21" t="s">
        <v>65</v>
      </c>
      <c r="D41" s="22" t="s">
        <v>219</v>
      </c>
      <c r="E41" s="3"/>
    </row>
    <row r="42" spans="1:5" ht="30">
      <c r="A42" s="114"/>
      <c r="B42" s="21" t="s">
        <v>305</v>
      </c>
      <c r="C42" s="21" t="s">
        <v>66</v>
      </c>
      <c r="D42" s="22" t="s">
        <v>220</v>
      </c>
      <c r="E42" s="3"/>
    </row>
    <row r="43" spans="1:5" ht="15">
      <c r="A43" s="114" t="s">
        <v>67</v>
      </c>
      <c r="B43" s="21" t="s">
        <v>305</v>
      </c>
      <c r="C43" s="21" t="s">
        <v>68</v>
      </c>
      <c r="D43" s="22" t="s">
        <v>221</v>
      </c>
      <c r="E43" s="3"/>
    </row>
    <row r="44" spans="1:5" ht="15">
      <c r="A44" s="114"/>
      <c r="B44" s="21" t="s">
        <v>305</v>
      </c>
      <c r="C44" s="21" t="s">
        <v>69</v>
      </c>
      <c r="D44" s="22" t="s">
        <v>222</v>
      </c>
      <c r="E44" s="3"/>
    </row>
    <row r="45" spans="1:5" ht="15">
      <c r="A45" s="114" t="s">
        <v>70</v>
      </c>
      <c r="B45" s="21" t="s">
        <v>305</v>
      </c>
      <c r="C45" s="21" t="s">
        <v>71</v>
      </c>
      <c r="D45" s="22" t="s">
        <v>223</v>
      </c>
      <c r="E45" s="3"/>
    </row>
    <row r="46" spans="1:5" ht="15">
      <c r="A46" s="114"/>
      <c r="B46" s="21" t="s">
        <v>305</v>
      </c>
      <c r="C46" s="21" t="s">
        <v>72</v>
      </c>
      <c r="D46" s="22" t="s">
        <v>224</v>
      </c>
      <c r="E46" s="3"/>
    </row>
    <row r="47" spans="1:5" ht="15">
      <c r="A47" s="114"/>
      <c r="B47" s="21" t="s">
        <v>305</v>
      </c>
      <c r="C47" s="21" t="s">
        <v>73</v>
      </c>
      <c r="D47" s="22" t="s">
        <v>225</v>
      </c>
      <c r="E47" s="3"/>
    </row>
    <row r="48" spans="1:5" ht="15">
      <c r="A48" s="114"/>
      <c r="B48" s="21" t="s">
        <v>305</v>
      </c>
      <c r="C48" s="21" t="s">
        <v>74</v>
      </c>
      <c r="D48" s="22" t="s">
        <v>226</v>
      </c>
      <c r="E48" s="3"/>
    </row>
    <row r="49" spans="1:5" ht="30">
      <c r="A49" s="114"/>
      <c r="B49" s="21" t="s">
        <v>305</v>
      </c>
      <c r="C49" s="21" t="s">
        <v>75</v>
      </c>
      <c r="D49" s="22" t="s">
        <v>227</v>
      </c>
      <c r="E49" s="3"/>
    </row>
    <row r="50" spans="1:5" ht="15">
      <c r="A50" s="114" t="s">
        <v>76</v>
      </c>
      <c r="B50" s="21" t="s">
        <v>305</v>
      </c>
      <c r="C50" s="21" t="s">
        <v>77</v>
      </c>
      <c r="D50" s="22" t="s">
        <v>228</v>
      </c>
      <c r="E50" s="3"/>
    </row>
    <row r="51" spans="1:5" ht="30">
      <c r="A51" s="114"/>
      <c r="B51" s="21" t="s">
        <v>305</v>
      </c>
      <c r="C51" s="21" t="s">
        <v>78</v>
      </c>
      <c r="D51" s="22" t="s">
        <v>229</v>
      </c>
      <c r="E51" s="3"/>
    </row>
    <row r="52" spans="1:5" ht="15">
      <c r="A52" s="114"/>
      <c r="B52" s="21" t="s">
        <v>305</v>
      </c>
      <c r="C52" s="21" t="s">
        <v>79</v>
      </c>
      <c r="D52" s="22" t="s">
        <v>230</v>
      </c>
      <c r="E52" s="3"/>
    </row>
    <row r="53" spans="1:5" ht="15">
      <c r="A53" s="114"/>
      <c r="B53" s="21" t="s">
        <v>305</v>
      </c>
      <c r="C53" s="21" t="s">
        <v>80</v>
      </c>
      <c r="D53" s="22" t="s">
        <v>231</v>
      </c>
      <c r="E53" s="3"/>
    </row>
    <row r="54" spans="1:5" ht="15">
      <c r="A54" s="114"/>
      <c r="B54" s="21" t="s">
        <v>305</v>
      </c>
      <c r="C54" s="21" t="s">
        <v>81</v>
      </c>
      <c r="D54" s="22" t="s">
        <v>232</v>
      </c>
      <c r="E54" s="3"/>
    </row>
    <row r="55" spans="1:5" ht="15">
      <c r="A55" s="114"/>
      <c r="B55" s="21" t="s">
        <v>305</v>
      </c>
      <c r="C55" s="21" t="s">
        <v>82</v>
      </c>
      <c r="D55" s="22" t="s">
        <v>233</v>
      </c>
      <c r="E55" s="3"/>
    </row>
    <row r="56" spans="1:5" ht="30">
      <c r="A56" s="114"/>
      <c r="B56" s="21" t="s">
        <v>305</v>
      </c>
      <c r="C56" s="21" t="s">
        <v>83</v>
      </c>
      <c r="D56" s="22" t="s">
        <v>234</v>
      </c>
      <c r="E56" s="3"/>
    </row>
    <row r="57" spans="1:5" ht="15">
      <c r="A57" s="114"/>
      <c r="B57" s="21" t="s">
        <v>305</v>
      </c>
      <c r="C57" s="21" t="s">
        <v>84</v>
      </c>
      <c r="D57" s="22" t="s">
        <v>235</v>
      </c>
      <c r="E57" s="3"/>
    </row>
    <row r="58" spans="1:5" ht="30">
      <c r="A58" s="114"/>
      <c r="B58" s="21" t="s">
        <v>305</v>
      </c>
      <c r="C58" s="21" t="s">
        <v>85</v>
      </c>
      <c r="D58" s="22" t="s">
        <v>236</v>
      </c>
      <c r="E58" s="3"/>
    </row>
    <row r="59" spans="1:5" ht="15">
      <c r="A59" s="114"/>
      <c r="B59" s="21" t="s">
        <v>305</v>
      </c>
      <c r="C59" s="21" t="s">
        <v>86</v>
      </c>
      <c r="D59" s="22" t="s">
        <v>237</v>
      </c>
      <c r="E59" s="3"/>
    </row>
    <row r="60" spans="1:5" ht="15">
      <c r="A60" s="114" t="s">
        <v>87</v>
      </c>
      <c r="B60" s="21" t="s">
        <v>305</v>
      </c>
      <c r="C60" s="21" t="s">
        <v>88</v>
      </c>
      <c r="D60" s="22" t="s">
        <v>238</v>
      </c>
      <c r="E60" s="3"/>
    </row>
    <row r="61" spans="1:5" ht="15">
      <c r="A61" s="114"/>
      <c r="B61" s="21" t="s">
        <v>305</v>
      </c>
      <c r="C61" s="21" t="s">
        <v>89</v>
      </c>
      <c r="D61" s="22" t="s">
        <v>239</v>
      </c>
      <c r="E61" s="3"/>
    </row>
    <row r="62" spans="1:5" ht="15">
      <c r="A62" s="114"/>
      <c r="B62" s="21" t="s">
        <v>305</v>
      </c>
      <c r="C62" s="21" t="s">
        <v>90</v>
      </c>
      <c r="D62" s="22" t="s">
        <v>240</v>
      </c>
      <c r="E62" s="3"/>
    </row>
    <row r="63" spans="1:5" ht="15">
      <c r="A63" s="114"/>
      <c r="B63" s="21" t="s">
        <v>305</v>
      </c>
      <c r="C63" s="21" t="s">
        <v>91</v>
      </c>
      <c r="D63" s="22" t="s">
        <v>92</v>
      </c>
      <c r="E63" s="3"/>
    </row>
    <row r="64" spans="1:5" ht="30">
      <c r="A64" s="114" t="s">
        <v>93</v>
      </c>
      <c r="B64" s="21" t="s">
        <v>305</v>
      </c>
      <c r="C64" s="21" t="s">
        <v>94</v>
      </c>
      <c r="D64" s="22" t="s">
        <v>241</v>
      </c>
      <c r="E64" s="3"/>
    </row>
    <row r="65" spans="1:5" ht="30">
      <c r="A65" s="114"/>
      <c r="B65" s="21" t="s">
        <v>305</v>
      </c>
      <c r="C65" s="21" t="s">
        <v>95</v>
      </c>
      <c r="D65" s="22" t="s">
        <v>242</v>
      </c>
      <c r="E65" s="3"/>
    </row>
    <row r="66" spans="1:5" ht="30">
      <c r="A66" s="114"/>
      <c r="B66" s="21" t="s">
        <v>305</v>
      </c>
      <c r="C66" s="21" t="s">
        <v>96</v>
      </c>
      <c r="D66" s="22" t="s">
        <v>243</v>
      </c>
      <c r="E66" s="3"/>
    </row>
    <row r="67" spans="1:5" ht="30">
      <c r="A67" s="114"/>
      <c r="B67" s="21" t="s">
        <v>305</v>
      </c>
      <c r="C67" s="21" t="s">
        <v>97</v>
      </c>
      <c r="D67" s="22" t="s">
        <v>244</v>
      </c>
      <c r="E67" s="3"/>
    </row>
    <row r="68" spans="1:5" ht="30">
      <c r="A68" s="114"/>
      <c r="B68" s="21" t="s">
        <v>305</v>
      </c>
      <c r="C68" s="21" t="s">
        <v>98</v>
      </c>
      <c r="D68" s="22" t="s">
        <v>245</v>
      </c>
      <c r="E68" s="3"/>
    </row>
    <row r="69" spans="1:5" ht="30">
      <c r="A69" s="114"/>
      <c r="B69" s="21" t="s">
        <v>305</v>
      </c>
      <c r="C69" s="21" t="s">
        <v>99</v>
      </c>
      <c r="D69" s="22" t="s">
        <v>246</v>
      </c>
      <c r="E69" s="3"/>
    </row>
    <row r="70" spans="1:5" ht="15">
      <c r="A70" s="114"/>
      <c r="B70" s="21" t="s">
        <v>305</v>
      </c>
      <c r="C70" s="21" t="s">
        <v>100</v>
      </c>
      <c r="D70" s="22" t="s">
        <v>247</v>
      </c>
      <c r="E70" s="3"/>
    </row>
    <row r="71" spans="1:5" ht="30">
      <c r="A71" s="114"/>
      <c r="B71" s="21" t="s">
        <v>305</v>
      </c>
      <c r="C71" s="21" t="s">
        <v>101</v>
      </c>
      <c r="D71" s="22" t="s">
        <v>248</v>
      </c>
      <c r="E71" s="3"/>
    </row>
    <row r="72" spans="1:5" ht="30">
      <c r="A72" s="114"/>
      <c r="B72" s="21" t="s">
        <v>305</v>
      </c>
      <c r="C72" s="21" t="s">
        <v>102</v>
      </c>
      <c r="D72" s="22" t="s">
        <v>249</v>
      </c>
      <c r="E72" s="3"/>
    </row>
    <row r="73" spans="1:5" ht="30">
      <c r="A73" s="114"/>
      <c r="B73" s="21" t="s">
        <v>305</v>
      </c>
      <c r="C73" s="21" t="s">
        <v>103</v>
      </c>
      <c r="D73" s="22" t="s">
        <v>250</v>
      </c>
      <c r="E73" s="3"/>
    </row>
    <row r="74" spans="1:5" ht="60">
      <c r="A74" s="114"/>
      <c r="B74" s="21" t="s">
        <v>305</v>
      </c>
      <c r="C74" s="21" t="s">
        <v>104</v>
      </c>
      <c r="D74" s="22" t="s">
        <v>364</v>
      </c>
      <c r="E74" s="3"/>
    </row>
    <row r="75" spans="1:5" ht="30">
      <c r="A75" s="114"/>
      <c r="B75" s="21" t="s">
        <v>305</v>
      </c>
      <c r="C75" s="21" t="s">
        <v>105</v>
      </c>
      <c r="D75" s="22" t="s">
        <v>251</v>
      </c>
      <c r="E75" s="3"/>
    </row>
    <row r="76" spans="1:5" ht="30">
      <c r="A76" s="114"/>
      <c r="B76" s="21" t="s">
        <v>305</v>
      </c>
      <c r="C76" s="21" t="s">
        <v>106</v>
      </c>
      <c r="D76" s="22" t="s">
        <v>252</v>
      </c>
      <c r="E76" s="3"/>
    </row>
    <row r="77" spans="1:5" ht="30">
      <c r="A77" s="114"/>
      <c r="B77" s="21" t="s">
        <v>305</v>
      </c>
      <c r="C77" s="21" t="s">
        <v>107</v>
      </c>
      <c r="D77" s="22" t="s">
        <v>253</v>
      </c>
      <c r="E77" s="3"/>
    </row>
    <row r="78" spans="1:5" ht="15">
      <c r="A78" s="114" t="s">
        <v>108</v>
      </c>
      <c r="B78" s="21" t="s">
        <v>305</v>
      </c>
      <c r="C78" s="21" t="s">
        <v>109</v>
      </c>
      <c r="D78" s="22" t="s">
        <v>254</v>
      </c>
      <c r="E78" s="3"/>
    </row>
    <row r="79" spans="1:5" ht="15">
      <c r="A79" s="114"/>
      <c r="B79" s="21" t="s">
        <v>305</v>
      </c>
      <c r="C79" s="21" t="s">
        <v>110</v>
      </c>
      <c r="D79" s="22" t="s">
        <v>255</v>
      </c>
      <c r="E79" s="3"/>
    </row>
    <row r="80" spans="1:5" ht="30">
      <c r="A80" s="114"/>
      <c r="B80" s="21" t="s">
        <v>305</v>
      </c>
      <c r="C80" s="21" t="s">
        <v>111</v>
      </c>
      <c r="D80" s="22" t="s">
        <v>360</v>
      </c>
      <c r="E80" s="3"/>
    </row>
    <row r="81" spans="1:5" ht="30">
      <c r="A81" s="114"/>
      <c r="B81" s="21" t="s">
        <v>305</v>
      </c>
      <c r="C81" s="21" t="s">
        <v>112</v>
      </c>
      <c r="D81" s="22" t="s">
        <v>256</v>
      </c>
      <c r="E81" s="3"/>
    </row>
    <row r="82" spans="1:5" ht="15">
      <c r="A82" s="114"/>
      <c r="B82" s="21" t="s">
        <v>305</v>
      </c>
      <c r="C82" s="21" t="s">
        <v>113</v>
      </c>
      <c r="D82" s="22" t="s">
        <v>257</v>
      </c>
      <c r="E82" s="3"/>
    </row>
    <row r="83" spans="1:5" ht="15">
      <c r="A83" s="114"/>
      <c r="B83" s="21" t="s">
        <v>305</v>
      </c>
      <c r="C83" s="21" t="s">
        <v>114</v>
      </c>
      <c r="D83" s="22" t="s">
        <v>258</v>
      </c>
      <c r="E83" s="3"/>
    </row>
    <row r="84" spans="1:5" ht="30">
      <c r="A84" s="114"/>
      <c r="B84" s="21" t="s">
        <v>305</v>
      </c>
      <c r="C84" s="21" t="s">
        <v>115</v>
      </c>
      <c r="D84" s="22" t="s">
        <v>259</v>
      </c>
      <c r="E84" s="3"/>
    </row>
    <row r="85" spans="1:5" ht="30">
      <c r="A85" s="114"/>
      <c r="B85" s="21" t="s">
        <v>305</v>
      </c>
      <c r="C85" s="21" t="s">
        <v>116</v>
      </c>
      <c r="D85" s="22" t="s">
        <v>361</v>
      </c>
      <c r="E85" s="3"/>
    </row>
    <row r="86" spans="1:5" ht="15">
      <c r="A86" s="114"/>
      <c r="B86" s="21" t="s">
        <v>305</v>
      </c>
      <c r="C86" s="21" t="s">
        <v>117</v>
      </c>
      <c r="D86" s="22" t="s">
        <v>260</v>
      </c>
      <c r="E86" s="3"/>
    </row>
    <row r="87" spans="1:5" ht="15">
      <c r="A87" s="114"/>
      <c r="B87" s="21" t="s">
        <v>305</v>
      </c>
      <c r="C87" s="21" t="s">
        <v>118</v>
      </c>
      <c r="D87" s="22" t="s">
        <v>261</v>
      </c>
      <c r="E87" s="3"/>
    </row>
    <row r="88" spans="1:5" ht="30">
      <c r="A88" s="114"/>
      <c r="B88" s="21" t="s">
        <v>305</v>
      </c>
      <c r="C88" s="21" t="s">
        <v>119</v>
      </c>
      <c r="D88" s="22" t="s">
        <v>262</v>
      </c>
      <c r="E88" s="3"/>
    </row>
    <row r="89" spans="1:5" ht="45">
      <c r="A89" s="114"/>
      <c r="B89" s="21" t="s">
        <v>305</v>
      </c>
      <c r="C89" s="21" t="s">
        <v>120</v>
      </c>
      <c r="D89" s="22" t="s">
        <v>363</v>
      </c>
      <c r="E89" s="3"/>
    </row>
    <row r="90" spans="1:5" ht="30">
      <c r="A90" s="114"/>
      <c r="B90" s="21" t="s">
        <v>305</v>
      </c>
      <c r="C90" s="21" t="s">
        <v>121</v>
      </c>
      <c r="D90" s="22" t="s">
        <v>263</v>
      </c>
      <c r="E90" s="3"/>
    </row>
    <row r="91" spans="1:5" ht="30">
      <c r="A91" s="114" t="s">
        <v>122</v>
      </c>
      <c r="B91" s="21" t="s">
        <v>305</v>
      </c>
      <c r="C91" s="21" t="s">
        <v>123</v>
      </c>
      <c r="D91" s="22" t="s">
        <v>264</v>
      </c>
      <c r="E91" s="3"/>
    </row>
    <row r="92" spans="1:5" ht="30">
      <c r="A92" s="114"/>
      <c r="B92" s="21" t="s">
        <v>305</v>
      </c>
      <c r="C92" s="21" t="s">
        <v>124</v>
      </c>
      <c r="D92" s="22" t="s">
        <v>265</v>
      </c>
      <c r="E92" s="3"/>
    </row>
    <row r="93" spans="1:5" ht="15">
      <c r="A93" s="114"/>
      <c r="B93" s="21" t="s">
        <v>305</v>
      </c>
      <c r="C93" s="21" t="s">
        <v>125</v>
      </c>
      <c r="D93" s="22" t="s">
        <v>266</v>
      </c>
      <c r="E93" s="3"/>
    </row>
    <row r="94" spans="1:5" ht="15">
      <c r="A94" s="114"/>
      <c r="B94" s="21" t="s">
        <v>305</v>
      </c>
      <c r="C94" s="21" t="s">
        <v>126</v>
      </c>
      <c r="D94" s="22" t="s">
        <v>267</v>
      </c>
      <c r="E94" s="3"/>
    </row>
    <row r="95" spans="1:5" ht="15">
      <c r="A95" s="114"/>
      <c r="B95" s="21" t="s">
        <v>305</v>
      </c>
      <c r="C95" s="21" t="s">
        <v>127</v>
      </c>
      <c r="D95" s="22" t="s">
        <v>268</v>
      </c>
      <c r="E95" s="3"/>
    </row>
    <row r="96" spans="1:5" ht="45">
      <c r="A96" s="114"/>
      <c r="B96" s="21" t="s">
        <v>305</v>
      </c>
      <c r="C96" s="21" t="s">
        <v>128</v>
      </c>
      <c r="D96" s="22" t="s">
        <v>269</v>
      </c>
      <c r="E96" s="3"/>
    </row>
    <row r="97" spans="1:5" ht="30">
      <c r="A97" s="114"/>
      <c r="B97" s="21" t="s">
        <v>305</v>
      </c>
      <c r="C97" s="21" t="s">
        <v>129</v>
      </c>
      <c r="D97" s="22" t="s">
        <v>270</v>
      </c>
      <c r="E97" s="3"/>
    </row>
    <row r="98" spans="1:5" ht="15">
      <c r="A98" s="114"/>
      <c r="B98" s="21" t="s">
        <v>305</v>
      </c>
      <c r="C98" s="21" t="s">
        <v>130</v>
      </c>
      <c r="D98" s="22" t="s">
        <v>271</v>
      </c>
      <c r="E98" s="3"/>
    </row>
    <row r="99" spans="1:5" ht="30">
      <c r="A99" s="114"/>
      <c r="B99" s="21" t="s">
        <v>305</v>
      </c>
      <c r="C99" s="21" t="s">
        <v>131</v>
      </c>
      <c r="D99" s="22" t="s">
        <v>272</v>
      </c>
      <c r="E99" s="3"/>
    </row>
    <row r="100" spans="1:5" ht="30">
      <c r="A100" s="114"/>
      <c r="B100" s="21" t="s">
        <v>305</v>
      </c>
      <c r="C100" s="21" t="s">
        <v>132</v>
      </c>
      <c r="D100" s="22" t="s">
        <v>273</v>
      </c>
      <c r="E100" s="3"/>
    </row>
    <row r="101" spans="1:5" ht="30">
      <c r="A101" s="114"/>
      <c r="B101" s="21" t="s">
        <v>305</v>
      </c>
      <c r="C101" s="21" t="s">
        <v>133</v>
      </c>
      <c r="D101" s="22" t="s">
        <v>274</v>
      </c>
      <c r="E101" s="3"/>
    </row>
    <row r="102" spans="1:5" ht="30">
      <c r="A102" s="118" t="s">
        <v>134</v>
      </c>
      <c r="B102" s="21" t="s">
        <v>305</v>
      </c>
      <c r="C102" s="21" t="s">
        <v>135</v>
      </c>
      <c r="D102" s="22" t="s">
        <v>275</v>
      </c>
      <c r="E102" s="3"/>
    </row>
    <row r="103" spans="1:5" ht="30">
      <c r="A103" s="119"/>
      <c r="B103" s="21" t="s">
        <v>305</v>
      </c>
      <c r="C103" s="21" t="s">
        <v>136</v>
      </c>
      <c r="D103" s="22" t="s">
        <v>276</v>
      </c>
      <c r="E103" s="3"/>
    </row>
    <row r="104" spans="1:5" ht="30">
      <c r="A104" s="119"/>
      <c r="B104" s="21" t="s">
        <v>305</v>
      </c>
      <c r="C104" s="21" t="s">
        <v>137</v>
      </c>
      <c r="D104" s="22" t="s">
        <v>277</v>
      </c>
      <c r="E104" s="3"/>
    </row>
    <row r="105" spans="1:5" ht="30">
      <c r="A105" s="119"/>
      <c r="B105" s="21" t="s">
        <v>305</v>
      </c>
      <c r="C105" s="21" t="s">
        <v>138</v>
      </c>
      <c r="D105" s="22" t="s">
        <v>278</v>
      </c>
      <c r="E105" s="3"/>
    </row>
    <row r="106" spans="1:5" ht="30">
      <c r="A106" s="119"/>
      <c r="B106" s="21" t="s">
        <v>305</v>
      </c>
      <c r="C106" s="21" t="s">
        <v>139</v>
      </c>
      <c r="D106" s="22" t="s">
        <v>279</v>
      </c>
      <c r="E106" s="3"/>
    </row>
    <row r="107" spans="1:5" ht="30">
      <c r="A107" s="119"/>
      <c r="B107" s="21" t="s">
        <v>305</v>
      </c>
      <c r="C107" s="21" t="s">
        <v>140</v>
      </c>
      <c r="D107" s="22" t="s">
        <v>280</v>
      </c>
      <c r="E107" s="3"/>
    </row>
    <row r="108" spans="1:5" ht="30">
      <c r="A108" s="119"/>
      <c r="B108" s="21" t="s">
        <v>305</v>
      </c>
      <c r="C108" s="21" t="s">
        <v>141</v>
      </c>
      <c r="D108" s="22" t="s">
        <v>281</v>
      </c>
      <c r="E108" s="3"/>
    </row>
    <row r="109" spans="1:5" ht="15">
      <c r="A109" s="119"/>
      <c r="B109" s="21" t="s">
        <v>305</v>
      </c>
      <c r="C109" s="21" t="s">
        <v>142</v>
      </c>
      <c r="D109" s="22" t="s">
        <v>282</v>
      </c>
      <c r="E109" s="3"/>
    </row>
    <row r="110" spans="1:5" ht="30">
      <c r="A110" s="119"/>
      <c r="B110" s="21" t="s">
        <v>305</v>
      </c>
      <c r="C110" s="21" t="s">
        <v>143</v>
      </c>
      <c r="D110" s="22" t="s">
        <v>283</v>
      </c>
      <c r="E110" s="3"/>
    </row>
    <row r="111" spans="1:5" ht="30">
      <c r="A111" s="119"/>
      <c r="B111" s="21" t="s">
        <v>305</v>
      </c>
      <c r="C111" s="21" t="s">
        <v>144</v>
      </c>
      <c r="D111" s="22" t="s">
        <v>284</v>
      </c>
      <c r="E111" s="3"/>
    </row>
    <row r="112" spans="1:5" ht="30">
      <c r="A112" s="119"/>
      <c r="B112" s="21" t="s">
        <v>305</v>
      </c>
      <c r="C112" s="21" t="s">
        <v>145</v>
      </c>
      <c r="D112" s="22" t="s">
        <v>285</v>
      </c>
      <c r="E112" s="3"/>
    </row>
    <row r="113" spans="1:5" ht="30">
      <c r="A113" s="119"/>
      <c r="B113" s="21" t="s">
        <v>305</v>
      </c>
      <c r="C113" s="21" t="s">
        <v>146</v>
      </c>
      <c r="D113" s="22" t="s">
        <v>286</v>
      </c>
      <c r="E113" s="3"/>
    </row>
    <row r="114" spans="1:5" ht="45">
      <c r="A114" s="119"/>
      <c r="B114" s="48" t="s">
        <v>309</v>
      </c>
      <c r="C114" s="21" t="s">
        <v>307</v>
      </c>
      <c r="D114" s="49" t="s">
        <v>306</v>
      </c>
    </row>
    <row r="115" spans="1:5" ht="30">
      <c r="A115" s="119"/>
      <c r="B115" s="48" t="s">
        <v>309</v>
      </c>
      <c r="C115" s="21" t="s">
        <v>308</v>
      </c>
      <c r="D115" s="49" t="s">
        <v>362</v>
      </c>
    </row>
    <row r="116" spans="1:5" ht="30">
      <c r="A116" s="118" t="s">
        <v>316</v>
      </c>
      <c r="B116" s="48" t="s">
        <v>309</v>
      </c>
      <c r="C116" s="2" t="s">
        <v>311</v>
      </c>
      <c r="D116" s="49" t="s">
        <v>310</v>
      </c>
    </row>
    <row r="117" spans="1:5" ht="45">
      <c r="A117" s="119"/>
      <c r="B117" s="48" t="s">
        <v>309</v>
      </c>
      <c r="C117" s="2" t="s">
        <v>312</v>
      </c>
      <c r="D117" s="49" t="s">
        <v>314</v>
      </c>
    </row>
    <row r="118" spans="1:5">
      <c r="A118" s="119"/>
      <c r="B118" s="48" t="s">
        <v>309</v>
      </c>
      <c r="C118" s="2" t="s">
        <v>313</v>
      </c>
      <c r="D118" s="49" t="s">
        <v>315</v>
      </c>
    </row>
    <row r="119" spans="1:5" ht="30">
      <c r="A119" s="119" t="s">
        <v>317</v>
      </c>
      <c r="B119" s="48" t="s">
        <v>309</v>
      </c>
      <c r="C119" s="2" t="s">
        <v>318</v>
      </c>
      <c r="D119" s="49" t="s">
        <v>324</v>
      </c>
    </row>
    <row r="120" spans="1:5" ht="30">
      <c r="A120" s="119"/>
      <c r="B120" s="48" t="s">
        <v>309</v>
      </c>
      <c r="C120" s="2" t="s">
        <v>319</v>
      </c>
      <c r="D120" s="49" t="s">
        <v>325</v>
      </c>
    </row>
    <row r="121" spans="1:5" ht="30">
      <c r="A121" s="119"/>
      <c r="B121" s="48" t="s">
        <v>309</v>
      </c>
      <c r="C121" s="2" t="s">
        <v>320</v>
      </c>
      <c r="D121" s="49" t="s">
        <v>326</v>
      </c>
    </row>
    <row r="122" spans="1:5" ht="30">
      <c r="A122" s="119"/>
      <c r="B122" s="48" t="s">
        <v>309</v>
      </c>
      <c r="C122" s="2" t="s">
        <v>321</v>
      </c>
      <c r="D122" s="49" t="s">
        <v>327</v>
      </c>
    </row>
    <row r="123" spans="1:5" ht="30">
      <c r="A123" s="119"/>
      <c r="B123" s="48" t="s">
        <v>309</v>
      </c>
      <c r="C123" s="2" t="s">
        <v>322</v>
      </c>
      <c r="D123" s="49" t="s">
        <v>328</v>
      </c>
    </row>
    <row r="124" spans="1:5" ht="30">
      <c r="A124" s="119"/>
      <c r="B124" s="48" t="s">
        <v>309</v>
      </c>
      <c r="C124" s="2" t="s">
        <v>323</v>
      </c>
      <c r="D124" s="49" t="s">
        <v>329</v>
      </c>
    </row>
    <row r="125" spans="1:5" ht="30">
      <c r="A125" s="119" t="s">
        <v>330</v>
      </c>
      <c r="B125" s="48" t="s">
        <v>309</v>
      </c>
      <c r="C125" s="2" t="s">
        <v>334</v>
      </c>
      <c r="D125" s="49" t="s">
        <v>331</v>
      </c>
    </row>
    <row r="126" spans="1:5" ht="30">
      <c r="A126" s="119"/>
      <c r="B126" s="48" t="s">
        <v>309</v>
      </c>
      <c r="C126" s="2" t="s">
        <v>335</v>
      </c>
      <c r="D126" s="49" t="s">
        <v>332</v>
      </c>
    </row>
    <row r="127" spans="1:5">
      <c r="A127" s="119"/>
      <c r="B127" s="48" t="s">
        <v>309</v>
      </c>
      <c r="C127" s="2" t="s">
        <v>336</v>
      </c>
      <c r="D127" s="49" t="s">
        <v>333</v>
      </c>
    </row>
    <row r="128" spans="1:5" ht="45">
      <c r="A128" s="119" t="s">
        <v>337</v>
      </c>
      <c r="B128" s="48" t="s">
        <v>309</v>
      </c>
      <c r="C128" s="2" t="s">
        <v>338</v>
      </c>
      <c r="D128" s="49" t="s">
        <v>349</v>
      </c>
    </row>
    <row r="129" spans="1:4" ht="30">
      <c r="A129" s="119"/>
      <c r="B129" s="48" t="s">
        <v>309</v>
      </c>
      <c r="C129" s="2" t="s">
        <v>339</v>
      </c>
      <c r="D129" s="49" t="s">
        <v>350</v>
      </c>
    </row>
    <row r="130" spans="1:4" ht="30">
      <c r="A130" s="119"/>
      <c r="B130" s="48" t="s">
        <v>309</v>
      </c>
      <c r="C130" s="2" t="s">
        <v>340</v>
      </c>
      <c r="D130" s="49" t="s">
        <v>351</v>
      </c>
    </row>
    <row r="131" spans="1:4" ht="30">
      <c r="A131" s="119"/>
      <c r="B131" s="48" t="s">
        <v>309</v>
      </c>
      <c r="C131" s="2" t="s">
        <v>341</v>
      </c>
      <c r="D131" s="49" t="s">
        <v>352</v>
      </c>
    </row>
    <row r="132" spans="1:4" ht="30">
      <c r="A132" s="119"/>
      <c r="B132" s="48" t="s">
        <v>309</v>
      </c>
      <c r="C132" s="2" t="s">
        <v>342</v>
      </c>
      <c r="D132" s="49" t="s">
        <v>353</v>
      </c>
    </row>
    <row r="133" spans="1:4" ht="45">
      <c r="A133" s="119"/>
      <c r="B133" s="48" t="s">
        <v>309</v>
      </c>
      <c r="C133" s="2" t="s">
        <v>343</v>
      </c>
      <c r="D133" s="49" t="s">
        <v>354</v>
      </c>
    </row>
    <row r="134" spans="1:4" ht="30">
      <c r="A134" s="119"/>
      <c r="B134" s="48" t="s">
        <v>309</v>
      </c>
      <c r="C134" s="2" t="s">
        <v>344</v>
      </c>
      <c r="D134" s="49" t="s">
        <v>355</v>
      </c>
    </row>
    <row r="135" spans="1:4" ht="30">
      <c r="A135" s="119"/>
      <c r="B135" s="48" t="s">
        <v>309</v>
      </c>
      <c r="C135" s="2" t="s">
        <v>345</v>
      </c>
      <c r="D135" s="49" t="s">
        <v>356</v>
      </c>
    </row>
    <row r="136" spans="1:4" ht="45">
      <c r="A136" s="119"/>
      <c r="B136" s="48" t="s">
        <v>309</v>
      </c>
      <c r="C136" s="2" t="s">
        <v>346</v>
      </c>
      <c r="D136" s="49" t="s">
        <v>357</v>
      </c>
    </row>
    <row r="137" spans="1:4" ht="31.5">
      <c r="A137" s="119"/>
      <c r="B137" s="48" t="s">
        <v>309</v>
      </c>
      <c r="C137" s="2" t="s">
        <v>347</v>
      </c>
      <c r="D137" s="49" t="s">
        <v>358</v>
      </c>
    </row>
    <row r="138" spans="1:4" ht="31.5">
      <c r="A138" s="119"/>
      <c r="B138" s="48" t="s">
        <v>309</v>
      </c>
      <c r="C138" s="2" t="s">
        <v>348</v>
      </c>
      <c r="D138" s="49" t="s">
        <v>359</v>
      </c>
    </row>
  </sheetData>
  <mergeCells count="18">
    <mergeCell ref="A116:A118"/>
    <mergeCell ref="A119:A124"/>
    <mergeCell ref="A125:A127"/>
    <mergeCell ref="A128:A138"/>
    <mergeCell ref="A64:A77"/>
    <mergeCell ref="A78:A90"/>
    <mergeCell ref="A91:A101"/>
    <mergeCell ref="A102:A115"/>
    <mergeCell ref="A35:A42"/>
    <mergeCell ref="A43:A44"/>
    <mergeCell ref="A45:A49"/>
    <mergeCell ref="A50:A59"/>
    <mergeCell ref="A60:A63"/>
    <mergeCell ref="A1:D1"/>
    <mergeCell ref="A3:A11"/>
    <mergeCell ref="A12:A13"/>
    <mergeCell ref="A14:A16"/>
    <mergeCell ref="A17:A34"/>
  </mergeCells>
  <phoneticPr fontId="29" type="noConversion"/>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dimension ref="A1:V120"/>
  <sheetViews>
    <sheetView zoomScaleNormal="100" workbookViewId="0">
      <selection activeCell="H13" sqref="H13"/>
    </sheetView>
  </sheetViews>
  <sheetFormatPr defaultColWidth="7.44140625" defaultRowHeight="15.75"/>
  <cols>
    <col min="1" max="1" width="10.5546875" style="13" customWidth="1"/>
    <col min="2" max="2" width="5.5546875" style="13" customWidth="1"/>
    <col min="3" max="12" width="5" style="17" customWidth="1"/>
    <col min="13" max="13" width="5" style="13" customWidth="1"/>
    <col min="14" max="14" width="4.109375" style="13" customWidth="1"/>
    <col min="15" max="19" width="4.88671875" style="13" customWidth="1"/>
    <col min="20" max="20" width="1.88671875" style="13" customWidth="1"/>
    <col min="21" max="21" width="4.88671875" style="13" customWidth="1"/>
    <col min="22" max="22" width="5.88671875" style="13" customWidth="1"/>
    <col min="23" max="16384" width="7.44140625" style="13"/>
  </cols>
  <sheetData>
    <row r="1" spans="1:22" ht="15.95" customHeight="1">
      <c r="A1" s="98" t="str">
        <f>Échantillon!A1</f>
        <v>RAWeb 1 – GRILLE D'ÉVALUATION</v>
      </c>
      <c r="B1" s="98"/>
      <c r="C1" s="98"/>
      <c r="D1" s="98"/>
      <c r="E1" s="98"/>
      <c r="F1" s="98"/>
      <c r="G1" s="98"/>
      <c r="H1" s="98"/>
      <c r="I1" s="98"/>
      <c r="J1" s="98"/>
      <c r="K1" s="98"/>
      <c r="L1" s="98"/>
      <c r="M1" s="98"/>
      <c r="N1" s="98"/>
      <c r="O1" s="98"/>
      <c r="P1" s="98"/>
      <c r="Q1" s="98"/>
      <c r="R1" s="98"/>
      <c r="S1" s="98"/>
      <c r="T1" s="98"/>
      <c r="U1" s="98"/>
      <c r="V1" s="98"/>
    </row>
    <row r="2" spans="1:22" ht="15" customHeight="1">
      <c r="A2" s="98" t="s">
        <v>147</v>
      </c>
      <c r="B2" s="98"/>
      <c r="C2" s="98"/>
      <c r="D2" s="98"/>
      <c r="E2" s="98"/>
      <c r="F2" s="98"/>
      <c r="G2" s="98"/>
      <c r="H2" s="98"/>
      <c r="I2" s="98"/>
      <c r="J2" s="98"/>
      <c r="K2" s="98"/>
      <c r="L2" s="98"/>
      <c r="M2" s="98"/>
      <c r="N2" s="98"/>
      <c r="O2" s="98"/>
      <c r="P2" s="98"/>
      <c r="Q2" s="98"/>
      <c r="R2" s="98"/>
      <c r="S2" s="98"/>
      <c r="T2" s="98"/>
      <c r="U2" s="98"/>
      <c r="V2" s="98"/>
    </row>
    <row r="3" spans="1:22" ht="15" customHeight="1">
      <c r="B3" s="124" t="s">
        <v>148</v>
      </c>
      <c r="C3" s="120" t="s">
        <v>26</v>
      </c>
      <c r="D3" s="120" t="s">
        <v>37</v>
      </c>
      <c r="E3" s="120" t="s">
        <v>40</v>
      </c>
      <c r="F3" s="120" t="s">
        <v>44</v>
      </c>
      <c r="G3" s="120" t="s">
        <v>58</v>
      </c>
      <c r="H3" s="120" t="s">
        <v>67</v>
      </c>
      <c r="I3" s="120" t="s">
        <v>70</v>
      </c>
      <c r="J3" s="120" t="s">
        <v>76</v>
      </c>
      <c r="K3" s="120" t="s">
        <v>87</v>
      </c>
      <c r="L3" s="120" t="s">
        <v>93</v>
      </c>
      <c r="M3" s="120" t="s">
        <v>108</v>
      </c>
      <c r="N3" s="120" t="s">
        <v>122</v>
      </c>
      <c r="O3" s="120" t="s">
        <v>134</v>
      </c>
      <c r="P3" s="121" t="s">
        <v>316</v>
      </c>
      <c r="Q3" s="122" t="s">
        <v>317</v>
      </c>
      <c r="R3" s="122" t="s">
        <v>330</v>
      </c>
      <c r="S3" s="122" t="s">
        <v>337</v>
      </c>
      <c r="T3" s="23"/>
      <c r="U3" s="23"/>
      <c r="V3" s="23"/>
    </row>
    <row r="4" spans="1:22" ht="16.5" thickBot="1">
      <c r="A4" s="14"/>
      <c r="B4" s="124"/>
      <c r="C4" s="120"/>
      <c r="D4" s="120"/>
      <c r="E4" s="120"/>
      <c r="F4" s="120"/>
      <c r="G4" s="120"/>
      <c r="H4" s="120"/>
      <c r="I4" s="120"/>
      <c r="J4" s="120"/>
      <c r="K4" s="120"/>
      <c r="L4" s="120"/>
      <c r="M4" s="120"/>
      <c r="N4" s="120"/>
      <c r="O4" s="120"/>
      <c r="P4" s="121"/>
      <c r="Q4" s="122"/>
      <c r="R4" s="122"/>
      <c r="S4" s="122"/>
      <c r="T4" s="23"/>
      <c r="U4" s="23"/>
      <c r="V4" s="23"/>
    </row>
    <row r="5" spans="1:22" ht="59.85" customHeight="1">
      <c r="A5" s="14"/>
      <c r="B5" s="125"/>
      <c r="C5" s="115"/>
      <c r="D5" s="115"/>
      <c r="E5" s="115"/>
      <c r="F5" s="115"/>
      <c r="G5" s="115"/>
      <c r="H5" s="115"/>
      <c r="I5" s="115"/>
      <c r="J5" s="115"/>
      <c r="K5" s="115"/>
      <c r="L5" s="115"/>
      <c r="M5" s="115"/>
      <c r="N5" s="115"/>
      <c r="O5" s="115"/>
      <c r="P5" s="121"/>
      <c r="Q5" s="122"/>
      <c r="R5" s="122"/>
      <c r="S5" s="122"/>
      <c r="T5" s="23"/>
      <c r="U5" s="23"/>
      <c r="V5" s="23"/>
    </row>
    <row r="6" spans="1:22" ht="18" customHeight="1">
      <c r="B6" s="66" t="s">
        <v>149</v>
      </c>
      <c r="C6" s="67">
        <f>BaseDeCalcul!U$12</f>
        <v>0</v>
      </c>
      <c r="D6" s="67">
        <f>BaseDeCalcul!U$15</f>
        <v>0</v>
      </c>
      <c r="E6" s="67">
        <f>BaseDeCalcul!U$19</f>
        <v>0</v>
      </c>
      <c r="F6" s="67">
        <f>BaseDeCalcul!U$38</f>
        <v>0</v>
      </c>
      <c r="G6" s="67">
        <f>BaseDeCalcul!U$47</f>
        <v>0</v>
      </c>
      <c r="H6" s="67">
        <f>BaseDeCalcul!U$50</f>
        <v>0</v>
      </c>
      <c r="I6" s="67">
        <f>BaseDeCalcul!U$56</f>
        <v>0</v>
      </c>
      <c r="J6" s="67">
        <f>BaseDeCalcul!U$67</f>
        <v>0</v>
      </c>
      <c r="K6" s="67">
        <f>BaseDeCalcul!U$72</f>
        <v>0</v>
      </c>
      <c r="L6" s="67">
        <f>BaseDeCalcul!U$87</f>
        <v>0</v>
      </c>
      <c r="M6" s="67">
        <f>BaseDeCalcul!U$101</f>
        <v>0</v>
      </c>
      <c r="N6" s="67">
        <f>BaseDeCalcul!U$113</f>
        <v>0</v>
      </c>
      <c r="O6" s="67">
        <f>BaseDeCalcul!U$128</f>
        <v>0</v>
      </c>
      <c r="P6" s="67">
        <f>BaseDeCalcul!U$132</f>
        <v>0</v>
      </c>
      <c r="Q6" s="67">
        <f>BaseDeCalcul!U$139</f>
        <v>0</v>
      </c>
      <c r="R6" s="67">
        <f>BaseDeCalcul!U$143</f>
        <v>0</v>
      </c>
      <c r="S6" s="68">
        <f>BaseDeCalcul!U$155</f>
        <v>0</v>
      </c>
      <c r="T6" s="23"/>
      <c r="U6" s="24">
        <f t="shared" ref="U6:U8" si="0">SUM(C6:S6)</f>
        <v>0</v>
      </c>
      <c r="V6" s="24" t="s">
        <v>149</v>
      </c>
    </row>
    <row r="7" spans="1:22" ht="18" customHeight="1">
      <c r="A7" s="15"/>
      <c r="B7" s="69" t="s">
        <v>150</v>
      </c>
      <c r="C7" s="64">
        <f>BaseDeCalcul!V$12</f>
        <v>0</v>
      </c>
      <c r="D7" s="64">
        <f>BaseDeCalcul!V$15</f>
        <v>0</v>
      </c>
      <c r="E7" s="64">
        <f>BaseDeCalcul!V$19</f>
        <v>0</v>
      </c>
      <c r="F7" s="64">
        <f>BaseDeCalcul!V$38</f>
        <v>0</v>
      </c>
      <c r="G7" s="64">
        <f>BaseDeCalcul!V$47</f>
        <v>0</v>
      </c>
      <c r="H7" s="64">
        <f>BaseDeCalcul!V$50</f>
        <v>0</v>
      </c>
      <c r="I7" s="64">
        <f>BaseDeCalcul!V$56</f>
        <v>0</v>
      </c>
      <c r="J7" s="64">
        <f>BaseDeCalcul!V$67</f>
        <v>0</v>
      </c>
      <c r="K7" s="64">
        <f>BaseDeCalcul!V$72</f>
        <v>0</v>
      </c>
      <c r="L7" s="64">
        <f>BaseDeCalcul!V$87</f>
        <v>0</v>
      </c>
      <c r="M7" s="64">
        <f>BaseDeCalcul!V$101</f>
        <v>0</v>
      </c>
      <c r="N7" s="64">
        <f>BaseDeCalcul!V$113</f>
        <v>0</v>
      </c>
      <c r="O7" s="64">
        <f>BaseDeCalcul!V$128</f>
        <v>0</v>
      </c>
      <c r="P7" s="64">
        <f>BaseDeCalcul!V$132</f>
        <v>0</v>
      </c>
      <c r="Q7" s="64">
        <f>BaseDeCalcul!V$139</f>
        <v>0</v>
      </c>
      <c r="R7" s="64">
        <f>BaseDeCalcul!V$143</f>
        <v>0</v>
      </c>
      <c r="S7" s="70">
        <f>BaseDeCalcul!V$155</f>
        <v>0</v>
      </c>
      <c r="T7" s="23"/>
      <c r="U7" s="25">
        <f t="shared" si="0"/>
        <v>0</v>
      </c>
      <c r="V7" s="25" t="s">
        <v>150</v>
      </c>
    </row>
    <row r="8" spans="1:22" ht="18" customHeight="1">
      <c r="A8" s="15"/>
      <c r="B8" s="71" t="s">
        <v>151</v>
      </c>
      <c r="C8" s="54">
        <f>BaseDeCalcul!W$12</f>
        <v>0</v>
      </c>
      <c r="D8" s="54">
        <f>BaseDeCalcul!W$15</f>
        <v>0</v>
      </c>
      <c r="E8" s="54">
        <f>BaseDeCalcul!W$19</f>
        <v>0</v>
      </c>
      <c r="F8" s="54">
        <f>BaseDeCalcul!W$38</f>
        <v>0</v>
      </c>
      <c r="G8" s="54">
        <f>BaseDeCalcul!W$47</f>
        <v>0</v>
      </c>
      <c r="H8" s="54">
        <f>BaseDeCalcul!W$50</f>
        <v>0</v>
      </c>
      <c r="I8" s="54">
        <f>BaseDeCalcul!W$56</f>
        <v>0</v>
      </c>
      <c r="J8" s="54">
        <f>BaseDeCalcul!W$67</f>
        <v>0</v>
      </c>
      <c r="K8" s="54">
        <f>BaseDeCalcul!W$72</f>
        <v>0</v>
      </c>
      <c r="L8" s="54">
        <f>BaseDeCalcul!W$87</f>
        <v>0</v>
      </c>
      <c r="M8" s="54">
        <f>BaseDeCalcul!W$101</f>
        <v>0</v>
      </c>
      <c r="N8" s="54">
        <f>BaseDeCalcul!W$113</f>
        <v>0</v>
      </c>
      <c r="O8" s="54">
        <f>BaseDeCalcul!W$128</f>
        <v>0</v>
      </c>
      <c r="P8" s="54">
        <f>BaseDeCalcul!W$132</f>
        <v>0</v>
      </c>
      <c r="Q8" s="54">
        <f>BaseDeCalcul!W$139</f>
        <v>0</v>
      </c>
      <c r="R8" s="54">
        <f>BaseDeCalcul!W$143</f>
        <v>0</v>
      </c>
      <c r="S8" s="72">
        <f>BaseDeCalcul!W$155</f>
        <v>0</v>
      </c>
      <c r="T8" s="23"/>
      <c r="U8" s="82">
        <f t="shared" si="0"/>
        <v>0</v>
      </c>
      <c r="V8" s="82" t="s">
        <v>151</v>
      </c>
    </row>
    <row r="9" spans="1:22" ht="18" customHeight="1">
      <c r="A9" s="15"/>
      <c r="B9" s="69" t="s">
        <v>152</v>
      </c>
      <c r="C9" s="64">
        <f>BaseDeCalcul!AS$12</f>
        <v>0</v>
      </c>
      <c r="D9" s="64">
        <f>BaseDeCalcul!AS$15</f>
        <v>0</v>
      </c>
      <c r="E9" s="64">
        <f>BaseDeCalcul!AS$19</f>
        <v>0</v>
      </c>
      <c r="F9" s="64">
        <f>BaseDeCalcul!AS$38</f>
        <v>0</v>
      </c>
      <c r="G9" s="64">
        <f>BaseDeCalcul!AS$47</f>
        <v>0</v>
      </c>
      <c r="H9" s="64">
        <f>BaseDeCalcul!AS$50</f>
        <v>0</v>
      </c>
      <c r="I9" s="64">
        <f>BaseDeCalcul!AS$56</f>
        <v>0</v>
      </c>
      <c r="J9" s="64">
        <f>BaseDeCalcul!AS$67</f>
        <v>0</v>
      </c>
      <c r="K9" s="64">
        <f>BaseDeCalcul!AS$72</f>
        <v>0</v>
      </c>
      <c r="L9" s="64">
        <f>BaseDeCalcul!AS$87</f>
        <v>0</v>
      </c>
      <c r="M9" s="64">
        <f>BaseDeCalcul!AS$101</f>
        <v>0</v>
      </c>
      <c r="N9" s="64">
        <f>BaseDeCalcul!AS$113</f>
        <v>0</v>
      </c>
      <c r="O9" s="64">
        <f>BaseDeCalcul!AS$128</f>
        <v>0</v>
      </c>
      <c r="P9" s="64">
        <f>BaseDeCalcul!AS$132</f>
        <v>0</v>
      </c>
      <c r="Q9" s="64">
        <f>BaseDeCalcul!AS$139</f>
        <v>0</v>
      </c>
      <c r="R9" s="64">
        <f>BaseDeCalcul!AS$143</f>
        <v>0</v>
      </c>
      <c r="S9" s="70">
        <f>BaseDeCalcul!AS$155</f>
        <v>0</v>
      </c>
      <c r="T9" s="23"/>
      <c r="U9" s="26">
        <f>SUM(C9:S9)</f>
        <v>0</v>
      </c>
      <c r="V9" s="26" t="s">
        <v>152</v>
      </c>
    </row>
    <row r="10" spans="1:22" ht="18" customHeight="1">
      <c r="A10" s="15"/>
      <c r="B10" s="73" t="s">
        <v>365</v>
      </c>
      <c r="C10" s="65">
        <f>BaseDeCalcul!AT$12</f>
        <v>0</v>
      </c>
      <c r="D10" s="54">
        <f>BaseDeCalcul!AT$15</f>
        <v>0</v>
      </c>
      <c r="E10" s="54">
        <f>BaseDeCalcul!AT$19</f>
        <v>0</v>
      </c>
      <c r="F10" s="54">
        <f>BaseDeCalcul!AT$38</f>
        <v>0</v>
      </c>
      <c r="G10" s="54">
        <f>BaseDeCalcul!AT$47</f>
        <v>0</v>
      </c>
      <c r="H10" s="54">
        <f>BaseDeCalcul!AT$50</f>
        <v>0</v>
      </c>
      <c r="I10" s="54">
        <f>BaseDeCalcul!AT$56</f>
        <v>0</v>
      </c>
      <c r="J10" s="54">
        <f>BaseDeCalcul!AT$67</f>
        <v>0</v>
      </c>
      <c r="K10" s="54">
        <f>BaseDeCalcul!AT$72</f>
        <v>0</v>
      </c>
      <c r="L10" s="54">
        <f>BaseDeCalcul!AT$87</f>
        <v>0</v>
      </c>
      <c r="M10" s="54">
        <f>BaseDeCalcul!AT$101</f>
        <v>0</v>
      </c>
      <c r="N10" s="54">
        <f>BaseDeCalcul!AT$113</f>
        <v>0</v>
      </c>
      <c r="O10" s="54">
        <f>BaseDeCalcul!AT$128</f>
        <v>0</v>
      </c>
      <c r="P10" s="54">
        <f>BaseDeCalcul!AT$132</f>
        <v>0</v>
      </c>
      <c r="Q10" s="54">
        <f>BaseDeCalcul!AT$139</f>
        <v>0</v>
      </c>
      <c r="R10" s="54">
        <f>BaseDeCalcul!AT$143</f>
        <v>0</v>
      </c>
      <c r="S10" s="72">
        <f>BaseDeCalcul!AT$155</f>
        <v>0</v>
      </c>
      <c r="T10" s="23"/>
      <c r="U10" s="63">
        <f>SUM(C10:S10)</f>
        <v>0</v>
      </c>
      <c r="V10" s="63" t="s">
        <v>365</v>
      </c>
    </row>
    <row r="11" spans="1:22" ht="18" customHeight="1">
      <c r="A11" s="15"/>
      <c r="B11" s="74" t="s">
        <v>153</v>
      </c>
      <c r="C11" s="75">
        <f>BaseDeCalcul!X$12</f>
        <v>135</v>
      </c>
      <c r="D11" s="75">
        <f>BaseDeCalcul!X$15</f>
        <v>30</v>
      </c>
      <c r="E11" s="75">
        <f>BaseDeCalcul!X$19</f>
        <v>45</v>
      </c>
      <c r="F11" s="75">
        <f>BaseDeCalcul!X$38</f>
        <v>270</v>
      </c>
      <c r="G11" s="75">
        <f>BaseDeCalcul!X$47</f>
        <v>120</v>
      </c>
      <c r="H11" s="75">
        <f>BaseDeCalcul!X$50</f>
        <v>30</v>
      </c>
      <c r="I11" s="75">
        <f>BaseDeCalcul!X$56</f>
        <v>75</v>
      </c>
      <c r="J11" s="75">
        <f>BaseDeCalcul!X$67</f>
        <v>150</v>
      </c>
      <c r="K11" s="75">
        <f>BaseDeCalcul!X$72</f>
        <v>60</v>
      </c>
      <c r="L11" s="75">
        <f>BaseDeCalcul!X$87</f>
        <v>210</v>
      </c>
      <c r="M11" s="75">
        <f>BaseDeCalcul!X$101</f>
        <v>195</v>
      </c>
      <c r="N11" s="75">
        <f>BaseDeCalcul!X$113</f>
        <v>165</v>
      </c>
      <c r="O11" s="75">
        <f>BaseDeCalcul!X$128</f>
        <v>210</v>
      </c>
      <c r="P11" s="75">
        <f>BaseDeCalcul!X$132</f>
        <v>45</v>
      </c>
      <c r="Q11" s="75">
        <f>BaseDeCalcul!X$139</f>
        <v>90</v>
      </c>
      <c r="R11" s="75">
        <f>BaseDeCalcul!X$143</f>
        <v>45</v>
      </c>
      <c r="S11" s="76">
        <f>BaseDeCalcul!X$155</f>
        <v>165</v>
      </c>
      <c r="T11" s="23"/>
      <c r="U11" s="62">
        <f>SUM(C11:S11)</f>
        <v>2040</v>
      </c>
      <c r="V11" s="62" t="s">
        <v>153</v>
      </c>
    </row>
    <row r="12" spans="1:22">
      <c r="B12" s="16"/>
      <c r="C12" s="16"/>
      <c r="D12" s="16"/>
      <c r="E12" s="16"/>
      <c r="F12" s="16"/>
      <c r="G12" s="16"/>
      <c r="H12" s="16"/>
      <c r="I12" s="16"/>
      <c r="J12" s="16"/>
      <c r="K12" s="16"/>
      <c r="L12" s="16"/>
      <c r="M12" s="16"/>
      <c r="N12" s="16"/>
      <c r="O12" s="16"/>
      <c r="P12" s="16"/>
      <c r="Q12" s="16"/>
      <c r="R12" s="16"/>
      <c r="S12" s="16"/>
    </row>
    <row r="13" spans="1:22">
      <c r="B13" s="32" t="str">
        <f>IF(U11=0,"Tous les critères ont bien été évalués.","Attention, il reste "&amp;U11&amp;" critère(s) NT.")</f>
        <v>Attention, il reste 2040 critère(s) NT.</v>
      </c>
      <c r="C13" s="13"/>
      <c r="D13" s="13"/>
      <c r="E13" s="13"/>
      <c r="F13" s="13"/>
    </row>
    <row r="14" spans="1:22">
      <c r="C14" s="13"/>
      <c r="D14" s="13"/>
      <c r="E14" s="13"/>
      <c r="F14" s="13"/>
    </row>
    <row r="15" spans="1:22" ht="38.1" customHeight="1">
      <c r="B15" s="123" t="s">
        <v>375</v>
      </c>
      <c r="C15" s="123"/>
      <c r="D15" s="123"/>
      <c r="E15" s="123"/>
      <c r="F15" s="123"/>
      <c r="G15" s="123"/>
      <c r="H15" s="123"/>
      <c r="I15" s="123"/>
      <c r="J15" s="123"/>
      <c r="K15" s="123"/>
      <c r="L15" s="123"/>
      <c r="M15" s="123"/>
      <c r="N15" s="123"/>
      <c r="O15" s="123"/>
      <c r="P15" s="123"/>
      <c r="Q15" s="123"/>
      <c r="R15" s="123"/>
      <c r="S15" s="123"/>
    </row>
    <row r="16" spans="1:22" ht="21" customHeight="1">
      <c r="B16" s="83" t="str">
        <f>IF(ISERROR(ROUND(COUNTIF(BaseDeCalcul!Y3:Y154,"C")/(COUNTIF(BaseDeCalcul!Y3:Y154,"C")+COUNTIF(BaseDeCalcul!Y3:Y154,"NC"))*100, 2)&amp;"%"),"NA",ROUND(COUNTIF(BaseDeCalcul!Y3:Y154,"C")/(COUNTIF(BaseDeCalcul!Y3:Y154,"C")+COUNTIF(BaseDeCalcul!Y3:Y154,"NC"))*100, 2)&amp;"%")</f>
        <v>NA</v>
      </c>
      <c r="C16" s="18"/>
    </row>
    <row r="17" spans="3:3">
      <c r="C17" s="18"/>
    </row>
    <row r="44" spans="3:3">
      <c r="C44" s="17">
        <v>1</v>
      </c>
    </row>
    <row r="58" spans="3:3">
      <c r="C58" s="17">
        <v>1</v>
      </c>
    </row>
    <row r="59" spans="3:3">
      <c r="C59" s="17">
        <v>1</v>
      </c>
    </row>
    <row r="68" spans="3:3">
      <c r="C68" s="17">
        <v>1</v>
      </c>
    </row>
    <row r="69" spans="3:3">
      <c r="C69" s="17">
        <v>1</v>
      </c>
    </row>
    <row r="70" spans="3:3">
      <c r="C70" s="17">
        <v>1</v>
      </c>
    </row>
    <row r="71" spans="3:3">
      <c r="C71" s="17">
        <v>1</v>
      </c>
    </row>
    <row r="72" spans="3:3">
      <c r="C72" s="17">
        <v>1</v>
      </c>
    </row>
    <row r="88" spans="3:3">
      <c r="C88" s="17">
        <v>1</v>
      </c>
    </row>
    <row r="89" spans="3:3">
      <c r="C89" s="17">
        <v>1</v>
      </c>
    </row>
    <row r="90" spans="3:3">
      <c r="C90" s="17">
        <v>1</v>
      </c>
    </row>
    <row r="98" spans="3:3">
      <c r="C98" s="17">
        <v>1</v>
      </c>
    </row>
    <row r="99" spans="3:3">
      <c r="C99" s="17">
        <v>1</v>
      </c>
    </row>
    <row r="102" spans="3:3">
      <c r="C102" s="17">
        <v>1</v>
      </c>
    </row>
    <row r="108" spans="3:3">
      <c r="C108" s="17">
        <v>1</v>
      </c>
    </row>
    <row r="109" spans="3:3">
      <c r="C109" s="17">
        <v>1</v>
      </c>
    </row>
    <row r="113" spans="3:3">
      <c r="C113" s="17">
        <v>1</v>
      </c>
    </row>
    <row r="114" spans="3:3">
      <c r="C114" s="17">
        <v>1</v>
      </c>
    </row>
    <row r="117" spans="3:3">
      <c r="C117" s="17">
        <v>1</v>
      </c>
    </row>
    <row r="118" spans="3:3">
      <c r="C118" s="17">
        <v>1</v>
      </c>
    </row>
    <row r="120" spans="3:3">
      <c r="C120" s="17">
        <v>1</v>
      </c>
    </row>
  </sheetData>
  <mergeCells count="21">
    <mergeCell ref="B15:S15"/>
    <mergeCell ref="S3:S5"/>
    <mergeCell ref="A1:V1"/>
    <mergeCell ref="A2:V2"/>
    <mergeCell ref="B3:B5"/>
    <mergeCell ref="C3:C5"/>
    <mergeCell ref="D3:D5"/>
    <mergeCell ref="E3:E5"/>
    <mergeCell ref="F3:F5"/>
    <mergeCell ref="G3:G5"/>
    <mergeCell ref="H3:H5"/>
    <mergeCell ref="I3:I5"/>
    <mergeCell ref="J3:J5"/>
    <mergeCell ref="K3:K5"/>
    <mergeCell ref="L3:L5"/>
    <mergeCell ref="M3:M5"/>
    <mergeCell ref="N3:N5"/>
    <mergeCell ref="O3:O5"/>
    <mergeCell ref="P3:P5"/>
    <mergeCell ref="Q3:Q5"/>
    <mergeCell ref="R3:R5"/>
  </mergeCell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5"/>
  <dimension ref="A1:AT159"/>
  <sheetViews>
    <sheetView topLeftCell="A133" zoomScaleNormal="100" workbookViewId="0">
      <selection activeCell="A154" sqref="A154"/>
    </sheetView>
  </sheetViews>
  <sheetFormatPr defaultColWidth="9.5546875" defaultRowHeight="15.75"/>
  <cols>
    <col min="1" max="1" width="3.44140625" customWidth="1"/>
    <col min="2" max="2" width="4.6640625" customWidth="1"/>
    <col min="3" max="3" width="5.44140625" customWidth="1"/>
    <col min="4" max="4" width="21.88671875" customWidth="1"/>
    <col min="5" max="5" width="6.5546875" customWidth="1"/>
    <col min="6" max="20" width="5.5546875" style="5" customWidth="1"/>
    <col min="21" max="24" width="5.109375" style="6" customWidth="1"/>
    <col min="27" max="28" width="5.44140625" customWidth="1"/>
    <col min="29" max="29" width="14.109375" customWidth="1"/>
    <col min="30" max="44" width="5.5546875" style="5" customWidth="1"/>
    <col min="45" max="46" width="7.44140625" style="6" customWidth="1"/>
    <col min="1017" max="1017" width="7.44140625" customWidth="1"/>
  </cols>
  <sheetData>
    <row r="1" spans="1:46">
      <c r="B1" s="53" t="s">
        <v>305</v>
      </c>
      <c r="E1" t="s">
        <v>164</v>
      </c>
      <c r="F1" s="7" t="s">
        <v>4</v>
      </c>
      <c r="G1" s="7" t="s">
        <v>6</v>
      </c>
      <c r="H1" s="7" t="s">
        <v>7</v>
      </c>
      <c r="I1" s="7" t="s">
        <v>9</v>
      </c>
      <c r="J1" s="7" t="s">
        <v>11</v>
      </c>
      <c r="K1" s="7" t="s">
        <v>12</v>
      </c>
      <c r="L1" s="7" t="s">
        <v>13</v>
      </c>
      <c r="M1" s="7" t="s">
        <v>15</v>
      </c>
      <c r="N1" s="7" t="s">
        <v>16</v>
      </c>
      <c r="O1" s="7" t="s">
        <v>17</v>
      </c>
      <c r="P1" s="7" t="s">
        <v>18</v>
      </c>
      <c r="Q1" s="7" t="s">
        <v>19</v>
      </c>
      <c r="R1" s="7" t="s">
        <v>20</v>
      </c>
      <c r="S1" s="7" t="s">
        <v>21</v>
      </c>
      <c r="T1" s="7" t="s">
        <v>22</v>
      </c>
      <c r="U1" s="8" t="s">
        <v>149</v>
      </c>
      <c r="V1" s="8" t="s">
        <v>150</v>
      </c>
      <c r="W1" s="8" t="s">
        <v>151</v>
      </c>
      <c r="X1" s="8" t="s">
        <v>153</v>
      </c>
      <c r="AD1" s="7" t="s">
        <v>4</v>
      </c>
      <c r="AE1" s="7" t="s">
        <v>6</v>
      </c>
      <c r="AF1" s="7" t="s">
        <v>7</v>
      </c>
      <c r="AG1" s="7" t="s">
        <v>9</v>
      </c>
      <c r="AH1" s="7" t="s">
        <v>11</v>
      </c>
      <c r="AI1" s="7" t="s">
        <v>12</v>
      </c>
      <c r="AJ1" s="7" t="s">
        <v>13</v>
      </c>
      <c r="AK1" s="7" t="s">
        <v>15</v>
      </c>
      <c r="AL1" s="7" t="s">
        <v>16</v>
      </c>
      <c r="AM1" s="7" t="s">
        <v>17</v>
      </c>
      <c r="AN1" s="7" t="s">
        <v>18</v>
      </c>
      <c r="AO1" s="7" t="s">
        <v>19</v>
      </c>
      <c r="AP1" s="7" t="s">
        <v>20</v>
      </c>
      <c r="AQ1" s="7" t="s">
        <v>21</v>
      </c>
      <c r="AR1" s="7" t="s">
        <v>22</v>
      </c>
      <c r="AS1" s="8" t="s">
        <v>154</v>
      </c>
      <c r="AT1" s="8" t="s">
        <v>366</v>
      </c>
    </row>
    <row r="2" spans="1:46">
      <c r="F2"/>
      <c r="G2" s="9"/>
      <c r="H2" s="9"/>
      <c r="I2" s="9"/>
      <c r="J2" s="9"/>
      <c r="K2" s="9"/>
      <c r="L2" s="9"/>
      <c r="M2" s="9"/>
      <c r="N2" s="9"/>
      <c r="O2" s="9"/>
      <c r="P2" s="9"/>
      <c r="Q2" s="9"/>
      <c r="R2" s="9"/>
      <c r="S2" s="9"/>
      <c r="T2" s="9"/>
      <c r="U2" s="10"/>
      <c r="V2" s="10"/>
      <c r="W2" s="10"/>
      <c r="X2" s="10"/>
      <c r="AD2" s="9"/>
      <c r="AE2" s="9"/>
      <c r="AF2" s="9"/>
      <c r="AG2" s="9"/>
      <c r="AH2" s="9"/>
      <c r="AI2" s="9"/>
      <c r="AJ2" s="9"/>
      <c r="AK2" s="9"/>
      <c r="AL2" s="9"/>
      <c r="AM2" s="9"/>
      <c r="AN2" s="9"/>
      <c r="AO2" s="9"/>
      <c r="AP2" s="9"/>
      <c r="AQ2" s="9"/>
      <c r="AR2" s="9"/>
      <c r="AS2" s="10"/>
      <c r="AT2" s="10"/>
    </row>
    <row r="3" spans="1:46">
      <c r="A3" s="13">
        <v>1</v>
      </c>
      <c r="B3" s="17" t="str">
        <f>Critères!$B3</f>
        <v>RGAA</v>
      </c>
      <c r="C3" s="17" t="str">
        <f>Critères!$C3</f>
        <v>1.1</v>
      </c>
      <c r="D3" s="17" t="str">
        <f>Critères!$A$3</f>
        <v>IMAGES</v>
      </c>
      <c r="E3" s="17" t="s">
        <v>162</v>
      </c>
      <c r="F3" s="17" t="str">
        <f>'P01'!$E4</f>
        <v>NT</v>
      </c>
      <c r="G3" s="17" t="str">
        <f>'P02'!$E4</f>
        <v>NT</v>
      </c>
      <c r="H3" s="17" t="str">
        <f>'P03'!$E4</f>
        <v>NT</v>
      </c>
      <c r="I3" s="17" t="str">
        <f>'P04'!$E4</f>
        <v>NT</v>
      </c>
      <c r="J3" s="17" t="str">
        <f>'P05'!$E4</f>
        <v>NT</v>
      </c>
      <c r="K3" s="17" t="str">
        <f>'P06'!$E4</f>
        <v>NT</v>
      </c>
      <c r="L3" s="17" t="str">
        <f>'P07'!$E4</f>
        <v>NT</v>
      </c>
      <c r="M3" s="17" t="str">
        <f>'P08'!$E4</f>
        <v>NT</v>
      </c>
      <c r="N3" s="17" t="str">
        <f>'P09'!$E4</f>
        <v>NT</v>
      </c>
      <c r="O3" s="17" t="str">
        <f>'P10'!$E4</f>
        <v>NT</v>
      </c>
      <c r="P3" s="17" t="str">
        <f>'P11'!$E4</f>
        <v>NT</v>
      </c>
      <c r="Q3" s="17" t="str">
        <f>'P12'!$E4</f>
        <v>NT</v>
      </c>
      <c r="R3" s="17" t="str">
        <f>'P13'!$E4</f>
        <v>NT</v>
      </c>
      <c r="S3" s="17" t="str">
        <f>'P14'!$E4</f>
        <v>NT</v>
      </c>
      <c r="T3" s="17" t="str">
        <f>'P15'!$E4</f>
        <v>NT</v>
      </c>
      <c r="U3" s="19">
        <f t="shared" ref="U3" si="0">COUNTIF(F3:T3,"C")</f>
        <v>0</v>
      </c>
      <c r="V3" s="19">
        <f t="shared" ref="V3" si="1">COUNTIF(F3:T3,"NC")</f>
        <v>0</v>
      </c>
      <c r="W3" s="19">
        <f t="shared" ref="W3" si="2">COUNTIF(F3:T3,"NA")</f>
        <v>0</v>
      </c>
      <c r="X3" s="19">
        <f t="shared" ref="X3" si="3">COUNTIF(F3:T3,"NT")</f>
        <v>15</v>
      </c>
      <c r="Y3" s="13" t="str">
        <f t="shared" ref="Y3" si="4">IF(V3&gt;0,"NC",IF(U3&gt;0,"C",IF(X3&gt;0,"NT","NA")))</f>
        <v>NT</v>
      </c>
      <c r="Z3" s="13"/>
      <c r="AA3" s="13">
        <v>1</v>
      </c>
      <c r="AB3" s="17" t="str">
        <f>Critères!$C3</f>
        <v>1.1</v>
      </c>
      <c r="AC3" s="17" t="str">
        <f>Critères!$A$3</f>
        <v>IMAGES</v>
      </c>
      <c r="AD3" s="17" t="str">
        <f>'P01'!$F4</f>
        <v>N</v>
      </c>
      <c r="AE3" s="17" t="str">
        <f>'P02'!$F4</f>
        <v>N</v>
      </c>
      <c r="AF3" s="17" t="str">
        <f>'P03'!$F4</f>
        <v>N</v>
      </c>
      <c r="AG3" s="17" t="str">
        <f>'P04'!$F4</f>
        <v>N</v>
      </c>
      <c r="AH3" s="17" t="str">
        <f>'P05'!$F4</f>
        <v>N</v>
      </c>
      <c r="AI3" s="17" t="str">
        <f>'P06'!$F4</f>
        <v>N</v>
      </c>
      <c r="AJ3" s="17" t="str">
        <f>'P07'!$F4</f>
        <v>N</v>
      </c>
      <c r="AK3" s="17" t="str">
        <f>'P08'!$F4</f>
        <v>N</v>
      </c>
      <c r="AL3" s="17" t="str">
        <f>'P09'!$F4</f>
        <v>N</v>
      </c>
      <c r="AM3" s="17" t="str">
        <f>'P10'!$F4</f>
        <v>N</v>
      </c>
      <c r="AN3" s="17" t="str">
        <f>'P11'!$F4</f>
        <v>N</v>
      </c>
      <c r="AO3" s="17" t="str">
        <f>'P12'!$F4</f>
        <v>N</v>
      </c>
      <c r="AP3" s="17" t="str">
        <f>'P13'!$F4</f>
        <v>N</v>
      </c>
      <c r="AQ3" s="17" t="str">
        <f>'P14'!$F4</f>
        <v>N</v>
      </c>
      <c r="AR3" s="17" t="str">
        <f>'P15'!$F4</f>
        <v>N</v>
      </c>
      <c r="AS3" s="19">
        <f>COUNTIF(AD3:AR3,"D")</f>
        <v>0</v>
      </c>
      <c r="AT3" s="19">
        <f>COUNTIF(AD3:AR3,"E")</f>
        <v>0</v>
      </c>
    </row>
    <row r="4" spans="1:46">
      <c r="A4" s="13">
        <v>1</v>
      </c>
      <c r="B4" s="17" t="str">
        <f>Critères!$B4</f>
        <v>RGAA</v>
      </c>
      <c r="C4" s="17" t="str">
        <f>Critères!$C4</f>
        <v>1.2</v>
      </c>
      <c r="D4" s="17" t="str">
        <f>Critères!$A$3</f>
        <v>IMAGES</v>
      </c>
      <c r="E4" s="17" t="s">
        <v>162</v>
      </c>
      <c r="F4" s="17" t="str">
        <f>'P01'!$E5</f>
        <v>NT</v>
      </c>
      <c r="G4" s="17" t="str">
        <f>'P02'!$E5</f>
        <v>NT</v>
      </c>
      <c r="H4" s="17" t="str">
        <f>'P03'!$E5</f>
        <v>NT</v>
      </c>
      <c r="I4" s="17" t="str">
        <f>'P04'!$E5</f>
        <v>NT</v>
      </c>
      <c r="J4" s="17" t="str">
        <f>'P05'!$E5</f>
        <v>NT</v>
      </c>
      <c r="K4" s="17" t="str">
        <f>'P06'!$E5</f>
        <v>NT</v>
      </c>
      <c r="L4" s="17" t="str">
        <f>'P07'!$E5</f>
        <v>NT</v>
      </c>
      <c r="M4" s="17" t="str">
        <f>'P08'!$E5</f>
        <v>NT</v>
      </c>
      <c r="N4" s="17" t="str">
        <f>'P09'!$E5</f>
        <v>NT</v>
      </c>
      <c r="O4" s="17" t="str">
        <f>'P10'!$E5</f>
        <v>NT</v>
      </c>
      <c r="P4" s="17" t="str">
        <f>'P11'!$E5</f>
        <v>NT</v>
      </c>
      <c r="Q4" s="17" t="str">
        <f>'P12'!$E5</f>
        <v>NT</v>
      </c>
      <c r="R4" s="17" t="str">
        <f>'P13'!$E5</f>
        <v>NT</v>
      </c>
      <c r="S4" s="17" t="str">
        <f>'P14'!$E5</f>
        <v>NT</v>
      </c>
      <c r="T4" s="17" t="str">
        <f>'P15'!$E5</f>
        <v>NT</v>
      </c>
      <c r="U4" s="19">
        <f t="shared" ref="U4:U76" si="5">COUNTIF(F4:T4,"C")</f>
        <v>0</v>
      </c>
      <c r="V4" s="19">
        <f t="shared" ref="V4:V76" si="6">COUNTIF(F4:T4,"NC")</f>
        <v>0</v>
      </c>
      <c r="W4" s="19">
        <f t="shared" ref="W4:W76" si="7">COUNTIF(F4:T4,"NA")</f>
        <v>0</v>
      </c>
      <c r="X4" s="19">
        <f t="shared" ref="X4:X75" si="8">COUNTIF(F4:T4,"NT")</f>
        <v>15</v>
      </c>
      <c r="Y4" s="13" t="str">
        <f t="shared" ref="Y4:Y76" si="9">IF(V4&gt;0,"NC",IF(U4&gt;0,"C",IF(X4&gt;0,"NT","NA")))</f>
        <v>NT</v>
      </c>
      <c r="Z4" s="13"/>
      <c r="AA4" s="13">
        <v>1</v>
      </c>
      <c r="AB4" s="17" t="str">
        <f>Critères!$C4</f>
        <v>1.2</v>
      </c>
      <c r="AC4" s="17" t="str">
        <f>Critères!$A$3</f>
        <v>IMAGES</v>
      </c>
      <c r="AD4" s="17" t="str">
        <f>'P01'!$F5</f>
        <v>N</v>
      </c>
      <c r="AE4" s="17" t="str">
        <f>'P02'!$F5</f>
        <v>N</v>
      </c>
      <c r="AF4" s="17" t="str">
        <f>'P03'!$F5</f>
        <v>N</v>
      </c>
      <c r="AG4" s="17" t="str">
        <f>'P04'!$F5</f>
        <v>N</v>
      </c>
      <c r="AH4" s="17" t="str">
        <f>'P05'!$F5</f>
        <v>N</v>
      </c>
      <c r="AI4" s="17" t="str">
        <f>'P06'!$F5</f>
        <v>N</v>
      </c>
      <c r="AJ4" s="17" t="str">
        <f>'P07'!$F5</f>
        <v>N</v>
      </c>
      <c r="AK4" s="17" t="str">
        <f>'P08'!$F5</f>
        <v>N</v>
      </c>
      <c r="AL4" s="17" t="str">
        <f>'P09'!$F5</f>
        <v>N</v>
      </c>
      <c r="AM4" s="17" t="str">
        <f>'P10'!$F5</f>
        <v>N</v>
      </c>
      <c r="AN4" s="17" t="str">
        <f>'P11'!$F5</f>
        <v>N</v>
      </c>
      <c r="AO4" s="17" t="str">
        <f>'P12'!$F5</f>
        <v>N</v>
      </c>
      <c r="AP4" s="17" t="str">
        <f>'P13'!$F5</f>
        <v>N</v>
      </c>
      <c r="AQ4" s="17" t="str">
        <f>'P14'!$F5</f>
        <v>N</v>
      </c>
      <c r="AR4" s="17" t="str">
        <f>'P15'!$F5</f>
        <v>N</v>
      </c>
      <c r="AS4" s="19">
        <f t="shared" ref="AS4:AS76" si="10">COUNTIF(AD4:AR4,"D")</f>
        <v>0</v>
      </c>
      <c r="AT4" s="19">
        <f t="shared" ref="AT4:AT76" si="11">COUNTIF(AD4:AR4,"E")</f>
        <v>0</v>
      </c>
    </row>
    <row r="5" spans="1:46">
      <c r="A5" s="13">
        <v>1</v>
      </c>
      <c r="B5" s="17" t="str">
        <f>Critères!$B5</f>
        <v>RGAA</v>
      </c>
      <c r="C5" s="17" t="str">
        <f>Critères!$C5</f>
        <v>1.3</v>
      </c>
      <c r="D5" s="17" t="str">
        <f>Critères!$A$3</f>
        <v>IMAGES</v>
      </c>
      <c r="E5" s="17" t="s">
        <v>162</v>
      </c>
      <c r="F5" s="17" t="str">
        <f>'P01'!$E6</f>
        <v>NT</v>
      </c>
      <c r="G5" s="17" t="str">
        <f>'P02'!$E6</f>
        <v>NT</v>
      </c>
      <c r="H5" s="17" t="str">
        <f>'P03'!$E6</f>
        <v>NT</v>
      </c>
      <c r="I5" s="17" t="str">
        <f>'P04'!$E6</f>
        <v>NT</v>
      </c>
      <c r="J5" s="17" t="str">
        <f>'P05'!$E6</f>
        <v>NT</v>
      </c>
      <c r="K5" s="17" t="str">
        <f>'P06'!$E6</f>
        <v>NT</v>
      </c>
      <c r="L5" s="17" t="str">
        <f>'P07'!$E6</f>
        <v>NT</v>
      </c>
      <c r="M5" s="17" t="str">
        <f>'P08'!$E6</f>
        <v>NT</v>
      </c>
      <c r="N5" s="17" t="str">
        <f>'P09'!$E6</f>
        <v>NT</v>
      </c>
      <c r="O5" s="17" t="str">
        <f>'P10'!$E6</f>
        <v>NT</v>
      </c>
      <c r="P5" s="17" t="str">
        <f>'P11'!$E6</f>
        <v>NT</v>
      </c>
      <c r="Q5" s="17" t="str">
        <f>'P12'!$E6</f>
        <v>NT</v>
      </c>
      <c r="R5" s="17" t="str">
        <f>'P13'!$E6</f>
        <v>NT</v>
      </c>
      <c r="S5" s="17" t="str">
        <f>'P14'!$E6</f>
        <v>NT</v>
      </c>
      <c r="T5" s="17" t="str">
        <f>'P15'!$E6</f>
        <v>NT</v>
      </c>
      <c r="U5" s="19">
        <f t="shared" si="5"/>
        <v>0</v>
      </c>
      <c r="V5" s="19">
        <f t="shared" si="6"/>
        <v>0</v>
      </c>
      <c r="W5" s="19">
        <f t="shared" si="7"/>
        <v>0</v>
      </c>
      <c r="X5" s="19">
        <f t="shared" si="8"/>
        <v>15</v>
      </c>
      <c r="Y5" s="13" t="str">
        <f t="shared" si="9"/>
        <v>NT</v>
      </c>
      <c r="Z5" s="13"/>
      <c r="AA5" s="13">
        <v>1</v>
      </c>
      <c r="AB5" s="17" t="str">
        <f>Critères!$C5</f>
        <v>1.3</v>
      </c>
      <c r="AC5" s="17" t="str">
        <f>Critères!$A$3</f>
        <v>IMAGES</v>
      </c>
      <c r="AD5" s="17" t="str">
        <f>'P01'!$F6</f>
        <v>N</v>
      </c>
      <c r="AE5" s="17" t="str">
        <f>'P02'!$F6</f>
        <v>N</v>
      </c>
      <c r="AF5" s="17" t="str">
        <f>'P03'!$F6</f>
        <v>N</v>
      </c>
      <c r="AG5" s="17" t="str">
        <f>'P04'!$F6</f>
        <v>N</v>
      </c>
      <c r="AH5" s="17" t="str">
        <f>'P05'!$F6</f>
        <v>N</v>
      </c>
      <c r="AI5" s="17" t="str">
        <f>'P06'!$F6</f>
        <v>N</v>
      </c>
      <c r="AJ5" s="17" t="str">
        <f>'P07'!$F6</f>
        <v>N</v>
      </c>
      <c r="AK5" s="17" t="str">
        <f>'P08'!$F6</f>
        <v>N</v>
      </c>
      <c r="AL5" s="17" t="str">
        <f>'P09'!$F6</f>
        <v>N</v>
      </c>
      <c r="AM5" s="17" t="str">
        <f>'P10'!$F6</f>
        <v>N</v>
      </c>
      <c r="AN5" s="17" t="str">
        <f>'P11'!$F6</f>
        <v>N</v>
      </c>
      <c r="AO5" s="17" t="str">
        <f>'P12'!$F6</f>
        <v>N</v>
      </c>
      <c r="AP5" s="17" t="str">
        <f>'P13'!$F6</f>
        <v>N</v>
      </c>
      <c r="AQ5" s="17" t="str">
        <f>'P14'!$F6</f>
        <v>N</v>
      </c>
      <c r="AR5" s="17" t="str">
        <f>'P15'!$F6</f>
        <v>N</v>
      </c>
      <c r="AS5" s="19">
        <f t="shared" si="10"/>
        <v>0</v>
      </c>
      <c r="AT5" s="19">
        <f t="shared" si="11"/>
        <v>0</v>
      </c>
    </row>
    <row r="6" spans="1:46">
      <c r="A6" s="13">
        <v>1</v>
      </c>
      <c r="B6" s="17" t="str">
        <f>Critères!$B6</f>
        <v>RGAA</v>
      </c>
      <c r="C6" s="17" t="str">
        <f>Critères!$C6</f>
        <v>1.4</v>
      </c>
      <c r="D6" s="17" t="str">
        <f>Critères!$A$3</f>
        <v>IMAGES</v>
      </c>
      <c r="E6" s="17" t="s">
        <v>162</v>
      </c>
      <c r="F6" s="17" t="str">
        <f>'P01'!$E7</f>
        <v>NT</v>
      </c>
      <c r="G6" s="17" t="str">
        <f>'P02'!$E7</f>
        <v>NT</v>
      </c>
      <c r="H6" s="17" t="str">
        <f>'P03'!$E7</f>
        <v>NT</v>
      </c>
      <c r="I6" s="17" t="str">
        <f>'P04'!$E7</f>
        <v>NT</v>
      </c>
      <c r="J6" s="17" t="str">
        <f>'P05'!$E7</f>
        <v>NT</v>
      </c>
      <c r="K6" s="17" t="str">
        <f>'P06'!$E7</f>
        <v>NT</v>
      </c>
      <c r="L6" s="17" t="str">
        <f>'P07'!$E7</f>
        <v>NT</v>
      </c>
      <c r="M6" s="17" t="str">
        <f>'P08'!$E7</f>
        <v>NT</v>
      </c>
      <c r="N6" s="17" t="str">
        <f>'P09'!$E7</f>
        <v>NT</v>
      </c>
      <c r="O6" s="17" t="str">
        <f>'P10'!$E7</f>
        <v>NT</v>
      </c>
      <c r="P6" s="17" t="str">
        <f>'P11'!$E7</f>
        <v>NT</v>
      </c>
      <c r="Q6" s="17" t="str">
        <f>'P12'!$E7</f>
        <v>NT</v>
      </c>
      <c r="R6" s="17" t="str">
        <f>'P13'!$E7</f>
        <v>NT</v>
      </c>
      <c r="S6" s="17" t="str">
        <f>'P14'!$E7</f>
        <v>NT</v>
      </c>
      <c r="T6" s="17" t="str">
        <f>'P15'!$E7</f>
        <v>NT</v>
      </c>
      <c r="U6" s="19">
        <f t="shared" si="5"/>
        <v>0</v>
      </c>
      <c r="V6" s="19">
        <f t="shared" si="6"/>
        <v>0</v>
      </c>
      <c r="W6" s="19">
        <f t="shared" si="7"/>
        <v>0</v>
      </c>
      <c r="X6" s="19">
        <f t="shared" si="8"/>
        <v>15</v>
      </c>
      <c r="Y6" s="13" t="str">
        <f t="shared" si="9"/>
        <v>NT</v>
      </c>
      <c r="Z6" s="13"/>
      <c r="AA6" s="13">
        <v>1</v>
      </c>
      <c r="AB6" s="17" t="str">
        <f>Critères!$C6</f>
        <v>1.4</v>
      </c>
      <c r="AC6" s="17" t="str">
        <f>Critères!$A$3</f>
        <v>IMAGES</v>
      </c>
      <c r="AD6" s="17" t="str">
        <f>'P01'!$F7</f>
        <v>N</v>
      </c>
      <c r="AE6" s="17" t="str">
        <f>'P02'!$F7</f>
        <v>N</v>
      </c>
      <c r="AF6" s="17" t="str">
        <f>'P03'!$F7</f>
        <v>N</v>
      </c>
      <c r="AG6" s="17" t="str">
        <f>'P04'!$F7</f>
        <v>N</v>
      </c>
      <c r="AH6" s="17" t="str">
        <f>'P05'!$F7</f>
        <v>N</v>
      </c>
      <c r="AI6" s="17" t="str">
        <f>'P06'!$F7</f>
        <v>N</v>
      </c>
      <c r="AJ6" s="17" t="str">
        <f>'P07'!$F7</f>
        <v>N</v>
      </c>
      <c r="AK6" s="17" t="str">
        <f>'P08'!$F7</f>
        <v>N</v>
      </c>
      <c r="AL6" s="17" t="str">
        <f>'P09'!$F7</f>
        <v>N</v>
      </c>
      <c r="AM6" s="17" t="str">
        <f>'P10'!$F7</f>
        <v>N</v>
      </c>
      <c r="AN6" s="17" t="str">
        <f>'P11'!$F7</f>
        <v>N</v>
      </c>
      <c r="AO6" s="17" t="str">
        <f>'P12'!$F7</f>
        <v>N</v>
      </c>
      <c r="AP6" s="17" t="str">
        <f>'P13'!$F7</f>
        <v>N</v>
      </c>
      <c r="AQ6" s="17" t="str">
        <f>'P14'!$F7</f>
        <v>N</v>
      </c>
      <c r="AR6" s="17" t="str">
        <f>'P15'!$F7</f>
        <v>N</v>
      </c>
      <c r="AS6" s="19">
        <f t="shared" si="10"/>
        <v>0</v>
      </c>
      <c r="AT6" s="19">
        <f t="shared" si="11"/>
        <v>0</v>
      </c>
    </row>
    <row r="7" spans="1:46">
      <c r="A7" s="13">
        <v>1</v>
      </c>
      <c r="B7" s="17" t="str">
        <f>Critères!$B7</f>
        <v>RGAA</v>
      </c>
      <c r="C7" s="17" t="str">
        <f>Critères!$C7</f>
        <v>1.5</v>
      </c>
      <c r="D7" s="17" t="str">
        <f>Critères!$A$3</f>
        <v>IMAGES</v>
      </c>
      <c r="E7" s="17" t="s">
        <v>162</v>
      </c>
      <c r="F7" s="17" t="str">
        <f>'P01'!$E8</f>
        <v>NT</v>
      </c>
      <c r="G7" s="17" t="str">
        <f>'P02'!$E8</f>
        <v>NT</v>
      </c>
      <c r="H7" s="17" t="str">
        <f>'P03'!$E8</f>
        <v>NT</v>
      </c>
      <c r="I7" s="17" t="str">
        <f>'P04'!$E8</f>
        <v>NT</v>
      </c>
      <c r="J7" s="17" t="str">
        <f>'P05'!$E8</f>
        <v>NT</v>
      </c>
      <c r="K7" s="17" t="str">
        <f>'P06'!$E8</f>
        <v>NT</v>
      </c>
      <c r="L7" s="17" t="str">
        <f>'P07'!$E8</f>
        <v>NT</v>
      </c>
      <c r="M7" s="17" t="str">
        <f>'P08'!$E8</f>
        <v>NT</v>
      </c>
      <c r="N7" s="17" t="str">
        <f>'P09'!$E8</f>
        <v>NT</v>
      </c>
      <c r="O7" s="17" t="str">
        <f>'P10'!$E8</f>
        <v>NT</v>
      </c>
      <c r="P7" s="17" t="str">
        <f>'P11'!$E8</f>
        <v>NT</v>
      </c>
      <c r="Q7" s="17" t="str">
        <f>'P12'!$E8</f>
        <v>NT</v>
      </c>
      <c r="R7" s="17" t="str">
        <f>'P13'!$E8</f>
        <v>NT</v>
      </c>
      <c r="S7" s="17" t="str">
        <f>'P14'!$E8</f>
        <v>NT</v>
      </c>
      <c r="T7" s="17" t="str">
        <f>'P15'!$E8</f>
        <v>NT</v>
      </c>
      <c r="U7" s="19">
        <f t="shared" si="5"/>
        <v>0</v>
      </c>
      <c r="V7" s="19">
        <f t="shared" si="6"/>
        <v>0</v>
      </c>
      <c r="W7" s="19">
        <f t="shared" si="7"/>
        <v>0</v>
      </c>
      <c r="X7" s="19">
        <f t="shared" si="8"/>
        <v>15</v>
      </c>
      <c r="Y7" s="13" t="str">
        <f t="shared" si="9"/>
        <v>NT</v>
      </c>
      <c r="Z7" s="13"/>
      <c r="AA7" s="13">
        <v>1</v>
      </c>
      <c r="AB7" s="17" t="str">
        <f>Critères!$C7</f>
        <v>1.5</v>
      </c>
      <c r="AC7" s="17" t="str">
        <f>Critères!$A$3</f>
        <v>IMAGES</v>
      </c>
      <c r="AD7" s="17" t="str">
        <f>'P01'!$F8</f>
        <v>N</v>
      </c>
      <c r="AE7" s="17" t="str">
        <f>'P02'!$F8</f>
        <v>N</v>
      </c>
      <c r="AF7" s="17" t="str">
        <f>'P03'!$F8</f>
        <v>N</v>
      </c>
      <c r="AG7" s="17" t="str">
        <f>'P04'!$F8</f>
        <v>N</v>
      </c>
      <c r="AH7" s="17" t="str">
        <f>'P05'!$F8</f>
        <v>N</v>
      </c>
      <c r="AI7" s="17" t="str">
        <f>'P06'!$F8</f>
        <v>N</v>
      </c>
      <c r="AJ7" s="17" t="str">
        <f>'P07'!$F8</f>
        <v>N</v>
      </c>
      <c r="AK7" s="17" t="str">
        <f>'P08'!$F8</f>
        <v>N</v>
      </c>
      <c r="AL7" s="17" t="str">
        <f>'P09'!$F8</f>
        <v>N</v>
      </c>
      <c r="AM7" s="17" t="str">
        <f>'P10'!$F8</f>
        <v>N</v>
      </c>
      <c r="AN7" s="17" t="str">
        <f>'P11'!$F8</f>
        <v>N</v>
      </c>
      <c r="AO7" s="17" t="str">
        <f>'P12'!$F8</f>
        <v>N</v>
      </c>
      <c r="AP7" s="17" t="str">
        <f>'P13'!$F8</f>
        <v>N</v>
      </c>
      <c r="AQ7" s="17" t="str">
        <f>'P14'!$F8</f>
        <v>N</v>
      </c>
      <c r="AR7" s="17" t="str">
        <f>'P15'!$F8</f>
        <v>N</v>
      </c>
      <c r="AS7" s="19">
        <f t="shared" si="10"/>
        <v>0</v>
      </c>
      <c r="AT7" s="19">
        <f t="shared" si="11"/>
        <v>0</v>
      </c>
    </row>
    <row r="8" spans="1:46">
      <c r="A8" s="13">
        <v>1</v>
      </c>
      <c r="B8" s="17" t="str">
        <f>Critères!$B8</f>
        <v>RGAA</v>
      </c>
      <c r="C8" s="17" t="str">
        <f>Critères!$C8</f>
        <v>1.6</v>
      </c>
      <c r="D8" s="17" t="str">
        <f>Critères!$A$3</f>
        <v>IMAGES</v>
      </c>
      <c r="E8" s="17" t="s">
        <v>162</v>
      </c>
      <c r="F8" s="17" t="str">
        <f>'P01'!$E9</f>
        <v>NT</v>
      </c>
      <c r="G8" s="17" t="str">
        <f>'P02'!$E9</f>
        <v>NT</v>
      </c>
      <c r="H8" s="17" t="str">
        <f>'P03'!$E9</f>
        <v>NT</v>
      </c>
      <c r="I8" s="17" t="str">
        <f>'P04'!$E9</f>
        <v>NT</v>
      </c>
      <c r="J8" s="17" t="str">
        <f>'P05'!$E9</f>
        <v>NT</v>
      </c>
      <c r="K8" s="17" t="str">
        <f>'P06'!$E9</f>
        <v>NT</v>
      </c>
      <c r="L8" s="17" t="str">
        <f>'P07'!$E9</f>
        <v>NT</v>
      </c>
      <c r="M8" s="17" t="str">
        <f>'P08'!$E9</f>
        <v>NT</v>
      </c>
      <c r="N8" s="17" t="str">
        <f>'P09'!$E9</f>
        <v>NT</v>
      </c>
      <c r="O8" s="17" t="str">
        <f>'P10'!$E9</f>
        <v>NT</v>
      </c>
      <c r="P8" s="17" t="str">
        <f>'P11'!$E9</f>
        <v>NT</v>
      </c>
      <c r="Q8" s="17" t="str">
        <f>'P12'!$E9</f>
        <v>NT</v>
      </c>
      <c r="R8" s="17" t="str">
        <f>'P13'!$E9</f>
        <v>NT</v>
      </c>
      <c r="S8" s="17" t="str">
        <f>'P14'!$E9</f>
        <v>NT</v>
      </c>
      <c r="T8" s="17" t="str">
        <f>'P15'!$E9</f>
        <v>NT</v>
      </c>
      <c r="U8" s="19">
        <f t="shared" si="5"/>
        <v>0</v>
      </c>
      <c r="V8" s="19">
        <f t="shared" si="6"/>
        <v>0</v>
      </c>
      <c r="W8" s="19">
        <f t="shared" si="7"/>
        <v>0</v>
      </c>
      <c r="X8" s="19">
        <f t="shared" si="8"/>
        <v>15</v>
      </c>
      <c r="Y8" s="13" t="str">
        <f t="shared" si="9"/>
        <v>NT</v>
      </c>
      <c r="Z8" s="13"/>
      <c r="AA8" s="13">
        <v>1</v>
      </c>
      <c r="AB8" s="17" t="str">
        <f>Critères!$C8</f>
        <v>1.6</v>
      </c>
      <c r="AC8" s="17" t="str">
        <f>Critères!$A$3</f>
        <v>IMAGES</v>
      </c>
      <c r="AD8" s="17" t="str">
        <f>'P01'!$F9</f>
        <v>N</v>
      </c>
      <c r="AE8" s="17" t="str">
        <f>'P02'!$F9</f>
        <v>N</v>
      </c>
      <c r="AF8" s="17" t="str">
        <f>'P03'!$F9</f>
        <v>N</v>
      </c>
      <c r="AG8" s="17" t="str">
        <f>'P04'!$F9</f>
        <v>N</v>
      </c>
      <c r="AH8" s="17" t="str">
        <f>'P05'!$F9</f>
        <v>N</v>
      </c>
      <c r="AI8" s="17" t="str">
        <f>'P06'!$F9</f>
        <v>N</v>
      </c>
      <c r="AJ8" s="17" t="str">
        <f>'P07'!$F9</f>
        <v>N</v>
      </c>
      <c r="AK8" s="17" t="str">
        <f>'P08'!$F9</f>
        <v>N</v>
      </c>
      <c r="AL8" s="17" t="str">
        <f>'P09'!$F9</f>
        <v>N</v>
      </c>
      <c r="AM8" s="17" t="str">
        <f>'P10'!$F9</f>
        <v>N</v>
      </c>
      <c r="AN8" s="17" t="str">
        <f>'P11'!$F9</f>
        <v>N</v>
      </c>
      <c r="AO8" s="17" t="str">
        <f>'P12'!$F9</f>
        <v>N</v>
      </c>
      <c r="AP8" s="17" t="str">
        <f>'P13'!$F9</f>
        <v>N</v>
      </c>
      <c r="AQ8" s="17" t="str">
        <f>'P14'!$F9</f>
        <v>N</v>
      </c>
      <c r="AR8" s="17" t="str">
        <f>'P15'!$F9</f>
        <v>N</v>
      </c>
      <c r="AS8" s="19">
        <f t="shared" si="10"/>
        <v>0</v>
      </c>
      <c r="AT8" s="19">
        <f t="shared" si="11"/>
        <v>0</v>
      </c>
    </row>
    <row r="9" spans="1:46">
      <c r="A9" s="13">
        <v>1</v>
      </c>
      <c r="B9" s="17" t="str">
        <f>Critères!$B9</f>
        <v>RGAA</v>
      </c>
      <c r="C9" s="17" t="str">
        <f>Critères!$C9</f>
        <v>1.7</v>
      </c>
      <c r="D9" s="17" t="str">
        <f>Critères!$A$3</f>
        <v>IMAGES</v>
      </c>
      <c r="E9" s="17" t="s">
        <v>162</v>
      </c>
      <c r="F9" s="17" t="str">
        <f>'P01'!$E10</f>
        <v>NT</v>
      </c>
      <c r="G9" s="17" t="str">
        <f>'P02'!$E10</f>
        <v>NT</v>
      </c>
      <c r="H9" s="17" t="str">
        <f>'P03'!$E10</f>
        <v>NT</v>
      </c>
      <c r="I9" s="17" t="str">
        <f>'P04'!$E10</f>
        <v>NT</v>
      </c>
      <c r="J9" s="17" t="str">
        <f>'P05'!$E10</f>
        <v>NT</v>
      </c>
      <c r="K9" s="17" t="str">
        <f>'P06'!$E10</f>
        <v>NT</v>
      </c>
      <c r="L9" s="17" t="str">
        <f>'P07'!$E10</f>
        <v>NT</v>
      </c>
      <c r="M9" s="17" t="str">
        <f>'P08'!$E10</f>
        <v>NT</v>
      </c>
      <c r="N9" s="17" t="str">
        <f>'P09'!$E10</f>
        <v>NT</v>
      </c>
      <c r="O9" s="17" t="str">
        <f>'P10'!$E10</f>
        <v>NT</v>
      </c>
      <c r="P9" s="17" t="str">
        <f>'P11'!$E10</f>
        <v>NT</v>
      </c>
      <c r="Q9" s="17" t="str">
        <f>'P12'!$E10</f>
        <v>NT</v>
      </c>
      <c r="R9" s="17" t="str">
        <f>'P13'!$E10</f>
        <v>NT</v>
      </c>
      <c r="S9" s="17" t="str">
        <f>'P14'!$E10</f>
        <v>NT</v>
      </c>
      <c r="T9" s="17" t="str">
        <f>'P15'!$E10</f>
        <v>NT</v>
      </c>
      <c r="U9" s="19">
        <f t="shared" si="5"/>
        <v>0</v>
      </c>
      <c r="V9" s="19">
        <f t="shared" si="6"/>
        <v>0</v>
      </c>
      <c r="W9" s="19">
        <f t="shared" si="7"/>
        <v>0</v>
      </c>
      <c r="X9" s="19">
        <f t="shared" si="8"/>
        <v>15</v>
      </c>
      <c r="Y9" s="13" t="str">
        <f t="shared" si="9"/>
        <v>NT</v>
      </c>
      <c r="Z9" s="13"/>
      <c r="AA9" s="13">
        <v>1</v>
      </c>
      <c r="AB9" s="17" t="str">
        <f>Critères!$C9</f>
        <v>1.7</v>
      </c>
      <c r="AC9" s="17" t="str">
        <f>Critères!$A$3</f>
        <v>IMAGES</v>
      </c>
      <c r="AD9" s="17" t="str">
        <f>'P01'!$F10</f>
        <v>N</v>
      </c>
      <c r="AE9" s="17" t="str">
        <f>'P02'!$F10</f>
        <v>N</v>
      </c>
      <c r="AF9" s="17" t="str">
        <f>'P03'!$F10</f>
        <v>N</v>
      </c>
      <c r="AG9" s="17" t="str">
        <f>'P04'!$F10</f>
        <v>N</v>
      </c>
      <c r="AH9" s="17" t="str">
        <f>'P05'!$F10</f>
        <v>N</v>
      </c>
      <c r="AI9" s="17" t="str">
        <f>'P06'!$F10</f>
        <v>N</v>
      </c>
      <c r="AJ9" s="17" t="str">
        <f>'P07'!$F10</f>
        <v>N</v>
      </c>
      <c r="AK9" s="17" t="str">
        <f>'P08'!$F10</f>
        <v>N</v>
      </c>
      <c r="AL9" s="17" t="str">
        <f>'P09'!$F10</f>
        <v>N</v>
      </c>
      <c r="AM9" s="17" t="str">
        <f>'P10'!$F10</f>
        <v>N</v>
      </c>
      <c r="AN9" s="17" t="str">
        <f>'P11'!$F10</f>
        <v>N</v>
      </c>
      <c r="AO9" s="17" t="str">
        <f>'P12'!$F10</f>
        <v>N</v>
      </c>
      <c r="AP9" s="17" t="str">
        <f>'P13'!$F10</f>
        <v>N</v>
      </c>
      <c r="AQ9" s="17" t="str">
        <f>'P14'!$F10</f>
        <v>N</v>
      </c>
      <c r="AR9" s="17" t="str">
        <f>'P15'!$F10</f>
        <v>N</v>
      </c>
      <c r="AS9" s="19">
        <f t="shared" si="10"/>
        <v>0</v>
      </c>
      <c r="AT9" s="19">
        <f t="shared" si="11"/>
        <v>0</v>
      </c>
    </row>
    <row r="10" spans="1:46">
      <c r="A10" s="13">
        <v>1</v>
      </c>
      <c r="B10" s="17" t="str">
        <f>Critères!$B10</f>
        <v>RGAA</v>
      </c>
      <c r="C10" s="17" t="str">
        <f>Critères!$C10</f>
        <v>1.8</v>
      </c>
      <c r="D10" s="17" t="str">
        <f>Critères!$A$3</f>
        <v>IMAGES</v>
      </c>
      <c r="E10" s="17" t="s">
        <v>163</v>
      </c>
      <c r="F10" s="17" t="str">
        <f>'P01'!$E11</f>
        <v>NT</v>
      </c>
      <c r="G10" s="17" t="str">
        <f>'P02'!$E11</f>
        <v>NT</v>
      </c>
      <c r="H10" s="17" t="str">
        <f>'P03'!$E11</f>
        <v>NT</v>
      </c>
      <c r="I10" s="17" t="str">
        <f>'P04'!$E11</f>
        <v>NT</v>
      </c>
      <c r="J10" s="17" t="str">
        <f>'P05'!$E11</f>
        <v>NT</v>
      </c>
      <c r="K10" s="17" t="str">
        <f>'P06'!$E11</f>
        <v>NT</v>
      </c>
      <c r="L10" s="17" t="str">
        <f>'P07'!$E11</f>
        <v>NT</v>
      </c>
      <c r="M10" s="17" t="str">
        <f>'P08'!$E11</f>
        <v>NT</v>
      </c>
      <c r="N10" s="17" t="str">
        <f>'P09'!$E11</f>
        <v>NT</v>
      </c>
      <c r="O10" s="17" t="str">
        <f>'P10'!$E11</f>
        <v>NT</v>
      </c>
      <c r="P10" s="17" t="str">
        <f>'P11'!$E11</f>
        <v>NT</v>
      </c>
      <c r="Q10" s="17" t="str">
        <f>'P12'!$E11</f>
        <v>NT</v>
      </c>
      <c r="R10" s="17" t="str">
        <f>'P13'!$E11</f>
        <v>NT</v>
      </c>
      <c r="S10" s="17" t="str">
        <f>'P14'!$E11</f>
        <v>NT</v>
      </c>
      <c r="T10" s="17" t="str">
        <f>'P15'!$E11</f>
        <v>NT</v>
      </c>
      <c r="U10" s="19">
        <f t="shared" si="5"/>
        <v>0</v>
      </c>
      <c r="V10" s="19">
        <f t="shared" si="6"/>
        <v>0</v>
      </c>
      <c r="W10" s="19">
        <f t="shared" si="7"/>
        <v>0</v>
      </c>
      <c r="X10" s="19">
        <f t="shared" si="8"/>
        <v>15</v>
      </c>
      <c r="Y10" s="13" t="str">
        <f t="shared" si="9"/>
        <v>NT</v>
      </c>
      <c r="Z10" s="13"/>
      <c r="AA10" s="13">
        <v>1</v>
      </c>
      <c r="AB10" s="17" t="str">
        <f>Critères!$C10</f>
        <v>1.8</v>
      </c>
      <c r="AC10" s="17" t="str">
        <f>Critères!$A$3</f>
        <v>IMAGES</v>
      </c>
      <c r="AD10" s="17" t="str">
        <f>'P01'!$F11</f>
        <v>N</v>
      </c>
      <c r="AE10" s="17" t="str">
        <f>'P02'!$F11</f>
        <v>N</v>
      </c>
      <c r="AF10" s="17" t="str">
        <f>'P03'!$F11</f>
        <v>N</v>
      </c>
      <c r="AG10" s="17" t="str">
        <f>'P04'!$F11</f>
        <v>N</v>
      </c>
      <c r="AH10" s="17" t="str">
        <f>'P05'!$F11</f>
        <v>N</v>
      </c>
      <c r="AI10" s="17" t="str">
        <f>'P06'!$F11</f>
        <v>N</v>
      </c>
      <c r="AJ10" s="17" t="str">
        <f>'P07'!$F11</f>
        <v>N</v>
      </c>
      <c r="AK10" s="17" t="str">
        <f>'P08'!$F11</f>
        <v>N</v>
      </c>
      <c r="AL10" s="17" t="str">
        <f>'P09'!$F11</f>
        <v>N</v>
      </c>
      <c r="AM10" s="17" t="str">
        <f>'P10'!$F11</f>
        <v>N</v>
      </c>
      <c r="AN10" s="17" t="str">
        <f>'P11'!$F11</f>
        <v>N</v>
      </c>
      <c r="AO10" s="17" t="str">
        <f>'P12'!$F11</f>
        <v>N</v>
      </c>
      <c r="AP10" s="17" t="str">
        <f>'P13'!$F11</f>
        <v>N</v>
      </c>
      <c r="AQ10" s="17" t="str">
        <f>'P14'!$F11</f>
        <v>N</v>
      </c>
      <c r="AR10" s="17" t="str">
        <f>'P15'!$F11</f>
        <v>N</v>
      </c>
      <c r="AS10" s="19">
        <f t="shared" si="10"/>
        <v>0</v>
      </c>
      <c r="AT10" s="19">
        <f t="shared" si="11"/>
        <v>0</v>
      </c>
    </row>
    <row r="11" spans="1:46">
      <c r="A11" s="13">
        <v>1</v>
      </c>
      <c r="B11" s="17" t="str">
        <f>Critères!$B11</f>
        <v>RGAA</v>
      </c>
      <c r="C11" s="17" t="str">
        <f>Critères!$C11</f>
        <v>1.9</v>
      </c>
      <c r="D11" s="17" t="str">
        <f>Critères!$A$3</f>
        <v>IMAGES</v>
      </c>
      <c r="E11" s="17" t="s">
        <v>162</v>
      </c>
      <c r="F11" s="17" t="str">
        <f>'P01'!$E12</f>
        <v>NT</v>
      </c>
      <c r="G11" s="17" t="str">
        <f>'P02'!$E12</f>
        <v>NT</v>
      </c>
      <c r="H11" s="17" t="str">
        <f>'P03'!$E12</f>
        <v>NT</v>
      </c>
      <c r="I11" s="17" t="str">
        <f>'P04'!$E12</f>
        <v>NT</v>
      </c>
      <c r="J11" s="17" t="str">
        <f>'P05'!$E12</f>
        <v>NT</v>
      </c>
      <c r="K11" s="17" t="str">
        <f>'P06'!$E12</f>
        <v>NT</v>
      </c>
      <c r="L11" s="17" t="str">
        <f>'P07'!$E12</f>
        <v>NT</v>
      </c>
      <c r="M11" s="17" t="str">
        <f>'P08'!$E12</f>
        <v>NT</v>
      </c>
      <c r="N11" s="17" t="str">
        <f>'P09'!$E12</f>
        <v>NT</v>
      </c>
      <c r="O11" s="17" t="str">
        <f>'P10'!$E12</f>
        <v>NT</v>
      </c>
      <c r="P11" s="17" t="str">
        <f>'P11'!$E12</f>
        <v>NT</v>
      </c>
      <c r="Q11" s="17" t="str">
        <f>'P12'!$E12</f>
        <v>NT</v>
      </c>
      <c r="R11" s="17" t="str">
        <f>'P13'!$E12</f>
        <v>NT</v>
      </c>
      <c r="S11" s="17" t="str">
        <f>'P14'!$E12</f>
        <v>NT</v>
      </c>
      <c r="T11" s="17" t="str">
        <f>'P15'!$E12</f>
        <v>NT</v>
      </c>
      <c r="U11" s="19">
        <f t="shared" si="5"/>
        <v>0</v>
      </c>
      <c r="V11" s="19">
        <f t="shared" si="6"/>
        <v>0</v>
      </c>
      <c r="W11" s="19">
        <f t="shared" si="7"/>
        <v>0</v>
      </c>
      <c r="X11" s="19">
        <f t="shared" si="8"/>
        <v>15</v>
      </c>
      <c r="Y11" s="13" t="str">
        <f t="shared" si="9"/>
        <v>NT</v>
      </c>
      <c r="Z11" s="13"/>
      <c r="AA11" s="13">
        <v>1</v>
      </c>
      <c r="AB11" s="17" t="str">
        <f>Critères!$C11</f>
        <v>1.9</v>
      </c>
      <c r="AC11" s="17" t="str">
        <f>Critères!$A$3</f>
        <v>IMAGES</v>
      </c>
      <c r="AD11" s="17" t="str">
        <f>'P01'!$F12</f>
        <v>N</v>
      </c>
      <c r="AE11" s="17" t="str">
        <f>'P02'!$F12</f>
        <v>N</v>
      </c>
      <c r="AF11" s="17" t="str">
        <f>'P03'!$F12</f>
        <v>N</v>
      </c>
      <c r="AG11" s="17" t="str">
        <f>'P04'!$F12</f>
        <v>N</v>
      </c>
      <c r="AH11" s="17" t="str">
        <f>'P05'!$F12</f>
        <v>N</v>
      </c>
      <c r="AI11" s="17" t="str">
        <f>'P06'!$F12</f>
        <v>N</v>
      </c>
      <c r="AJ11" s="17" t="str">
        <f>'P07'!$F12</f>
        <v>N</v>
      </c>
      <c r="AK11" s="17" t="str">
        <f>'P08'!$F12</f>
        <v>N</v>
      </c>
      <c r="AL11" s="17" t="str">
        <f>'P09'!$F12</f>
        <v>N</v>
      </c>
      <c r="AM11" s="17" t="str">
        <f>'P10'!$F12</f>
        <v>N</v>
      </c>
      <c r="AN11" s="17" t="str">
        <f>'P11'!$F12</f>
        <v>N</v>
      </c>
      <c r="AO11" s="17" t="str">
        <f>'P12'!$F12</f>
        <v>N</v>
      </c>
      <c r="AP11" s="17" t="str">
        <f>'P13'!$F12</f>
        <v>N</v>
      </c>
      <c r="AQ11" s="17" t="str">
        <f>'P14'!$F12</f>
        <v>N</v>
      </c>
      <c r="AR11" s="17" t="str">
        <f>'P15'!$F12</f>
        <v>N</v>
      </c>
      <c r="AS11" s="19">
        <f t="shared" si="10"/>
        <v>0</v>
      </c>
      <c r="AT11" s="19">
        <f t="shared" si="11"/>
        <v>0</v>
      </c>
    </row>
    <row r="12" spans="1:46">
      <c r="A12" s="57"/>
      <c r="B12" s="58"/>
      <c r="C12" s="58"/>
      <c r="D12" s="58"/>
      <c r="E12" s="58"/>
      <c r="F12" s="58"/>
      <c r="G12" s="58"/>
      <c r="H12" s="58"/>
      <c r="I12" s="58"/>
      <c r="J12" s="58"/>
      <c r="K12" s="58"/>
      <c r="L12" s="58"/>
      <c r="M12" s="58"/>
      <c r="N12" s="58"/>
      <c r="O12" s="58"/>
      <c r="P12" s="58"/>
      <c r="Q12" s="58"/>
      <c r="R12" s="58"/>
      <c r="S12" s="58"/>
      <c r="T12" s="58"/>
      <c r="U12" s="59">
        <f>SUM(U3:U11)</f>
        <v>0</v>
      </c>
      <c r="V12" s="59">
        <f t="shared" ref="V12:X12" si="12">SUM(V3:V11)</f>
        <v>0</v>
      </c>
      <c r="W12" s="59">
        <f t="shared" si="12"/>
        <v>0</v>
      </c>
      <c r="X12" s="59">
        <f t="shared" si="12"/>
        <v>135</v>
      </c>
      <c r="Y12" s="13"/>
      <c r="Z12" s="13"/>
      <c r="AA12" s="55"/>
      <c r="AB12" s="56"/>
      <c r="AC12" s="56"/>
      <c r="AD12" s="56"/>
      <c r="AE12" s="56"/>
      <c r="AF12" s="56"/>
      <c r="AG12" s="56"/>
      <c r="AH12" s="56"/>
      <c r="AI12" s="56"/>
      <c r="AJ12" s="56"/>
      <c r="AK12" s="56"/>
      <c r="AL12" s="56"/>
      <c r="AM12" s="56"/>
      <c r="AN12" s="56"/>
      <c r="AO12" s="56"/>
      <c r="AP12" s="56"/>
      <c r="AQ12" s="56"/>
      <c r="AR12" s="56"/>
      <c r="AS12" s="59">
        <f t="shared" ref="AS12:AT12" si="13">SUM(AS3:AS11)</f>
        <v>0</v>
      </c>
      <c r="AT12" s="59">
        <f t="shared" si="13"/>
        <v>0</v>
      </c>
    </row>
    <row r="13" spans="1:46">
      <c r="A13" s="13">
        <v>2</v>
      </c>
      <c r="B13" s="17" t="str">
        <f>Critères!$B12</f>
        <v>RGAA</v>
      </c>
      <c r="C13" s="17" t="str">
        <f>Critères!$C12</f>
        <v>2.1</v>
      </c>
      <c r="D13" s="17" t="str">
        <f>Critères!$A$12</f>
        <v>CADRES</v>
      </c>
      <c r="E13" s="17" t="s">
        <v>162</v>
      </c>
      <c r="F13" s="17" t="str">
        <f>'P01'!$E13</f>
        <v>NT</v>
      </c>
      <c r="G13" s="17" t="str">
        <f>'P02'!$E13</f>
        <v>NT</v>
      </c>
      <c r="H13" s="17" t="str">
        <f>'P03'!$E13</f>
        <v>NT</v>
      </c>
      <c r="I13" s="17" t="str">
        <f>'P04'!$E13</f>
        <v>NT</v>
      </c>
      <c r="J13" s="17" t="str">
        <f>'P05'!$E13</f>
        <v>NT</v>
      </c>
      <c r="K13" s="17" t="str">
        <f>'P06'!$E13</f>
        <v>NT</v>
      </c>
      <c r="L13" s="17" t="str">
        <f>'P07'!$E13</f>
        <v>NT</v>
      </c>
      <c r="M13" s="17" t="str">
        <f>'P08'!$E13</f>
        <v>NT</v>
      </c>
      <c r="N13" s="17" t="str">
        <f>'P09'!$E13</f>
        <v>NT</v>
      </c>
      <c r="O13" s="17" t="str">
        <f>'P10'!$E13</f>
        <v>NT</v>
      </c>
      <c r="P13" s="17" t="str">
        <f>'P11'!$E13</f>
        <v>NT</v>
      </c>
      <c r="Q13" s="17" t="str">
        <f>'P12'!$E13</f>
        <v>NT</v>
      </c>
      <c r="R13" s="17" t="str">
        <f>'P13'!$E13</f>
        <v>NT</v>
      </c>
      <c r="S13" s="17" t="str">
        <f>'P14'!$E13</f>
        <v>NT</v>
      </c>
      <c r="T13" s="17" t="str">
        <f>'P15'!$E13</f>
        <v>NT</v>
      </c>
      <c r="U13" s="19">
        <f t="shared" si="5"/>
        <v>0</v>
      </c>
      <c r="V13" s="19">
        <f t="shared" si="6"/>
        <v>0</v>
      </c>
      <c r="W13" s="19">
        <f t="shared" si="7"/>
        <v>0</v>
      </c>
      <c r="X13" s="19">
        <f t="shared" si="8"/>
        <v>15</v>
      </c>
      <c r="Y13" s="13" t="str">
        <f t="shared" si="9"/>
        <v>NT</v>
      </c>
      <c r="Z13" s="13"/>
      <c r="AA13" s="13">
        <v>2</v>
      </c>
      <c r="AB13" s="17" t="str">
        <f>Critères!$C12</f>
        <v>2.1</v>
      </c>
      <c r="AC13" s="17" t="str">
        <f>Critères!$A$12</f>
        <v>CADRES</v>
      </c>
      <c r="AD13" s="17" t="str">
        <f>'P01'!$F13</f>
        <v>N</v>
      </c>
      <c r="AE13" s="17" t="str">
        <f>'P02'!$F13</f>
        <v>N</v>
      </c>
      <c r="AF13" s="17" t="str">
        <f>'P03'!$F13</f>
        <v>N</v>
      </c>
      <c r="AG13" s="17" t="str">
        <f>'P04'!$F13</f>
        <v>N</v>
      </c>
      <c r="AH13" s="17" t="str">
        <f>'P05'!$F13</f>
        <v>N</v>
      </c>
      <c r="AI13" s="17" t="str">
        <f>'P06'!$F13</f>
        <v>N</v>
      </c>
      <c r="AJ13" s="17" t="str">
        <f>'P07'!$F13</f>
        <v>N</v>
      </c>
      <c r="AK13" s="17" t="str">
        <f>'P08'!$F13</f>
        <v>N</v>
      </c>
      <c r="AL13" s="17" t="str">
        <f>'P09'!$F13</f>
        <v>N</v>
      </c>
      <c r="AM13" s="17" t="str">
        <f>'P10'!$F13</f>
        <v>N</v>
      </c>
      <c r="AN13" s="17" t="str">
        <f>'P11'!$F13</f>
        <v>N</v>
      </c>
      <c r="AO13" s="17" t="str">
        <f>'P12'!$F13</f>
        <v>N</v>
      </c>
      <c r="AP13" s="17" t="str">
        <f>'P13'!$F13</f>
        <v>N</v>
      </c>
      <c r="AQ13" s="17" t="str">
        <f>'P14'!$F13</f>
        <v>N</v>
      </c>
      <c r="AR13" s="17" t="str">
        <f>'P15'!$F13</f>
        <v>N</v>
      </c>
      <c r="AS13" s="19">
        <f t="shared" si="10"/>
        <v>0</v>
      </c>
      <c r="AT13" s="19">
        <f t="shared" si="11"/>
        <v>0</v>
      </c>
    </row>
    <row r="14" spans="1:46">
      <c r="A14" s="13">
        <v>2</v>
      </c>
      <c r="B14" s="17" t="str">
        <f>Critères!$B13</f>
        <v>RGAA</v>
      </c>
      <c r="C14" s="17" t="str">
        <f>Critères!$C13</f>
        <v>2.2</v>
      </c>
      <c r="D14" s="17" t="str">
        <f>Critères!$A$12</f>
        <v>CADRES</v>
      </c>
      <c r="E14" s="17" t="s">
        <v>162</v>
      </c>
      <c r="F14" s="17" t="str">
        <f>'P01'!$E14</f>
        <v>NT</v>
      </c>
      <c r="G14" s="17" t="str">
        <f>'P02'!$E14</f>
        <v>NT</v>
      </c>
      <c r="H14" s="17" t="str">
        <f>'P03'!$E14</f>
        <v>NT</v>
      </c>
      <c r="I14" s="17" t="str">
        <f>'P04'!$E14</f>
        <v>NT</v>
      </c>
      <c r="J14" s="17" t="str">
        <f>'P05'!$E14</f>
        <v>NT</v>
      </c>
      <c r="K14" s="17" t="str">
        <f>'P06'!$E14</f>
        <v>NT</v>
      </c>
      <c r="L14" s="17" t="str">
        <f>'P07'!$E14</f>
        <v>NT</v>
      </c>
      <c r="M14" s="17" t="str">
        <f>'P08'!$E14</f>
        <v>NT</v>
      </c>
      <c r="N14" s="17" t="str">
        <f>'P09'!$E14</f>
        <v>NT</v>
      </c>
      <c r="O14" s="17" t="str">
        <f>'P10'!$E14</f>
        <v>NT</v>
      </c>
      <c r="P14" s="17" t="str">
        <f>'P11'!$E14</f>
        <v>NT</v>
      </c>
      <c r="Q14" s="17" t="str">
        <f>'P12'!$E14</f>
        <v>NT</v>
      </c>
      <c r="R14" s="17" t="str">
        <f>'P13'!$E14</f>
        <v>NT</v>
      </c>
      <c r="S14" s="17" t="str">
        <f>'P14'!$E14</f>
        <v>NT</v>
      </c>
      <c r="T14" s="17" t="str">
        <f>'P15'!$E14</f>
        <v>NT</v>
      </c>
      <c r="U14" s="19">
        <f t="shared" si="5"/>
        <v>0</v>
      </c>
      <c r="V14" s="19">
        <f t="shared" si="6"/>
        <v>0</v>
      </c>
      <c r="W14" s="19">
        <f t="shared" si="7"/>
        <v>0</v>
      </c>
      <c r="X14" s="19">
        <f t="shared" si="8"/>
        <v>15</v>
      </c>
      <c r="Y14" s="13" t="str">
        <f t="shared" si="9"/>
        <v>NT</v>
      </c>
      <c r="Z14" s="13"/>
      <c r="AA14" s="13">
        <v>2</v>
      </c>
      <c r="AB14" s="17" t="str">
        <f>Critères!$C13</f>
        <v>2.2</v>
      </c>
      <c r="AC14" s="17" t="str">
        <f>Critères!$A$12</f>
        <v>CADRES</v>
      </c>
      <c r="AD14" s="17" t="str">
        <f>'P01'!$F14</f>
        <v>N</v>
      </c>
      <c r="AE14" s="17" t="str">
        <f>'P02'!$F14</f>
        <v>N</v>
      </c>
      <c r="AF14" s="17" t="str">
        <f>'P03'!$F14</f>
        <v>N</v>
      </c>
      <c r="AG14" s="17" t="str">
        <f>'P04'!$F14</f>
        <v>N</v>
      </c>
      <c r="AH14" s="17" t="str">
        <f>'P05'!$F14</f>
        <v>N</v>
      </c>
      <c r="AI14" s="17" t="str">
        <f>'P06'!$F14</f>
        <v>N</v>
      </c>
      <c r="AJ14" s="17" t="str">
        <f>'P07'!$F14</f>
        <v>N</v>
      </c>
      <c r="AK14" s="17" t="str">
        <f>'P08'!$F14</f>
        <v>N</v>
      </c>
      <c r="AL14" s="17" t="str">
        <f>'P09'!$F14</f>
        <v>N</v>
      </c>
      <c r="AM14" s="17" t="str">
        <f>'P10'!$F14</f>
        <v>N</v>
      </c>
      <c r="AN14" s="17" t="str">
        <f>'P11'!$F14</f>
        <v>N</v>
      </c>
      <c r="AO14" s="17" t="str">
        <f>'P12'!$F14</f>
        <v>N</v>
      </c>
      <c r="AP14" s="17" t="str">
        <f>'P13'!$F14</f>
        <v>N</v>
      </c>
      <c r="AQ14" s="17" t="str">
        <f>'P14'!$F14</f>
        <v>N</v>
      </c>
      <c r="AR14" s="17" t="str">
        <f>'P15'!$F14</f>
        <v>N</v>
      </c>
      <c r="AS14" s="19">
        <f t="shared" si="10"/>
        <v>0</v>
      </c>
      <c r="AT14" s="19">
        <f t="shared" si="11"/>
        <v>0</v>
      </c>
    </row>
    <row r="15" spans="1:46">
      <c r="A15" s="57"/>
      <c r="B15" s="58"/>
      <c r="C15" s="58"/>
      <c r="D15" s="58"/>
      <c r="E15" s="58"/>
      <c r="F15" s="58"/>
      <c r="G15" s="58"/>
      <c r="H15" s="58"/>
      <c r="I15" s="58"/>
      <c r="J15" s="58"/>
      <c r="K15" s="58"/>
      <c r="L15" s="58"/>
      <c r="M15" s="58"/>
      <c r="N15" s="58"/>
      <c r="O15" s="58"/>
      <c r="P15" s="58"/>
      <c r="Q15" s="58"/>
      <c r="R15" s="58"/>
      <c r="S15" s="58"/>
      <c r="T15" s="58"/>
      <c r="U15" s="59">
        <f>SUM(U13:U14)</f>
        <v>0</v>
      </c>
      <c r="V15" s="59">
        <f t="shared" ref="V15:X15" si="14">SUM(V13:V14)</f>
        <v>0</v>
      </c>
      <c r="W15" s="59">
        <f t="shared" si="14"/>
        <v>0</v>
      </c>
      <c r="X15" s="59">
        <f t="shared" si="14"/>
        <v>30</v>
      </c>
      <c r="Y15" s="13"/>
      <c r="Z15" s="13"/>
      <c r="AA15" s="55"/>
      <c r="AB15" s="56"/>
      <c r="AC15" s="56"/>
      <c r="AD15" s="56"/>
      <c r="AE15" s="56"/>
      <c r="AF15" s="56"/>
      <c r="AG15" s="56"/>
      <c r="AH15" s="56"/>
      <c r="AI15" s="56"/>
      <c r="AJ15" s="56"/>
      <c r="AK15" s="56"/>
      <c r="AL15" s="56"/>
      <c r="AM15" s="56"/>
      <c r="AN15" s="56"/>
      <c r="AO15" s="56"/>
      <c r="AP15" s="56"/>
      <c r="AQ15" s="56"/>
      <c r="AR15" s="56"/>
      <c r="AS15" s="59">
        <f>SUM(AS13:AS14)</f>
        <v>0</v>
      </c>
      <c r="AT15" s="59">
        <f t="shared" ref="AT15" si="15">SUM(AT13:AT14)</f>
        <v>0</v>
      </c>
    </row>
    <row r="16" spans="1:46">
      <c r="A16" s="13">
        <v>3</v>
      </c>
      <c r="B16" s="17" t="str">
        <f>Critères!$B14</f>
        <v>RGAA</v>
      </c>
      <c r="C16" s="17" t="str">
        <f>Critères!$C14</f>
        <v>3.1</v>
      </c>
      <c r="D16" s="17" t="str">
        <f>Critères!$A$14</f>
        <v>COULEURS</v>
      </c>
      <c r="E16" s="17" t="s">
        <v>162</v>
      </c>
      <c r="F16" s="17" t="str">
        <f>'P01'!$E15</f>
        <v>NT</v>
      </c>
      <c r="G16" s="17" t="str">
        <f>'P02'!$E15</f>
        <v>NT</v>
      </c>
      <c r="H16" s="17" t="str">
        <f>'P03'!$E15</f>
        <v>NT</v>
      </c>
      <c r="I16" s="17" t="str">
        <f>'P04'!$E15</f>
        <v>NT</v>
      </c>
      <c r="J16" s="17" t="str">
        <f>'P05'!$E15</f>
        <v>NT</v>
      </c>
      <c r="K16" s="17" t="str">
        <f>'P06'!$E15</f>
        <v>NT</v>
      </c>
      <c r="L16" s="17" t="str">
        <f>'P07'!$E15</f>
        <v>NT</v>
      </c>
      <c r="M16" s="17" t="str">
        <f>'P08'!$E15</f>
        <v>NT</v>
      </c>
      <c r="N16" s="17" t="str">
        <f>'P09'!$E15</f>
        <v>NT</v>
      </c>
      <c r="O16" s="17" t="str">
        <f>'P10'!$E15</f>
        <v>NT</v>
      </c>
      <c r="P16" s="17" t="str">
        <f>'P11'!$E15</f>
        <v>NT</v>
      </c>
      <c r="Q16" s="17" t="str">
        <f>'P12'!$E15</f>
        <v>NT</v>
      </c>
      <c r="R16" s="17" t="str">
        <f>'P13'!$E15</f>
        <v>NT</v>
      </c>
      <c r="S16" s="17" t="str">
        <f>'P14'!$E15</f>
        <v>NT</v>
      </c>
      <c r="T16" s="17" t="str">
        <f>'P15'!$E15</f>
        <v>NT</v>
      </c>
      <c r="U16" s="19">
        <f t="shared" si="5"/>
        <v>0</v>
      </c>
      <c r="V16" s="19">
        <f t="shared" si="6"/>
        <v>0</v>
      </c>
      <c r="W16" s="19">
        <f t="shared" si="7"/>
        <v>0</v>
      </c>
      <c r="X16" s="19">
        <f t="shared" si="8"/>
        <v>15</v>
      </c>
      <c r="Y16" s="13" t="str">
        <f t="shared" si="9"/>
        <v>NT</v>
      </c>
      <c r="Z16" s="13"/>
      <c r="AA16" s="13">
        <v>3</v>
      </c>
      <c r="AB16" s="17" t="str">
        <f>Critères!$C14</f>
        <v>3.1</v>
      </c>
      <c r="AC16" s="17" t="str">
        <f>Critères!$A$14</f>
        <v>COULEURS</v>
      </c>
      <c r="AD16" s="17" t="str">
        <f>'P01'!$F15</f>
        <v>N</v>
      </c>
      <c r="AE16" s="17" t="str">
        <f>'P02'!$F15</f>
        <v>N</v>
      </c>
      <c r="AF16" s="17" t="str">
        <f>'P03'!$F15</f>
        <v>N</v>
      </c>
      <c r="AG16" s="17" t="str">
        <f>'P04'!$F15</f>
        <v>N</v>
      </c>
      <c r="AH16" s="17" t="str">
        <f>'P05'!$F15</f>
        <v>N</v>
      </c>
      <c r="AI16" s="17" t="str">
        <f>'P06'!$F15</f>
        <v>N</v>
      </c>
      <c r="AJ16" s="17" t="str">
        <f>'P07'!$F15</f>
        <v>N</v>
      </c>
      <c r="AK16" s="17" t="str">
        <f>'P08'!$F15</f>
        <v>N</v>
      </c>
      <c r="AL16" s="17" t="str">
        <f>'P09'!$F15</f>
        <v>N</v>
      </c>
      <c r="AM16" s="17" t="str">
        <f>'P10'!$F15</f>
        <v>N</v>
      </c>
      <c r="AN16" s="17" t="str">
        <f>'P11'!$F15</f>
        <v>N</v>
      </c>
      <c r="AO16" s="17" t="str">
        <f>'P12'!$F15</f>
        <v>N</v>
      </c>
      <c r="AP16" s="17" t="str">
        <f>'P13'!$F15</f>
        <v>N</v>
      </c>
      <c r="AQ16" s="17" t="str">
        <f>'P14'!$F15</f>
        <v>N</v>
      </c>
      <c r="AR16" s="17" t="str">
        <f>'P15'!$F15</f>
        <v>N</v>
      </c>
      <c r="AS16" s="19">
        <f t="shared" si="10"/>
        <v>0</v>
      </c>
      <c r="AT16" s="19">
        <f t="shared" si="11"/>
        <v>0</v>
      </c>
    </row>
    <row r="17" spans="1:46">
      <c r="A17" s="13">
        <v>3</v>
      </c>
      <c r="B17" s="17" t="str">
        <f>Critères!$B15</f>
        <v>RGAA</v>
      </c>
      <c r="C17" s="17" t="str">
        <f>Critères!$C15</f>
        <v>3.2</v>
      </c>
      <c r="D17" s="17" t="str">
        <f>Critères!$A$14</f>
        <v>COULEURS</v>
      </c>
      <c r="E17" s="17" t="s">
        <v>163</v>
      </c>
      <c r="F17" s="17" t="str">
        <f>'P01'!$E16</f>
        <v>NT</v>
      </c>
      <c r="G17" s="17" t="str">
        <f>'P02'!$E16</f>
        <v>NT</v>
      </c>
      <c r="H17" s="17" t="str">
        <f>'P03'!$E16</f>
        <v>NT</v>
      </c>
      <c r="I17" s="17" t="str">
        <f>'P04'!$E16</f>
        <v>NT</v>
      </c>
      <c r="J17" s="17" t="str">
        <f>'P05'!$E16</f>
        <v>NT</v>
      </c>
      <c r="K17" s="17" t="str">
        <f>'P06'!$E16</f>
        <v>NT</v>
      </c>
      <c r="L17" s="17" t="str">
        <f>'P07'!$E16</f>
        <v>NT</v>
      </c>
      <c r="M17" s="17" t="str">
        <f>'P08'!$E16</f>
        <v>NT</v>
      </c>
      <c r="N17" s="17" t="str">
        <f>'P09'!$E16</f>
        <v>NT</v>
      </c>
      <c r="O17" s="17" t="str">
        <f>'P10'!$E16</f>
        <v>NT</v>
      </c>
      <c r="P17" s="17" t="str">
        <f>'P11'!$E16</f>
        <v>NT</v>
      </c>
      <c r="Q17" s="17" t="str">
        <f>'P12'!$E16</f>
        <v>NT</v>
      </c>
      <c r="R17" s="17" t="str">
        <f>'P13'!$E16</f>
        <v>NT</v>
      </c>
      <c r="S17" s="17" t="str">
        <f>'P14'!$E16</f>
        <v>NT</v>
      </c>
      <c r="T17" s="17" t="str">
        <f>'P15'!$E16</f>
        <v>NT</v>
      </c>
      <c r="U17" s="19">
        <f t="shared" si="5"/>
        <v>0</v>
      </c>
      <c r="V17" s="19">
        <f t="shared" si="6"/>
        <v>0</v>
      </c>
      <c r="W17" s="19">
        <f t="shared" si="7"/>
        <v>0</v>
      </c>
      <c r="X17" s="19">
        <f t="shared" si="8"/>
        <v>15</v>
      </c>
      <c r="Y17" s="13" t="str">
        <f t="shared" si="9"/>
        <v>NT</v>
      </c>
      <c r="Z17" s="13"/>
      <c r="AA17" s="13">
        <v>3</v>
      </c>
      <c r="AB17" s="17" t="str">
        <f>Critères!$C15</f>
        <v>3.2</v>
      </c>
      <c r="AC17" s="17" t="str">
        <f>Critères!$A$14</f>
        <v>COULEURS</v>
      </c>
      <c r="AD17" s="17" t="str">
        <f>'P01'!$F16</f>
        <v>N</v>
      </c>
      <c r="AE17" s="17" t="str">
        <f>'P02'!$F16</f>
        <v>N</v>
      </c>
      <c r="AF17" s="17" t="str">
        <f>'P03'!$F16</f>
        <v>N</v>
      </c>
      <c r="AG17" s="17" t="str">
        <f>'P04'!$F16</f>
        <v>N</v>
      </c>
      <c r="AH17" s="17" t="str">
        <f>'P05'!$F16</f>
        <v>N</v>
      </c>
      <c r="AI17" s="17" t="str">
        <f>'P06'!$F16</f>
        <v>N</v>
      </c>
      <c r="AJ17" s="17" t="str">
        <f>'P07'!$F16</f>
        <v>N</v>
      </c>
      <c r="AK17" s="17" t="str">
        <f>'P08'!$F16</f>
        <v>N</v>
      </c>
      <c r="AL17" s="17" t="str">
        <f>'P09'!$F16</f>
        <v>N</v>
      </c>
      <c r="AM17" s="17" t="str">
        <f>'P10'!$F16</f>
        <v>N</v>
      </c>
      <c r="AN17" s="17" t="str">
        <f>'P11'!$F16</f>
        <v>N</v>
      </c>
      <c r="AO17" s="17" t="str">
        <f>'P12'!$F16</f>
        <v>N</v>
      </c>
      <c r="AP17" s="17" t="str">
        <f>'P13'!$F16</f>
        <v>N</v>
      </c>
      <c r="AQ17" s="17" t="str">
        <f>'P14'!$F16</f>
        <v>N</v>
      </c>
      <c r="AR17" s="17" t="str">
        <f>'P15'!$F16</f>
        <v>N</v>
      </c>
      <c r="AS17" s="19">
        <f t="shared" si="10"/>
        <v>0</v>
      </c>
      <c r="AT17" s="19">
        <f t="shared" si="11"/>
        <v>0</v>
      </c>
    </row>
    <row r="18" spans="1:46">
      <c r="A18" s="13">
        <v>3</v>
      </c>
      <c r="B18" s="17" t="str">
        <f>Critères!$B16</f>
        <v>RGAA</v>
      </c>
      <c r="C18" s="17" t="str">
        <f>Critères!$C16</f>
        <v>3.3</v>
      </c>
      <c r="D18" s="17" t="str">
        <f>Critères!$A$14</f>
        <v>COULEURS</v>
      </c>
      <c r="E18" s="17" t="s">
        <v>162</v>
      </c>
      <c r="F18" s="17" t="str">
        <f>'P01'!$E17</f>
        <v>NT</v>
      </c>
      <c r="G18" s="17" t="str">
        <f>'P02'!$E17</f>
        <v>NT</v>
      </c>
      <c r="H18" s="17" t="str">
        <f>'P03'!$E17</f>
        <v>NT</v>
      </c>
      <c r="I18" s="17" t="str">
        <f>'P04'!$E17</f>
        <v>NT</v>
      </c>
      <c r="J18" s="17" t="str">
        <f>'P05'!$E17</f>
        <v>NT</v>
      </c>
      <c r="K18" s="17" t="str">
        <f>'P06'!$E17</f>
        <v>NT</v>
      </c>
      <c r="L18" s="17" t="str">
        <f>'P07'!$E17</f>
        <v>NT</v>
      </c>
      <c r="M18" s="17" t="str">
        <f>'P08'!$E17</f>
        <v>NT</v>
      </c>
      <c r="N18" s="17" t="str">
        <f>'P09'!$E17</f>
        <v>NT</v>
      </c>
      <c r="O18" s="17" t="str">
        <f>'P10'!$E17</f>
        <v>NT</v>
      </c>
      <c r="P18" s="17" t="str">
        <f>'P11'!$E17</f>
        <v>NT</v>
      </c>
      <c r="Q18" s="17" t="str">
        <f>'P12'!$E17</f>
        <v>NT</v>
      </c>
      <c r="R18" s="17" t="str">
        <f>'P13'!$E17</f>
        <v>NT</v>
      </c>
      <c r="S18" s="17" t="str">
        <f>'P14'!$E17</f>
        <v>NT</v>
      </c>
      <c r="T18" s="17" t="str">
        <f>'P15'!$E17</f>
        <v>NT</v>
      </c>
      <c r="U18" s="19">
        <f t="shared" si="5"/>
        <v>0</v>
      </c>
      <c r="V18" s="19">
        <f t="shared" si="6"/>
        <v>0</v>
      </c>
      <c r="W18" s="19">
        <f t="shared" si="7"/>
        <v>0</v>
      </c>
      <c r="X18" s="19">
        <f t="shared" si="8"/>
        <v>15</v>
      </c>
      <c r="Y18" s="13" t="str">
        <f t="shared" si="9"/>
        <v>NT</v>
      </c>
      <c r="Z18" s="13"/>
      <c r="AA18" s="13">
        <v>3</v>
      </c>
      <c r="AB18" s="17" t="str">
        <f>Critères!$C16</f>
        <v>3.3</v>
      </c>
      <c r="AC18" s="17" t="str">
        <f>Critères!$A$14</f>
        <v>COULEURS</v>
      </c>
      <c r="AD18" s="17" t="str">
        <f>'P01'!$F17</f>
        <v>N</v>
      </c>
      <c r="AE18" s="17" t="str">
        <f>'P02'!$F17</f>
        <v>N</v>
      </c>
      <c r="AF18" s="17" t="str">
        <f>'P03'!$F17</f>
        <v>N</v>
      </c>
      <c r="AG18" s="17" t="str">
        <f>'P04'!$F17</f>
        <v>N</v>
      </c>
      <c r="AH18" s="17" t="str">
        <f>'P05'!$F17</f>
        <v>N</v>
      </c>
      <c r="AI18" s="17" t="str">
        <f>'P06'!$F17</f>
        <v>N</v>
      </c>
      <c r="AJ18" s="17" t="str">
        <f>'P07'!$F17</f>
        <v>N</v>
      </c>
      <c r="AK18" s="17" t="str">
        <f>'P08'!$F17</f>
        <v>N</v>
      </c>
      <c r="AL18" s="17" t="str">
        <f>'P09'!$F17</f>
        <v>N</v>
      </c>
      <c r="AM18" s="17" t="str">
        <f>'P10'!$F17</f>
        <v>N</v>
      </c>
      <c r="AN18" s="17" t="str">
        <f>'P11'!$F17</f>
        <v>N</v>
      </c>
      <c r="AO18" s="17" t="str">
        <f>'P12'!$F17</f>
        <v>N</v>
      </c>
      <c r="AP18" s="17" t="str">
        <f>'P13'!$F17</f>
        <v>N</v>
      </c>
      <c r="AQ18" s="17" t="str">
        <f>'P14'!$F17</f>
        <v>N</v>
      </c>
      <c r="AR18" s="17" t="str">
        <f>'P15'!$F17</f>
        <v>N</v>
      </c>
      <c r="AS18" s="19">
        <f t="shared" si="10"/>
        <v>0</v>
      </c>
      <c r="AT18" s="19">
        <f t="shared" si="11"/>
        <v>0</v>
      </c>
    </row>
    <row r="19" spans="1:46">
      <c r="A19" s="55"/>
      <c r="B19" s="56"/>
      <c r="C19" s="56"/>
      <c r="D19" s="56"/>
      <c r="E19" s="56"/>
      <c r="F19" s="56"/>
      <c r="G19" s="56"/>
      <c r="H19" s="56"/>
      <c r="I19" s="56"/>
      <c r="J19" s="56"/>
      <c r="K19" s="56"/>
      <c r="L19" s="56"/>
      <c r="M19" s="56"/>
      <c r="N19" s="56"/>
      <c r="O19" s="56"/>
      <c r="P19" s="56"/>
      <c r="Q19" s="56"/>
      <c r="R19" s="56"/>
      <c r="S19" s="56"/>
      <c r="T19" s="56"/>
      <c r="U19" s="59">
        <f>SUM(U16:U18)</f>
        <v>0</v>
      </c>
      <c r="V19" s="59">
        <f t="shared" ref="V19:X19" si="16">SUM(V16:V18)</f>
        <v>0</v>
      </c>
      <c r="W19" s="59">
        <f t="shared" si="16"/>
        <v>0</v>
      </c>
      <c r="X19" s="59">
        <f t="shared" si="16"/>
        <v>45</v>
      </c>
      <c r="Y19" s="13"/>
      <c r="Z19" s="13"/>
      <c r="AA19" s="55"/>
      <c r="AB19" s="56"/>
      <c r="AC19" s="56"/>
      <c r="AD19" s="56"/>
      <c r="AE19" s="56"/>
      <c r="AF19" s="56"/>
      <c r="AG19" s="56"/>
      <c r="AH19" s="56"/>
      <c r="AI19" s="56"/>
      <c r="AJ19" s="56"/>
      <c r="AK19" s="56"/>
      <c r="AL19" s="56"/>
      <c r="AM19" s="56"/>
      <c r="AN19" s="56"/>
      <c r="AO19" s="56"/>
      <c r="AP19" s="56"/>
      <c r="AQ19" s="56"/>
      <c r="AR19" s="56"/>
      <c r="AS19" s="59">
        <f>SUM(AS16:AS18)</f>
        <v>0</v>
      </c>
      <c r="AT19" s="59">
        <f t="shared" ref="AT19" si="17">SUM(AT16:AT18)</f>
        <v>0</v>
      </c>
    </row>
    <row r="20" spans="1:46">
      <c r="A20" s="13">
        <v>4</v>
      </c>
      <c r="B20" s="17" t="str">
        <f>Critères!$B17</f>
        <v>RGAA</v>
      </c>
      <c r="C20" s="17" t="str">
        <f>Critères!$C17</f>
        <v>4.1</v>
      </c>
      <c r="D20" s="17" t="str">
        <f>Critères!$A$17</f>
        <v>MULTIMÉDIA</v>
      </c>
      <c r="E20" s="17" t="s">
        <v>162</v>
      </c>
      <c r="F20" s="17" t="str">
        <f>'P01'!$E18</f>
        <v>NT</v>
      </c>
      <c r="G20" s="17" t="str">
        <f>'P02'!$E18</f>
        <v>NT</v>
      </c>
      <c r="H20" s="17" t="str">
        <f>'P03'!$E18</f>
        <v>NT</v>
      </c>
      <c r="I20" s="17" t="str">
        <f>'P04'!$E18</f>
        <v>NT</v>
      </c>
      <c r="J20" s="17" t="str">
        <f>'P05'!$E18</f>
        <v>NT</v>
      </c>
      <c r="K20" s="17" t="str">
        <f>'P06'!$E18</f>
        <v>NT</v>
      </c>
      <c r="L20" s="17" t="str">
        <f>'P07'!$E18</f>
        <v>NT</v>
      </c>
      <c r="M20" s="17" t="str">
        <f>'P08'!$E18</f>
        <v>NT</v>
      </c>
      <c r="N20" s="17" t="str">
        <f>'P09'!$E18</f>
        <v>NT</v>
      </c>
      <c r="O20" s="17" t="str">
        <f>'P10'!$E18</f>
        <v>NT</v>
      </c>
      <c r="P20" s="17" t="str">
        <f>'P11'!$E18</f>
        <v>NT</v>
      </c>
      <c r="Q20" s="17" t="str">
        <f>'P12'!$E18</f>
        <v>NT</v>
      </c>
      <c r="R20" s="17" t="str">
        <f>'P13'!$E18</f>
        <v>NT</v>
      </c>
      <c r="S20" s="17" t="str">
        <f>'P14'!$E18</f>
        <v>NT</v>
      </c>
      <c r="T20" s="17" t="str">
        <f>'P15'!$E18</f>
        <v>NT</v>
      </c>
      <c r="U20" s="19">
        <f t="shared" si="5"/>
        <v>0</v>
      </c>
      <c r="V20" s="19">
        <f t="shared" si="6"/>
        <v>0</v>
      </c>
      <c r="W20" s="19">
        <f t="shared" si="7"/>
        <v>0</v>
      </c>
      <c r="X20" s="19">
        <f t="shared" si="8"/>
        <v>15</v>
      </c>
      <c r="Y20" s="13" t="str">
        <f t="shared" si="9"/>
        <v>NT</v>
      </c>
      <c r="Z20" s="13"/>
      <c r="AA20" s="13">
        <v>4</v>
      </c>
      <c r="AB20" s="17" t="str">
        <f>Critères!$C17</f>
        <v>4.1</v>
      </c>
      <c r="AC20" s="17" t="str">
        <f>Critères!$A$17</f>
        <v>MULTIMÉDIA</v>
      </c>
      <c r="AD20" s="17" t="str">
        <f>'P01'!$F18</f>
        <v>N</v>
      </c>
      <c r="AE20" s="17" t="str">
        <f>'P02'!$F18</f>
        <v>N</v>
      </c>
      <c r="AF20" s="17" t="str">
        <f>'P03'!$F18</f>
        <v>N</v>
      </c>
      <c r="AG20" s="17" t="str">
        <f>'P04'!$F18</f>
        <v>N</v>
      </c>
      <c r="AH20" s="17" t="str">
        <f>'P05'!$F18</f>
        <v>N</v>
      </c>
      <c r="AI20" s="17" t="str">
        <f>'P06'!$F18</f>
        <v>N</v>
      </c>
      <c r="AJ20" s="17" t="str">
        <f>'P07'!$F18</f>
        <v>N</v>
      </c>
      <c r="AK20" s="17" t="str">
        <f>'P08'!$F18</f>
        <v>N</v>
      </c>
      <c r="AL20" s="17" t="str">
        <f>'P09'!$F18</f>
        <v>N</v>
      </c>
      <c r="AM20" s="17" t="str">
        <f>'P10'!$F18</f>
        <v>N</v>
      </c>
      <c r="AN20" s="17" t="str">
        <f>'P11'!$F18</f>
        <v>N</v>
      </c>
      <c r="AO20" s="17" t="str">
        <f>'P12'!$F18</f>
        <v>N</v>
      </c>
      <c r="AP20" s="17" t="str">
        <f>'P13'!$F18</f>
        <v>N</v>
      </c>
      <c r="AQ20" s="17" t="str">
        <f>'P14'!$F18</f>
        <v>N</v>
      </c>
      <c r="AR20" s="17" t="str">
        <f>'P15'!$F18</f>
        <v>N</v>
      </c>
      <c r="AS20" s="19">
        <f t="shared" si="10"/>
        <v>0</v>
      </c>
      <c r="AT20" s="19">
        <f t="shared" si="11"/>
        <v>0</v>
      </c>
    </row>
    <row r="21" spans="1:46">
      <c r="A21" s="13">
        <v>4</v>
      </c>
      <c r="B21" s="17" t="str">
        <f>Critères!$B18</f>
        <v>RGAA</v>
      </c>
      <c r="C21" s="17" t="str">
        <f>Critères!$C18</f>
        <v>4.2</v>
      </c>
      <c r="D21" s="17" t="str">
        <f>Critères!$A$17</f>
        <v>MULTIMÉDIA</v>
      </c>
      <c r="E21" s="17" t="s">
        <v>162</v>
      </c>
      <c r="F21" s="17" t="str">
        <f>'P01'!$E19</f>
        <v>NT</v>
      </c>
      <c r="G21" s="17" t="str">
        <f>'P02'!$E19</f>
        <v>NT</v>
      </c>
      <c r="H21" s="17" t="str">
        <f>'P03'!$E19</f>
        <v>NT</v>
      </c>
      <c r="I21" s="17" t="str">
        <f>'P04'!$E19</f>
        <v>NT</v>
      </c>
      <c r="J21" s="17" t="str">
        <f>'P05'!$E19</f>
        <v>NT</v>
      </c>
      <c r="K21" s="17" t="str">
        <f>'P06'!$E19</f>
        <v>NT</v>
      </c>
      <c r="L21" s="17" t="str">
        <f>'P07'!$E19</f>
        <v>NT</v>
      </c>
      <c r="M21" s="17" t="str">
        <f>'P08'!$E19</f>
        <v>NT</v>
      </c>
      <c r="N21" s="17" t="str">
        <f>'P09'!$E19</f>
        <v>NT</v>
      </c>
      <c r="O21" s="17" t="str">
        <f>'P10'!$E19</f>
        <v>NT</v>
      </c>
      <c r="P21" s="17" t="str">
        <f>'P11'!$E19</f>
        <v>NT</v>
      </c>
      <c r="Q21" s="17" t="str">
        <f>'P12'!$E19</f>
        <v>NT</v>
      </c>
      <c r="R21" s="17" t="str">
        <f>'P13'!$E19</f>
        <v>NT</v>
      </c>
      <c r="S21" s="17" t="str">
        <f>'P14'!$E19</f>
        <v>NT</v>
      </c>
      <c r="T21" s="17" t="str">
        <f>'P15'!$E19</f>
        <v>NT</v>
      </c>
      <c r="U21" s="19">
        <f t="shared" si="5"/>
        <v>0</v>
      </c>
      <c r="V21" s="19">
        <f t="shared" si="6"/>
        <v>0</v>
      </c>
      <c r="W21" s="19">
        <f t="shared" si="7"/>
        <v>0</v>
      </c>
      <c r="X21" s="19">
        <f t="shared" si="8"/>
        <v>15</v>
      </c>
      <c r="Y21" s="13" t="str">
        <f t="shared" si="9"/>
        <v>NT</v>
      </c>
      <c r="Z21" s="13"/>
      <c r="AA21" s="13">
        <v>4</v>
      </c>
      <c r="AB21" s="17" t="str">
        <f>Critères!$C18</f>
        <v>4.2</v>
      </c>
      <c r="AC21" s="17" t="str">
        <f>Critères!$A$17</f>
        <v>MULTIMÉDIA</v>
      </c>
      <c r="AD21" s="17" t="str">
        <f>'P01'!$F19</f>
        <v>N</v>
      </c>
      <c r="AE21" s="17" t="str">
        <f>'P02'!$F19</f>
        <v>N</v>
      </c>
      <c r="AF21" s="17" t="str">
        <f>'P03'!$F19</f>
        <v>N</v>
      </c>
      <c r="AG21" s="17" t="str">
        <f>'P04'!$F19</f>
        <v>N</v>
      </c>
      <c r="AH21" s="17" t="str">
        <f>'P05'!$F19</f>
        <v>N</v>
      </c>
      <c r="AI21" s="17" t="str">
        <f>'P06'!$F19</f>
        <v>N</v>
      </c>
      <c r="AJ21" s="17" t="str">
        <f>'P07'!$F19</f>
        <v>N</v>
      </c>
      <c r="AK21" s="17" t="str">
        <f>'P08'!$F19</f>
        <v>N</v>
      </c>
      <c r="AL21" s="17" t="str">
        <f>'P09'!$F19</f>
        <v>N</v>
      </c>
      <c r="AM21" s="17" t="str">
        <f>'P10'!$F19</f>
        <v>N</v>
      </c>
      <c r="AN21" s="17" t="str">
        <f>'P11'!$F19</f>
        <v>N</v>
      </c>
      <c r="AO21" s="17" t="str">
        <f>'P12'!$F19</f>
        <v>N</v>
      </c>
      <c r="AP21" s="17" t="str">
        <f>'P13'!$F19</f>
        <v>N</v>
      </c>
      <c r="AQ21" s="17" t="str">
        <f>'P14'!$F19</f>
        <v>N</v>
      </c>
      <c r="AR21" s="17" t="str">
        <f>'P15'!$F19</f>
        <v>N</v>
      </c>
      <c r="AS21" s="19">
        <f t="shared" si="10"/>
        <v>0</v>
      </c>
      <c r="AT21" s="19">
        <f t="shared" si="11"/>
        <v>0</v>
      </c>
    </row>
    <row r="22" spans="1:46">
      <c r="A22" s="13">
        <v>4</v>
      </c>
      <c r="B22" s="17" t="str">
        <f>Critères!$B19</f>
        <v>RGAA</v>
      </c>
      <c r="C22" s="17" t="str">
        <f>Critères!$C19</f>
        <v>4.3</v>
      </c>
      <c r="D22" s="17" t="str">
        <f>Critères!$A$17</f>
        <v>MULTIMÉDIA</v>
      </c>
      <c r="E22" s="17" t="s">
        <v>162</v>
      </c>
      <c r="F22" s="17" t="str">
        <f>'P01'!$E20</f>
        <v>NT</v>
      </c>
      <c r="G22" s="17" t="str">
        <f>'P02'!$E20</f>
        <v>NT</v>
      </c>
      <c r="H22" s="17" t="str">
        <f>'P03'!$E20</f>
        <v>NT</v>
      </c>
      <c r="I22" s="17" t="str">
        <f>'P04'!$E20</f>
        <v>NT</v>
      </c>
      <c r="J22" s="17" t="str">
        <f>'P05'!$E20</f>
        <v>NT</v>
      </c>
      <c r="K22" s="17" t="str">
        <f>'P06'!$E20</f>
        <v>NT</v>
      </c>
      <c r="L22" s="17" t="str">
        <f>'P07'!$E20</f>
        <v>NT</v>
      </c>
      <c r="M22" s="17" t="str">
        <f>'P08'!$E20</f>
        <v>NT</v>
      </c>
      <c r="N22" s="17" t="str">
        <f>'P09'!$E20</f>
        <v>NT</v>
      </c>
      <c r="O22" s="17" t="str">
        <f>'P10'!$E20</f>
        <v>NT</v>
      </c>
      <c r="P22" s="17" t="str">
        <f>'P11'!$E20</f>
        <v>NT</v>
      </c>
      <c r="Q22" s="17" t="str">
        <f>'P12'!$E20</f>
        <v>NT</v>
      </c>
      <c r="R22" s="17" t="str">
        <f>'P13'!$E20</f>
        <v>NT</v>
      </c>
      <c r="S22" s="17" t="str">
        <f>'P14'!$E20</f>
        <v>NT</v>
      </c>
      <c r="T22" s="17" t="str">
        <f>'P15'!$E20</f>
        <v>NT</v>
      </c>
      <c r="U22" s="19">
        <f t="shared" si="5"/>
        <v>0</v>
      </c>
      <c r="V22" s="19">
        <f t="shared" si="6"/>
        <v>0</v>
      </c>
      <c r="W22" s="19">
        <f t="shared" si="7"/>
        <v>0</v>
      </c>
      <c r="X22" s="19">
        <f t="shared" si="8"/>
        <v>15</v>
      </c>
      <c r="Y22" s="13" t="str">
        <f t="shared" si="9"/>
        <v>NT</v>
      </c>
      <c r="Z22" s="13"/>
      <c r="AA22" s="13">
        <v>4</v>
      </c>
      <c r="AB22" s="17" t="str">
        <f>Critères!$C19</f>
        <v>4.3</v>
      </c>
      <c r="AC22" s="17" t="str">
        <f>Critères!$A$17</f>
        <v>MULTIMÉDIA</v>
      </c>
      <c r="AD22" s="17" t="str">
        <f>'P01'!$F20</f>
        <v>N</v>
      </c>
      <c r="AE22" s="17" t="str">
        <f>'P02'!$F20</f>
        <v>N</v>
      </c>
      <c r="AF22" s="17" t="str">
        <f>'P03'!$F20</f>
        <v>N</v>
      </c>
      <c r="AG22" s="17" t="str">
        <f>'P04'!$F20</f>
        <v>N</v>
      </c>
      <c r="AH22" s="17" t="str">
        <f>'P05'!$F20</f>
        <v>N</v>
      </c>
      <c r="AI22" s="17" t="str">
        <f>'P06'!$F20</f>
        <v>N</v>
      </c>
      <c r="AJ22" s="17" t="str">
        <f>'P07'!$F20</f>
        <v>N</v>
      </c>
      <c r="AK22" s="17" t="str">
        <f>'P08'!$F20</f>
        <v>N</v>
      </c>
      <c r="AL22" s="17" t="str">
        <f>'P09'!$F20</f>
        <v>N</v>
      </c>
      <c r="AM22" s="17" t="str">
        <f>'P10'!$F20</f>
        <v>N</v>
      </c>
      <c r="AN22" s="17" t="str">
        <f>'P11'!$F20</f>
        <v>N</v>
      </c>
      <c r="AO22" s="17" t="str">
        <f>'P12'!$F20</f>
        <v>N</v>
      </c>
      <c r="AP22" s="17" t="str">
        <f>'P13'!$F20</f>
        <v>N</v>
      </c>
      <c r="AQ22" s="17" t="str">
        <f>'P14'!$F20</f>
        <v>N</v>
      </c>
      <c r="AR22" s="17" t="str">
        <f>'P15'!$F20</f>
        <v>N</v>
      </c>
      <c r="AS22" s="19">
        <f t="shared" si="10"/>
        <v>0</v>
      </c>
      <c r="AT22" s="19">
        <f t="shared" si="11"/>
        <v>0</v>
      </c>
    </row>
    <row r="23" spans="1:46">
      <c r="A23" s="13">
        <v>4</v>
      </c>
      <c r="B23" s="17" t="str">
        <f>Critères!$B20</f>
        <v>RGAA</v>
      </c>
      <c r="C23" s="17" t="str">
        <f>Critères!$C20</f>
        <v>4.4</v>
      </c>
      <c r="D23" s="17" t="str">
        <f>Critères!$A$17</f>
        <v>MULTIMÉDIA</v>
      </c>
      <c r="E23" s="17" t="s">
        <v>162</v>
      </c>
      <c r="F23" s="17" t="str">
        <f>'P01'!$E21</f>
        <v>NT</v>
      </c>
      <c r="G23" s="17" t="str">
        <f>'P02'!$E21</f>
        <v>NT</v>
      </c>
      <c r="H23" s="17" t="str">
        <f>'P03'!$E21</f>
        <v>NT</v>
      </c>
      <c r="I23" s="17" t="str">
        <f>'P04'!$E21</f>
        <v>NT</v>
      </c>
      <c r="J23" s="17" t="str">
        <f>'P05'!$E21</f>
        <v>NT</v>
      </c>
      <c r="K23" s="17" t="str">
        <f>'P06'!$E21</f>
        <v>NT</v>
      </c>
      <c r="L23" s="17" t="str">
        <f>'P07'!$E21</f>
        <v>NT</v>
      </c>
      <c r="M23" s="17" t="str">
        <f>'P08'!$E21</f>
        <v>NT</v>
      </c>
      <c r="N23" s="17" t="str">
        <f>'P09'!$E21</f>
        <v>NT</v>
      </c>
      <c r="O23" s="17" t="str">
        <f>'P10'!$E21</f>
        <v>NT</v>
      </c>
      <c r="P23" s="17" t="str">
        <f>'P11'!$E21</f>
        <v>NT</v>
      </c>
      <c r="Q23" s="17" t="str">
        <f>'P12'!$E21</f>
        <v>NT</v>
      </c>
      <c r="R23" s="17" t="str">
        <f>'P13'!$E21</f>
        <v>NT</v>
      </c>
      <c r="S23" s="17" t="str">
        <f>'P14'!$E21</f>
        <v>NT</v>
      </c>
      <c r="T23" s="17" t="str">
        <f>'P15'!$E21</f>
        <v>NT</v>
      </c>
      <c r="U23" s="19">
        <f t="shared" si="5"/>
        <v>0</v>
      </c>
      <c r="V23" s="19">
        <f t="shared" si="6"/>
        <v>0</v>
      </c>
      <c r="W23" s="19">
        <f t="shared" si="7"/>
        <v>0</v>
      </c>
      <c r="X23" s="19">
        <f t="shared" si="8"/>
        <v>15</v>
      </c>
      <c r="Y23" s="13" t="str">
        <f t="shared" si="9"/>
        <v>NT</v>
      </c>
      <c r="Z23" s="13"/>
      <c r="AA23" s="13">
        <v>4</v>
      </c>
      <c r="AB23" s="17" t="str">
        <f>Critères!$C20</f>
        <v>4.4</v>
      </c>
      <c r="AC23" s="17" t="str">
        <f>Critères!$A$17</f>
        <v>MULTIMÉDIA</v>
      </c>
      <c r="AD23" s="17" t="str">
        <f>'P01'!$F21</f>
        <v>N</v>
      </c>
      <c r="AE23" s="17" t="str">
        <f>'P02'!$F21</f>
        <v>N</v>
      </c>
      <c r="AF23" s="17" t="str">
        <f>'P03'!$F21</f>
        <v>N</v>
      </c>
      <c r="AG23" s="17" t="str">
        <f>'P04'!$F21</f>
        <v>N</v>
      </c>
      <c r="AH23" s="17" t="str">
        <f>'P05'!$F21</f>
        <v>N</v>
      </c>
      <c r="AI23" s="17" t="str">
        <f>'P06'!$F21</f>
        <v>N</v>
      </c>
      <c r="AJ23" s="17" t="str">
        <f>'P07'!$F21</f>
        <v>N</v>
      </c>
      <c r="AK23" s="17" t="str">
        <f>'P08'!$F21</f>
        <v>N</v>
      </c>
      <c r="AL23" s="17" t="str">
        <f>'P09'!$F21</f>
        <v>N</v>
      </c>
      <c r="AM23" s="17" t="str">
        <f>'P10'!$F21</f>
        <v>N</v>
      </c>
      <c r="AN23" s="17" t="str">
        <f>'P11'!$F21</f>
        <v>N</v>
      </c>
      <c r="AO23" s="17" t="str">
        <f>'P12'!$F21</f>
        <v>N</v>
      </c>
      <c r="AP23" s="17" t="str">
        <f>'P13'!$F21</f>
        <v>N</v>
      </c>
      <c r="AQ23" s="17" t="str">
        <f>'P14'!$F21</f>
        <v>N</v>
      </c>
      <c r="AR23" s="17" t="str">
        <f>'P15'!$F21</f>
        <v>N</v>
      </c>
      <c r="AS23" s="19">
        <f t="shared" si="10"/>
        <v>0</v>
      </c>
      <c r="AT23" s="19">
        <f t="shared" si="11"/>
        <v>0</v>
      </c>
    </row>
    <row r="24" spans="1:46">
      <c r="A24" s="13">
        <v>4</v>
      </c>
      <c r="B24" s="17" t="str">
        <f>Critères!$B21</f>
        <v>RGAA</v>
      </c>
      <c r="C24" s="17" t="str">
        <f>Critères!$C21</f>
        <v>4.5</v>
      </c>
      <c r="D24" s="17" t="str">
        <f>Critères!$A$17</f>
        <v>MULTIMÉDIA</v>
      </c>
      <c r="E24" s="17" t="s">
        <v>163</v>
      </c>
      <c r="F24" s="17" t="str">
        <f>'P01'!$E22</f>
        <v>NT</v>
      </c>
      <c r="G24" s="17" t="str">
        <f>'P02'!$E22</f>
        <v>NT</v>
      </c>
      <c r="H24" s="17" t="str">
        <f>'P03'!$E22</f>
        <v>NT</v>
      </c>
      <c r="I24" s="17" t="str">
        <f>'P04'!$E22</f>
        <v>NT</v>
      </c>
      <c r="J24" s="17" t="str">
        <f>'P05'!$E22</f>
        <v>NT</v>
      </c>
      <c r="K24" s="17" t="str">
        <f>'P06'!$E22</f>
        <v>NT</v>
      </c>
      <c r="L24" s="17" t="str">
        <f>'P07'!$E22</f>
        <v>NT</v>
      </c>
      <c r="M24" s="17" t="str">
        <f>'P08'!$E22</f>
        <v>NT</v>
      </c>
      <c r="N24" s="17" t="str">
        <f>'P09'!$E22</f>
        <v>NT</v>
      </c>
      <c r="O24" s="17" t="str">
        <f>'P10'!$E22</f>
        <v>NT</v>
      </c>
      <c r="P24" s="17" t="str">
        <f>'P11'!$E22</f>
        <v>NT</v>
      </c>
      <c r="Q24" s="17" t="str">
        <f>'P12'!$E22</f>
        <v>NT</v>
      </c>
      <c r="R24" s="17" t="str">
        <f>'P13'!$E22</f>
        <v>NT</v>
      </c>
      <c r="S24" s="17" t="str">
        <f>'P14'!$E22</f>
        <v>NT</v>
      </c>
      <c r="T24" s="17" t="str">
        <f>'P15'!$E22</f>
        <v>NT</v>
      </c>
      <c r="U24" s="19">
        <f t="shared" si="5"/>
        <v>0</v>
      </c>
      <c r="V24" s="19">
        <f t="shared" si="6"/>
        <v>0</v>
      </c>
      <c r="W24" s="19">
        <f t="shared" si="7"/>
        <v>0</v>
      </c>
      <c r="X24" s="19">
        <f t="shared" si="8"/>
        <v>15</v>
      </c>
      <c r="Y24" s="13" t="str">
        <f t="shared" si="9"/>
        <v>NT</v>
      </c>
      <c r="Z24" s="13"/>
      <c r="AA24" s="13">
        <v>4</v>
      </c>
      <c r="AB24" s="17" t="str">
        <f>Critères!$C21</f>
        <v>4.5</v>
      </c>
      <c r="AC24" s="17" t="str">
        <f>Critères!$A$17</f>
        <v>MULTIMÉDIA</v>
      </c>
      <c r="AD24" s="17" t="str">
        <f>'P01'!$F22</f>
        <v>N</v>
      </c>
      <c r="AE24" s="17" t="str">
        <f>'P02'!$F22</f>
        <v>N</v>
      </c>
      <c r="AF24" s="17" t="str">
        <f>'P03'!$F22</f>
        <v>N</v>
      </c>
      <c r="AG24" s="17" t="str">
        <f>'P04'!$F22</f>
        <v>N</v>
      </c>
      <c r="AH24" s="17" t="str">
        <f>'P05'!$F22</f>
        <v>N</v>
      </c>
      <c r="AI24" s="17" t="str">
        <f>'P06'!$F22</f>
        <v>N</v>
      </c>
      <c r="AJ24" s="17" t="str">
        <f>'P07'!$F22</f>
        <v>N</v>
      </c>
      <c r="AK24" s="17" t="str">
        <f>'P08'!$F22</f>
        <v>N</v>
      </c>
      <c r="AL24" s="17" t="str">
        <f>'P09'!$F22</f>
        <v>N</v>
      </c>
      <c r="AM24" s="17" t="str">
        <f>'P10'!$F22</f>
        <v>N</v>
      </c>
      <c r="AN24" s="17" t="str">
        <f>'P11'!$F22</f>
        <v>N</v>
      </c>
      <c r="AO24" s="17" t="str">
        <f>'P12'!$F22</f>
        <v>N</v>
      </c>
      <c r="AP24" s="17" t="str">
        <f>'P13'!$F22</f>
        <v>N</v>
      </c>
      <c r="AQ24" s="17" t="str">
        <f>'P14'!$F22</f>
        <v>N</v>
      </c>
      <c r="AR24" s="17" t="str">
        <f>'P15'!$F22</f>
        <v>N</v>
      </c>
      <c r="AS24" s="19">
        <f t="shared" si="10"/>
        <v>0</v>
      </c>
      <c r="AT24" s="19">
        <f t="shared" si="11"/>
        <v>0</v>
      </c>
    </row>
    <row r="25" spans="1:46">
      <c r="A25" s="13">
        <v>4</v>
      </c>
      <c r="B25" s="17" t="str">
        <f>Critères!$B22</f>
        <v>RGAA</v>
      </c>
      <c r="C25" s="17" t="str">
        <f>Critères!$C22</f>
        <v>4.6</v>
      </c>
      <c r="D25" s="17" t="str">
        <f>Critères!$A$17</f>
        <v>MULTIMÉDIA</v>
      </c>
      <c r="E25" s="17" t="s">
        <v>163</v>
      </c>
      <c r="F25" s="17" t="str">
        <f>'P01'!$E23</f>
        <v>NT</v>
      </c>
      <c r="G25" s="17" t="str">
        <f>'P02'!$E23</f>
        <v>NT</v>
      </c>
      <c r="H25" s="17" t="str">
        <f>'P03'!$E23</f>
        <v>NT</v>
      </c>
      <c r="I25" s="17" t="str">
        <f>'P04'!$E23</f>
        <v>NT</v>
      </c>
      <c r="J25" s="17" t="str">
        <f>'P05'!$E23</f>
        <v>NT</v>
      </c>
      <c r="K25" s="17" t="str">
        <f>'P06'!$E23</f>
        <v>NT</v>
      </c>
      <c r="L25" s="17" t="str">
        <f>'P07'!$E23</f>
        <v>NT</v>
      </c>
      <c r="M25" s="17" t="str">
        <f>'P08'!$E23</f>
        <v>NT</v>
      </c>
      <c r="N25" s="17" t="str">
        <f>'P09'!$E23</f>
        <v>NT</v>
      </c>
      <c r="O25" s="17" t="str">
        <f>'P10'!$E23</f>
        <v>NT</v>
      </c>
      <c r="P25" s="17" t="str">
        <f>'P11'!$E23</f>
        <v>NT</v>
      </c>
      <c r="Q25" s="17" t="str">
        <f>'P12'!$E23</f>
        <v>NT</v>
      </c>
      <c r="R25" s="17" t="str">
        <f>'P13'!$E23</f>
        <v>NT</v>
      </c>
      <c r="S25" s="17" t="str">
        <f>'P14'!$E23</f>
        <v>NT</v>
      </c>
      <c r="T25" s="17" t="str">
        <f>'P15'!$E23</f>
        <v>NT</v>
      </c>
      <c r="U25" s="19">
        <f t="shared" si="5"/>
        <v>0</v>
      </c>
      <c r="V25" s="19">
        <f t="shared" si="6"/>
        <v>0</v>
      </c>
      <c r="W25" s="19">
        <f t="shared" si="7"/>
        <v>0</v>
      </c>
      <c r="X25" s="19">
        <f t="shared" si="8"/>
        <v>15</v>
      </c>
      <c r="Y25" s="13" t="str">
        <f t="shared" si="9"/>
        <v>NT</v>
      </c>
      <c r="Z25" s="13"/>
      <c r="AA25" s="13">
        <v>4</v>
      </c>
      <c r="AB25" s="17" t="str">
        <f>Critères!$C22</f>
        <v>4.6</v>
      </c>
      <c r="AC25" s="17" t="str">
        <f>Critères!$A$17</f>
        <v>MULTIMÉDIA</v>
      </c>
      <c r="AD25" s="17" t="str">
        <f>'P01'!$F23</f>
        <v>N</v>
      </c>
      <c r="AE25" s="17" t="str">
        <f>'P02'!$F23</f>
        <v>N</v>
      </c>
      <c r="AF25" s="17" t="str">
        <f>'P03'!$F23</f>
        <v>N</v>
      </c>
      <c r="AG25" s="17" t="str">
        <f>'P04'!$F23</f>
        <v>N</v>
      </c>
      <c r="AH25" s="17" t="str">
        <f>'P05'!$F23</f>
        <v>N</v>
      </c>
      <c r="AI25" s="17" t="str">
        <f>'P06'!$F23</f>
        <v>N</v>
      </c>
      <c r="AJ25" s="17" t="str">
        <f>'P07'!$F23</f>
        <v>N</v>
      </c>
      <c r="AK25" s="17" t="str">
        <f>'P08'!$F23</f>
        <v>N</v>
      </c>
      <c r="AL25" s="17" t="str">
        <f>'P09'!$F23</f>
        <v>N</v>
      </c>
      <c r="AM25" s="17" t="str">
        <f>'P10'!$F23</f>
        <v>N</v>
      </c>
      <c r="AN25" s="17" t="str">
        <f>'P11'!$F23</f>
        <v>N</v>
      </c>
      <c r="AO25" s="17" t="str">
        <f>'P12'!$F23</f>
        <v>N</v>
      </c>
      <c r="AP25" s="17" t="str">
        <f>'P13'!$F23</f>
        <v>N</v>
      </c>
      <c r="AQ25" s="17" t="str">
        <f>'P14'!$F23</f>
        <v>N</v>
      </c>
      <c r="AR25" s="17" t="str">
        <f>'P15'!$F23</f>
        <v>N</v>
      </c>
      <c r="AS25" s="19">
        <f t="shared" si="10"/>
        <v>0</v>
      </c>
      <c r="AT25" s="19">
        <f t="shared" si="11"/>
        <v>0</v>
      </c>
    </row>
    <row r="26" spans="1:46">
      <c r="A26" s="13">
        <v>4</v>
      </c>
      <c r="B26" s="17" t="str">
        <f>Critères!$B23</f>
        <v>RGAA</v>
      </c>
      <c r="C26" s="17" t="str">
        <f>Critères!$C23</f>
        <v>4.7</v>
      </c>
      <c r="D26" s="17" t="str">
        <f>Critères!$A$17</f>
        <v>MULTIMÉDIA</v>
      </c>
      <c r="E26" s="17" t="s">
        <v>162</v>
      </c>
      <c r="F26" s="17" t="str">
        <f>'P01'!$E24</f>
        <v>NT</v>
      </c>
      <c r="G26" s="17" t="str">
        <f>'P02'!$E24</f>
        <v>NT</v>
      </c>
      <c r="H26" s="17" t="str">
        <f>'P03'!$E24</f>
        <v>NT</v>
      </c>
      <c r="I26" s="17" t="str">
        <f>'P04'!$E24</f>
        <v>NT</v>
      </c>
      <c r="J26" s="17" t="str">
        <f>'P05'!$E24</f>
        <v>NT</v>
      </c>
      <c r="K26" s="17" t="str">
        <f>'P06'!$E24</f>
        <v>NT</v>
      </c>
      <c r="L26" s="17" t="str">
        <f>'P07'!$E24</f>
        <v>NT</v>
      </c>
      <c r="M26" s="17" t="str">
        <f>'P08'!$E24</f>
        <v>NT</v>
      </c>
      <c r="N26" s="17" t="str">
        <f>'P09'!$E24</f>
        <v>NT</v>
      </c>
      <c r="O26" s="17" t="str">
        <f>'P10'!$E24</f>
        <v>NT</v>
      </c>
      <c r="P26" s="17" t="str">
        <f>'P11'!$E24</f>
        <v>NT</v>
      </c>
      <c r="Q26" s="17" t="str">
        <f>'P12'!$E24</f>
        <v>NT</v>
      </c>
      <c r="R26" s="17" t="str">
        <f>'P13'!$E24</f>
        <v>NT</v>
      </c>
      <c r="S26" s="17" t="str">
        <f>'P14'!$E24</f>
        <v>NT</v>
      </c>
      <c r="T26" s="17" t="str">
        <f>'P15'!$E24</f>
        <v>NT</v>
      </c>
      <c r="U26" s="19">
        <f t="shared" si="5"/>
        <v>0</v>
      </c>
      <c r="V26" s="19">
        <f t="shared" si="6"/>
        <v>0</v>
      </c>
      <c r="W26" s="19">
        <f t="shared" si="7"/>
        <v>0</v>
      </c>
      <c r="X26" s="19">
        <f t="shared" si="8"/>
        <v>15</v>
      </c>
      <c r="Y26" s="13" t="str">
        <f t="shared" si="9"/>
        <v>NT</v>
      </c>
      <c r="Z26" s="13"/>
      <c r="AA26" s="13">
        <v>4</v>
      </c>
      <c r="AB26" s="17" t="str">
        <f>Critères!$C23</f>
        <v>4.7</v>
      </c>
      <c r="AC26" s="17" t="str">
        <f>Critères!$A$17</f>
        <v>MULTIMÉDIA</v>
      </c>
      <c r="AD26" s="17" t="str">
        <f>'P01'!$F24</f>
        <v>N</v>
      </c>
      <c r="AE26" s="17" t="str">
        <f>'P02'!$F24</f>
        <v>N</v>
      </c>
      <c r="AF26" s="17" t="str">
        <f>'P03'!$F24</f>
        <v>N</v>
      </c>
      <c r="AG26" s="17" t="str">
        <f>'P04'!$F24</f>
        <v>N</v>
      </c>
      <c r="AH26" s="17" t="str">
        <f>'P05'!$F24</f>
        <v>N</v>
      </c>
      <c r="AI26" s="17" t="str">
        <f>'P06'!$F24</f>
        <v>N</v>
      </c>
      <c r="AJ26" s="17" t="str">
        <f>'P07'!$F24</f>
        <v>N</v>
      </c>
      <c r="AK26" s="17" t="str">
        <f>'P08'!$F24</f>
        <v>N</v>
      </c>
      <c r="AL26" s="17" t="str">
        <f>'P09'!$F24</f>
        <v>N</v>
      </c>
      <c r="AM26" s="17" t="str">
        <f>'P10'!$F24</f>
        <v>N</v>
      </c>
      <c r="AN26" s="17" t="str">
        <f>'P11'!$F24</f>
        <v>N</v>
      </c>
      <c r="AO26" s="17" t="str">
        <f>'P12'!$F24</f>
        <v>N</v>
      </c>
      <c r="AP26" s="17" t="str">
        <f>'P13'!$F24</f>
        <v>N</v>
      </c>
      <c r="AQ26" s="17" t="str">
        <f>'P14'!$F24</f>
        <v>N</v>
      </c>
      <c r="AR26" s="17" t="str">
        <f>'P15'!$F24</f>
        <v>N</v>
      </c>
      <c r="AS26" s="19">
        <f t="shared" si="10"/>
        <v>0</v>
      </c>
      <c r="AT26" s="19">
        <f t="shared" si="11"/>
        <v>0</v>
      </c>
    </row>
    <row r="27" spans="1:46">
      <c r="A27" s="13">
        <v>4</v>
      </c>
      <c r="B27" s="17" t="str">
        <f>Critères!$B24</f>
        <v>RGAA</v>
      </c>
      <c r="C27" s="17" t="str">
        <f>Critères!$C24</f>
        <v>4.8</v>
      </c>
      <c r="D27" s="17" t="str">
        <f>Critères!$A$17</f>
        <v>MULTIMÉDIA</v>
      </c>
      <c r="E27" s="17" t="s">
        <v>162</v>
      </c>
      <c r="F27" s="17" t="str">
        <f>'P01'!$E25</f>
        <v>NT</v>
      </c>
      <c r="G27" s="17" t="str">
        <f>'P02'!$E25</f>
        <v>NT</v>
      </c>
      <c r="H27" s="17" t="str">
        <f>'P03'!$E25</f>
        <v>NT</v>
      </c>
      <c r="I27" s="17" t="str">
        <f>'P04'!$E25</f>
        <v>NT</v>
      </c>
      <c r="J27" s="17" t="str">
        <f>'P05'!$E25</f>
        <v>NT</v>
      </c>
      <c r="K27" s="17" t="str">
        <f>'P06'!$E25</f>
        <v>NT</v>
      </c>
      <c r="L27" s="17" t="str">
        <f>'P07'!$E25</f>
        <v>NT</v>
      </c>
      <c r="M27" s="17" t="str">
        <f>'P08'!$E25</f>
        <v>NT</v>
      </c>
      <c r="N27" s="17" t="str">
        <f>'P09'!$E25</f>
        <v>NT</v>
      </c>
      <c r="O27" s="17" t="str">
        <f>'P10'!$E25</f>
        <v>NT</v>
      </c>
      <c r="P27" s="17" t="str">
        <f>'P11'!$E25</f>
        <v>NT</v>
      </c>
      <c r="Q27" s="17" t="str">
        <f>'P12'!$E25</f>
        <v>NT</v>
      </c>
      <c r="R27" s="17" t="str">
        <f>'P13'!$E25</f>
        <v>NT</v>
      </c>
      <c r="S27" s="17" t="str">
        <f>'P14'!$E25</f>
        <v>NT</v>
      </c>
      <c r="T27" s="17" t="str">
        <f>'P15'!$E25</f>
        <v>NT</v>
      </c>
      <c r="U27" s="19">
        <f t="shared" si="5"/>
        <v>0</v>
      </c>
      <c r="V27" s="19">
        <f t="shared" si="6"/>
        <v>0</v>
      </c>
      <c r="W27" s="19">
        <f t="shared" si="7"/>
        <v>0</v>
      </c>
      <c r="X27" s="19">
        <f t="shared" si="8"/>
        <v>15</v>
      </c>
      <c r="Y27" s="13" t="str">
        <f t="shared" si="9"/>
        <v>NT</v>
      </c>
      <c r="Z27" s="13"/>
      <c r="AA27" s="13">
        <v>4</v>
      </c>
      <c r="AB27" s="17" t="str">
        <f>Critères!$C24</f>
        <v>4.8</v>
      </c>
      <c r="AC27" s="17" t="str">
        <f>Critères!$A$17</f>
        <v>MULTIMÉDIA</v>
      </c>
      <c r="AD27" s="17" t="str">
        <f>'P01'!$F25</f>
        <v>N</v>
      </c>
      <c r="AE27" s="17" t="str">
        <f>'P02'!$F25</f>
        <v>N</v>
      </c>
      <c r="AF27" s="17" t="str">
        <f>'P03'!$F25</f>
        <v>N</v>
      </c>
      <c r="AG27" s="17" t="str">
        <f>'P04'!$F25</f>
        <v>N</v>
      </c>
      <c r="AH27" s="17" t="str">
        <f>'P05'!$F25</f>
        <v>N</v>
      </c>
      <c r="AI27" s="17" t="str">
        <f>'P06'!$F25</f>
        <v>N</v>
      </c>
      <c r="AJ27" s="17" t="str">
        <f>'P07'!$F25</f>
        <v>N</v>
      </c>
      <c r="AK27" s="17" t="str">
        <f>'P08'!$F25</f>
        <v>N</v>
      </c>
      <c r="AL27" s="17" t="str">
        <f>'P09'!$F25</f>
        <v>N</v>
      </c>
      <c r="AM27" s="17" t="str">
        <f>'P10'!$F25</f>
        <v>N</v>
      </c>
      <c r="AN27" s="17" t="str">
        <f>'P11'!$F25</f>
        <v>N</v>
      </c>
      <c r="AO27" s="17" t="str">
        <f>'P12'!$F25</f>
        <v>N</v>
      </c>
      <c r="AP27" s="17" t="str">
        <f>'P13'!$F25</f>
        <v>N</v>
      </c>
      <c r="AQ27" s="17" t="str">
        <f>'P14'!$F25</f>
        <v>N</v>
      </c>
      <c r="AR27" s="17" t="str">
        <f>'P15'!$F25</f>
        <v>N</v>
      </c>
      <c r="AS27" s="19">
        <f t="shared" si="10"/>
        <v>0</v>
      </c>
      <c r="AT27" s="19">
        <f t="shared" si="11"/>
        <v>0</v>
      </c>
    </row>
    <row r="28" spans="1:46">
      <c r="A28" s="13">
        <v>4</v>
      </c>
      <c r="B28" s="17" t="str">
        <f>Critères!$B25</f>
        <v>RGAA</v>
      </c>
      <c r="C28" s="17" t="str">
        <f>Critères!$C25</f>
        <v>4.9</v>
      </c>
      <c r="D28" s="17" t="str">
        <f>Critères!$A$17</f>
        <v>MULTIMÉDIA</v>
      </c>
      <c r="E28" s="17" t="s">
        <v>162</v>
      </c>
      <c r="F28" s="17" t="str">
        <f>'P01'!$E26</f>
        <v>NT</v>
      </c>
      <c r="G28" s="17" t="str">
        <f>'P02'!$E26</f>
        <v>NT</v>
      </c>
      <c r="H28" s="17" t="str">
        <f>'P03'!$E26</f>
        <v>NT</v>
      </c>
      <c r="I28" s="17" t="str">
        <f>'P04'!$E26</f>
        <v>NT</v>
      </c>
      <c r="J28" s="17" t="str">
        <f>'P05'!$E26</f>
        <v>NT</v>
      </c>
      <c r="K28" s="17" t="str">
        <f>'P06'!$E26</f>
        <v>NT</v>
      </c>
      <c r="L28" s="17" t="str">
        <f>'P07'!$E26</f>
        <v>NT</v>
      </c>
      <c r="M28" s="17" t="str">
        <f>'P08'!$E26</f>
        <v>NT</v>
      </c>
      <c r="N28" s="17" t="str">
        <f>'P09'!$E26</f>
        <v>NT</v>
      </c>
      <c r="O28" s="17" t="str">
        <f>'P10'!$E26</f>
        <v>NT</v>
      </c>
      <c r="P28" s="17" t="str">
        <f>'P11'!$E26</f>
        <v>NT</v>
      </c>
      <c r="Q28" s="17" t="str">
        <f>'P12'!$E26</f>
        <v>NT</v>
      </c>
      <c r="R28" s="17" t="str">
        <f>'P13'!$E26</f>
        <v>NT</v>
      </c>
      <c r="S28" s="17" t="str">
        <f>'P14'!$E26</f>
        <v>NT</v>
      </c>
      <c r="T28" s="17" t="str">
        <f>'P15'!$E26</f>
        <v>NT</v>
      </c>
      <c r="U28" s="19">
        <f t="shared" si="5"/>
        <v>0</v>
      </c>
      <c r="V28" s="19">
        <f t="shared" si="6"/>
        <v>0</v>
      </c>
      <c r="W28" s="19">
        <f t="shared" si="7"/>
        <v>0</v>
      </c>
      <c r="X28" s="19">
        <f t="shared" si="8"/>
        <v>15</v>
      </c>
      <c r="Y28" s="13" t="str">
        <f t="shared" si="9"/>
        <v>NT</v>
      </c>
      <c r="Z28" s="13"/>
      <c r="AA28" s="13">
        <v>4</v>
      </c>
      <c r="AB28" s="17" t="str">
        <f>Critères!$C25</f>
        <v>4.9</v>
      </c>
      <c r="AC28" s="17" t="str">
        <f>Critères!$A$17</f>
        <v>MULTIMÉDIA</v>
      </c>
      <c r="AD28" s="17" t="str">
        <f>'P01'!$F26</f>
        <v>N</v>
      </c>
      <c r="AE28" s="17" t="str">
        <f>'P02'!$F26</f>
        <v>N</v>
      </c>
      <c r="AF28" s="17" t="str">
        <f>'P03'!$F26</f>
        <v>N</v>
      </c>
      <c r="AG28" s="17" t="str">
        <f>'P04'!$F26</f>
        <v>N</v>
      </c>
      <c r="AH28" s="17" t="str">
        <f>'P05'!$F26</f>
        <v>N</v>
      </c>
      <c r="AI28" s="17" t="str">
        <f>'P06'!$F26</f>
        <v>N</v>
      </c>
      <c r="AJ28" s="17" t="str">
        <f>'P07'!$F26</f>
        <v>N</v>
      </c>
      <c r="AK28" s="17" t="str">
        <f>'P08'!$F26</f>
        <v>N</v>
      </c>
      <c r="AL28" s="17" t="str">
        <f>'P09'!$F26</f>
        <v>N</v>
      </c>
      <c r="AM28" s="17" t="str">
        <f>'P10'!$F26</f>
        <v>N</v>
      </c>
      <c r="AN28" s="17" t="str">
        <f>'P11'!$F26</f>
        <v>N</v>
      </c>
      <c r="AO28" s="17" t="str">
        <f>'P12'!$F26</f>
        <v>N</v>
      </c>
      <c r="AP28" s="17" t="str">
        <f>'P13'!$F26</f>
        <v>N</v>
      </c>
      <c r="AQ28" s="17" t="str">
        <f>'P14'!$F26</f>
        <v>N</v>
      </c>
      <c r="AR28" s="17" t="str">
        <f>'P15'!$F26</f>
        <v>N</v>
      </c>
      <c r="AS28" s="19">
        <f t="shared" si="10"/>
        <v>0</v>
      </c>
      <c r="AT28" s="19">
        <f t="shared" si="11"/>
        <v>0</v>
      </c>
    </row>
    <row r="29" spans="1:46">
      <c r="A29" s="13">
        <v>4</v>
      </c>
      <c r="B29" s="17" t="str">
        <f>Critères!$B26</f>
        <v>RGAA</v>
      </c>
      <c r="C29" s="17" t="str">
        <f>Critères!$C26</f>
        <v>4.10</v>
      </c>
      <c r="D29" s="17" t="str">
        <f>Critères!$A$17</f>
        <v>MULTIMÉDIA</v>
      </c>
      <c r="E29" s="17" t="s">
        <v>162</v>
      </c>
      <c r="F29" s="17" t="str">
        <f>'P01'!$E27</f>
        <v>NT</v>
      </c>
      <c r="G29" s="17" t="str">
        <f>'P02'!$E27</f>
        <v>NT</v>
      </c>
      <c r="H29" s="17" t="str">
        <f>'P03'!$E27</f>
        <v>NT</v>
      </c>
      <c r="I29" s="17" t="str">
        <f>'P04'!$E27</f>
        <v>NT</v>
      </c>
      <c r="J29" s="17" t="str">
        <f>'P05'!$E27</f>
        <v>NT</v>
      </c>
      <c r="K29" s="17" t="str">
        <f>'P06'!$E27</f>
        <v>NT</v>
      </c>
      <c r="L29" s="17" t="str">
        <f>'P07'!$E27</f>
        <v>NT</v>
      </c>
      <c r="M29" s="17" t="str">
        <f>'P08'!$E27</f>
        <v>NT</v>
      </c>
      <c r="N29" s="17" t="str">
        <f>'P09'!$E27</f>
        <v>NT</v>
      </c>
      <c r="O29" s="17" t="str">
        <f>'P10'!$E27</f>
        <v>NT</v>
      </c>
      <c r="P29" s="17" t="str">
        <f>'P11'!$E27</f>
        <v>NT</v>
      </c>
      <c r="Q29" s="17" t="str">
        <f>'P12'!$E27</f>
        <v>NT</v>
      </c>
      <c r="R29" s="17" t="str">
        <f>'P13'!$E27</f>
        <v>NT</v>
      </c>
      <c r="S29" s="17" t="str">
        <f>'P14'!$E27</f>
        <v>NT</v>
      </c>
      <c r="T29" s="17" t="str">
        <f>'P15'!$E27</f>
        <v>NT</v>
      </c>
      <c r="U29" s="19">
        <f t="shared" si="5"/>
        <v>0</v>
      </c>
      <c r="V29" s="19">
        <f t="shared" si="6"/>
        <v>0</v>
      </c>
      <c r="W29" s="19">
        <f t="shared" si="7"/>
        <v>0</v>
      </c>
      <c r="X29" s="19">
        <f t="shared" si="8"/>
        <v>15</v>
      </c>
      <c r="Y29" s="13" t="str">
        <f t="shared" si="9"/>
        <v>NT</v>
      </c>
      <c r="Z29" s="13"/>
      <c r="AA29" s="13">
        <v>4</v>
      </c>
      <c r="AB29" s="17" t="str">
        <f>Critères!$C26</f>
        <v>4.10</v>
      </c>
      <c r="AC29" s="17" t="str">
        <f>Critères!$A$17</f>
        <v>MULTIMÉDIA</v>
      </c>
      <c r="AD29" s="17" t="str">
        <f>'P01'!$F27</f>
        <v>N</v>
      </c>
      <c r="AE29" s="17" t="str">
        <f>'P02'!$F27</f>
        <v>N</v>
      </c>
      <c r="AF29" s="17" t="str">
        <f>'P03'!$F27</f>
        <v>N</v>
      </c>
      <c r="AG29" s="17" t="str">
        <f>'P04'!$F27</f>
        <v>N</v>
      </c>
      <c r="AH29" s="17" t="str">
        <f>'P05'!$F27</f>
        <v>N</v>
      </c>
      <c r="AI29" s="17" t="str">
        <f>'P06'!$F27</f>
        <v>N</v>
      </c>
      <c r="AJ29" s="17" t="str">
        <f>'P07'!$F27</f>
        <v>N</v>
      </c>
      <c r="AK29" s="17" t="str">
        <f>'P08'!$F27</f>
        <v>N</v>
      </c>
      <c r="AL29" s="17" t="str">
        <f>'P09'!$F27</f>
        <v>N</v>
      </c>
      <c r="AM29" s="17" t="str">
        <f>'P10'!$F27</f>
        <v>N</v>
      </c>
      <c r="AN29" s="17" t="str">
        <f>'P11'!$F27</f>
        <v>N</v>
      </c>
      <c r="AO29" s="17" t="str">
        <f>'P12'!$F27</f>
        <v>N</v>
      </c>
      <c r="AP29" s="17" t="str">
        <f>'P13'!$F27</f>
        <v>N</v>
      </c>
      <c r="AQ29" s="17" t="str">
        <f>'P14'!$F27</f>
        <v>N</v>
      </c>
      <c r="AR29" s="17" t="str">
        <f>'P15'!$F27</f>
        <v>N</v>
      </c>
      <c r="AS29" s="19">
        <f t="shared" si="10"/>
        <v>0</v>
      </c>
      <c r="AT29" s="19">
        <f t="shared" si="11"/>
        <v>0</v>
      </c>
    </row>
    <row r="30" spans="1:46">
      <c r="A30" s="13">
        <v>4</v>
      </c>
      <c r="B30" s="17" t="str">
        <f>Critères!$B27</f>
        <v>RGAA</v>
      </c>
      <c r="C30" s="17" t="str">
        <f>Critères!$C27</f>
        <v>4.11</v>
      </c>
      <c r="D30" s="17" t="str">
        <f>Critères!$A$17</f>
        <v>MULTIMÉDIA</v>
      </c>
      <c r="E30" s="17" t="s">
        <v>162</v>
      </c>
      <c r="F30" s="17" t="str">
        <f>'P01'!$E28</f>
        <v>NT</v>
      </c>
      <c r="G30" s="17" t="str">
        <f>'P02'!$E28</f>
        <v>NT</v>
      </c>
      <c r="H30" s="17" t="str">
        <f>'P03'!$E28</f>
        <v>NT</v>
      </c>
      <c r="I30" s="17" t="str">
        <f>'P04'!$E28</f>
        <v>NT</v>
      </c>
      <c r="J30" s="17" t="str">
        <f>'P05'!$E28</f>
        <v>NT</v>
      </c>
      <c r="K30" s="17" t="str">
        <f>'P06'!$E28</f>
        <v>NT</v>
      </c>
      <c r="L30" s="17" t="str">
        <f>'P07'!$E28</f>
        <v>NT</v>
      </c>
      <c r="M30" s="17" t="str">
        <f>'P08'!$E28</f>
        <v>NT</v>
      </c>
      <c r="N30" s="17" t="str">
        <f>'P09'!$E28</f>
        <v>NT</v>
      </c>
      <c r="O30" s="17" t="str">
        <f>'P10'!$E28</f>
        <v>NT</v>
      </c>
      <c r="P30" s="17" t="str">
        <f>'P11'!$E28</f>
        <v>NT</v>
      </c>
      <c r="Q30" s="17" t="str">
        <f>'P12'!$E28</f>
        <v>NT</v>
      </c>
      <c r="R30" s="17" t="str">
        <f>'P13'!$E28</f>
        <v>NT</v>
      </c>
      <c r="S30" s="17" t="str">
        <f>'P14'!$E28</f>
        <v>NT</v>
      </c>
      <c r="T30" s="17" t="str">
        <f>'P15'!$E28</f>
        <v>NT</v>
      </c>
      <c r="U30" s="19">
        <f t="shared" si="5"/>
        <v>0</v>
      </c>
      <c r="V30" s="19">
        <f t="shared" si="6"/>
        <v>0</v>
      </c>
      <c r="W30" s="19">
        <f t="shared" si="7"/>
        <v>0</v>
      </c>
      <c r="X30" s="19">
        <f t="shared" si="8"/>
        <v>15</v>
      </c>
      <c r="Y30" s="13" t="str">
        <f t="shared" si="9"/>
        <v>NT</v>
      </c>
      <c r="Z30" s="13"/>
      <c r="AA30" s="13">
        <v>4</v>
      </c>
      <c r="AB30" s="17" t="str">
        <f>Critères!$C27</f>
        <v>4.11</v>
      </c>
      <c r="AC30" s="17" t="str">
        <f>Critères!$A$17</f>
        <v>MULTIMÉDIA</v>
      </c>
      <c r="AD30" s="17" t="str">
        <f>'P01'!$F28</f>
        <v>N</v>
      </c>
      <c r="AE30" s="17" t="str">
        <f>'P02'!$F28</f>
        <v>N</v>
      </c>
      <c r="AF30" s="17" t="str">
        <f>'P03'!$F28</f>
        <v>N</v>
      </c>
      <c r="AG30" s="17" t="str">
        <f>'P04'!$F28</f>
        <v>N</v>
      </c>
      <c r="AH30" s="17" t="str">
        <f>'P05'!$F28</f>
        <v>N</v>
      </c>
      <c r="AI30" s="17" t="str">
        <f>'P06'!$F28</f>
        <v>N</v>
      </c>
      <c r="AJ30" s="17" t="str">
        <f>'P07'!$F28</f>
        <v>N</v>
      </c>
      <c r="AK30" s="17" t="str">
        <f>'P08'!$F28</f>
        <v>N</v>
      </c>
      <c r="AL30" s="17" t="str">
        <f>'P09'!$F28</f>
        <v>N</v>
      </c>
      <c r="AM30" s="17" t="str">
        <f>'P10'!$F28</f>
        <v>N</v>
      </c>
      <c r="AN30" s="17" t="str">
        <f>'P11'!$F28</f>
        <v>N</v>
      </c>
      <c r="AO30" s="17" t="str">
        <f>'P12'!$F28</f>
        <v>N</v>
      </c>
      <c r="AP30" s="17" t="str">
        <f>'P13'!$F28</f>
        <v>N</v>
      </c>
      <c r="AQ30" s="17" t="str">
        <f>'P14'!$F28</f>
        <v>N</v>
      </c>
      <c r="AR30" s="17" t="str">
        <f>'P15'!$F28</f>
        <v>N</v>
      </c>
      <c r="AS30" s="19">
        <f t="shared" si="10"/>
        <v>0</v>
      </c>
      <c r="AT30" s="19">
        <f t="shared" si="11"/>
        <v>0</v>
      </c>
    </row>
    <row r="31" spans="1:46">
      <c r="A31" s="13">
        <v>4</v>
      </c>
      <c r="B31" s="17" t="str">
        <f>Critères!$B28</f>
        <v>RGAA</v>
      </c>
      <c r="C31" s="17" t="str">
        <f>Critères!$C28</f>
        <v>4.12</v>
      </c>
      <c r="D31" s="17" t="str">
        <f>Critères!$A$17</f>
        <v>MULTIMÉDIA</v>
      </c>
      <c r="E31" s="17" t="s">
        <v>162</v>
      </c>
      <c r="F31" s="17" t="str">
        <f>'P01'!$E29</f>
        <v>NT</v>
      </c>
      <c r="G31" s="17" t="str">
        <f>'P02'!$E29</f>
        <v>NT</v>
      </c>
      <c r="H31" s="17" t="str">
        <f>'P03'!$E29</f>
        <v>NT</v>
      </c>
      <c r="I31" s="17" t="str">
        <f>'P04'!$E29</f>
        <v>NT</v>
      </c>
      <c r="J31" s="17" t="str">
        <f>'P05'!$E29</f>
        <v>NT</v>
      </c>
      <c r="K31" s="17" t="str">
        <f>'P06'!$E29</f>
        <v>NT</v>
      </c>
      <c r="L31" s="17" t="str">
        <f>'P07'!$E29</f>
        <v>NT</v>
      </c>
      <c r="M31" s="17" t="str">
        <f>'P08'!$E29</f>
        <v>NT</v>
      </c>
      <c r="N31" s="17" t="str">
        <f>'P09'!$E29</f>
        <v>NT</v>
      </c>
      <c r="O31" s="17" t="str">
        <f>'P10'!$E29</f>
        <v>NT</v>
      </c>
      <c r="P31" s="17" t="str">
        <f>'P11'!$E29</f>
        <v>NT</v>
      </c>
      <c r="Q31" s="17" t="str">
        <f>'P12'!$E29</f>
        <v>NT</v>
      </c>
      <c r="R31" s="17" t="str">
        <f>'P13'!$E29</f>
        <v>NT</v>
      </c>
      <c r="S31" s="17" t="str">
        <f>'P14'!$E29</f>
        <v>NT</v>
      </c>
      <c r="T31" s="17" t="str">
        <f>'P15'!$E29</f>
        <v>NT</v>
      </c>
      <c r="U31" s="19">
        <f t="shared" si="5"/>
        <v>0</v>
      </c>
      <c r="V31" s="19">
        <f t="shared" si="6"/>
        <v>0</v>
      </c>
      <c r="W31" s="19">
        <f t="shared" si="7"/>
        <v>0</v>
      </c>
      <c r="X31" s="19">
        <f t="shared" si="8"/>
        <v>15</v>
      </c>
      <c r="Y31" s="13" t="str">
        <f t="shared" si="9"/>
        <v>NT</v>
      </c>
      <c r="Z31" s="13"/>
      <c r="AA31" s="13">
        <v>4</v>
      </c>
      <c r="AB31" s="17" t="str">
        <f>Critères!$C28</f>
        <v>4.12</v>
      </c>
      <c r="AC31" s="17" t="str">
        <f>Critères!$A$17</f>
        <v>MULTIMÉDIA</v>
      </c>
      <c r="AD31" s="17" t="str">
        <f>'P01'!$F29</f>
        <v>N</v>
      </c>
      <c r="AE31" s="17" t="str">
        <f>'P02'!$F29</f>
        <v>N</v>
      </c>
      <c r="AF31" s="17" t="str">
        <f>'P03'!$F29</f>
        <v>N</v>
      </c>
      <c r="AG31" s="17" t="str">
        <f>'P04'!$F29</f>
        <v>N</v>
      </c>
      <c r="AH31" s="17" t="str">
        <f>'P05'!$F29</f>
        <v>N</v>
      </c>
      <c r="AI31" s="17" t="str">
        <f>'P06'!$F29</f>
        <v>N</v>
      </c>
      <c r="AJ31" s="17" t="str">
        <f>'P07'!$F29</f>
        <v>N</v>
      </c>
      <c r="AK31" s="17" t="str">
        <f>'P08'!$F29</f>
        <v>N</v>
      </c>
      <c r="AL31" s="17" t="str">
        <f>'P09'!$F29</f>
        <v>N</v>
      </c>
      <c r="AM31" s="17" t="str">
        <f>'P10'!$F29</f>
        <v>N</v>
      </c>
      <c r="AN31" s="17" t="str">
        <f>'P11'!$F29</f>
        <v>N</v>
      </c>
      <c r="AO31" s="17" t="str">
        <f>'P12'!$F29</f>
        <v>N</v>
      </c>
      <c r="AP31" s="17" t="str">
        <f>'P13'!$F29</f>
        <v>N</v>
      </c>
      <c r="AQ31" s="17" t="str">
        <f>'P14'!$F29</f>
        <v>N</v>
      </c>
      <c r="AR31" s="17" t="str">
        <f>'P15'!$F29</f>
        <v>N</v>
      </c>
      <c r="AS31" s="19">
        <f t="shared" si="10"/>
        <v>0</v>
      </c>
      <c r="AT31" s="19">
        <f t="shared" si="11"/>
        <v>0</v>
      </c>
    </row>
    <row r="32" spans="1:46">
      <c r="A32" s="13">
        <v>4</v>
      </c>
      <c r="B32" s="17" t="str">
        <f>Critères!$B29</f>
        <v>RGAA</v>
      </c>
      <c r="C32" s="17" t="str">
        <f>Critères!$C29</f>
        <v>4.13</v>
      </c>
      <c r="D32" s="17" t="str">
        <f>Critères!$A$17</f>
        <v>MULTIMÉDIA</v>
      </c>
      <c r="E32" s="17" t="s">
        <v>162</v>
      </c>
      <c r="F32" s="17" t="str">
        <f>'P01'!$E30</f>
        <v>NT</v>
      </c>
      <c r="G32" s="17" t="str">
        <f>'P02'!$E30</f>
        <v>NT</v>
      </c>
      <c r="H32" s="17" t="str">
        <f>'P03'!$E30</f>
        <v>NT</v>
      </c>
      <c r="I32" s="17" t="str">
        <f>'P04'!$E30</f>
        <v>NT</v>
      </c>
      <c r="J32" s="17" t="str">
        <f>'P05'!$E30</f>
        <v>NT</v>
      </c>
      <c r="K32" s="17" t="str">
        <f>'P06'!$E30</f>
        <v>NT</v>
      </c>
      <c r="L32" s="17" t="str">
        <f>'P07'!$E30</f>
        <v>NT</v>
      </c>
      <c r="M32" s="17" t="str">
        <f>'P08'!$E30</f>
        <v>NT</v>
      </c>
      <c r="N32" s="17" t="str">
        <f>'P09'!$E30</f>
        <v>NT</v>
      </c>
      <c r="O32" s="17" t="str">
        <f>'P10'!$E30</f>
        <v>NT</v>
      </c>
      <c r="P32" s="17" t="str">
        <f>'P11'!$E30</f>
        <v>NT</v>
      </c>
      <c r="Q32" s="17" t="str">
        <f>'P12'!$E30</f>
        <v>NT</v>
      </c>
      <c r="R32" s="17" t="str">
        <f>'P13'!$E30</f>
        <v>NT</v>
      </c>
      <c r="S32" s="17" t="str">
        <f>'P14'!$E30</f>
        <v>NT</v>
      </c>
      <c r="T32" s="17" t="str">
        <f>'P15'!$E30</f>
        <v>NT</v>
      </c>
      <c r="U32" s="19">
        <f t="shared" si="5"/>
        <v>0</v>
      </c>
      <c r="V32" s="19">
        <f t="shared" si="6"/>
        <v>0</v>
      </c>
      <c r="W32" s="19">
        <f t="shared" si="7"/>
        <v>0</v>
      </c>
      <c r="X32" s="19">
        <f t="shared" si="8"/>
        <v>15</v>
      </c>
      <c r="Y32" s="13" t="str">
        <f t="shared" si="9"/>
        <v>NT</v>
      </c>
      <c r="Z32" s="13"/>
      <c r="AA32" s="13">
        <v>4</v>
      </c>
      <c r="AB32" s="17" t="str">
        <f>Critères!$C29</f>
        <v>4.13</v>
      </c>
      <c r="AC32" s="17" t="str">
        <f>Critères!$A$17</f>
        <v>MULTIMÉDIA</v>
      </c>
      <c r="AD32" s="17" t="str">
        <f>'P01'!$F30</f>
        <v>N</v>
      </c>
      <c r="AE32" s="17" t="str">
        <f>'P02'!$F30</f>
        <v>N</v>
      </c>
      <c r="AF32" s="17" t="str">
        <f>'P03'!$F30</f>
        <v>N</v>
      </c>
      <c r="AG32" s="17" t="str">
        <f>'P04'!$F30</f>
        <v>N</v>
      </c>
      <c r="AH32" s="17" t="str">
        <f>'P05'!$F30</f>
        <v>N</v>
      </c>
      <c r="AI32" s="17" t="str">
        <f>'P06'!$F30</f>
        <v>N</v>
      </c>
      <c r="AJ32" s="17" t="str">
        <f>'P07'!$F30</f>
        <v>N</v>
      </c>
      <c r="AK32" s="17" t="str">
        <f>'P08'!$F30</f>
        <v>N</v>
      </c>
      <c r="AL32" s="17" t="str">
        <f>'P09'!$F30</f>
        <v>N</v>
      </c>
      <c r="AM32" s="17" t="str">
        <f>'P10'!$F30</f>
        <v>N</v>
      </c>
      <c r="AN32" s="17" t="str">
        <f>'P11'!$F30</f>
        <v>N</v>
      </c>
      <c r="AO32" s="17" t="str">
        <f>'P12'!$F30</f>
        <v>N</v>
      </c>
      <c r="AP32" s="17" t="str">
        <f>'P13'!$F30</f>
        <v>N</v>
      </c>
      <c r="AQ32" s="17" t="str">
        <f>'P14'!$F30</f>
        <v>N</v>
      </c>
      <c r="AR32" s="17" t="str">
        <f>'P15'!$F30</f>
        <v>N</v>
      </c>
      <c r="AS32" s="19">
        <f t="shared" si="10"/>
        <v>0</v>
      </c>
      <c r="AT32" s="19">
        <f t="shared" si="11"/>
        <v>0</v>
      </c>
    </row>
    <row r="33" spans="1:46">
      <c r="A33" s="13">
        <v>4</v>
      </c>
      <c r="B33" s="17" t="str">
        <f>Critères!$B30</f>
        <v>-</v>
      </c>
      <c r="C33" s="17" t="str">
        <f>Critères!$C30</f>
        <v>4.14</v>
      </c>
      <c r="D33" s="17" t="str">
        <f>Critères!$A$17</f>
        <v>MULTIMÉDIA</v>
      </c>
      <c r="E33" s="17" t="s">
        <v>163</v>
      </c>
      <c r="F33" s="17" t="str">
        <f>'P01'!$E31</f>
        <v>NT</v>
      </c>
      <c r="G33" s="17" t="str">
        <f>'P02'!$E31</f>
        <v>NT</v>
      </c>
      <c r="H33" s="17" t="str">
        <f>'P03'!$E31</f>
        <v>NT</v>
      </c>
      <c r="I33" s="17" t="str">
        <f>'P04'!$E31</f>
        <v>NT</v>
      </c>
      <c r="J33" s="17" t="str">
        <f>'P05'!$E31</f>
        <v>NT</v>
      </c>
      <c r="K33" s="17" t="str">
        <f>'P06'!$E31</f>
        <v>NT</v>
      </c>
      <c r="L33" s="17" t="str">
        <f>'P07'!$E31</f>
        <v>NT</v>
      </c>
      <c r="M33" s="17" t="str">
        <f>'P08'!$E31</f>
        <v>NT</v>
      </c>
      <c r="N33" s="17" t="str">
        <f>'P09'!$E31</f>
        <v>NT</v>
      </c>
      <c r="O33" s="17" t="str">
        <f>'P10'!$E31</f>
        <v>NT</v>
      </c>
      <c r="P33" s="17" t="str">
        <f>'P11'!$E31</f>
        <v>NT</v>
      </c>
      <c r="Q33" s="17" t="str">
        <f>'P12'!$E31</f>
        <v>NT</v>
      </c>
      <c r="R33" s="17" t="str">
        <f>'P13'!$E31</f>
        <v>NT</v>
      </c>
      <c r="S33" s="17" t="str">
        <f>'P14'!$E31</f>
        <v>NT</v>
      </c>
      <c r="T33" s="17" t="str">
        <f>'P15'!$E31</f>
        <v>NT</v>
      </c>
      <c r="U33" s="19">
        <f t="shared" si="5"/>
        <v>0</v>
      </c>
      <c r="V33" s="19">
        <f t="shared" si="6"/>
        <v>0</v>
      </c>
      <c r="W33" s="19">
        <f t="shared" si="7"/>
        <v>0</v>
      </c>
      <c r="X33" s="19">
        <f t="shared" si="8"/>
        <v>15</v>
      </c>
      <c r="Y33" s="13" t="str">
        <f t="shared" si="9"/>
        <v>NT</v>
      </c>
      <c r="Z33" s="13"/>
      <c r="AA33" s="13">
        <v>4</v>
      </c>
      <c r="AB33" s="17" t="str">
        <f>Critères!$C30</f>
        <v>4.14</v>
      </c>
      <c r="AC33" s="17" t="str">
        <f>Critères!$A$17</f>
        <v>MULTIMÉDIA</v>
      </c>
      <c r="AD33" s="17" t="str">
        <f>'P01'!$F31</f>
        <v>N</v>
      </c>
      <c r="AE33" s="17" t="str">
        <f>'P02'!$F31</f>
        <v>N</v>
      </c>
      <c r="AF33" s="17" t="str">
        <f>'P03'!$F31</f>
        <v>N</v>
      </c>
      <c r="AG33" s="17" t="str">
        <f>'P04'!$F31</f>
        <v>N</v>
      </c>
      <c r="AH33" s="17" t="str">
        <f>'P05'!$F31</f>
        <v>N</v>
      </c>
      <c r="AI33" s="17" t="str">
        <f>'P06'!$F31</f>
        <v>N</v>
      </c>
      <c r="AJ33" s="17" t="str">
        <f>'P07'!$F31</f>
        <v>N</v>
      </c>
      <c r="AK33" s="17" t="str">
        <f>'P08'!$F31</f>
        <v>N</v>
      </c>
      <c r="AL33" s="17" t="str">
        <f>'P09'!$F31</f>
        <v>N</v>
      </c>
      <c r="AM33" s="17" t="str">
        <f>'P10'!$F31</f>
        <v>N</v>
      </c>
      <c r="AN33" s="17" t="str">
        <f>'P11'!$F31</f>
        <v>N</v>
      </c>
      <c r="AO33" s="17" t="str">
        <f>'P12'!$F31</f>
        <v>N</v>
      </c>
      <c r="AP33" s="17" t="str">
        <f>'P13'!$F31</f>
        <v>N</v>
      </c>
      <c r="AQ33" s="17" t="str">
        <f>'P14'!$F31</f>
        <v>N</v>
      </c>
      <c r="AR33" s="17" t="str">
        <f>'P15'!$F31</f>
        <v>N</v>
      </c>
      <c r="AS33" s="19">
        <f t="shared" si="10"/>
        <v>0</v>
      </c>
      <c r="AT33" s="19">
        <f t="shared" si="11"/>
        <v>0</v>
      </c>
    </row>
    <row r="34" spans="1:46">
      <c r="A34" s="13">
        <v>4</v>
      </c>
      <c r="B34" s="17" t="str">
        <f>Critères!$B31</f>
        <v>-</v>
      </c>
      <c r="C34" s="17" t="str">
        <f>Critères!$C31</f>
        <v>4.15</v>
      </c>
      <c r="D34" s="17" t="str">
        <f>Critères!$A$17</f>
        <v>MULTIMÉDIA</v>
      </c>
      <c r="E34" s="17" t="s">
        <v>163</v>
      </c>
      <c r="F34" s="17" t="str">
        <f>'P01'!$E32</f>
        <v>NT</v>
      </c>
      <c r="G34" s="17" t="str">
        <f>'P02'!$E32</f>
        <v>NT</v>
      </c>
      <c r="H34" s="17" t="str">
        <f>'P03'!$E32</f>
        <v>NT</v>
      </c>
      <c r="I34" s="17" t="str">
        <f>'P04'!$E32</f>
        <v>NT</v>
      </c>
      <c r="J34" s="17" t="str">
        <f>'P05'!$E32</f>
        <v>NT</v>
      </c>
      <c r="K34" s="17" t="str">
        <f>'P06'!$E32</f>
        <v>NT</v>
      </c>
      <c r="L34" s="17" t="str">
        <f>'P07'!$E32</f>
        <v>NT</v>
      </c>
      <c r="M34" s="17" t="str">
        <f>'P08'!$E32</f>
        <v>NT</v>
      </c>
      <c r="N34" s="17" t="str">
        <f>'P09'!$E32</f>
        <v>NT</v>
      </c>
      <c r="O34" s="17" t="str">
        <f>'P10'!$E32</f>
        <v>NT</v>
      </c>
      <c r="P34" s="17" t="str">
        <f>'P11'!$E32</f>
        <v>NT</v>
      </c>
      <c r="Q34" s="17" t="str">
        <f>'P12'!$E32</f>
        <v>NT</v>
      </c>
      <c r="R34" s="17" t="str">
        <f>'P13'!$E32</f>
        <v>NT</v>
      </c>
      <c r="S34" s="17" t="str">
        <f>'P14'!$E32</f>
        <v>NT</v>
      </c>
      <c r="T34" s="17" t="str">
        <f>'P15'!$E32</f>
        <v>NT</v>
      </c>
      <c r="U34" s="19">
        <f t="shared" si="5"/>
        <v>0</v>
      </c>
      <c r="V34" s="19">
        <f t="shared" si="6"/>
        <v>0</v>
      </c>
      <c r="W34" s="19">
        <f t="shared" si="7"/>
        <v>0</v>
      </c>
      <c r="X34" s="19">
        <f t="shared" si="8"/>
        <v>15</v>
      </c>
      <c r="Y34" s="13" t="str">
        <f t="shared" si="9"/>
        <v>NT</v>
      </c>
      <c r="Z34" s="13"/>
      <c r="AA34" s="13">
        <v>4</v>
      </c>
      <c r="AB34" s="17" t="str">
        <f>Critères!$C31</f>
        <v>4.15</v>
      </c>
      <c r="AC34" s="17" t="str">
        <f>Critères!$A$17</f>
        <v>MULTIMÉDIA</v>
      </c>
      <c r="AD34" s="17" t="str">
        <f>'P01'!$F32</f>
        <v>N</v>
      </c>
      <c r="AE34" s="17" t="str">
        <f>'P02'!$F32</f>
        <v>N</v>
      </c>
      <c r="AF34" s="17" t="str">
        <f>'P03'!$F32</f>
        <v>N</v>
      </c>
      <c r="AG34" s="17" t="str">
        <f>'P04'!$F32</f>
        <v>N</v>
      </c>
      <c r="AH34" s="17" t="str">
        <f>'P05'!$F32</f>
        <v>N</v>
      </c>
      <c r="AI34" s="17" t="str">
        <f>'P06'!$F32</f>
        <v>N</v>
      </c>
      <c r="AJ34" s="17" t="str">
        <f>'P07'!$F32</f>
        <v>N</v>
      </c>
      <c r="AK34" s="17" t="str">
        <f>'P08'!$F32</f>
        <v>N</v>
      </c>
      <c r="AL34" s="17" t="str">
        <f>'P09'!$F32</f>
        <v>N</v>
      </c>
      <c r="AM34" s="17" t="str">
        <f>'P10'!$F32</f>
        <v>N</v>
      </c>
      <c r="AN34" s="17" t="str">
        <f>'P11'!$F32</f>
        <v>N</v>
      </c>
      <c r="AO34" s="17" t="str">
        <f>'P12'!$F32</f>
        <v>N</v>
      </c>
      <c r="AP34" s="17" t="str">
        <f>'P13'!$F32</f>
        <v>N</v>
      </c>
      <c r="AQ34" s="17" t="str">
        <f>'P14'!$F32</f>
        <v>N</v>
      </c>
      <c r="AR34" s="17" t="str">
        <f>'P15'!$F32</f>
        <v>N</v>
      </c>
      <c r="AS34" s="19">
        <f t="shared" si="10"/>
        <v>0</v>
      </c>
      <c r="AT34" s="19">
        <f t="shared" si="11"/>
        <v>0</v>
      </c>
    </row>
    <row r="35" spans="1:46">
      <c r="A35" s="13">
        <v>4</v>
      </c>
      <c r="B35" s="17" t="str">
        <f>Critères!$B32</f>
        <v>-</v>
      </c>
      <c r="C35" s="17" t="str">
        <f>Critères!$C32</f>
        <v>4.16</v>
      </c>
      <c r="D35" s="17" t="str">
        <f>Critères!$A$17</f>
        <v>MULTIMÉDIA</v>
      </c>
      <c r="E35" s="17" t="s">
        <v>163</v>
      </c>
      <c r="F35" s="17" t="str">
        <f>'P01'!$E33</f>
        <v>NT</v>
      </c>
      <c r="G35" s="17" t="str">
        <f>'P02'!$E33</f>
        <v>NT</v>
      </c>
      <c r="H35" s="17" t="str">
        <f>'P03'!$E33</f>
        <v>NT</v>
      </c>
      <c r="I35" s="17" t="str">
        <f>'P04'!$E33</f>
        <v>NT</v>
      </c>
      <c r="J35" s="17" t="str">
        <f>'P05'!$E33</f>
        <v>NT</v>
      </c>
      <c r="K35" s="17" t="str">
        <f>'P06'!$E33</f>
        <v>NT</v>
      </c>
      <c r="L35" s="17" t="str">
        <f>'P07'!$E33</f>
        <v>NT</v>
      </c>
      <c r="M35" s="17" t="str">
        <f>'P08'!$E33</f>
        <v>NT</v>
      </c>
      <c r="N35" s="17" t="str">
        <f>'P09'!$E33</f>
        <v>NT</v>
      </c>
      <c r="O35" s="17" t="str">
        <f>'P10'!$E33</f>
        <v>NT</v>
      </c>
      <c r="P35" s="17" t="str">
        <f>'P11'!$E33</f>
        <v>NT</v>
      </c>
      <c r="Q35" s="17" t="str">
        <f>'P12'!$E33</f>
        <v>NT</v>
      </c>
      <c r="R35" s="17" t="str">
        <f>'P13'!$E33</f>
        <v>NT</v>
      </c>
      <c r="S35" s="17" t="str">
        <f>'P14'!$E33</f>
        <v>NT</v>
      </c>
      <c r="T35" s="17" t="str">
        <f>'P15'!$E33</f>
        <v>NT</v>
      </c>
      <c r="U35" s="19">
        <f t="shared" si="5"/>
        <v>0</v>
      </c>
      <c r="V35" s="19">
        <f t="shared" si="6"/>
        <v>0</v>
      </c>
      <c r="W35" s="19">
        <f t="shared" si="7"/>
        <v>0</v>
      </c>
      <c r="X35" s="19">
        <f t="shared" si="8"/>
        <v>15</v>
      </c>
      <c r="Y35" s="13" t="str">
        <f t="shared" si="9"/>
        <v>NT</v>
      </c>
      <c r="Z35" s="13"/>
      <c r="AA35" s="13">
        <v>4</v>
      </c>
      <c r="AB35" s="17" t="str">
        <f>Critères!$C32</f>
        <v>4.16</v>
      </c>
      <c r="AC35" s="17" t="str">
        <f>Critères!$A$17</f>
        <v>MULTIMÉDIA</v>
      </c>
      <c r="AD35" s="17" t="str">
        <f>'P01'!$F33</f>
        <v>N</v>
      </c>
      <c r="AE35" s="17" t="str">
        <f>'P02'!$F33</f>
        <v>N</v>
      </c>
      <c r="AF35" s="17" t="str">
        <f>'P03'!$F33</f>
        <v>N</v>
      </c>
      <c r="AG35" s="17" t="str">
        <f>'P04'!$F33</f>
        <v>N</v>
      </c>
      <c r="AH35" s="17" t="str">
        <f>'P05'!$F33</f>
        <v>N</v>
      </c>
      <c r="AI35" s="17" t="str">
        <f>'P06'!$F33</f>
        <v>N</v>
      </c>
      <c r="AJ35" s="17" t="str">
        <f>'P07'!$F33</f>
        <v>N</v>
      </c>
      <c r="AK35" s="17" t="str">
        <f>'P08'!$F33</f>
        <v>N</v>
      </c>
      <c r="AL35" s="17" t="str">
        <f>'P09'!$F33</f>
        <v>N</v>
      </c>
      <c r="AM35" s="17" t="str">
        <f>'P10'!$F33</f>
        <v>N</v>
      </c>
      <c r="AN35" s="17" t="str">
        <f>'P11'!$F33</f>
        <v>N</v>
      </c>
      <c r="AO35" s="17" t="str">
        <f>'P12'!$F33</f>
        <v>N</v>
      </c>
      <c r="AP35" s="17" t="str">
        <f>'P13'!$F33</f>
        <v>N</v>
      </c>
      <c r="AQ35" s="17" t="str">
        <f>'P14'!$F33</f>
        <v>N</v>
      </c>
      <c r="AR35" s="17" t="str">
        <f>'P15'!$F33</f>
        <v>N</v>
      </c>
      <c r="AS35" s="19">
        <f t="shared" si="10"/>
        <v>0</v>
      </c>
      <c r="AT35" s="19">
        <f t="shared" si="11"/>
        <v>0</v>
      </c>
    </row>
    <row r="36" spans="1:46">
      <c r="A36" s="13">
        <v>4</v>
      </c>
      <c r="B36" s="17" t="str">
        <f>Critères!$B33</f>
        <v>-</v>
      </c>
      <c r="C36" s="17" t="str">
        <f>Critères!$C33</f>
        <v>4.17</v>
      </c>
      <c r="D36" s="17" t="str">
        <f>Critères!$A$17</f>
        <v>MULTIMÉDIA</v>
      </c>
      <c r="E36" s="17" t="s">
        <v>163</v>
      </c>
      <c r="F36" s="17" t="str">
        <f>'P01'!$E34</f>
        <v>NT</v>
      </c>
      <c r="G36" s="17" t="str">
        <f>'P02'!$E34</f>
        <v>NT</v>
      </c>
      <c r="H36" s="17" t="str">
        <f>'P03'!$E34</f>
        <v>NT</v>
      </c>
      <c r="I36" s="17" t="str">
        <f>'P04'!$E34</f>
        <v>NT</v>
      </c>
      <c r="J36" s="17" t="str">
        <f>'P05'!$E34</f>
        <v>NT</v>
      </c>
      <c r="K36" s="17" t="str">
        <f>'P06'!$E34</f>
        <v>NT</v>
      </c>
      <c r="L36" s="17" t="str">
        <f>'P07'!$E34</f>
        <v>NT</v>
      </c>
      <c r="M36" s="17" t="str">
        <f>'P08'!$E34</f>
        <v>NT</v>
      </c>
      <c r="N36" s="17" t="str">
        <f>'P09'!$E34</f>
        <v>NT</v>
      </c>
      <c r="O36" s="17" t="str">
        <f>'P10'!$E34</f>
        <v>NT</v>
      </c>
      <c r="P36" s="17" t="str">
        <f>'P11'!$E34</f>
        <v>NT</v>
      </c>
      <c r="Q36" s="17" t="str">
        <f>'P12'!$E34</f>
        <v>NT</v>
      </c>
      <c r="R36" s="17" t="str">
        <f>'P13'!$E34</f>
        <v>NT</v>
      </c>
      <c r="S36" s="17" t="str">
        <f>'P14'!$E34</f>
        <v>NT</v>
      </c>
      <c r="T36" s="17" t="str">
        <f>'P15'!$E34</f>
        <v>NT</v>
      </c>
      <c r="U36" s="19">
        <f t="shared" si="5"/>
        <v>0</v>
      </c>
      <c r="V36" s="19">
        <f t="shared" si="6"/>
        <v>0</v>
      </c>
      <c r="W36" s="19">
        <f t="shared" si="7"/>
        <v>0</v>
      </c>
      <c r="X36" s="19">
        <f t="shared" si="8"/>
        <v>15</v>
      </c>
      <c r="Y36" s="13" t="str">
        <f t="shared" si="9"/>
        <v>NT</v>
      </c>
      <c r="Z36" s="13"/>
      <c r="AA36" s="13">
        <v>4</v>
      </c>
      <c r="AB36" s="17" t="str">
        <f>Critères!$C33</f>
        <v>4.17</v>
      </c>
      <c r="AC36" s="17" t="str">
        <f>Critères!$A$17</f>
        <v>MULTIMÉDIA</v>
      </c>
      <c r="AD36" s="17" t="str">
        <f>'P01'!$F34</f>
        <v>N</v>
      </c>
      <c r="AE36" s="17" t="str">
        <f>'P02'!$F34</f>
        <v>N</v>
      </c>
      <c r="AF36" s="17" t="str">
        <f>'P03'!$F34</f>
        <v>N</v>
      </c>
      <c r="AG36" s="17" t="str">
        <f>'P04'!$F34</f>
        <v>N</v>
      </c>
      <c r="AH36" s="17" t="str">
        <f>'P05'!$F34</f>
        <v>N</v>
      </c>
      <c r="AI36" s="17" t="str">
        <f>'P06'!$F34</f>
        <v>N</v>
      </c>
      <c r="AJ36" s="17" t="str">
        <f>'P07'!$F34</f>
        <v>N</v>
      </c>
      <c r="AK36" s="17" t="str">
        <f>'P08'!$F34</f>
        <v>N</v>
      </c>
      <c r="AL36" s="17" t="str">
        <f>'P09'!$F34</f>
        <v>N</v>
      </c>
      <c r="AM36" s="17" t="str">
        <f>'P10'!$F34</f>
        <v>N</v>
      </c>
      <c r="AN36" s="17" t="str">
        <f>'P11'!$F34</f>
        <v>N</v>
      </c>
      <c r="AO36" s="17" t="str">
        <f>'P12'!$F34</f>
        <v>N</v>
      </c>
      <c r="AP36" s="17" t="str">
        <f>'P13'!$F34</f>
        <v>N</v>
      </c>
      <c r="AQ36" s="17" t="str">
        <f>'P14'!$F34</f>
        <v>N</v>
      </c>
      <c r="AR36" s="17" t="str">
        <f>'P15'!$F34</f>
        <v>N</v>
      </c>
      <c r="AS36" s="19">
        <f t="shared" si="10"/>
        <v>0</v>
      </c>
      <c r="AT36" s="19">
        <f t="shared" si="11"/>
        <v>0</v>
      </c>
    </row>
    <row r="37" spans="1:46">
      <c r="A37" s="13">
        <v>4</v>
      </c>
      <c r="B37" s="17" t="str">
        <f>Critères!$B34</f>
        <v>-</v>
      </c>
      <c r="C37" s="17" t="str">
        <f>Critères!$C34</f>
        <v>4.18</v>
      </c>
      <c r="D37" s="17" t="str">
        <f>Critères!$A$17</f>
        <v>MULTIMÉDIA</v>
      </c>
      <c r="E37" s="17" t="s">
        <v>163</v>
      </c>
      <c r="F37" s="17" t="str">
        <f>'P01'!$E35</f>
        <v>NT</v>
      </c>
      <c r="G37" s="17" t="str">
        <f>'P02'!$E35</f>
        <v>NT</v>
      </c>
      <c r="H37" s="17" t="str">
        <f>'P03'!$E35</f>
        <v>NT</v>
      </c>
      <c r="I37" s="17" t="str">
        <f>'P04'!$E35</f>
        <v>NT</v>
      </c>
      <c r="J37" s="17" t="str">
        <f>'P05'!$E35</f>
        <v>NT</v>
      </c>
      <c r="K37" s="17" t="str">
        <f>'P06'!$E35</f>
        <v>NT</v>
      </c>
      <c r="L37" s="17" t="str">
        <f>'P07'!$E35</f>
        <v>NT</v>
      </c>
      <c r="M37" s="17" t="str">
        <f>'P08'!$E35</f>
        <v>NT</v>
      </c>
      <c r="N37" s="17" t="str">
        <f>'P09'!$E35</f>
        <v>NT</v>
      </c>
      <c r="O37" s="17" t="str">
        <f>'P10'!$E35</f>
        <v>NT</v>
      </c>
      <c r="P37" s="17" t="str">
        <f>'P11'!$E35</f>
        <v>NT</v>
      </c>
      <c r="Q37" s="17" t="str">
        <f>'P12'!$E35</f>
        <v>NT</v>
      </c>
      <c r="R37" s="17" t="str">
        <f>'P13'!$E35</f>
        <v>NT</v>
      </c>
      <c r="S37" s="17" t="str">
        <f>'P14'!$E35</f>
        <v>NT</v>
      </c>
      <c r="T37" s="17" t="str">
        <f>'P15'!$E35</f>
        <v>NT</v>
      </c>
      <c r="U37" s="19">
        <f t="shared" si="5"/>
        <v>0</v>
      </c>
      <c r="V37" s="19">
        <f t="shared" si="6"/>
        <v>0</v>
      </c>
      <c r="W37" s="19">
        <f t="shared" si="7"/>
        <v>0</v>
      </c>
      <c r="X37" s="19">
        <f t="shared" si="8"/>
        <v>15</v>
      </c>
      <c r="Y37" s="13" t="str">
        <f t="shared" si="9"/>
        <v>NT</v>
      </c>
      <c r="Z37" s="13"/>
      <c r="AA37" s="13">
        <v>4</v>
      </c>
      <c r="AB37" s="17" t="str">
        <f>Critères!$C34</f>
        <v>4.18</v>
      </c>
      <c r="AC37" s="17" t="str">
        <f>Critères!$A$17</f>
        <v>MULTIMÉDIA</v>
      </c>
      <c r="AD37" s="17" t="str">
        <f>'P01'!$F35</f>
        <v>N</v>
      </c>
      <c r="AE37" s="17" t="str">
        <f>'P02'!$F35</f>
        <v>N</v>
      </c>
      <c r="AF37" s="17" t="str">
        <f>'P03'!$F35</f>
        <v>N</v>
      </c>
      <c r="AG37" s="17" t="str">
        <f>'P04'!$F35</f>
        <v>N</v>
      </c>
      <c r="AH37" s="17" t="str">
        <f>'P05'!$F35</f>
        <v>N</v>
      </c>
      <c r="AI37" s="17" t="str">
        <f>'P06'!$F35</f>
        <v>N</v>
      </c>
      <c r="AJ37" s="17" t="str">
        <f>'P07'!$F35</f>
        <v>N</v>
      </c>
      <c r="AK37" s="17" t="str">
        <f>'P08'!$F35</f>
        <v>N</v>
      </c>
      <c r="AL37" s="17" t="str">
        <f>'P09'!$F35</f>
        <v>N</v>
      </c>
      <c r="AM37" s="17" t="str">
        <f>'P10'!$F35</f>
        <v>N</v>
      </c>
      <c r="AN37" s="17" t="str">
        <f>'P11'!$F35</f>
        <v>N</v>
      </c>
      <c r="AO37" s="17" t="str">
        <f>'P12'!$F35</f>
        <v>N</v>
      </c>
      <c r="AP37" s="17" t="str">
        <f>'P13'!$F35</f>
        <v>N</v>
      </c>
      <c r="AQ37" s="17" t="str">
        <f>'P14'!$F35</f>
        <v>N</v>
      </c>
      <c r="AR37" s="17" t="str">
        <f>'P15'!$F35</f>
        <v>N</v>
      </c>
      <c r="AS37" s="19">
        <f t="shared" si="10"/>
        <v>0</v>
      </c>
      <c r="AT37" s="19">
        <f t="shared" si="11"/>
        <v>0</v>
      </c>
    </row>
    <row r="38" spans="1:46">
      <c r="A38" s="55"/>
      <c r="B38" s="56"/>
      <c r="C38" s="56"/>
      <c r="D38" s="56"/>
      <c r="E38" s="56"/>
      <c r="F38" s="56"/>
      <c r="G38" s="56"/>
      <c r="H38" s="56"/>
      <c r="I38" s="56"/>
      <c r="J38" s="56"/>
      <c r="K38" s="56"/>
      <c r="L38" s="56"/>
      <c r="M38" s="56"/>
      <c r="N38" s="56"/>
      <c r="O38" s="56"/>
      <c r="P38" s="56"/>
      <c r="Q38" s="56"/>
      <c r="R38" s="56"/>
      <c r="S38" s="56"/>
      <c r="T38" s="56"/>
      <c r="U38" s="60">
        <f>SUM(U20:U37)</f>
        <v>0</v>
      </c>
      <c r="V38" s="60">
        <f t="shared" ref="V38:X38" si="18">SUM(V20:V37)</f>
        <v>0</v>
      </c>
      <c r="W38" s="60">
        <f t="shared" si="18"/>
        <v>0</v>
      </c>
      <c r="X38" s="60">
        <f t="shared" si="18"/>
        <v>270</v>
      </c>
      <c r="Y38" s="13"/>
      <c r="Z38" s="13"/>
      <c r="AA38" s="55"/>
      <c r="AB38" s="56"/>
      <c r="AC38" s="56"/>
      <c r="AD38" s="56"/>
      <c r="AE38" s="56"/>
      <c r="AF38" s="56"/>
      <c r="AG38" s="56"/>
      <c r="AH38" s="56"/>
      <c r="AI38" s="56"/>
      <c r="AJ38" s="56"/>
      <c r="AK38" s="56"/>
      <c r="AL38" s="56"/>
      <c r="AM38" s="56"/>
      <c r="AN38" s="56"/>
      <c r="AO38" s="56"/>
      <c r="AP38" s="56"/>
      <c r="AQ38" s="56"/>
      <c r="AR38" s="56"/>
      <c r="AS38" s="60">
        <f>SUM(AS20:AS37)</f>
        <v>0</v>
      </c>
      <c r="AT38" s="60">
        <f t="shared" ref="AT38" si="19">SUM(AT20:AT37)</f>
        <v>0</v>
      </c>
    </row>
    <row r="39" spans="1:46">
      <c r="A39" s="13">
        <v>5</v>
      </c>
      <c r="B39" s="17" t="str">
        <f>Critères!$B35</f>
        <v>RGAA</v>
      </c>
      <c r="C39" s="17" t="str">
        <f>Critères!$C35</f>
        <v>5.1</v>
      </c>
      <c r="D39" s="17" t="str">
        <f>Critères!$A$35</f>
        <v>TABLEAUX</v>
      </c>
      <c r="E39" s="17" t="s">
        <v>162</v>
      </c>
      <c r="F39" s="17" t="str">
        <f>'P01'!$E36</f>
        <v>NT</v>
      </c>
      <c r="G39" s="17" t="str">
        <f>'P02'!$E36</f>
        <v>NT</v>
      </c>
      <c r="H39" s="17" t="str">
        <f>'P03'!$E36</f>
        <v>NT</v>
      </c>
      <c r="I39" s="17" t="str">
        <f>'P04'!$E36</f>
        <v>NT</v>
      </c>
      <c r="J39" s="17" t="str">
        <f>'P05'!$E36</f>
        <v>NT</v>
      </c>
      <c r="K39" s="17" t="str">
        <f>'P06'!$E36</f>
        <v>NT</v>
      </c>
      <c r="L39" s="17" t="str">
        <f>'P07'!$E36</f>
        <v>NT</v>
      </c>
      <c r="M39" s="17" t="str">
        <f>'P08'!$E36</f>
        <v>NT</v>
      </c>
      <c r="N39" s="17" t="str">
        <f>'P09'!$E36</f>
        <v>NT</v>
      </c>
      <c r="O39" s="17" t="str">
        <f>'P10'!$E36</f>
        <v>NT</v>
      </c>
      <c r="P39" s="17" t="str">
        <f>'P11'!$E36</f>
        <v>NT</v>
      </c>
      <c r="Q39" s="17" t="str">
        <f>'P12'!$E36</f>
        <v>NT</v>
      </c>
      <c r="R39" s="17" t="str">
        <f>'P13'!$E36</f>
        <v>NT</v>
      </c>
      <c r="S39" s="17" t="str">
        <f>'P14'!$E36</f>
        <v>NT</v>
      </c>
      <c r="T39" s="17" t="str">
        <f>'P15'!$E36</f>
        <v>NT</v>
      </c>
      <c r="U39" s="19">
        <f t="shared" si="5"/>
        <v>0</v>
      </c>
      <c r="V39" s="19">
        <f t="shared" si="6"/>
        <v>0</v>
      </c>
      <c r="W39" s="19">
        <f t="shared" si="7"/>
        <v>0</v>
      </c>
      <c r="X39" s="19">
        <f t="shared" si="8"/>
        <v>15</v>
      </c>
      <c r="Y39" s="13" t="str">
        <f t="shared" si="9"/>
        <v>NT</v>
      </c>
      <c r="Z39" s="13"/>
      <c r="AA39" s="13">
        <v>5</v>
      </c>
      <c r="AB39" s="17" t="str">
        <f>Critères!$C35</f>
        <v>5.1</v>
      </c>
      <c r="AC39" s="17" t="str">
        <f>Critères!$A$35</f>
        <v>TABLEAUX</v>
      </c>
      <c r="AD39" s="17" t="str">
        <f>'P01'!$F36</f>
        <v>N</v>
      </c>
      <c r="AE39" s="17" t="str">
        <f>'P02'!$F36</f>
        <v>N</v>
      </c>
      <c r="AF39" s="17" t="str">
        <f>'P03'!$F36</f>
        <v>N</v>
      </c>
      <c r="AG39" s="17" t="str">
        <f>'P04'!$F36</f>
        <v>N</v>
      </c>
      <c r="AH39" s="17" t="str">
        <f>'P05'!$F36</f>
        <v>N</v>
      </c>
      <c r="AI39" s="17" t="str">
        <f>'P06'!$F36</f>
        <v>N</v>
      </c>
      <c r="AJ39" s="17" t="str">
        <f>'P07'!$F36</f>
        <v>N</v>
      </c>
      <c r="AK39" s="17" t="str">
        <f>'P08'!$F36</f>
        <v>N</v>
      </c>
      <c r="AL39" s="17" t="str">
        <f>'P09'!$F36</f>
        <v>N</v>
      </c>
      <c r="AM39" s="17" t="str">
        <f>'P10'!$F36</f>
        <v>N</v>
      </c>
      <c r="AN39" s="17" t="str">
        <f>'P11'!$F36</f>
        <v>N</v>
      </c>
      <c r="AO39" s="17" t="str">
        <f>'P12'!$F36</f>
        <v>N</v>
      </c>
      <c r="AP39" s="17" t="str">
        <f>'P13'!$F36</f>
        <v>N</v>
      </c>
      <c r="AQ39" s="17" t="str">
        <f>'P14'!$F36</f>
        <v>N</v>
      </c>
      <c r="AR39" s="17" t="str">
        <f>'P15'!$F36</f>
        <v>N</v>
      </c>
      <c r="AS39" s="19">
        <f t="shared" si="10"/>
        <v>0</v>
      </c>
      <c r="AT39" s="19">
        <f t="shared" si="11"/>
        <v>0</v>
      </c>
    </row>
    <row r="40" spans="1:46">
      <c r="A40" s="13">
        <v>5</v>
      </c>
      <c r="B40" s="17" t="str">
        <f>Critères!$B36</f>
        <v>RGAA</v>
      </c>
      <c r="C40" s="17" t="str">
        <f>Critères!$C36</f>
        <v>5.2</v>
      </c>
      <c r="D40" s="17" t="str">
        <f>Critères!$A$35</f>
        <v>TABLEAUX</v>
      </c>
      <c r="E40" s="17" t="s">
        <v>162</v>
      </c>
      <c r="F40" s="17" t="str">
        <f>'P01'!$E37</f>
        <v>NT</v>
      </c>
      <c r="G40" s="17" t="str">
        <f>'P02'!$E37</f>
        <v>NT</v>
      </c>
      <c r="H40" s="17" t="str">
        <f>'P03'!$E37</f>
        <v>NT</v>
      </c>
      <c r="I40" s="17" t="str">
        <f>'P04'!$E37</f>
        <v>NT</v>
      </c>
      <c r="J40" s="17" t="str">
        <f>'P05'!$E37</f>
        <v>NT</v>
      </c>
      <c r="K40" s="17" t="str">
        <f>'P06'!$E37</f>
        <v>NT</v>
      </c>
      <c r="L40" s="17" t="str">
        <f>'P07'!$E37</f>
        <v>NT</v>
      </c>
      <c r="M40" s="17" t="str">
        <f>'P08'!$E37</f>
        <v>NT</v>
      </c>
      <c r="N40" s="17" t="str">
        <f>'P09'!$E37</f>
        <v>NT</v>
      </c>
      <c r="O40" s="17" t="str">
        <f>'P10'!$E37</f>
        <v>NT</v>
      </c>
      <c r="P40" s="17" t="str">
        <f>'P11'!$E37</f>
        <v>NT</v>
      </c>
      <c r="Q40" s="17" t="str">
        <f>'P12'!$E37</f>
        <v>NT</v>
      </c>
      <c r="R40" s="17" t="str">
        <f>'P13'!$E37</f>
        <v>NT</v>
      </c>
      <c r="S40" s="17" t="str">
        <f>'P14'!$E37</f>
        <v>NT</v>
      </c>
      <c r="T40" s="17" t="str">
        <f>'P15'!$E37</f>
        <v>NT</v>
      </c>
      <c r="U40" s="19">
        <f t="shared" si="5"/>
        <v>0</v>
      </c>
      <c r="V40" s="19">
        <f t="shared" si="6"/>
        <v>0</v>
      </c>
      <c r="W40" s="19">
        <f t="shared" si="7"/>
        <v>0</v>
      </c>
      <c r="X40" s="19">
        <f t="shared" si="8"/>
        <v>15</v>
      </c>
      <c r="Y40" s="13" t="str">
        <f t="shared" si="9"/>
        <v>NT</v>
      </c>
      <c r="Z40" s="13"/>
      <c r="AA40" s="13">
        <v>5</v>
      </c>
      <c r="AB40" s="17" t="str">
        <f>Critères!$C36</f>
        <v>5.2</v>
      </c>
      <c r="AC40" s="17" t="str">
        <f>Critères!$A$35</f>
        <v>TABLEAUX</v>
      </c>
      <c r="AD40" s="17" t="str">
        <f>'P01'!$F37</f>
        <v>N</v>
      </c>
      <c r="AE40" s="17" t="str">
        <f>'P02'!$F37</f>
        <v>N</v>
      </c>
      <c r="AF40" s="17" t="str">
        <f>'P03'!$F37</f>
        <v>N</v>
      </c>
      <c r="AG40" s="17" t="str">
        <f>'P04'!$F37</f>
        <v>N</v>
      </c>
      <c r="AH40" s="17" t="str">
        <f>'P05'!$F37</f>
        <v>N</v>
      </c>
      <c r="AI40" s="17" t="str">
        <f>'P06'!$F37</f>
        <v>N</v>
      </c>
      <c r="AJ40" s="17" t="str">
        <f>'P07'!$F37</f>
        <v>N</v>
      </c>
      <c r="AK40" s="17" t="str">
        <f>'P08'!$F37</f>
        <v>N</v>
      </c>
      <c r="AL40" s="17" t="str">
        <f>'P09'!$F37</f>
        <v>N</v>
      </c>
      <c r="AM40" s="17" t="str">
        <f>'P10'!$F37</f>
        <v>N</v>
      </c>
      <c r="AN40" s="17" t="str">
        <f>'P11'!$F37</f>
        <v>N</v>
      </c>
      <c r="AO40" s="17" t="str">
        <f>'P12'!$F37</f>
        <v>N</v>
      </c>
      <c r="AP40" s="17" t="str">
        <f>'P13'!$F37</f>
        <v>N</v>
      </c>
      <c r="AQ40" s="17" t="str">
        <f>'P14'!$F37</f>
        <v>N</v>
      </c>
      <c r="AR40" s="17" t="str">
        <f>'P15'!$F37</f>
        <v>N</v>
      </c>
      <c r="AS40" s="19">
        <f t="shared" si="10"/>
        <v>0</v>
      </c>
      <c r="AT40" s="19">
        <f t="shared" si="11"/>
        <v>0</v>
      </c>
    </row>
    <row r="41" spans="1:46">
      <c r="A41" s="13">
        <v>5</v>
      </c>
      <c r="B41" s="17" t="str">
        <f>Critères!$B37</f>
        <v>RGAA</v>
      </c>
      <c r="C41" s="17" t="str">
        <f>Critères!$C37</f>
        <v>5.3</v>
      </c>
      <c r="D41" s="17" t="str">
        <f>Critères!$A$35</f>
        <v>TABLEAUX</v>
      </c>
      <c r="E41" s="17" t="s">
        <v>162</v>
      </c>
      <c r="F41" s="17" t="str">
        <f>'P01'!$E38</f>
        <v>NT</v>
      </c>
      <c r="G41" s="17" t="str">
        <f>'P02'!$E38</f>
        <v>NT</v>
      </c>
      <c r="H41" s="17" t="str">
        <f>'P03'!$E38</f>
        <v>NT</v>
      </c>
      <c r="I41" s="17" t="str">
        <f>'P04'!$E38</f>
        <v>NT</v>
      </c>
      <c r="J41" s="17" t="str">
        <f>'P05'!$E38</f>
        <v>NT</v>
      </c>
      <c r="K41" s="17" t="str">
        <f>'P06'!$E38</f>
        <v>NT</v>
      </c>
      <c r="L41" s="17" t="str">
        <f>'P07'!$E38</f>
        <v>NT</v>
      </c>
      <c r="M41" s="17" t="str">
        <f>'P08'!$E38</f>
        <v>NT</v>
      </c>
      <c r="N41" s="17" t="str">
        <f>'P09'!$E38</f>
        <v>NT</v>
      </c>
      <c r="O41" s="17" t="str">
        <f>'P10'!$E38</f>
        <v>NT</v>
      </c>
      <c r="P41" s="17" t="str">
        <f>'P11'!$E38</f>
        <v>NT</v>
      </c>
      <c r="Q41" s="17" t="str">
        <f>'P12'!$E38</f>
        <v>NT</v>
      </c>
      <c r="R41" s="17" t="str">
        <f>'P13'!$E38</f>
        <v>NT</v>
      </c>
      <c r="S41" s="17" t="str">
        <f>'P14'!$E38</f>
        <v>NT</v>
      </c>
      <c r="T41" s="17" t="str">
        <f>'P15'!$E38</f>
        <v>NT</v>
      </c>
      <c r="U41" s="19">
        <f t="shared" si="5"/>
        <v>0</v>
      </c>
      <c r="V41" s="19">
        <f t="shared" si="6"/>
        <v>0</v>
      </c>
      <c r="W41" s="19">
        <f t="shared" si="7"/>
        <v>0</v>
      </c>
      <c r="X41" s="19">
        <f t="shared" si="8"/>
        <v>15</v>
      </c>
      <c r="Y41" s="13" t="str">
        <f t="shared" si="9"/>
        <v>NT</v>
      </c>
      <c r="Z41" s="13"/>
      <c r="AA41" s="13">
        <v>5</v>
      </c>
      <c r="AB41" s="17" t="str">
        <f>Critères!$C37</f>
        <v>5.3</v>
      </c>
      <c r="AC41" s="17" t="str">
        <f>Critères!$A$35</f>
        <v>TABLEAUX</v>
      </c>
      <c r="AD41" s="17" t="str">
        <f>'P01'!$F38</f>
        <v>N</v>
      </c>
      <c r="AE41" s="17" t="str">
        <f>'P02'!$F38</f>
        <v>N</v>
      </c>
      <c r="AF41" s="17" t="str">
        <f>'P03'!$F38</f>
        <v>N</v>
      </c>
      <c r="AG41" s="17" t="str">
        <f>'P04'!$F38</f>
        <v>N</v>
      </c>
      <c r="AH41" s="17" t="str">
        <f>'P05'!$F38</f>
        <v>N</v>
      </c>
      <c r="AI41" s="17" t="str">
        <f>'P06'!$F38</f>
        <v>N</v>
      </c>
      <c r="AJ41" s="17" t="str">
        <f>'P07'!$F38</f>
        <v>N</v>
      </c>
      <c r="AK41" s="17" t="str">
        <f>'P08'!$F38</f>
        <v>N</v>
      </c>
      <c r="AL41" s="17" t="str">
        <f>'P09'!$F38</f>
        <v>N</v>
      </c>
      <c r="AM41" s="17" t="str">
        <f>'P10'!$F38</f>
        <v>N</v>
      </c>
      <c r="AN41" s="17" t="str">
        <f>'P11'!$F38</f>
        <v>N</v>
      </c>
      <c r="AO41" s="17" t="str">
        <f>'P12'!$F38</f>
        <v>N</v>
      </c>
      <c r="AP41" s="17" t="str">
        <f>'P13'!$F38</f>
        <v>N</v>
      </c>
      <c r="AQ41" s="17" t="str">
        <f>'P14'!$F38</f>
        <v>N</v>
      </c>
      <c r="AR41" s="17" t="str">
        <f>'P15'!$F38</f>
        <v>N</v>
      </c>
      <c r="AS41" s="19">
        <f t="shared" si="10"/>
        <v>0</v>
      </c>
      <c r="AT41" s="19">
        <f t="shared" si="11"/>
        <v>0</v>
      </c>
    </row>
    <row r="42" spans="1:46">
      <c r="A42" s="13">
        <v>5</v>
      </c>
      <c r="B42" s="17" t="str">
        <f>Critères!$B38</f>
        <v>RGAA</v>
      </c>
      <c r="C42" s="17" t="str">
        <f>Critères!$C38</f>
        <v>5.4</v>
      </c>
      <c r="D42" s="17" t="str">
        <f>Critères!$A$35</f>
        <v>TABLEAUX</v>
      </c>
      <c r="E42" s="17" t="s">
        <v>162</v>
      </c>
      <c r="F42" s="17" t="str">
        <f>'P01'!$E39</f>
        <v>NT</v>
      </c>
      <c r="G42" s="17" t="str">
        <f>'P02'!$E39</f>
        <v>NT</v>
      </c>
      <c r="H42" s="17" t="str">
        <f>'P03'!$E39</f>
        <v>NT</v>
      </c>
      <c r="I42" s="17" t="str">
        <f>'P04'!$E39</f>
        <v>NT</v>
      </c>
      <c r="J42" s="17" t="str">
        <f>'P05'!$E39</f>
        <v>NT</v>
      </c>
      <c r="K42" s="17" t="str">
        <f>'P06'!$E39</f>
        <v>NT</v>
      </c>
      <c r="L42" s="17" t="str">
        <f>'P07'!$E39</f>
        <v>NT</v>
      </c>
      <c r="M42" s="17" t="str">
        <f>'P08'!$E39</f>
        <v>NT</v>
      </c>
      <c r="N42" s="17" t="str">
        <f>'P09'!$E39</f>
        <v>NT</v>
      </c>
      <c r="O42" s="17" t="str">
        <f>'P10'!$E39</f>
        <v>NT</v>
      </c>
      <c r="P42" s="17" t="str">
        <f>'P11'!$E39</f>
        <v>NT</v>
      </c>
      <c r="Q42" s="17" t="str">
        <f>'P12'!$E39</f>
        <v>NT</v>
      </c>
      <c r="R42" s="17" t="str">
        <f>'P13'!$E39</f>
        <v>NT</v>
      </c>
      <c r="S42" s="17" t="str">
        <f>'P14'!$E39</f>
        <v>NT</v>
      </c>
      <c r="T42" s="17" t="str">
        <f>'P15'!$E39</f>
        <v>NT</v>
      </c>
      <c r="U42" s="19">
        <f t="shared" si="5"/>
        <v>0</v>
      </c>
      <c r="V42" s="19">
        <f t="shared" si="6"/>
        <v>0</v>
      </c>
      <c r="W42" s="19">
        <f t="shared" si="7"/>
        <v>0</v>
      </c>
      <c r="X42" s="19">
        <f t="shared" si="8"/>
        <v>15</v>
      </c>
      <c r="Y42" s="13" t="str">
        <f t="shared" si="9"/>
        <v>NT</v>
      </c>
      <c r="Z42" s="13"/>
      <c r="AA42" s="13">
        <v>5</v>
      </c>
      <c r="AB42" s="17" t="str">
        <f>Critères!$C38</f>
        <v>5.4</v>
      </c>
      <c r="AC42" s="17" t="str">
        <f>Critères!$A$35</f>
        <v>TABLEAUX</v>
      </c>
      <c r="AD42" s="17" t="str">
        <f>'P01'!$F39</f>
        <v>N</v>
      </c>
      <c r="AE42" s="17" t="str">
        <f>'P02'!$F39</f>
        <v>N</v>
      </c>
      <c r="AF42" s="17" t="str">
        <f>'P03'!$F39</f>
        <v>N</v>
      </c>
      <c r="AG42" s="17" t="str">
        <f>'P04'!$F39</f>
        <v>N</v>
      </c>
      <c r="AH42" s="17" t="str">
        <f>'P05'!$F39</f>
        <v>N</v>
      </c>
      <c r="AI42" s="17" t="str">
        <f>'P06'!$F39</f>
        <v>N</v>
      </c>
      <c r="AJ42" s="17" t="str">
        <f>'P07'!$F39</f>
        <v>N</v>
      </c>
      <c r="AK42" s="17" t="str">
        <f>'P08'!$F39</f>
        <v>N</v>
      </c>
      <c r="AL42" s="17" t="str">
        <f>'P09'!$F39</f>
        <v>N</v>
      </c>
      <c r="AM42" s="17" t="str">
        <f>'P10'!$F39</f>
        <v>N</v>
      </c>
      <c r="AN42" s="17" t="str">
        <f>'P11'!$F39</f>
        <v>N</v>
      </c>
      <c r="AO42" s="17" t="str">
        <f>'P12'!$F39</f>
        <v>N</v>
      </c>
      <c r="AP42" s="17" t="str">
        <f>'P13'!$F39</f>
        <v>N</v>
      </c>
      <c r="AQ42" s="17" t="str">
        <f>'P14'!$F39</f>
        <v>N</v>
      </c>
      <c r="AR42" s="17" t="str">
        <f>'P15'!$F39</f>
        <v>N</v>
      </c>
      <c r="AS42" s="19">
        <f t="shared" si="10"/>
        <v>0</v>
      </c>
      <c r="AT42" s="19">
        <f t="shared" si="11"/>
        <v>0</v>
      </c>
    </row>
    <row r="43" spans="1:46">
      <c r="A43" s="13">
        <v>5</v>
      </c>
      <c r="B43" s="17" t="str">
        <f>Critères!$B39</f>
        <v>RGAA</v>
      </c>
      <c r="C43" s="17" t="str">
        <f>Critères!$C39</f>
        <v>5.5</v>
      </c>
      <c r="D43" s="17" t="str">
        <f>Critères!$A$35</f>
        <v>TABLEAUX</v>
      </c>
      <c r="E43" s="17" t="s">
        <v>162</v>
      </c>
      <c r="F43" s="17" t="str">
        <f>'P01'!$E40</f>
        <v>NT</v>
      </c>
      <c r="G43" s="17" t="str">
        <f>'P02'!$E40</f>
        <v>NT</v>
      </c>
      <c r="H43" s="17" t="str">
        <f>'P03'!$E40</f>
        <v>NT</v>
      </c>
      <c r="I43" s="17" t="str">
        <f>'P04'!$E40</f>
        <v>NT</v>
      </c>
      <c r="J43" s="17" t="str">
        <f>'P05'!$E40</f>
        <v>NT</v>
      </c>
      <c r="K43" s="17" t="str">
        <f>'P06'!$E40</f>
        <v>NT</v>
      </c>
      <c r="L43" s="17" t="str">
        <f>'P07'!$E40</f>
        <v>NT</v>
      </c>
      <c r="M43" s="17" t="str">
        <f>'P08'!$E40</f>
        <v>NT</v>
      </c>
      <c r="N43" s="17" t="str">
        <f>'P09'!$E40</f>
        <v>NT</v>
      </c>
      <c r="O43" s="17" t="str">
        <f>'P10'!$E40</f>
        <v>NT</v>
      </c>
      <c r="P43" s="17" t="str">
        <f>'P11'!$E40</f>
        <v>NT</v>
      </c>
      <c r="Q43" s="17" t="str">
        <f>'P12'!$E40</f>
        <v>NT</v>
      </c>
      <c r="R43" s="17" t="str">
        <f>'P13'!$E40</f>
        <v>NT</v>
      </c>
      <c r="S43" s="17" t="str">
        <f>'P14'!$E40</f>
        <v>NT</v>
      </c>
      <c r="T43" s="17" t="str">
        <f>'P15'!$E40</f>
        <v>NT</v>
      </c>
      <c r="U43" s="19">
        <f t="shared" si="5"/>
        <v>0</v>
      </c>
      <c r="V43" s="19">
        <f t="shared" si="6"/>
        <v>0</v>
      </c>
      <c r="W43" s="19">
        <f t="shared" si="7"/>
        <v>0</v>
      </c>
      <c r="X43" s="19">
        <f t="shared" si="8"/>
        <v>15</v>
      </c>
      <c r="Y43" s="13" t="str">
        <f t="shared" si="9"/>
        <v>NT</v>
      </c>
      <c r="Z43" s="13"/>
      <c r="AA43" s="13">
        <v>5</v>
      </c>
      <c r="AB43" s="17" t="str">
        <f>Critères!$C39</f>
        <v>5.5</v>
      </c>
      <c r="AC43" s="17" t="str">
        <f>Critères!$A$35</f>
        <v>TABLEAUX</v>
      </c>
      <c r="AD43" s="17" t="str">
        <f>'P01'!$F40</f>
        <v>N</v>
      </c>
      <c r="AE43" s="17" t="str">
        <f>'P02'!$F40</f>
        <v>N</v>
      </c>
      <c r="AF43" s="17" t="str">
        <f>'P03'!$F40</f>
        <v>N</v>
      </c>
      <c r="AG43" s="17" t="str">
        <f>'P04'!$F40</f>
        <v>N</v>
      </c>
      <c r="AH43" s="17" t="str">
        <f>'P05'!$F40</f>
        <v>N</v>
      </c>
      <c r="AI43" s="17" t="str">
        <f>'P06'!$F40</f>
        <v>N</v>
      </c>
      <c r="AJ43" s="17" t="str">
        <f>'P07'!$F40</f>
        <v>N</v>
      </c>
      <c r="AK43" s="17" t="str">
        <f>'P08'!$F40</f>
        <v>N</v>
      </c>
      <c r="AL43" s="17" t="str">
        <f>'P09'!$F40</f>
        <v>N</v>
      </c>
      <c r="AM43" s="17" t="str">
        <f>'P10'!$F40</f>
        <v>N</v>
      </c>
      <c r="AN43" s="17" t="str">
        <f>'P11'!$F40</f>
        <v>N</v>
      </c>
      <c r="AO43" s="17" t="str">
        <f>'P12'!$F40</f>
        <v>N</v>
      </c>
      <c r="AP43" s="17" t="str">
        <f>'P13'!$F40</f>
        <v>N</v>
      </c>
      <c r="AQ43" s="17" t="str">
        <f>'P14'!$F40</f>
        <v>N</v>
      </c>
      <c r="AR43" s="17" t="str">
        <f>'P15'!$F40</f>
        <v>N</v>
      </c>
      <c r="AS43" s="19">
        <f t="shared" si="10"/>
        <v>0</v>
      </c>
      <c r="AT43" s="19">
        <f t="shared" si="11"/>
        <v>0</v>
      </c>
    </row>
    <row r="44" spans="1:46">
      <c r="A44" s="13">
        <v>5</v>
      </c>
      <c r="B44" s="17" t="str">
        <f>Critères!$B40</f>
        <v>RGAA</v>
      </c>
      <c r="C44" s="17" t="str">
        <f>Critères!$C40</f>
        <v>5.6</v>
      </c>
      <c r="D44" s="17" t="str">
        <f>Critères!$A$35</f>
        <v>TABLEAUX</v>
      </c>
      <c r="E44" s="17" t="s">
        <v>162</v>
      </c>
      <c r="F44" s="17" t="str">
        <f>'P01'!$E41</f>
        <v>NT</v>
      </c>
      <c r="G44" s="17" t="str">
        <f>'P02'!$E41</f>
        <v>NT</v>
      </c>
      <c r="H44" s="17" t="str">
        <f>'P03'!$E41</f>
        <v>NT</v>
      </c>
      <c r="I44" s="17" t="str">
        <f>'P04'!$E41</f>
        <v>NT</v>
      </c>
      <c r="J44" s="17" t="str">
        <f>'P05'!$E41</f>
        <v>NT</v>
      </c>
      <c r="K44" s="17" t="str">
        <f>'P06'!$E41</f>
        <v>NT</v>
      </c>
      <c r="L44" s="17" t="str">
        <f>'P07'!$E41</f>
        <v>NT</v>
      </c>
      <c r="M44" s="17" t="str">
        <f>'P08'!$E41</f>
        <v>NT</v>
      </c>
      <c r="N44" s="17" t="str">
        <f>'P09'!$E41</f>
        <v>NT</v>
      </c>
      <c r="O44" s="17" t="str">
        <f>'P10'!$E41</f>
        <v>NT</v>
      </c>
      <c r="P44" s="17" t="str">
        <f>'P11'!$E41</f>
        <v>NT</v>
      </c>
      <c r="Q44" s="17" t="str">
        <f>'P12'!$E41</f>
        <v>NT</v>
      </c>
      <c r="R44" s="17" t="str">
        <f>'P13'!$E41</f>
        <v>NT</v>
      </c>
      <c r="S44" s="17" t="str">
        <f>'P14'!$E41</f>
        <v>NT</v>
      </c>
      <c r="T44" s="17" t="str">
        <f>'P15'!$E41</f>
        <v>NT</v>
      </c>
      <c r="U44" s="19">
        <f t="shared" si="5"/>
        <v>0</v>
      </c>
      <c r="V44" s="19">
        <f t="shared" si="6"/>
        <v>0</v>
      </c>
      <c r="W44" s="19">
        <f t="shared" si="7"/>
        <v>0</v>
      </c>
      <c r="X44" s="19">
        <f t="shared" si="8"/>
        <v>15</v>
      </c>
      <c r="Y44" s="13" t="str">
        <f t="shared" si="9"/>
        <v>NT</v>
      </c>
      <c r="Z44" s="13"/>
      <c r="AA44" s="13">
        <v>5</v>
      </c>
      <c r="AB44" s="17" t="str">
        <f>Critères!$C40</f>
        <v>5.6</v>
      </c>
      <c r="AC44" s="17" t="str">
        <f>Critères!$A$35</f>
        <v>TABLEAUX</v>
      </c>
      <c r="AD44" s="17" t="str">
        <f>'P01'!$F41</f>
        <v>N</v>
      </c>
      <c r="AE44" s="17" t="str">
        <f>'P02'!$F41</f>
        <v>N</v>
      </c>
      <c r="AF44" s="17" t="str">
        <f>'P03'!$F41</f>
        <v>N</v>
      </c>
      <c r="AG44" s="17" t="str">
        <f>'P04'!$F41</f>
        <v>N</v>
      </c>
      <c r="AH44" s="17" t="str">
        <f>'P05'!$F41</f>
        <v>N</v>
      </c>
      <c r="AI44" s="17" t="str">
        <f>'P06'!$F41</f>
        <v>N</v>
      </c>
      <c r="AJ44" s="17" t="str">
        <f>'P07'!$F41</f>
        <v>N</v>
      </c>
      <c r="AK44" s="17" t="str">
        <f>'P08'!$F41</f>
        <v>N</v>
      </c>
      <c r="AL44" s="17" t="str">
        <f>'P09'!$F41</f>
        <v>N</v>
      </c>
      <c r="AM44" s="17" t="str">
        <f>'P10'!$F41</f>
        <v>N</v>
      </c>
      <c r="AN44" s="17" t="str">
        <f>'P11'!$F41</f>
        <v>N</v>
      </c>
      <c r="AO44" s="17" t="str">
        <f>'P12'!$F41</f>
        <v>N</v>
      </c>
      <c r="AP44" s="17" t="str">
        <f>'P13'!$F41</f>
        <v>N</v>
      </c>
      <c r="AQ44" s="17" t="str">
        <f>'P14'!$F41</f>
        <v>N</v>
      </c>
      <c r="AR44" s="17" t="str">
        <f>'P15'!$F41</f>
        <v>N</v>
      </c>
      <c r="AS44" s="19">
        <f t="shared" si="10"/>
        <v>0</v>
      </c>
      <c r="AT44" s="19">
        <f t="shared" si="11"/>
        <v>0</v>
      </c>
    </row>
    <row r="45" spans="1:46">
      <c r="A45" s="13">
        <v>5</v>
      </c>
      <c r="B45" s="17" t="str">
        <f>Critères!$B41</f>
        <v>RGAA</v>
      </c>
      <c r="C45" s="17" t="str">
        <f>Critères!$C41</f>
        <v>5.7</v>
      </c>
      <c r="D45" s="17" t="str">
        <f>Critères!$A$35</f>
        <v>TABLEAUX</v>
      </c>
      <c r="E45" s="17" t="s">
        <v>162</v>
      </c>
      <c r="F45" s="17" t="str">
        <f>'P01'!$E42</f>
        <v>NT</v>
      </c>
      <c r="G45" s="17" t="str">
        <f>'P02'!$E42</f>
        <v>NT</v>
      </c>
      <c r="H45" s="17" t="str">
        <f>'P03'!$E42</f>
        <v>NT</v>
      </c>
      <c r="I45" s="17" t="str">
        <f>'P04'!$E42</f>
        <v>NT</v>
      </c>
      <c r="J45" s="17" t="str">
        <f>'P05'!$E42</f>
        <v>NT</v>
      </c>
      <c r="K45" s="17" t="str">
        <f>'P06'!$E42</f>
        <v>NT</v>
      </c>
      <c r="L45" s="17" t="str">
        <f>'P07'!$E42</f>
        <v>NT</v>
      </c>
      <c r="M45" s="17" t="str">
        <f>'P08'!$E42</f>
        <v>NT</v>
      </c>
      <c r="N45" s="17" t="str">
        <f>'P09'!$E42</f>
        <v>NT</v>
      </c>
      <c r="O45" s="17" t="str">
        <f>'P10'!$E42</f>
        <v>NT</v>
      </c>
      <c r="P45" s="17" t="str">
        <f>'P11'!$E42</f>
        <v>NT</v>
      </c>
      <c r="Q45" s="17" t="str">
        <f>'P12'!$E42</f>
        <v>NT</v>
      </c>
      <c r="R45" s="17" t="str">
        <f>'P13'!$E42</f>
        <v>NT</v>
      </c>
      <c r="S45" s="17" t="str">
        <f>'P14'!$E42</f>
        <v>NT</v>
      </c>
      <c r="T45" s="17" t="str">
        <f>'P15'!$E42</f>
        <v>NT</v>
      </c>
      <c r="U45" s="19">
        <f t="shared" si="5"/>
        <v>0</v>
      </c>
      <c r="V45" s="19">
        <f t="shared" si="6"/>
        <v>0</v>
      </c>
      <c r="W45" s="19">
        <f t="shared" si="7"/>
        <v>0</v>
      </c>
      <c r="X45" s="19">
        <f t="shared" si="8"/>
        <v>15</v>
      </c>
      <c r="Y45" s="13" t="str">
        <f t="shared" si="9"/>
        <v>NT</v>
      </c>
      <c r="Z45" s="13"/>
      <c r="AA45" s="13">
        <v>5</v>
      </c>
      <c r="AB45" s="17" t="str">
        <f>Critères!$C41</f>
        <v>5.7</v>
      </c>
      <c r="AC45" s="17" t="str">
        <f>Critères!$A$35</f>
        <v>TABLEAUX</v>
      </c>
      <c r="AD45" s="17" t="str">
        <f>'P01'!$F42</f>
        <v>N</v>
      </c>
      <c r="AE45" s="17" t="str">
        <f>'P02'!$F42</f>
        <v>N</v>
      </c>
      <c r="AF45" s="17" t="str">
        <f>'P03'!$F42</f>
        <v>N</v>
      </c>
      <c r="AG45" s="17" t="str">
        <f>'P04'!$F42</f>
        <v>N</v>
      </c>
      <c r="AH45" s="17" t="str">
        <f>'P05'!$F42</f>
        <v>N</v>
      </c>
      <c r="AI45" s="17" t="str">
        <f>'P06'!$F42</f>
        <v>N</v>
      </c>
      <c r="AJ45" s="17" t="str">
        <f>'P07'!$F42</f>
        <v>N</v>
      </c>
      <c r="AK45" s="17" t="str">
        <f>'P08'!$F42</f>
        <v>N</v>
      </c>
      <c r="AL45" s="17" t="str">
        <f>'P09'!$F42</f>
        <v>N</v>
      </c>
      <c r="AM45" s="17" t="str">
        <f>'P10'!$F42</f>
        <v>N</v>
      </c>
      <c r="AN45" s="17" t="str">
        <f>'P11'!$F42</f>
        <v>N</v>
      </c>
      <c r="AO45" s="17" t="str">
        <f>'P12'!$F42</f>
        <v>N</v>
      </c>
      <c r="AP45" s="17" t="str">
        <f>'P13'!$F42</f>
        <v>N</v>
      </c>
      <c r="AQ45" s="17" t="str">
        <f>'P14'!$F42</f>
        <v>N</v>
      </c>
      <c r="AR45" s="17" t="str">
        <f>'P15'!$F42</f>
        <v>N</v>
      </c>
      <c r="AS45" s="19">
        <f t="shared" si="10"/>
        <v>0</v>
      </c>
      <c r="AT45" s="19">
        <f t="shared" si="11"/>
        <v>0</v>
      </c>
    </row>
    <row r="46" spans="1:46">
      <c r="A46" s="13">
        <v>5</v>
      </c>
      <c r="B46" s="17" t="str">
        <f>Critères!$B42</f>
        <v>RGAA</v>
      </c>
      <c r="C46" s="17" t="str">
        <f>Critères!$C42</f>
        <v>5.8</v>
      </c>
      <c r="D46" s="17" t="str">
        <f>Critères!$A$35</f>
        <v>TABLEAUX</v>
      </c>
      <c r="E46" s="17" t="s">
        <v>162</v>
      </c>
      <c r="F46" s="17" t="str">
        <f>'P01'!$E43</f>
        <v>NT</v>
      </c>
      <c r="G46" s="17" t="str">
        <f>'P02'!$E43</f>
        <v>NT</v>
      </c>
      <c r="H46" s="17" t="str">
        <f>'P03'!$E43</f>
        <v>NT</v>
      </c>
      <c r="I46" s="17" t="str">
        <f>'P04'!$E43</f>
        <v>NT</v>
      </c>
      <c r="J46" s="17" t="str">
        <f>'P05'!$E43</f>
        <v>NT</v>
      </c>
      <c r="K46" s="17" t="str">
        <f>'P06'!$E43</f>
        <v>NT</v>
      </c>
      <c r="L46" s="17" t="str">
        <f>'P07'!$E43</f>
        <v>NT</v>
      </c>
      <c r="M46" s="17" t="str">
        <f>'P08'!$E43</f>
        <v>NT</v>
      </c>
      <c r="N46" s="17" t="str">
        <f>'P09'!$E43</f>
        <v>NT</v>
      </c>
      <c r="O46" s="17" t="str">
        <f>'P10'!$E43</f>
        <v>NT</v>
      </c>
      <c r="P46" s="17" t="str">
        <f>'P11'!$E43</f>
        <v>NT</v>
      </c>
      <c r="Q46" s="17" t="str">
        <f>'P12'!$E43</f>
        <v>NT</v>
      </c>
      <c r="R46" s="17" t="str">
        <f>'P13'!$E43</f>
        <v>NT</v>
      </c>
      <c r="S46" s="17" t="str">
        <f>'P14'!$E43</f>
        <v>NT</v>
      </c>
      <c r="T46" s="17" t="str">
        <f>'P15'!$E43</f>
        <v>NT</v>
      </c>
      <c r="U46" s="19">
        <f t="shared" si="5"/>
        <v>0</v>
      </c>
      <c r="V46" s="19">
        <f t="shared" si="6"/>
        <v>0</v>
      </c>
      <c r="W46" s="19">
        <f t="shared" si="7"/>
        <v>0</v>
      </c>
      <c r="X46" s="19">
        <f t="shared" si="8"/>
        <v>15</v>
      </c>
      <c r="Y46" s="13" t="str">
        <f t="shared" si="9"/>
        <v>NT</v>
      </c>
      <c r="Z46" s="13"/>
      <c r="AA46" s="13">
        <v>5</v>
      </c>
      <c r="AB46" s="17" t="str">
        <f>Critères!$C42</f>
        <v>5.8</v>
      </c>
      <c r="AC46" s="17" t="str">
        <f>Critères!$A$35</f>
        <v>TABLEAUX</v>
      </c>
      <c r="AD46" s="17" t="str">
        <f>'P01'!$F43</f>
        <v>N</v>
      </c>
      <c r="AE46" s="17" t="str">
        <f>'P02'!$F43</f>
        <v>N</v>
      </c>
      <c r="AF46" s="17" t="str">
        <f>'P03'!$F43</f>
        <v>N</v>
      </c>
      <c r="AG46" s="17" t="str">
        <f>'P04'!$F43</f>
        <v>N</v>
      </c>
      <c r="AH46" s="17" t="str">
        <f>'P05'!$F43</f>
        <v>N</v>
      </c>
      <c r="AI46" s="17" t="str">
        <f>'P06'!$F43</f>
        <v>N</v>
      </c>
      <c r="AJ46" s="17" t="str">
        <f>'P07'!$F43</f>
        <v>N</v>
      </c>
      <c r="AK46" s="17" t="str">
        <f>'P08'!$F43</f>
        <v>N</v>
      </c>
      <c r="AL46" s="17" t="str">
        <f>'P09'!$F43</f>
        <v>N</v>
      </c>
      <c r="AM46" s="17" t="str">
        <f>'P10'!$F43</f>
        <v>N</v>
      </c>
      <c r="AN46" s="17" t="str">
        <f>'P11'!$F43</f>
        <v>N</v>
      </c>
      <c r="AO46" s="17" t="str">
        <f>'P12'!$F43</f>
        <v>N</v>
      </c>
      <c r="AP46" s="17" t="str">
        <f>'P13'!$F43</f>
        <v>N</v>
      </c>
      <c r="AQ46" s="17" t="str">
        <f>'P14'!$F43</f>
        <v>N</v>
      </c>
      <c r="AR46" s="17" t="str">
        <f>'P15'!$F43</f>
        <v>N</v>
      </c>
      <c r="AS46" s="19">
        <f t="shared" si="10"/>
        <v>0</v>
      </c>
      <c r="AT46" s="19">
        <f t="shared" si="11"/>
        <v>0</v>
      </c>
    </row>
    <row r="47" spans="1:46">
      <c r="A47" s="55"/>
      <c r="B47" s="56"/>
      <c r="C47" s="56"/>
      <c r="D47" s="56"/>
      <c r="E47" s="56"/>
      <c r="F47" s="56"/>
      <c r="G47" s="56"/>
      <c r="H47" s="56"/>
      <c r="I47" s="56"/>
      <c r="J47" s="56"/>
      <c r="K47" s="56"/>
      <c r="L47" s="56"/>
      <c r="M47" s="56"/>
      <c r="N47" s="56"/>
      <c r="O47" s="56"/>
      <c r="P47" s="56"/>
      <c r="Q47" s="56"/>
      <c r="R47" s="56"/>
      <c r="S47" s="56"/>
      <c r="T47" s="56"/>
      <c r="U47" s="60">
        <f>SUM(U39:U46)</f>
        <v>0</v>
      </c>
      <c r="V47" s="60">
        <f t="shared" ref="V47:X47" si="20">SUM(V39:V46)</f>
        <v>0</v>
      </c>
      <c r="W47" s="60">
        <f t="shared" si="20"/>
        <v>0</v>
      </c>
      <c r="X47" s="60">
        <f t="shared" si="20"/>
        <v>120</v>
      </c>
      <c r="Y47" s="13"/>
      <c r="Z47" s="13"/>
      <c r="AA47" s="55"/>
      <c r="AB47" s="56"/>
      <c r="AC47" s="56"/>
      <c r="AD47" s="56"/>
      <c r="AE47" s="56"/>
      <c r="AF47" s="56"/>
      <c r="AG47" s="56"/>
      <c r="AH47" s="56"/>
      <c r="AI47" s="56"/>
      <c r="AJ47" s="56"/>
      <c r="AK47" s="56"/>
      <c r="AL47" s="56"/>
      <c r="AM47" s="56"/>
      <c r="AN47" s="56"/>
      <c r="AO47" s="56"/>
      <c r="AP47" s="56"/>
      <c r="AQ47" s="56"/>
      <c r="AR47" s="56"/>
      <c r="AS47" s="60">
        <f>SUM(AS39:AS46)</f>
        <v>0</v>
      </c>
      <c r="AT47" s="60">
        <f t="shared" ref="AT47" si="21">SUM(AT39:AT46)</f>
        <v>0</v>
      </c>
    </row>
    <row r="48" spans="1:46">
      <c r="A48" s="13">
        <v>6</v>
      </c>
      <c r="B48" s="17" t="str">
        <f>Critères!$B43</f>
        <v>RGAA</v>
      </c>
      <c r="C48" s="17" t="str">
        <f>Critères!$C43</f>
        <v>6.1</v>
      </c>
      <c r="D48" s="17" t="str">
        <f>Critères!$A$43</f>
        <v>LIENS</v>
      </c>
      <c r="E48" s="17" t="s">
        <v>162</v>
      </c>
      <c r="F48" s="17" t="str">
        <f>'P01'!$E44</f>
        <v>NT</v>
      </c>
      <c r="G48" s="17" t="str">
        <f>'P02'!$E44</f>
        <v>NT</v>
      </c>
      <c r="H48" s="17" t="str">
        <f>'P03'!$E44</f>
        <v>NT</v>
      </c>
      <c r="I48" s="17" t="str">
        <f>'P04'!$E44</f>
        <v>NT</v>
      </c>
      <c r="J48" s="17" t="str">
        <f>'P05'!$E44</f>
        <v>NT</v>
      </c>
      <c r="K48" s="17" t="str">
        <f>'P06'!$E44</f>
        <v>NT</v>
      </c>
      <c r="L48" s="17" t="str">
        <f>'P07'!$E44</f>
        <v>NT</v>
      </c>
      <c r="M48" s="17" t="str">
        <f>'P08'!$E44</f>
        <v>NT</v>
      </c>
      <c r="N48" s="17" t="str">
        <f>'P09'!$E44</f>
        <v>NT</v>
      </c>
      <c r="O48" s="17" t="str">
        <f>'P10'!$E44</f>
        <v>NT</v>
      </c>
      <c r="P48" s="17" t="str">
        <f>'P11'!$E44</f>
        <v>NT</v>
      </c>
      <c r="Q48" s="17" t="str">
        <f>'P12'!$E44</f>
        <v>NT</v>
      </c>
      <c r="R48" s="17" t="str">
        <f>'P13'!$E44</f>
        <v>NT</v>
      </c>
      <c r="S48" s="17" t="str">
        <f>'P14'!$E44</f>
        <v>NT</v>
      </c>
      <c r="T48" s="17" t="str">
        <f>'P15'!$E44</f>
        <v>NT</v>
      </c>
      <c r="U48" s="19">
        <f t="shared" si="5"/>
        <v>0</v>
      </c>
      <c r="V48" s="19">
        <f t="shared" si="6"/>
        <v>0</v>
      </c>
      <c r="W48" s="19">
        <f t="shared" si="7"/>
        <v>0</v>
      </c>
      <c r="X48" s="19">
        <f t="shared" si="8"/>
        <v>15</v>
      </c>
      <c r="Y48" s="13" t="str">
        <f t="shared" si="9"/>
        <v>NT</v>
      </c>
      <c r="Z48" s="13"/>
      <c r="AA48" s="13">
        <v>6</v>
      </c>
      <c r="AB48" s="17" t="str">
        <f>Critères!$C43</f>
        <v>6.1</v>
      </c>
      <c r="AC48" s="17" t="str">
        <f>Critères!$A$43</f>
        <v>LIENS</v>
      </c>
      <c r="AD48" s="17" t="str">
        <f>'P01'!$F44</f>
        <v>N</v>
      </c>
      <c r="AE48" s="17" t="str">
        <f>'P02'!$F44</f>
        <v>N</v>
      </c>
      <c r="AF48" s="17" t="str">
        <f>'P03'!$F44</f>
        <v>N</v>
      </c>
      <c r="AG48" s="17" t="str">
        <f>'P04'!$F44</f>
        <v>N</v>
      </c>
      <c r="AH48" s="17" t="str">
        <f>'P05'!$F44</f>
        <v>N</v>
      </c>
      <c r="AI48" s="17" t="str">
        <f>'P06'!$F44</f>
        <v>N</v>
      </c>
      <c r="AJ48" s="17" t="str">
        <f>'P07'!$F44</f>
        <v>N</v>
      </c>
      <c r="AK48" s="17" t="str">
        <f>'P08'!$F44</f>
        <v>N</v>
      </c>
      <c r="AL48" s="17" t="str">
        <f>'P09'!$F44</f>
        <v>N</v>
      </c>
      <c r="AM48" s="17" t="str">
        <f>'P10'!$F44</f>
        <v>N</v>
      </c>
      <c r="AN48" s="17" t="str">
        <f>'P11'!$F44</f>
        <v>N</v>
      </c>
      <c r="AO48" s="17" t="str">
        <f>'P12'!$F44</f>
        <v>N</v>
      </c>
      <c r="AP48" s="17" t="str">
        <f>'P13'!$F44</f>
        <v>N</v>
      </c>
      <c r="AQ48" s="17" t="str">
        <f>'P14'!$F44</f>
        <v>N</v>
      </c>
      <c r="AR48" s="17" t="str">
        <f>'P15'!$F44</f>
        <v>N</v>
      </c>
      <c r="AS48" s="19">
        <f t="shared" si="10"/>
        <v>0</v>
      </c>
      <c r="AT48" s="19">
        <f t="shared" si="11"/>
        <v>0</v>
      </c>
    </row>
    <row r="49" spans="1:46">
      <c r="A49" s="13">
        <v>6</v>
      </c>
      <c r="B49" s="17" t="str">
        <f>Critères!$B44</f>
        <v>RGAA</v>
      </c>
      <c r="C49" s="17" t="str">
        <f>Critères!$C44</f>
        <v>6.2</v>
      </c>
      <c r="D49" s="17" t="str">
        <f>Critères!$A$43</f>
        <v>LIENS</v>
      </c>
      <c r="E49" s="17" t="s">
        <v>162</v>
      </c>
      <c r="F49" s="17" t="str">
        <f>'P01'!$E45</f>
        <v>NT</v>
      </c>
      <c r="G49" s="17" t="str">
        <f>'P02'!$E45</f>
        <v>NT</v>
      </c>
      <c r="H49" s="17" t="str">
        <f>'P03'!$E45</f>
        <v>NT</v>
      </c>
      <c r="I49" s="17" t="str">
        <f>'P04'!$E45</f>
        <v>NT</v>
      </c>
      <c r="J49" s="17" t="str">
        <f>'P05'!$E45</f>
        <v>NT</v>
      </c>
      <c r="K49" s="17" t="str">
        <f>'P06'!$E45</f>
        <v>NT</v>
      </c>
      <c r="L49" s="17" t="str">
        <f>'P07'!$E45</f>
        <v>NT</v>
      </c>
      <c r="M49" s="17" t="str">
        <f>'P08'!$E45</f>
        <v>NT</v>
      </c>
      <c r="N49" s="17" t="str">
        <f>'P09'!$E45</f>
        <v>NT</v>
      </c>
      <c r="O49" s="17" t="str">
        <f>'P10'!$E45</f>
        <v>NT</v>
      </c>
      <c r="P49" s="17" t="str">
        <f>'P11'!$E45</f>
        <v>NT</v>
      </c>
      <c r="Q49" s="17" t="str">
        <f>'P12'!$E45</f>
        <v>NT</v>
      </c>
      <c r="R49" s="17" t="str">
        <f>'P13'!$E45</f>
        <v>NT</v>
      </c>
      <c r="S49" s="17" t="str">
        <f>'P14'!$E45</f>
        <v>NT</v>
      </c>
      <c r="T49" s="17" t="str">
        <f>'P15'!$E45</f>
        <v>NT</v>
      </c>
      <c r="U49" s="19">
        <f t="shared" si="5"/>
        <v>0</v>
      </c>
      <c r="V49" s="19">
        <f t="shared" si="6"/>
        <v>0</v>
      </c>
      <c r="W49" s="19">
        <f t="shared" si="7"/>
        <v>0</v>
      </c>
      <c r="X49" s="19">
        <f t="shared" si="8"/>
        <v>15</v>
      </c>
      <c r="Y49" s="13" t="str">
        <f t="shared" si="9"/>
        <v>NT</v>
      </c>
      <c r="Z49" s="13"/>
      <c r="AA49" s="13">
        <v>6</v>
      </c>
      <c r="AB49" s="17" t="str">
        <f>Critères!$C44</f>
        <v>6.2</v>
      </c>
      <c r="AC49" s="17" t="str">
        <f>Critères!$A$43</f>
        <v>LIENS</v>
      </c>
      <c r="AD49" s="17" t="str">
        <f>'P01'!$F45</f>
        <v>N</v>
      </c>
      <c r="AE49" s="17" t="str">
        <f>'P02'!$F45</f>
        <v>N</v>
      </c>
      <c r="AF49" s="17" t="str">
        <f>'P03'!$F45</f>
        <v>N</v>
      </c>
      <c r="AG49" s="17" t="str">
        <f>'P04'!$F45</f>
        <v>N</v>
      </c>
      <c r="AH49" s="17" t="str">
        <f>'P05'!$F45</f>
        <v>N</v>
      </c>
      <c r="AI49" s="17" t="str">
        <f>'P06'!$F45</f>
        <v>N</v>
      </c>
      <c r="AJ49" s="17" t="str">
        <f>'P07'!$F45</f>
        <v>N</v>
      </c>
      <c r="AK49" s="17" t="str">
        <f>'P08'!$F45</f>
        <v>N</v>
      </c>
      <c r="AL49" s="17" t="str">
        <f>'P09'!$F45</f>
        <v>N</v>
      </c>
      <c r="AM49" s="17" t="str">
        <f>'P10'!$F45</f>
        <v>N</v>
      </c>
      <c r="AN49" s="17" t="str">
        <f>'P11'!$F45</f>
        <v>N</v>
      </c>
      <c r="AO49" s="17" t="str">
        <f>'P12'!$F45</f>
        <v>N</v>
      </c>
      <c r="AP49" s="17" t="str">
        <f>'P13'!$F45</f>
        <v>N</v>
      </c>
      <c r="AQ49" s="17" t="str">
        <f>'P14'!$F45</f>
        <v>N</v>
      </c>
      <c r="AR49" s="17" t="str">
        <f>'P15'!$F45</f>
        <v>N</v>
      </c>
      <c r="AS49" s="19">
        <f t="shared" si="10"/>
        <v>0</v>
      </c>
      <c r="AT49" s="19">
        <f t="shared" si="11"/>
        <v>0</v>
      </c>
    </row>
    <row r="50" spans="1:46">
      <c r="A50" s="55"/>
      <c r="B50" s="56"/>
      <c r="C50" s="56"/>
      <c r="D50" s="56"/>
      <c r="E50" s="56"/>
      <c r="F50" s="56"/>
      <c r="G50" s="56"/>
      <c r="H50" s="56"/>
      <c r="I50" s="56"/>
      <c r="J50" s="56"/>
      <c r="K50" s="56"/>
      <c r="L50" s="56"/>
      <c r="M50" s="56"/>
      <c r="N50" s="56"/>
      <c r="O50" s="56"/>
      <c r="P50" s="56"/>
      <c r="Q50" s="56"/>
      <c r="R50" s="56"/>
      <c r="S50" s="56"/>
      <c r="T50" s="56"/>
      <c r="U50" s="60">
        <f>SUM(U48:U49)</f>
        <v>0</v>
      </c>
      <c r="V50" s="60">
        <f t="shared" ref="V50:X50" si="22">SUM(V48:V49)</f>
        <v>0</v>
      </c>
      <c r="W50" s="60">
        <f t="shared" si="22"/>
        <v>0</v>
      </c>
      <c r="X50" s="60">
        <f t="shared" si="22"/>
        <v>30</v>
      </c>
      <c r="Y50" s="13"/>
      <c r="Z50" s="13"/>
      <c r="AA50" s="55"/>
      <c r="AB50" s="56"/>
      <c r="AC50" s="56"/>
      <c r="AD50" s="56"/>
      <c r="AE50" s="56"/>
      <c r="AF50" s="56"/>
      <c r="AG50" s="56"/>
      <c r="AH50" s="56"/>
      <c r="AI50" s="56"/>
      <c r="AJ50" s="56"/>
      <c r="AK50" s="56"/>
      <c r="AL50" s="56"/>
      <c r="AM50" s="56"/>
      <c r="AN50" s="56"/>
      <c r="AO50" s="56"/>
      <c r="AP50" s="56"/>
      <c r="AQ50" s="56"/>
      <c r="AR50" s="56"/>
      <c r="AS50" s="60">
        <f>SUM(AS48:AS49)</f>
        <v>0</v>
      </c>
      <c r="AT50" s="60">
        <f t="shared" ref="AT50" si="23">SUM(AT48:AT49)</f>
        <v>0</v>
      </c>
    </row>
    <row r="51" spans="1:46">
      <c r="A51" s="13">
        <v>7</v>
      </c>
      <c r="B51" s="17" t="str">
        <f>Critères!$B45</f>
        <v>RGAA</v>
      </c>
      <c r="C51" s="17" t="str">
        <f>Critères!$C45</f>
        <v>7.1</v>
      </c>
      <c r="D51" s="17" t="str">
        <f>Critères!$A$45</f>
        <v>SCRIPTS</v>
      </c>
      <c r="E51" s="17" t="s">
        <v>162</v>
      </c>
      <c r="F51" s="17" t="str">
        <f>'P01'!$E46</f>
        <v>NT</v>
      </c>
      <c r="G51" s="17" t="str">
        <f>'P02'!$E46</f>
        <v>NT</v>
      </c>
      <c r="H51" s="17" t="str">
        <f>'P03'!$E46</f>
        <v>NT</v>
      </c>
      <c r="I51" s="17" t="str">
        <f>'P04'!$E46</f>
        <v>NT</v>
      </c>
      <c r="J51" s="17" t="str">
        <f>'P05'!$E46</f>
        <v>NT</v>
      </c>
      <c r="K51" s="17" t="str">
        <f>'P06'!$E46</f>
        <v>NT</v>
      </c>
      <c r="L51" s="17" t="str">
        <f>'P07'!$E46</f>
        <v>NT</v>
      </c>
      <c r="M51" s="17" t="str">
        <f>'P08'!$E46</f>
        <v>NT</v>
      </c>
      <c r="N51" s="17" t="str">
        <f>'P09'!$E46</f>
        <v>NT</v>
      </c>
      <c r="O51" s="17" t="str">
        <f>'P10'!$E46</f>
        <v>NT</v>
      </c>
      <c r="P51" s="17" t="str">
        <f>'P11'!$E46</f>
        <v>NT</v>
      </c>
      <c r="Q51" s="17" t="str">
        <f>'P12'!$E46</f>
        <v>NT</v>
      </c>
      <c r="R51" s="17" t="str">
        <f>'P13'!$E46</f>
        <v>NT</v>
      </c>
      <c r="S51" s="17" t="str">
        <f>'P14'!$E46</f>
        <v>NT</v>
      </c>
      <c r="T51" s="17" t="str">
        <f>'P15'!$E46</f>
        <v>NT</v>
      </c>
      <c r="U51" s="19">
        <f t="shared" si="5"/>
        <v>0</v>
      </c>
      <c r="V51" s="19">
        <f t="shared" si="6"/>
        <v>0</v>
      </c>
      <c r="W51" s="19">
        <f t="shared" si="7"/>
        <v>0</v>
      </c>
      <c r="X51" s="19">
        <f t="shared" si="8"/>
        <v>15</v>
      </c>
      <c r="Y51" s="13" t="str">
        <f t="shared" si="9"/>
        <v>NT</v>
      </c>
      <c r="Z51" s="13"/>
      <c r="AA51" s="13">
        <v>7</v>
      </c>
      <c r="AB51" s="17" t="str">
        <f>Critères!$C45</f>
        <v>7.1</v>
      </c>
      <c r="AC51" s="17" t="str">
        <f>Critères!$A$45</f>
        <v>SCRIPTS</v>
      </c>
      <c r="AD51" s="17" t="str">
        <f>'P01'!$F46</f>
        <v>N</v>
      </c>
      <c r="AE51" s="17" t="str">
        <f>'P02'!$F46</f>
        <v>N</v>
      </c>
      <c r="AF51" s="17" t="str">
        <f>'P03'!$F46</f>
        <v>N</v>
      </c>
      <c r="AG51" s="17" t="str">
        <f>'P04'!$F46</f>
        <v>N</v>
      </c>
      <c r="AH51" s="17" t="str">
        <f>'P05'!$F46</f>
        <v>N</v>
      </c>
      <c r="AI51" s="17" t="str">
        <f>'P06'!$F46</f>
        <v>N</v>
      </c>
      <c r="AJ51" s="17" t="str">
        <f>'P07'!$F46</f>
        <v>N</v>
      </c>
      <c r="AK51" s="17" t="str">
        <f>'P08'!$F46</f>
        <v>N</v>
      </c>
      <c r="AL51" s="17" t="str">
        <f>'P09'!$F46</f>
        <v>N</v>
      </c>
      <c r="AM51" s="17" t="str">
        <f>'P10'!$F46</f>
        <v>N</v>
      </c>
      <c r="AN51" s="17" t="str">
        <f>'P11'!$F46</f>
        <v>N</v>
      </c>
      <c r="AO51" s="17" t="str">
        <f>'P12'!$F46</f>
        <v>N</v>
      </c>
      <c r="AP51" s="17" t="str">
        <f>'P13'!$F46</f>
        <v>N</v>
      </c>
      <c r="AQ51" s="17" t="str">
        <f>'P14'!$F46</f>
        <v>N</v>
      </c>
      <c r="AR51" s="17" t="str">
        <f>'P15'!$F46</f>
        <v>N</v>
      </c>
      <c r="AS51" s="19">
        <f t="shared" si="10"/>
        <v>0</v>
      </c>
      <c r="AT51" s="19">
        <f t="shared" si="11"/>
        <v>0</v>
      </c>
    </row>
    <row r="52" spans="1:46">
      <c r="A52" s="13">
        <v>7</v>
      </c>
      <c r="B52" s="17" t="str">
        <f>Critères!$B46</f>
        <v>RGAA</v>
      </c>
      <c r="C52" s="17" t="str">
        <f>Critères!$C46</f>
        <v>7.2</v>
      </c>
      <c r="D52" s="17" t="str">
        <f>Critères!$A$45</f>
        <v>SCRIPTS</v>
      </c>
      <c r="E52" s="17" t="s">
        <v>162</v>
      </c>
      <c r="F52" s="17" t="str">
        <f>'P01'!$E47</f>
        <v>NT</v>
      </c>
      <c r="G52" s="17" t="str">
        <f>'P02'!$E47</f>
        <v>NT</v>
      </c>
      <c r="H52" s="17" t="str">
        <f>'P03'!$E47</f>
        <v>NT</v>
      </c>
      <c r="I52" s="17" t="str">
        <f>'P04'!$E47</f>
        <v>NT</v>
      </c>
      <c r="J52" s="17" t="str">
        <f>'P05'!$E47</f>
        <v>NT</v>
      </c>
      <c r="K52" s="17" t="str">
        <f>'P06'!$E47</f>
        <v>NT</v>
      </c>
      <c r="L52" s="17" t="str">
        <f>'P07'!$E47</f>
        <v>NT</v>
      </c>
      <c r="M52" s="17" t="str">
        <f>'P08'!$E47</f>
        <v>NT</v>
      </c>
      <c r="N52" s="17" t="str">
        <f>'P09'!$E47</f>
        <v>NT</v>
      </c>
      <c r="O52" s="17" t="str">
        <f>'P10'!$E47</f>
        <v>NT</v>
      </c>
      <c r="P52" s="17" t="str">
        <f>'P11'!$E47</f>
        <v>NT</v>
      </c>
      <c r="Q52" s="17" t="str">
        <f>'P12'!$E47</f>
        <v>NT</v>
      </c>
      <c r="R52" s="17" t="str">
        <f>'P13'!$E47</f>
        <v>NT</v>
      </c>
      <c r="S52" s="17" t="str">
        <f>'P14'!$E47</f>
        <v>NT</v>
      </c>
      <c r="T52" s="17" t="str">
        <f>'P15'!$E47</f>
        <v>NT</v>
      </c>
      <c r="U52" s="19">
        <f t="shared" si="5"/>
        <v>0</v>
      </c>
      <c r="V52" s="19">
        <f t="shared" si="6"/>
        <v>0</v>
      </c>
      <c r="W52" s="19">
        <f t="shared" si="7"/>
        <v>0</v>
      </c>
      <c r="X52" s="19">
        <f t="shared" si="8"/>
        <v>15</v>
      </c>
      <c r="Y52" s="13" t="str">
        <f t="shared" si="9"/>
        <v>NT</v>
      </c>
      <c r="Z52" s="13"/>
      <c r="AA52" s="13">
        <v>7</v>
      </c>
      <c r="AB52" s="17" t="str">
        <f>Critères!$C46</f>
        <v>7.2</v>
      </c>
      <c r="AC52" s="17" t="str">
        <f>Critères!$A$45</f>
        <v>SCRIPTS</v>
      </c>
      <c r="AD52" s="17" t="str">
        <f>'P01'!$F47</f>
        <v>N</v>
      </c>
      <c r="AE52" s="17" t="str">
        <f>'P02'!$F47</f>
        <v>N</v>
      </c>
      <c r="AF52" s="17" t="str">
        <f>'P03'!$F47</f>
        <v>N</v>
      </c>
      <c r="AG52" s="17" t="str">
        <f>'P04'!$F47</f>
        <v>N</v>
      </c>
      <c r="AH52" s="17" t="str">
        <f>'P05'!$F47</f>
        <v>N</v>
      </c>
      <c r="AI52" s="17" t="str">
        <f>'P06'!$F47</f>
        <v>N</v>
      </c>
      <c r="AJ52" s="17" t="str">
        <f>'P07'!$F47</f>
        <v>N</v>
      </c>
      <c r="AK52" s="17" t="str">
        <f>'P08'!$F47</f>
        <v>N</v>
      </c>
      <c r="AL52" s="17" t="str">
        <f>'P09'!$F47</f>
        <v>N</v>
      </c>
      <c r="AM52" s="17" t="str">
        <f>'P10'!$F47</f>
        <v>N</v>
      </c>
      <c r="AN52" s="17" t="str">
        <f>'P11'!$F47</f>
        <v>N</v>
      </c>
      <c r="AO52" s="17" t="str">
        <f>'P12'!$F47</f>
        <v>N</v>
      </c>
      <c r="AP52" s="17" t="str">
        <f>'P13'!$F47</f>
        <v>N</v>
      </c>
      <c r="AQ52" s="17" t="str">
        <f>'P14'!$F47</f>
        <v>N</v>
      </c>
      <c r="AR52" s="17" t="str">
        <f>'P15'!$F47</f>
        <v>N</v>
      </c>
      <c r="AS52" s="19">
        <f t="shared" si="10"/>
        <v>0</v>
      </c>
      <c r="AT52" s="19">
        <f t="shared" si="11"/>
        <v>0</v>
      </c>
    </row>
    <row r="53" spans="1:46">
      <c r="A53" s="13">
        <v>7</v>
      </c>
      <c r="B53" s="17" t="str">
        <f>Critères!$B47</f>
        <v>RGAA</v>
      </c>
      <c r="C53" s="17" t="str">
        <f>Critères!$C47</f>
        <v>7.3</v>
      </c>
      <c r="D53" s="17" t="str">
        <f>Critères!$A$45</f>
        <v>SCRIPTS</v>
      </c>
      <c r="E53" s="17" t="s">
        <v>162</v>
      </c>
      <c r="F53" s="17" t="str">
        <f>'P01'!$E48</f>
        <v>NT</v>
      </c>
      <c r="G53" s="17" t="str">
        <f>'P02'!$E48</f>
        <v>NT</v>
      </c>
      <c r="H53" s="17" t="str">
        <f>'P03'!$E48</f>
        <v>NT</v>
      </c>
      <c r="I53" s="17" t="str">
        <f>'P04'!$E48</f>
        <v>NT</v>
      </c>
      <c r="J53" s="17" t="str">
        <f>'P05'!$E48</f>
        <v>NT</v>
      </c>
      <c r="K53" s="17" t="str">
        <f>'P06'!$E48</f>
        <v>NT</v>
      </c>
      <c r="L53" s="17" t="str">
        <f>'P07'!$E48</f>
        <v>NT</v>
      </c>
      <c r="M53" s="17" t="str">
        <f>'P08'!$E48</f>
        <v>NT</v>
      </c>
      <c r="N53" s="17" t="str">
        <f>'P09'!$E48</f>
        <v>NT</v>
      </c>
      <c r="O53" s="17" t="str">
        <f>'P10'!$E48</f>
        <v>NT</v>
      </c>
      <c r="P53" s="17" t="str">
        <f>'P11'!$E48</f>
        <v>NT</v>
      </c>
      <c r="Q53" s="17" t="str">
        <f>'P12'!$E48</f>
        <v>NT</v>
      </c>
      <c r="R53" s="17" t="str">
        <f>'P13'!$E48</f>
        <v>NT</v>
      </c>
      <c r="S53" s="17" t="str">
        <f>'P14'!$E48</f>
        <v>NT</v>
      </c>
      <c r="T53" s="17" t="str">
        <f>'P15'!$E48</f>
        <v>NT</v>
      </c>
      <c r="U53" s="19">
        <f t="shared" si="5"/>
        <v>0</v>
      </c>
      <c r="V53" s="19">
        <f t="shared" si="6"/>
        <v>0</v>
      </c>
      <c r="W53" s="19">
        <f t="shared" si="7"/>
        <v>0</v>
      </c>
      <c r="X53" s="19">
        <f t="shared" si="8"/>
        <v>15</v>
      </c>
      <c r="Y53" s="13" t="str">
        <f t="shared" si="9"/>
        <v>NT</v>
      </c>
      <c r="Z53" s="13"/>
      <c r="AA53" s="13">
        <v>7</v>
      </c>
      <c r="AB53" s="17" t="str">
        <f>Critères!$C47</f>
        <v>7.3</v>
      </c>
      <c r="AC53" s="17" t="str">
        <f>Critères!$A$45</f>
        <v>SCRIPTS</v>
      </c>
      <c r="AD53" s="17" t="str">
        <f>'P01'!$F48</f>
        <v>N</v>
      </c>
      <c r="AE53" s="17" t="str">
        <f>'P02'!$F48</f>
        <v>N</v>
      </c>
      <c r="AF53" s="17" t="str">
        <f>'P03'!$F48</f>
        <v>N</v>
      </c>
      <c r="AG53" s="17" t="str">
        <f>'P04'!$F48</f>
        <v>N</v>
      </c>
      <c r="AH53" s="17" t="str">
        <f>'P05'!$F48</f>
        <v>N</v>
      </c>
      <c r="AI53" s="17" t="str">
        <f>'P06'!$F48</f>
        <v>N</v>
      </c>
      <c r="AJ53" s="17" t="str">
        <f>'P07'!$F48</f>
        <v>N</v>
      </c>
      <c r="AK53" s="17" t="str">
        <f>'P08'!$F48</f>
        <v>N</v>
      </c>
      <c r="AL53" s="17" t="str">
        <f>'P09'!$F48</f>
        <v>N</v>
      </c>
      <c r="AM53" s="17" t="str">
        <f>'P10'!$F48</f>
        <v>N</v>
      </c>
      <c r="AN53" s="17" t="str">
        <f>'P11'!$F48</f>
        <v>N</v>
      </c>
      <c r="AO53" s="17" t="str">
        <f>'P12'!$F48</f>
        <v>N</v>
      </c>
      <c r="AP53" s="17" t="str">
        <f>'P13'!$F48</f>
        <v>N</v>
      </c>
      <c r="AQ53" s="17" t="str">
        <f>'P14'!$F48</f>
        <v>N</v>
      </c>
      <c r="AR53" s="17" t="str">
        <f>'P15'!$F48</f>
        <v>N</v>
      </c>
      <c r="AS53" s="19">
        <f t="shared" si="10"/>
        <v>0</v>
      </c>
      <c r="AT53" s="19">
        <f t="shared" si="11"/>
        <v>0</v>
      </c>
    </row>
    <row r="54" spans="1:46">
      <c r="A54" s="13">
        <v>7</v>
      </c>
      <c r="B54" s="17" t="str">
        <f>Critères!$B48</f>
        <v>RGAA</v>
      </c>
      <c r="C54" s="17" t="str">
        <f>Critères!$C48</f>
        <v>7.4</v>
      </c>
      <c r="D54" s="17" t="str">
        <f>Critères!$A$45</f>
        <v>SCRIPTS</v>
      </c>
      <c r="E54" s="17" t="s">
        <v>162</v>
      </c>
      <c r="F54" s="17" t="str">
        <f>'P01'!$E49</f>
        <v>NT</v>
      </c>
      <c r="G54" s="17" t="str">
        <f>'P02'!$E49</f>
        <v>NT</v>
      </c>
      <c r="H54" s="17" t="str">
        <f>'P03'!$E49</f>
        <v>NT</v>
      </c>
      <c r="I54" s="17" t="str">
        <f>'P04'!$E49</f>
        <v>NT</v>
      </c>
      <c r="J54" s="17" t="str">
        <f>'P05'!$E49</f>
        <v>NT</v>
      </c>
      <c r="K54" s="17" t="str">
        <f>'P06'!$E49</f>
        <v>NT</v>
      </c>
      <c r="L54" s="17" t="str">
        <f>'P07'!$E49</f>
        <v>NT</v>
      </c>
      <c r="M54" s="17" t="str">
        <f>'P08'!$E49</f>
        <v>NT</v>
      </c>
      <c r="N54" s="17" t="str">
        <f>'P09'!$E49</f>
        <v>NT</v>
      </c>
      <c r="O54" s="17" t="str">
        <f>'P10'!$E49</f>
        <v>NT</v>
      </c>
      <c r="P54" s="17" t="str">
        <f>'P11'!$E49</f>
        <v>NT</v>
      </c>
      <c r="Q54" s="17" t="str">
        <f>'P12'!$E49</f>
        <v>NT</v>
      </c>
      <c r="R54" s="17" t="str">
        <f>'P13'!$E49</f>
        <v>NT</v>
      </c>
      <c r="S54" s="17" t="str">
        <f>'P14'!$E49</f>
        <v>NT</v>
      </c>
      <c r="T54" s="17" t="str">
        <f>'P15'!$E49</f>
        <v>NT</v>
      </c>
      <c r="U54" s="19">
        <f t="shared" si="5"/>
        <v>0</v>
      </c>
      <c r="V54" s="19">
        <f t="shared" si="6"/>
        <v>0</v>
      </c>
      <c r="W54" s="19">
        <f t="shared" si="7"/>
        <v>0</v>
      </c>
      <c r="X54" s="19">
        <f t="shared" si="8"/>
        <v>15</v>
      </c>
      <c r="Y54" s="13" t="str">
        <f t="shared" si="9"/>
        <v>NT</v>
      </c>
      <c r="Z54" s="13"/>
      <c r="AA54" s="13">
        <v>7</v>
      </c>
      <c r="AB54" s="17" t="str">
        <f>Critères!$C48</f>
        <v>7.4</v>
      </c>
      <c r="AC54" s="17" t="str">
        <f>Critères!$A$45</f>
        <v>SCRIPTS</v>
      </c>
      <c r="AD54" s="17" t="str">
        <f>'P01'!$F49</f>
        <v>N</v>
      </c>
      <c r="AE54" s="17" t="str">
        <f>'P02'!$F49</f>
        <v>N</v>
      </c>
      <c r="AF54" s="17" t="str">
        <f>'P03'!$F49</f>
        <v>N</v>
      </c>
      <c r="AG54" s="17" t="str">
        <f>'P04'!$F49</f>
        <v>N</v>
      </c>
      <c r="AH54" s="17" t="str">
        <f>'P05'!$F49</f>
        <v>N</v>
      </c>
      <c r="AI54" s="17" t="str">
        <f>'P06'!$F49</f>
        <v>N</v>
      </c>
      <c r="AJ54" s="17" t="str">
        <f>'P07'!$F49</f>
        <v>N</v>
      </c>
      <c r="AK54" s="17" t="str">
        <f>'P08'!$F49</f>
        <v>N</v>
      </c>
      <c r="AL54" s="17" t="str">
        <f>'P09'!$F49</f>
        <v>N</v>
      </c>
      <c r="AM54" s="17" t="str">
        <f>'P10'!$F49</f>
        <v>N</v>
      </c>
      <c r="AN54" s="17" t="str">
        <f>'P11'!$F49</f>
        <v>N</v>
      </c>
      <c r="AO54" s="17" t="str">
        <f>'P12'!$F49</f>
        <v>N</v>
      </c>
      <c r="AP54" s="17" t="str">
        <f>'P13'!$F49</f>
        <v>N</v>
      </c>
      <c r="AQ54" s="17" t="str">
        <f>'P14'!$F49</f>
        <v>N</v>
      </c>
      <c r="AR54" s="17" t="str">
        <f>'P15'!$F49</f>
        <v>N</v>
      </c>
      <c r="AS54" s="19">
        <f t="shared" si="10"/>
        <v>0</v>
      </c>
      <c r="AT54" s="19">
        <f t="shared" si="11"/>
        <v>0</v>
      </c>
    </row>
    <row r="55" spans="1:46">
      <c r="A55" s="13">
        <v>7</v>
      </c>
      <c r="B55" s="17" t="str">
        <f>Critères!$B49</f>
        <v>RGAA</v>
      </c>
      <c r="C55" s="17" t="str">
        <f>Critères!$C49</f>
        <v>7.5</v>
      </c>
      <c r="D55" s="17" t="str">
        <f>Critères!$A$45</f>
        <v>SCRIPTS</v>
      </c>
      <c r="E55" s="17" t="s">
        <v>163</v>
      </c>
      <c r="F55" s="17" t="str">
        <f>'P01'!$E50</f>
        <v>NT</v>
      </c>
      <c r="G55" s="17" t="str">
        <f>'P02'!$E50</f>
        <v>NT</v>
      </c>
      <c r="H55" s="17" t="str">
        <f>'P03'!$E50</f>
        <v>NT</v>
      </c>
      <c r="I55" s="17" t="str">
        <f>'P04'!$E50</f>
        <v>NT</v>
      </c>
      <c r="J55" s="17" t="str">
        <f>'P05'!$E50</f>
        <v>NT</v>
      </c>
      <c r="K55" s="17" t="str">
        <f>'P06'!$E50</f>
        <v>NT</v>
      </c>
      <c r="L55" s="17" t="str">
        <f>'P07'!$E50</f>
        <v>NT</v>
      </c>
      <c r="M55" s="17" t="str">
        <f>'P08'!$E50</f>
        <v>NT</v>
      </c>
      <c r="N55" s="17" t="str">
        <f>'P09'!$E50</f>
        <v>NT</v>
      </c>
      <c r="O55" s="17" t="str">
        <f>'P10'!$E50</f>
        <v>NT</v>
      </c>
      <c r="P55" s="17" t="str">
        <f>'P11'!$E50</f>
        <v>NT</v>
      </c>
      <c r="Q55" s="17" t="str">
        <f>'P12'!$E50</f>
        <v>NT</v>
      </c>
      <c r="R55" s="17" t="str">
        <f>'P13'!$E50</f>
        <v>NT</v>
      </c>
      <c r="S55" s="17" t="str">
        <f>'P14'!$E50</f>
        <v>NT</v>
      </c>
      <c r="T55" s="17" t="str">
        <f>'P15'!$E50</f>
        <v>NT</v>
      </c>
      <c r="U55" s="19">
        <f t="shared" si="5"/>
        <v>0</v>
      </c>
      <c r="V55" s="19">
        <f t="shared" si="6"/>
        <v>0</v>
      </c>
      <c r="W55" s="19">
        <f t="shared" si="7"/>
        <v>0</v>
      </c>
      <c r="X55" s="19">
        <f t="shared" si="8"/>
        <v>15</v>
      </c>
      <c r="Y55" s="13" t="str">
        <f t="shared" si="9"/>
        <v>NT</v>
      </c>
      <c r="Z55" s="13"/>
      <c r="AA55" s="13">
        <v>7</v>
      </c>
      <c r="AB55" s="17" t="str">
        <f>Critères!$C49</f>
        <v>7.5</v>
      </c>
      <c r="AC55" s="17" t="str">
        <f>Critères!$A$45</f>
        <v>SCRIPTS</v>
      </c>
      <c r="AD55" s="17" t="str">
        <f>'P01'!$F50</f>
        <v>N</v>
      </c>
      <c r="AE55" s="17" t="str">
        <f>'P02'!$F50</f>
        <v>N</v>
      </c>
      <c r="AF55" s="17" t="str">
        <f>'P03'!$F50</f>
        <v>N</v>
      </c>
      <c r="AG55" s="17" t="str">
        <f>'P04'!$F50</f>
        <v>N</v>
      </c>
      <c r="AH55" s="17" t="str">
        <f>'P05'!$F50</f>
        <v>N</v>
      </c>
      <c r="AI55" s="17" t="str">
        <f>'P06'!$F50</f>
        <v>N</v>
      </c>
      <c r="AJ55" s="17" t="str">
        <f>'P07'!$F50</f>
        <v>N</v>
      </c>
      <c r="AK55" s="17" t="str">
        <f>'P08'!$F50</f>
        <v>N</v>
      </c>
      <c r="AL55" s="17" t="str">
        <f>'P09'!$F50</f>
        <v>N</v>
      </c>
      <c r="AM55" s="17" t="str">
        <f>'P10'!$F50</f>
        <v>N</v>
      </c>
      <c r="AN55" s="17" t="str">
        <f>'P11'!$F50</f>
        <v>N</v>
      </c>
      <c r="AO55" s="17" t="str">
        <f>'P12'!$F50</f>
        <v>N</v>
      </c>
      <c r="AP55" s="17" t="str">
        <f>'P13'!$F50</f>
        <v>N</v>
      </c>
      <c r="AQ55" s="17" t="str">
        <f>'P14'!$F50</f>
        <v>N</v>
      </c>
      <c r="AR55" s="17" t="str">
        <f>'P15'!$F50</f>
        <v>N</v>
      </c>
      <c r="AS55" s="19">
        <f t="shared" si="10"/>
        <v>0</v>
      </c>
      <c r="AT55" s="19">
        <f t="shared" si="11"/>
        <v>0</v>
      </c>
    </row>
    <row r="56" spans="1:46">
      <c r="A56" s="55"/>
      <c r="B56" s="56"/>
      <c r="C56" s="56"/>
      <c r="D56" s="56"/>
      <c r="E56" s="56"/>
      <c r="F56" s="56"/>
      <c r="G56" s="56"/>
      <c r="H56" s="56"/>
      <c r="I56" s="56"/>
      <c r="J56" s="56"/>
      <c r="K56" s="56"/>
      <c r="L56" s="56"/>
      <c r="M56" s="56"/>
      <c r="N56" s="56"/>
      <c r="O56" s="56"/>
      <c r="P56" s="56"/>
      <c r="Q56" s="56"/>
      <c r="R56" s="56"/>
      <c r="S56" s="56"/>
      <c r="T56" s="56"/>
      <c r="U56" s="60">
        <f>SUM(U51:U55)</f>
        <v>0</v>
      </c>
      <c r="V56" s="60">
        <f t="shared" ref="V56:X56" si="24">SUM(V51:V55)</f>
        <v>0</v>
      </c>
      <c r="W56" s="60">
        <f t="shared" si="24"/>
        <v>0</v>
      </c>
      <c r="X56" s="60">
        <f t="shared" si="24"/>
        <v>75</v>
      </c>
      <c r="Y56" s="13"/>
      <c r="Z56" s="13"/>
      <c r="AA56" s="55"/>
      <c r="AB56" s="56"/>
      <c r="AC56" s="56"/>
      <c r="AD56" s="56"/>
      <c r="AE56" s="56"/>
      <c r="AF56" s="56"/>
      <c r="AG56" s="56"/>
      <c r="AH56" s="56"/>
      <c r="AI56" s="56"/>
      <c r="AJ56" s="56"/>
      <c r="AK56" s="56"/>
      <c r="AL56" s="56"/>
      <c r="AM56" s="56"/>
      <c r="AN56" s="56"/>
      <c r="AO56" s="56"/>
      <c r="AP56" s="56"/>
      <c r="AQ56" s="56"/>
      <c r="AR56" s="56"/>
      <c r="AS56" s="60">
        <f>SUM(AS51:AS55)</f>
        <v>0</v>
      </c>
      <c r="AT56" s="60">
        <f t="shared" ref="AT56" si="25">SUM(AT51:AT55)</f>
        <v>0</v>
      </c>
    </row>
    <row r="57" spans="1:46">
      <c r="A57" s="13">
        <v>8</v>
      </c>
      <c r="B57" s="17" t="str">
        <f>Critères!$B50</f>
        <v>RGAA</v>
      </c>
      <c r="C57" s="17" t="str">
        <f>Critères!$C50</f>
        <v>8.1</v>
      </c>
      <c r="D57" s="17" t="str">
        <f>Critères!$A$50</f>
        <v>ÉLÉMENTS OBLIGATOIRES</v>
      </c>
      <c r="E57" s="17" t="s">
        <v>162</v>
      </c>
      <c r="F57" s="17" t="str">
        <f>'P01'!$E51</f>
        <v>NT</v>
      </c>
      <c r="G57" s="17" t="str">
        <f>'P02'!$E51</f>
        <v>NT</v>
      </c>
      <c r="H57" s="17" t="str">
        <f>'P03'!$E51</f>
        <v>NT</v>
      </c>
      <c r="I57" s="17" t="str">
        <f>'P04'!$E51</f>
        <v>NT</v>
      </c>
      <c r="J57" s="17" t="str">
        <f>'P05'!$E51</f>
        <v>NT</v>
      </c>
      <c r="K57" s="17" t="str">
        <f>'P06'!$E51</f>
        <v>NT</v>
      </c>
      <c r="L57" s="17" t="str">
        <f>'P07'!$E51</f>
        <v>NT</v>
      </c>
      <c r="M57" s="17" t="str">
        <f>'P08'!$E51</f>
        <v>NT</v>
      </c>
      <c r="N57" s="17" t="str">
        <f>'P09'!$E51</f>
        <v>NT</v>
      </c>
      <c r="O57" s="17" t="str">
        <f>'P10'!$E51</f>
        <v>NT</v>
      </c>
      <c r="P57" s="17" t="str">
        <f>'P11'!$E51</f>
        <v>NT</v>
      </c>
      <c r="Q57" s="17" t="str">
        <f>'P12'!$E51</f>
        <v>NT</v>
      </c>
      <c r="R57" s="17" t="str">
        <f>'P13'!$E51</f>
        <v>NT</v>
      </c>
      <c r="S57" s="17" t="str">
        <f>'P14'!$E51</f>
        <v>NT</v>
      </c>
      <c r="T57" s="17" t="str">
        <f>'P15'!$E51</f>
        <v>NT</v>
      </c>
      <c r="U57" s="19">
        <f t="shared" si="5"/>
        <v>0</v>
      </c>
      <c r="V57" s="19">
        <f t="shared" si="6"/>
        <v>0</v>
      </c>
      <c r="W57" s="19">
        <f t="shared" si="7"/>
        <v>0</v>
      </c>
      <c r="X57" s="19">
        <f t="shared" si="8"/>
        <v>15</v>
      </c>
      <c r="Y57" s="13" t="str">
        <f t="shared" si="9"/>
        <v>NT</v>
      </c>
      <c r="Z57" s="13"/>
      <c r="AA57" s="13">
        <v>8</v>
      </c>
      <c r="AB57" s="17" t="str">
        <f>Critères!$C50</f>
        <v>8.1</v>
      </c>
      <c r="AC57" s="17" t="str">
        <f>Critères!$A$50</f>
        <v>ÉLÉMENTS OBLIGATOIRES</v>
      </c>
      <c r="AD57" s="17" t="str">
        <f>'P01'!$F51</f>
        <v>N</v>
      </c>
      <c r="AE57" s="17" t="str">
        <f>'P02'!$F51</f>
        <v>N</v>
      </c>
      <c r="AF57" s="17" t="str">
        <f>'P03'!$F51</f>
        <v>N</v>
      </c>
      <c r="AG57" s="17" t="str">
        <f>'P04'!$F51</f>
        <v>N</v>
      </c>
      <c r="AH57" s="17" t="str">
        <f>'P05'!$F51</f>
        <v>N</v>
      </c>
      <c r="AI57" s="17" t="str">
        <f>'P06'!$F51</f>
        <v>N</v>
      </c>
      <c r="AJ57" s="17" t="str">
        <f>'P07'!$F51</f>
        <v>N</v>
      </c>
      <c r="AK57" s="17" t="str">
        <f>'P08'!$F51</f>
        <v>N</v>
      </c>
      <c r="AL57" s="17" t="str">
        <f>'P09'!$F51</f>
        <v>N</v>
      </c>
      <c r="AM57" s="17" t="str">
        <f>'P10'!$F51</f>
        <v>N</v>
      </c>
      <c r="AN57" s="17" t="str">
        <f>'P11'!$F51</f>
        <v>N</v>
      </c>
      <c r="AO57" s="17" t="str">
        <f>'P12'!$F51</f>
        <v>N</v>
      </c>
      <c r="AP57" s="17" t="str">
        <f>'P13'!$F51</f>
        <v>N</v>
      </c>
      <c r="AQ57" s="17" t="str">
        <f>'P14'!$F51</f>
        <v>N</v>
      </c>
      <c r="AR57" s="17" t="str">
        <f>'P15'!$F51</f>
        <v>N</v>
      </c>
      <c r="AS57" s="19">
        <f t="shared" si="10"/>
        <v>0</v>
      </c>
      <c r="AT57" s="19">
        <f t="shared" si="11"/>
        <v>0</v>
      </c>
    </row>
    <row r="58" spans="1:46">
      <c r="A58" s="13">
        <v>8</v>
      </c>
      <c r="B58" s="17" t="str">
        <f>Critères!$B51</f>
        <v>RGAA</v>
      </c>
      <c r="C58" s="17" t="str">
        <f>Critères!$C51</f>
        <v>8.2</v>
      </c>
      <c r="D58" s="17" t="str">
        <f>Critères!$A$50</f>
        <v>ÉLÉMENTS OBLIGATOIRES</v>
      </c>
      <c r="E58" s="17" t="s">
        <v>162</v>
      </c>
      <c r="F58" s="17" t="str">
        <f>'P01'!$E52</f>
        <v>NT</v>
      </c>
      <c r="G58" s="17" t="str">
        <f>'P02'!$E52</f>
        <v>NT</v>
      </c>
      <c r="H58" s="17" t="str">
        <f>'P03'!$E52</f>
        <v>NT</v>
      </c>
      <c r="I58" s="17" t="str">
        <f>'P04'!$E52</f>
        <v>NT</v>
      </c>
      <c r="J58" s="17" t="str">
        <f>'P05'!$E52</f>
        <v>NT</v>
      </c>
      <c r="K58" s="17" t="str">
        <f>'P06'!$E52</f>
        <v>NT</v>
      </c>
      <c r="L58" s="17" t="str">
        <f>'P07'!$E52</f>
        <v>NT</v>
      </c>
      <c r="M58" s="17" t="str">
        <f>'P08'!$E52</f>
        <v>NT</v>
      </c>
      <c r="N58" s="17" t="str">
        <f>'P09'!$E52</f>
        <v>NT</v>
      </c>
      <c r="O58" s="17" t="str">
        <f>'P10'!$E52</f>
        <v>NT</v>
      </c>
      <c r="P58" s="17" t="str">
        <f>'P11'!$E52</f>
        <v>NT</v>
      </c>
      <c r="Q58" s="17" t="str">
        <f>'P12'!$E52</f>
        <v>NT</v>
      </c>
      <c r="R58" s="17" t="str">
        <f>'P13'!$E52</f>
        <v>NT</v>
      </c>
      <c r="S58" s="17" t="str">
        <f>'P14'!$E52</f>
        <v>NT</v>
      </c>
      <c r="T58" s="17" t="str">
        <f>'P15'!$E52</f>
        <v>NT</v>
      </c>
      <c r="U58" s="19">
        <f t="shared" si="5"/>
        <v>0</v>
      </c>
      <c r="V58" s="19">
        <f t="shared" si="6"/>
        <v>0</v>
      </c>
      <c r="W58" s="19">
        <f t="shared" si="7"/>
        <v>0</v>
      </c>
      <c r="X58" s="19">
        <f t="shared" si="8"/>
        <v>15</v>
      </c>
      <c r="Y58" s="13" t="str">
        <f t="shared" si="9"/>
        <v>NT</v>
      </c>
      <c r="Z58" s="13"/>
      <c r="AA58" s="13">
        <v>8</v>
      </c>
      <c r="AB58" s="17" t="str">
        <f>Critères!$C51</f>
        <v>8.2</v>
      </c>
      <c r="AC58" s="17" t="str">
        <f>Critères!$A$50</f>
        <v>ÉLÉMENTS OBLIGATOIRES</v>
      </c>
      <c r="AD58" s="17" t="str">
        <f>'P01'!$F52</f>
        <v>N</v>
      </c>
      <c r="AE58" s="17" t="str">
        <f>'P02'!$F52</f>
        <v>N</v>
      </c>
      <c r="AF58" s="17" t="str">
        <f>'P03'!$F52</f>
        <v>N</v>
      </c>
      <c r="AG58" s="17" t="str">
        <f>'P04'!$F52</f>
        <v>N</v>
      </c>
      <c r="AH58" s="17" t="str">
        <f>'P05'!$F52</f>
        <v>N</v>
      </c>
      <c r="AI58" s="17" t="str">
        <f>'P06'!$F52</f>
        <v>N</v>
      </c>
      <c r="AJ58" s="17" t="str">
        <f>'P07'!$F52</f>
        <v>N</v>
      </c>
      <c r="AK58" s="17" t="str">
        <f>'P08'!$F52</f>
        <v>N</v>
      </c>
      <c r="AL58" s="17" t="str">
        <f>'P09'!$F52</f>
        <v>N</v>
      </c>
      <c r="AM58" s="17" t="str">
        <f>'P10'!$F52</f>
        <v>N</v>
      </c>
      <c r="AN58" s="17" t="str">
        <f>'P11'!$F52</f>
        <v>N</v>
      </c>
      <c r="AO58" s="17" t="str">
        <f>'P12'!$F52</f>
        <v>N</v>
      </c>
      <c r="AP58" s="17" t="str">
        <f>'P13'!$F52</f>
        <v>N</v>
      </c>
      <c r="AQ58" s="17" t="str">
        <f>'P14'!$F52</f>
        <v>N</v>
      </c>
      <c r="AR58" s="17" t="str">
        <f>'P15'!$F52</f>
        <v>N</v>
      </c>
      <c r="AS58" s="19">
        <f t="shared" si="10"/>
        <v>0</v>
      </c>
      <c r="AT58" s="19">
        <f t="shared" si="11"/>
        <v>0</v>
      </c>
    </row>
    <row r="59" spans="1:46">
      <c r="A59" s="13">
        <v>8</v>
      </c>
      <c r="B59" s="17" t="str">
        <f>Critères!$B52</f>
        <v>RGAA</v>
      </c>
      <c r="C59" s="17" t="str">
        <f>Critères!$C52</f>
        <v>8.3</v>
      </c>
      <c r="D59" s="17" t="str">
        <f>Critères!$A$50</f>
        <v>ÉLÉMENTS OBLIGATOIRES</v>
      </c>
      <c r="E59" s="17" t="s">
        <v>162</v>
      </c>
      <c r="F59" s="17" t="str">
        <f>'P01'!$E53</f>
        <v>NT</v>
      </c>
      <c r="G59" s="17" t="str">
        <f>'P02'!$E53</f>
        <v>NT</v>
      </c>
      <c r="H59" s="17" t="str">
        <f>'P03'!$E53</f>
        <v>NT</v>
      </c>
      <c r="I59" s="17" t="str">
        <f>'P04'!$E53</f>
        <v>NT</v>
      </c>
      <c r="J59" s="17" t="str">
        <f>'P05'!$E53</f>
        <v>NT</v>
      </c>
      <c r="K59" s="17" t="str">
        <f>'P06'!$E53</f>
        <v>NT</v>
      </c>
      <c r="L59" s="17" t="str">
        <f>'P07'!$E53</f>
        <v>NT</v>
      </c>
      <c r="M59" s="17" t="str">
        <f>'P08'!$E53</f>
        <v>NT</v>
      </c>
      <c r="N59" s="17" t="str">
        <f>'P09'!$E53</f>
        <v>NT</v>
      </c>
      <c r="O59" s="17" t="str">
        <f>'P10'!$E53</f>
        <v>NT</v>
      </c>
      <c r="P59" s="17" t="str">
        <f>'P11'!$E53</f>
        <v>NT</v>
      </c>
      <c r="Q59" s="17" t="str">
        <f>'P12'!$E53</f>
        <v>NT</v>
      </c>
      <c r="R59" s="17" t="str">
        <f>'P13'!$E53</f>
        <v>NT</v>
      </c>
      <c r="S59" s="17" t="str">
        <f>'P14'!$E53</f>
        <v>NT</v>
      </c>
      <c r="T59" s="17" t="str">
        <f>'P15'!$E53</f>
        <v>NT</v>
      </c>
      <c r="U59" s="19">
        <f t="shared" si="5"/>
        <v>0</v>
      </c>
      <c r="V59" s="19">
        <f t="shared" si="6"/>
        <v>0</v>
      </c>
      <c r="W59" s="19">
        <f t="shared" si="7"/>
        <v>0</v>
      </c>
      <c r="X59" s="19">
        <f t="shared" si="8"/>
        <v>15</v>
      </c>
      <c r="Y59" s="13" t="str">
        <f t="shared" si="9"/>
        <v>NT</v>
      </c>
      <c r="Z59" s="13"/>
      <c r="AA59" s="13">
        <v>8</v>
      </c>
      <c r="AB59" s="17" t="str">
        <f>Critères!$C52</f>
        <v>8.3</v>
      </c>
      <c r="AC59" s="17" t="str">
        <f>Critères!$A$50</f>
        <v>ÉLÉMENTS OBLIGATOIRES</v>
      </c>
      <c r="AD59" s="17" t="str">
        <f>'P01'!$F53</f>
        <v>N</v>
      </c>
      <c r="AE59" s="17" t="str">
        <f>'P02'!$F53</f>
        <v>N</v>
      </c>
      <c r="AF59" s="17" t="str">
        <f>'P03'!$F53</f>
        <v>N</v>
      </c>
      <c r="AG59" s="17" t="str">
        <f>'P04'!$F53</f>
        <v>N</v>
      </c>
      <c r="AH59" s="17" t="str">
        <f>'P05'!$F53</f>
        <v>N</v>
      </c>
      <c r="AI59" s="17" t="str">
        <f>'P06'!$F53</f>
        <v>N</v>
      </c>
      <c r="AJ59" s="17" t="str">
        <f>'P07'!$F53</f>
        <v>N</v>
      </c>
      <c r="AK59" s="17" t="str">
        <f>'P08'!$F53</f>
        <v>N</v>
      </c>
      <c r="AL59" s="17" t="str">
        <f>'P09'!$F53</f>
        <v>N</v>
      </c>
      <c r="AM59" s="17" t="str">
        <f>'P10'!$F53</f>
        <v>N</v>
      </c>
      <c r="AN59" s="17" t="str">
        <f>'P11'!$F53</f>
        <v>N</v>
      </c>
      <c r="AO59" s="17" t="str">
        <f>'P12'!$F53</f>
        <v>N</v>
      </c>
      <c r="AP59" s="17" t="str">
        <f>'P13'!$F53</f>
        <v>N</v>
      </c>
      <c r="AQ59" s="17" t="str">
        <f>'P14'!$F53</f>
        <v>N</v>
      </c>
      <c r="AR59" s="17" t="str">
        <f>'P15'!$F53</f>
        <v>N</v>
      </c>
      <c r="AS59" s="19">
        <f t="shared" si="10"/>
        <v>0</v>
      </c>
      <c r="AT59" s="19">
        <f t="shared" si="11"/>
        <v>0</v>
      </c>
    </row>
    <row r="60" spans="1:46">
      <c r="A60" s="13">
        <v>8</v>
      </c>
      <c r="B60" s="17" t="str">
        <f>Critères!$B53</f>
        <v>RGAA</v>
      </c>
      <c r="C60" s="17" t="str">
        <f>Critères!$C53</f>
        <v>8.4</v>
      </c>
      <c r="D60" s="17" t="str">
        <f>Critères!$A$50</f>
        <v>ÉLÉMENTS OBLIGATOIRES</v>
      </c>
      <c r="E60" s="17" t="s">
        <v>162</v>
      </c>
      <c r="F60" s="17" t="str">
        <f>'P01'!$E54</f>
        <v>NT</v>
      </c>
      <c r="G60" s="17" t="str">
        <f>'P02'!$E54</f>
        <v>NT</v>
      </c>
      <c r="H60" s="17" t="str">
        <f>'P03'!$E54</f>
        <v>NT</v>
      </c>
      <c r="I60" s="17" t="str">
        <f>'P04'!$E54</f>
        <v>NT</v>
      </c>
      <c r="J60" s="17" t="str">
        <f>'P05'!$E54</f>
        <v>NT</v>
      </c>
      <c r="K60" s="17" t="str">
        <f>'P06'!$E54</f>
        <v>NT</v>
      </c>
      <c r="L60" s="17" t="str">
        <f>'P07'!$E54</f>
        <v>NT</v>
      </c>
      <c r="M60" s="17" t="str">
        <f>'P08'!$E54</f>
        <v>NT</v>
      </c>
      <c r="N60" s="17" t="str">
        <f>'P09'!$E54</f>
        <v>NT</v>
      </c>
      <c r="O60" s="17" t="str">
        <f>'P10'!$E54</f>
        <v>NT</v>
      </c>
      <c r="P60" s="17" t="str">
        <f>'P11'!$E54</f>
        <v>NT</v>
      </c>
      <c r="Q60" s="17" t="str">
        <f>'P12'!$E54</f>
        <v>NT</v>
      </c>
      <c r="R60" s="17" t="str">
        <f>'P13'!$E54</f>
        <v>NT</v>
      </c>
      <c r="S60" s="17" t="str">
        <f>'P14'!$E54</f>
        <v>NT</v>
      </c>
      <c r="T60" s="17" t="str">
        <f>'P15'!$E54</f>
        <v>NT</v>
      </c>
      <c r="U60" s="19">
        <f t="shared" si="5"/>
        <v>0</v>
      </c>
      <c r="V60" s="19">
        <f t="shared" si="6"/>
        <v>0</v>
      </c>
      <c r="W60" s="19">
        <f t="shared" si="7"/>
        <v>0</v>
      </c>
      <c r="X60" s="19">
        <f t="shared" si="8"/>
        <v>15</v>
      </c>
      <c r="Y60" s="13" t="str">
        <f t="shared" si="9"/>
        <v>NT</v>
      </c>
      <c r="Z60" s="13"/>
      <c r="AA60" s="13">
        <v>8</v>
      </c>
      <c r="AB60" s="17" t="str">
        <f>Critères!$C53</f>
        <v>8.4</v>
      </c>
      <c r="AC60" s="17" t="str">
        <f>Critères!$A$50</f>
        <v>ÉLÉMENTS OBLIGATOIRES</v>
      </c>
      <c r="AD60" s="17" t="str">
        <f>'P01'!$F54</f>
        <v>N</v>
      </c>
      <c r="AE60" s="17" t="str">
        <f>'P02'!$F54</f>
        <v>N</v>
      </c>
      <c r="AF60" s="17" t="str">
        <f>'P03'!$F54</f>
        <v>N</v>
      </c>
      <c r="AG60" s="17" t="str">
        <f>'P04'!$F54</f>
        <v>N</v>
      </c>
      <c r="AH60" s="17" t="str">
        <f>'P05'!$F54</f>
        <v>N</v>
      </c>
      <c r="AI60" s="17" t="str">
        <f>'P06'!$F54</f>
        <v>N</v>
      </c>
      <c r="AJ60" s="17" t="str">
        <f>'P07'!$F54</f>
        <v>N</v>
      </c>
      <c r="AK60" s="17" t="str">
        <f>'P08'!$F54</f>
        <v>N</v>
      </c>
      <c r="AL60" s="17" t="str">
        <f>'P09'!$F54</f>
        <v>N</v>
      </c>
      <c r="AM60" s="17" t="str">
        <f>'P10'!$F54</f>
        <v>N</v>
      </c>
      <c r="AN60" s="17" t="str">
        <f>'P11'!$F54</f>
        <v>N</v>
      </c>
      <c r="AO60" s="17" t="str">
        <f>'P12'!$F54</f>
        <v>N</v>
      </c>
      <c r="AP60" s="17" t="str">
        <f>'P13'!$F54</f>
        <v>N</v>
      </c>
      <c r="AQ60" s="17" t="str">
        <f>'P14'!$F54</f>
        <v>N</v>
      </c>
      <c r="AR60" s="17" t="str">
        <f>'P15'!$F54</f>
        <v>N</v>
      </c>
      <c r="AS60" s="19">
        <f t="shared" si="10"/>
        <v>0</v>
      </c>
      <c r="AT60" s="19">
        <f t="shared" si="11"/>
        <v>0</v>
      </c>
    </row>
    <row r="61" spans="1:46">
      <c r="A61" s="13">
        <v>8</v>
      </c>
      <c r="B61" s="17" t="str">
        <f>Critères!$B54</f>
        <v>RGAA</v>
      </c>
      <c r="C61" s="17" t="str">
        <f>Critères!$C54</f>
        <v>8.5</v>
      </c>
      <c r="D61" s="17" t="str">
        <f>Critères!$A$50</f>
        <v>ÉLÉMENTS OBLIGATOIRES</v>
      </c>
      <c r="E61" s="17" t="s">
        <v>162</v>
      </c>
      <c r="F61" s="17" t="str">
        <f>'P01'!$E55</f>
        <v>NT</v>
      </c>
      <c r="G61" s="17" t="str">
        <f>'P02'!$E55</f>
        <v>NT</v>
      </c>
      <c r="H61" s="17" t="str">
        <f>'P03'!$E55</f>
        <v>NT</v>
      </c>
      <c r="I61" s="17" t="str">
        <f>'P04'!$E55</f>
        <v>NT</v>
      </c>
      <c r="J61" s="17" t="str">
        <f>'P05'!$E55</f>
        <v>NT</v>
      </c>
      <c r="K61" s="17" t="str">
        <f>'P06'!$E55</f>
        <v>NT</v>
      </c>
      <c r="L61" s="17" t="str">
        <f>'P07'!$E55</f>
        <v>NT</v>
      </c>
      <c r="M61" s="17" t="str">
        <f>'P08'!$E55</f>
        <v>NT</v>
      </c>
      <c r="N61" s="17" t="str">
        <f>'P09'!$E55</f>
        <v>NT</v>
      </c>
      <c r="O61" s="17" t="str">
        <f>'P10'!$E55</f>
        <v>NT</v>
      </c>
      <c r="P61" s="17" t="str">
        <f>'P11'!$E55</f>
        <v>NT</v>
      </c>
      <c r="Q61" s="17" t="str">
        <f>'P12'!$E55</f>
        <v>NT</v>
      </c>
      <c r="R61" s="17" t="str">
        <f>'P13'!$E55</f>
        <v>NT</v>
      </c>
      <c r="S61" s="17" t="str">
        <f>'P14'!$E55</f>
        <v>NT</v>
      </c>
      <c r="T61" s="17" t="str">
        <f>'P15'!$E55</f>
        <v>NT</v>
      </c>
      <c r="U61" s="19">
        <f t="shared" si="5"/>
        <v>0</v>
      </c>
      <c r="V61" s="19">
        <f t="shared" si="6"/>
        <v>0</v>
      </c>
      <c r="W61" s="19">
        <f t="shared" si="7"/>
        <v>0</v>
      </c>
      <c r="X61" s="19">
        <f t="shared" si="8"/>
        <v>15</v>
      </c>
      <c r="Y61" s="13" t="str">
        <f t="shared" si="9"/>
        <v>NT</v>
      </c>
      <c r="Z61" s="13"/>
      <c r="AA61" s="13">
        <v>8</v>
      </c>
      <c r="AB61" s="17" t="str">
        <f>Critères!$C54</f>
        <v>8.5</v>
      </c>
      <c r="AC61" s="17" t="str">
        <f>Critères!$A$50</f>
        <v>ÉLÉMENTS OBLIGATOIRES</v>
      </c>
      <c r="AD61" s="17" t="str">
        <f>'P01'!$F55</f>
        <v>N</v>
      </c>
      <c r="AE61" s="17" t="str">
        <f>'P02'!$F55</f>
        <v>N</v>
      </c>
      <c r="AF61" s="17" t="str">
        <f>'P03'!$F55</f>
        <v>N</v>
      </c>
      <c r="AG61" s="17" t="str">
        <f>'P04'!$F55</f>
        <v>N</v>
      </c>
      <c r="AH61" s="17" t="str">
        <f>'P05'!$F55</f>
        <v>N</v>
      </c>
      <c r="AI61" s="17" t="str">
        <f>'P06'!$F55</f>
        <v>N</v>
      </c>
      <c r="AJ61" s="17" t="str">
        <f>'P07'!$F55</f>
        <v>N</v>
      </c>
      <c r="AK61" s="17" t="str">
        <f>'P08'!$F55</f>
        <v>N</v>
      </c>
      <c r="AL61" s="17" t="str">
        <f>'P09'!$F55</f>
        <v>N</v>
      </c>
      <c r="AM61" s="17" t="str">
        <f>'P10'!$F55</f>
        <v>N</v>
      </c>
      <c r="AN61" s="17" t="str">
        <f>'P11'!$F55</f>
        <v>N</v>
      </c>
      <c r="AO61" s="17" t="str">
        <f>'P12'!$F55</f>
        <v>N</v>
      </c>
      <c r="AP61" s="17" t="str">
        <f>'P13'!$F55</f>
        <v>N</v>
      </c>
      <c r="AQ61" s="17" t="str">
        <f>'P14'!$F55</f>
        <v>N</v>
      </c>
      <c r="AR61" s="17" t="str">
        <f>'P15'!$F55</f>
        <v>N</v>
      </c>
      <c r="AS61" s="19">
        <f t="shared" si="10"/>
        <v>0</v>
      </c>
      <c r="AT61" s="19">
        <f t="shared" si="11"/>
        <v>0</v>
      </c>
    </row>
    <row r="62" spans="1:46">
      <c r="A62" s="13">
        <v>8</v>
      </c>
      <c r="B62" s="17" t="str">
        <f>Critères!$B55</f>
        <v>RGAA</v>
      </c>
      <c r="C62" s="17" t="str">
        <f>Critères!$C55</f>
        <v>8.6</v>
      </c>
      <c r="D62" s="17" t="str">
        <f>Critères!$A$50</f>
        <v>ÉLÉMENTS OBLIGATOIRES</v>
      </c>
      <c r="E62" s="17" t="s">
        <v>162</v>
      </c>
      <c r="F62" s="17" t="str">
        <f>'P01'!$E56</f>
        <v>NT</v>
      </c>
      <c r="G62" s="17" t="str">
        <f>'P02'!$E56</f>
        <v>NT</v>
      </c>
      <c r="H62" s="17" t="str">
        <f>'P03'!$E56</f>
        <v>NT</v>
      </c>
      <c r="I62" s="17" t="str">
        <f>'P04'!$E56</f>
        <v>NT</v>
      </c>
      <c r="J62" s="17" t="str">
        <f>'P05'!$E56</f>
        <v>NT</v>
      </c>
      <c r="K62" s="17" t="str">
        <f>'P06'!$E56</f>
        <v>NT</v>
      </c>
      <c r="L62" s="17" t="str">
        <f>'P07'!$E56</f>
        <v>NT</v>
      </c>
      <c r="M62" s="17" t="str">
        <f>'P08'!$E56</f>
        <v>NT</v>
      </c>
      <c r="N62" s="17" t="str">
        <f>'P09'!$E56</f>
        <v>NT</v>
      </c>
      <c r="O62" s="17" t="str">
        <f>'P10'!$E56</f>
        <v>NT</v>
      </c>
      <c r="P62" s="17" t="str">
        <f>'P11'!$E56</f>
        <v>NT</v>
      </c>
      <c r="Q62" s="17" t="str">
        <f>'P12'!$E56</f>
        <v>NT</v>
      </c>
      <c r="R62" s="17" t="str">
        <f>'P13'!$E56</f>
        <v>NT</v>
      </c>
      <c r="S62" s="17" t="str">
        <f>'P14'!$E56</f>
        <v>NT</v>
      </c>
      <c r="T62" s="17" t="str">
        <f>'P15'!$E56</f>
        <v>NT</v>
      </c>
      <c r="U62" s="19">
        <f t="shared" si="5"/>
        <v>0</v>
      </c>
      <c r="V62" s="19">
        <f t="shared" si="6"/>
        <v>0</v>
      </c>
      <c r="W62" s="19">
        <f t="shared" si="7"/>
        <v>0</v>
      </c>
      <c r="X62" s="19">
        <f t="shared" si="8"/>
        <v>15</v>
      </c>
      <c r="Y62" s="13" t="str">
        <f t="shared" si="9"/>
        <v>NT</v>
      </c>
      <c r="Z62" s="13"/>
      <c r="AA62" s="13">
        <v>8</v>
      </c>
      <c r="AB62" s="17" t="str">
        <f>Critères!$C55</f>
        <v>8.6</v>
      </c>
      <c r="AC62" s="17" t="str">
        <f>Critères!$A$50</f>
        <v>ÉLÉMENTS OBLIGATOIRES</v>
      </c>
      <c r="AD62" s="17" t="str">
        <f>'P01'!$F56</f>
        <v>N</v>
      </c>
      <c r="AE62" s="17" t="str">
        <f>'P02'!$F56</f>
        <v>N</v>
      </c>
      <c r="AF62" s="17" t="str">
        <f>'P03'!$F56</f>
        <v>N</v>
      </c>
      <c r="AG62" s="17" t="str">
        <f>'P04'!$F56</f>
        <v>N</v>
      </c>
      <c r="AH62" s="17" t="str">
        <f>'P05'!$F56</f>
        <v>N</v>
      </c>
      <c r="AI62" s="17" t="str">
        <f>'P06'!$F56</f>
        <v>N</v>
      </c>
      <c r="AJ62" s="17" t="str">
        <f>'P07'!$F56</f>
        <v>N</v>
      </c>
      <c r="AK62" s="17" t="str">
        <f>'P08'!$F56</f>
        <v>N</v>
      </c>
      <c r="AL62" s="17" t="str">
        <f>'P09'!$F56</f>
        <v>N</v>
      </c>
      <c r="AM62" s="17" t="str">
        <f>'P10'!$F56</f>
        <v>N</v>
      </c>
      <c r="AN62" s="17" t="str">
        <f>'P11'!$F56</f>
        <v>N</v>
      </c>
      <c r="AO62" s="17" t="str">
        <f>'P12'!$F56</f>
        <v>N</v>
      </c>
      <c r="AP62" s="17" t="str">
        <f>'P13'!$F56</f>
        <v>N</v>
      </c>
      <c r="AQ62" s="17" t="str">
        <f>'P14'!$F56</f>
        <v>N</v>
      </c>
      <c r="AR62" s="17" t="str">
        <f>'P15'!$F56</f>
        <v>N</v>
      </c>
      <c r="AS62" s="19">
        <f t="shared" si="10"/>
        <v>0</v>
      </c>
      <c r="AT62" s="19">
        <f t="shared" si="11"/>
        <v>0</v>
      </c>
    </row>
    <row r="63" spans="1:46">
      <c r="A63" s="13">
        <v>8</v>
      </c>
      <c r="B63" s="17" t="str">
        <f>Critères!$B56</f>
        <v>RGAA</v>
      </c>
      <c r="C63" s="17" t="str">
        <f>Critères!$C56</f>
        <v>8.7</v>
      </c>
      <c r="D63" s="17" t="str">
        <f>Critères!$A$50</f>
        <v>ÉLÉMENTS OBLIGATOIRES</v>
      </c>
      <c r="E63" s="17" t="s">
        <v>163</v>
      </c>
      <c r="F63" s="17" t="str">
        <f>'P01'!$E57</f>
        <v>NT</v>
      </c>
      <c r="G63" s="17" t="str">
        <f>'P02'!$E57</f>
        <v>NT</v>
      </c>
      <c r="H63" s="17" t="str">
        <f>'P03'!$E57</f>
        <v>NT</v>
      </c>
      <c r="I63" s="17" t="str">
        <f>'P04'!$E57</f>
        <v>NT</v>
      </c>
      <c r="J63" s="17" t="str">
        <f>'P05'!$E57</f>
        <v>NT</v>
      </c>
      <c r="K63" s="17" t="str">
        <f>'P06'!$E57</f>
        <v>NT</v>
      </c>
      <c r="L63" s="17" t="str">
        <f>'P07'!$E57</f>
        <v>NT</v>
      </c>
      <c r="M63" s="17" t="str">
        <f>'P08'!$E57</f>
        <v>NT</v>
      </c>
      <c r="N63" s="17" t="str">
        <f>'P09'!$E57</f>
        <v>NT</v>
      </c>
      <c r="O63" s="17" t="str">
        <f>'P10'!$E57</f>
        <v>NT</v>
      </c>
      <c r="P63" s="17" t="str">
        <f>'P11'!$E57</f>
        <v>NT</v>
      </c>
      <c r="Q63" s="17" t="str">
        <f>'P12'!$E57</f>
        <v>NT</v>
      </c>
      <c r="R63" s="17" t="str">
        <f>'P13'!$E57</f>
        <v>NT</v>
      </c>
      <c r="S63" s="17" t="str">
        <f>'P14'!$E57</f>
        <v>NT</v>
      </c>
      <c r="T63" s="17" t="str">
        <f>'P15'!$E57</f>
        <v>NT</v>
      </c>
      <c r="U63" s="19">
        <f t="shared" si="5"/>
        <v>0</v>
      </c>
      <c r="V63" s="19">
        <f t="shared" si="6"/>
        <v>0</v>
      </c>
      <c r="W63" s="19">
        <f t="shared" si="7"/>
        <v>0</v>
      </c>
      <c r="X63" s="19">
        <f t="shared" si="8"/>
        <v>15</v>
      </c>
      <c r="Y63" s="13" t="str">
        <f t="shared" si="9"/>
        <v>NT</v>
      </c>
      <c r="Z63" s="13"/>
      <c r="AA63" s="13">
        <v>8</v>
      </c>
      <c r="AB63" s="17" t="str">
        <f>Critères!$C56</f>
        <v>8.7</v>
      </c>
      <c r="AC63" s="17" t="str">
        <f>Critères!$A$50</f>
        <v>ÉLÉMENTS OBLIGATOIRES</v>
      </c>
      <c r="AD63" s="17" t="str">
        <f>'P01'!$F57</f>
        <v>N</v>
      </c>
      <c r="AE63" s="17" t="str">
        <f>'P02'!$F57</f>
        <v>N</v>
      </c>
      <c r="AF63" s="17" t="str">
        <f>'P03'!$F57</f>
        <v>N</v>
      </c>
      <c r="AG63" s="17" t="str">
        <f>'P04'!$F57</f>
        <v>N</v>
      </c>
      <c r="AH63" s="17" t="str">
        <f>'P05'!$F57</f>
        <v>N</v>
      </c>
      <c r="AI63" s="17" t="str">
        <f>'P06'!$F57</f>
        <v>N</v>
      </c>
      <c r="AJ63" s="17" t="str">
        <f>'P07'!$F57</f>
        <v>N</v>
      </c>
      <c r="AK63" s="17" t="str">
        <f>'P08'!$F57</f>
        <v>N</v>
      </c>
      <c r="AL63" s="17" t="str">
        <f>'P09'!$F57</f>
        <v>N</v>
      </c>
      <c r="AM63" s="17" t="str">
        <f>'P10'!$F57</f>
        <v>N</v>
      </c>
      <c r="AN63" s="17" t="str">
        <f>'P11'!$F57</f>
        <v>N</v>
      </c>
      <c r="AO63" s="17" t="str">
        <f>'P12'!$F57</f>
        <v>N</v>
      </c>
      <c r="AP63" s="17" t="str">
        <f>'P13'!$F57</f>
        <v>N</v>
      </c>
      <c r="AQ63" s="17" t="str">
        <f>'P14'!$F57</f>
        <v>N</v>
      </c>
      <c r="AR63" s="17" t="str">
        <f>'P15'!$F57</f>
        <v>N</v>
      </c>
      <c r="AS63" s="19">
        <f t="shared" si="10"/>
        <v>0</v>
      </c>
      <c r="AT63" s="19">
        <f t="shared" si="11"/>
        <v>0</v>
      </c>
    </row>
    <row r="64" spans="1:46">
      <c r="A64" s="13">
        <v>8</v>
      </c>
      <c r="B64" s="17" t="str">
        <f>Critères!$B57</f>
        <v>RGAA</v>
      </c>
      <c r="C64" s="17" t="str">
        <f>Critères!$C57</f>
        <v>8.8</v>
      </c>
      <c r="D64" s="17" t="str">
        <f>Critères!$A$50</f>
        <v>ÉLÉMENTS OBLIGATOIRES</v>
      </c>
      <c r="E64" s="17" t="s">
        <v>163</v>
      </c>
      <c r="F64" s="17" t="str">
        <f>'P01'!$E58</f>
        <v>NT</v>
      </c>
      <c r="G64" s="17" t="str">
        <f>'P02'!$E58</f>
        <v>NT</v>
      </c>
      <c r="H64" s="17" t="str">
        <f>'P03'!$E58</f>
        <v>NT</v>
      </c>
      <c r="I64" s="17" t="str">
        <f>'P04'!$E58</f>
        <v>NT</v>
      </c>
      <c r="J64" s="17" t="str">
        <f>'P05'!$E58</f>
        <v>NT</v>
      </c>
      <c r="K64" s="17" t="str">
        <f>'P06'!$E58</f>
        <v>NT</v>
      </c>
      <c r="L64" s="17" t="str">
        <f>'P07'!$E58</f>
        <v>NT</v>
      </c>
      <c r="M64" s="17" t="str">
        <f>'P08'!$E58</f>
        <v>NT</v>
      </c>
      <c r="N64" s="17" t="str">
        <f>'P09'!$E58</f>
        <v>NT</v>
      </c>
      <c r="O64" s="17" t="str">
        <f>'P10'!$E58</f>
        <v>NT</v>
      </c>
      <c r="P64" s="17" t="str">
        <f>'P11'!$E58</f>
        <v>NT</v>
      </c>
      <c r="Q64" s="17" t="str">
        <f>'P12'!$E58</f>
        <v>NT</v>
      </c>
      <c r="R64" s="17" t="str">
        <f>'P13'!$E58</f>
        <v>NT</v>
      </c>
      <c r="S64" s="17" t="str">
        <f>'P14'!$E58</f>
        <v>NT</v>
      </c>
      <c r="T64" s="17" t="str">
        <f>'P15'!$E58</f>
        <v>NT</v>
      </c>
      <c r="U64" s="19">
        <f t="shared" si="5"/>
        <v>0</v>
      </c>
      <c r="V64" s="19">
        <f t="shared" si="6"/>
        <v>0</v>
      </c>
      <c r="W64" s="19">
        <f t="shared" si="7"/>
        <v>0</v>
      </c>
      <c r="X64" s="19">
        <f t="shared" si="8"/>
        <v>15</v>
      </c>
      <c r="Y64" s="13" t="str">
        <f t="shared" si="9"/>
        <v>NT</v>
      </c>
      <c r="Z64" s="13"/>
      <c r="AA64" s="13">
        <v>8</v>
      </c>
      <c r="AB64" s="17" t="str">
        <f>Critères!$C57</f>
        <v>8.8</v>
      </c>
      <c r="AC64" s="17" t="str">
        <f>Critères!$A$50</f>
        <v>ÉLÉMENTS OBLIGATOIRES</v>
      </c>
      <c r="AD64" s="17" t="str">
        <f>'P01'!$F58</f>
        <v>N</v>
      </c>
      <c r="AE64" s="17" t="str">
        <f>'P02'!$F58</f>
        <v>N</v>
      </c>
      <c r="AF64" s="17" t="str">
        <f>'P03'!$F58</f>
        <v>N</v>
      </c>
      <c r="AG64" s="17" t="str">
        <f>'P04'!$F58</f>
        <v>N</v>
      </c>
      <c r="AH64" s="17" t="str">
        <f>'P05'!$F58</f>
        <v>N</v>
      </c>
      <c r="AI64" s="17" t="str">
        <f>'P06'!$F58</f>
        <v>N</v>
      </c>
      <c r="AJ64" s="17" t="str">
        <f>'P07'!$F58</f>
        <v>N</v>
      </c>
      <c r="AK64" s="17" t="str">
        <f>'P08'!$F58</f>
        <v>N</v>
      </c>
      <c r="AL64" s="17" t="str">
        <f>'P09'!$F58</f>
        <v>N</v>
      </c>
      <c r="AM64" s="17" t="str">
        <f>'P10'!$F58</f>
        <v>N</v>
      </c>
      <c r="AN64" s="17" t="str">
        <f>'P11'!$F58</f>
        <v>N</v>
      </c>
      <c r="AO64" s="17" t="str">
        <f>'P12'!$F58</f>
        <v>N</v>
      </c>
      <c r="AP64" s="17" t="str">
        <f>'P13'!$F58</f>
        <v>N</v>
      </c>
      <c r="AQ64" s="17" t="str">
        <f>'P14'!$F58</f>
        <v>N</v>
      </c>
      <c r="AR64" s="17" t="str">
        <f>'P15'!$F58</f>
        <v>N</v>
      </c>
      <c r="AS64" s="19">
        <f t="shared" si="10"/>
        <v>0</v>
      </c>
      <c r="AT64" s="19">
        <f t="shared" si="11"/>
        <v>0</v>
      </c>
    </row>
    <row r="65" spans="1:46">
      <c r="A65" s="13">
        <v>8</v>
      </c>
      <c r="B65" s="17" t="str">
        <f>Critères!$B58</f>
        <v>RGAA</v>
      </c>
      <c r="C65" s="17" t="str">
        <f>Critères!$C58</f>
        <v>8.9</v>
      </c>
      <c r="D65" s="17" t="str">
        <f>Critères!$A$50</f>
        <v>ÉLÉMENTS OBLIGATOIRES</v>
      </c>
      <c r="E65" s="17" t="s">
        <v>162</v>
      </c>
      <c r="F65" s="17" t="str">
        <f>'P01'!$E59</f>
        <v>NT</v>
      </c>
      <c r="G65" s="17" t="str">
        <f>'P02'!$E59</f>
        <v>NT</v>
      </c>
      <c r="H65" s="17" t="str">
        <f>'P03'!$E59</f>
        <v>NT</v>
      </c>
      <c r="I65" s="17" t="str">
        <f>'P04'!$E59</f>
        <v>NT</v>
      </c>
      <c r="J65" s="17" t="str">
        <f>'P05'!$E59</f>
        <v>NT</v>
      </c>
      <c r="K65" s="17" t="str">
        <f>'P06'!$E59</f>
        <v>NT</v>
      </c>
      <c r="L65" s="17" t="str">
        <f>'P07'!$E59</f>
        <v>NT</v>
      </c>
      <c r="M65" s="17" t="str">
        <f>'P08'!$E59</f>
        <v>NT</v>
      </c>
      <c r="N65" s="17" t="str">
        <f>'P09'!$E59</f>
        <v>NT</v>
      </c>
      <c r="O65" s="17" t="str">
        <f>'P10'!$E59</f>
        <v>NT</v>
      </c>
      <c r="P65" s="17" t="str">
        <f>'P11'!$E59</f>
        <v>NT</v>
      </c>
      <c r="Q65" s="17" t="str">
        <f>'P12'!$E59</f>
        <v>NT</v>
      </c>
      <c r="R65" s="17" t="str">
        <f>'P13'!$E59</f>
        <v>NT</v>
      </c>
      <c r="S65" s="17" t="str">
        <f>'P14'!$E59</f>
        <v>NT</v>
      </c>
      <c r="T65" s="17" t="str">
        <f>'P15'!$E59</f>
        <v>NT</v>
      </c>
      <c r="U65" s="19">
        <f t="shared" si="5"/>
        <v>0</v>
      </c>
      <c r="V65" s="19">
        <f t="shared" si="6"/>
        <v>0</v>
      </c>
      <c r="W65" s="19">
        <f t="shared" si="7"/>
        <v>0</v>
      </c>
      <c r="X65" s="19">
        <f t="shared" si="8"/>
        <v>15</v>
      </c>
      <c r="Y65" s="13" t="str">
        <f t="shared" si="9"/>
        <v>NT</v>
      </c>
      <c r="Z65" s="13"/>
      <c r="AA65" s="13">
        <v>8</v>
      </c>
      <c r="AB65" s="17" t="str">
        <f>Critères!$C58</f>
        <v>8.9</v>
      </c>
      <c r="AC65" s="17" t="str">
        <f>Critères!$A$50</f>
        <v>ÉLÉMENTS OBLIGATOIRES</v>
      </c>
      <c r="AD65" s="17" t="str">
        <f>'P01'!$F59</f>
        <v>N</v>
      </c>
      <c r="AE65" s="17" t="str">
        <f>'P02'!$F59</f>
        <v>N</v>
      </c>
      <c r="AF65" s="17" t="str">
        <f>'P03'!$F59</f>
        <v>N</v>
      </c>
      <c r="AG65" s="17" t="str">
        <f>'P04'!$F59</f>
        <v>N</v>
      </c>
      <c r="AH65" s="17" t="str">
        <f>'P05'!$F59</f>
        <v>N</v>
      </c>
      <c r="AI65" s="17" t="str">
        <f>'P06'!$F59</f>
        <v>N</v>
      </c>
      <c r="AJ65" s="17" t="str">
        <f>'P07'!$F59</f>
        <v>N</v>
      </c>
      <c r="AK65" s="17" t="str">
        <f>'P08'!$F59</f>
        <v>N</v>
      </c>
      <c r="AL65" s="17" t="str">
        <f>'P09'!$F59</f>
        <v>N</v>
      </c>
      <c r="AM65" s="17" t="str">
        <f>'P10'!$F59</f>
        <v>N</v>
      </c>
      <c r="AN65" s="17" t="str">
        <f>'P11'!$F59</f>
        <v>N</v>
      </c>
      <c r="AO65" s="17" t="str">
        <f>'P12'!$F59</f>
        <v>N</v>
      </c>
      <c r="AP65" s="17" t="str">
        <f>'P13'!$F59</f>
        <v>N</v>
      </c>
      <c r="AQ65" s="17" t="str">
        <f>'P14'!$F59</f>
        <v>N</v>
      </c>
      <c r="AR65" s="17" t="str">
        <f>'P15'!$F59</f>
        <v>N</v>
      </c>
      <c r="AS65" s="19">
        <f t="shared" si="10"/>
        <v>0</v>
      </c>
      <c r="AT65" s="19">
        <f t="shared" si="11"/>
        <v>0</v>
      </c>
    </row>
    <row r="66" spans="1:46">
      <c r="A66" s="13">
        <v>8</v>
      </c>
      <c r="B66" s="17" t="str">
        <f>Critères!$B59</f>
        <v>RGAA</v>
      </c>
      <c r="C66" s="17" t="str">
        <f>Critères!$C59</f>
        <v>8.10</v>
      </c>
      <c r="D66" s="17" t="str">
        <f>Critères!$A$50</f>
        <v>ÉLÉMENTS OBLIGATOIRES</v>
      </c>
      <c r="E66" s="17" t="s">
        <v>162</v>
      </c>
      <c r="F66" s="17" t="str">
        <f>'P01'!$E60</f>
        <v>NT</v>
      </c>
      <c r="G66" s="17" t="str">
        <f>'P02'!$E60</f>
        <v>NT</v>
      </c>
      <c r="H66" s="17" t="str">
        <f>'P03'!$E60</f>
        <v>NT</v>
      </c>
      <c r="I66" s="17" t="str">
        <f>'P04'!$E60</f>
        <v>NT</v>
      </c>
      <c r="J66" s="17" t="str">
        <f>'P05'!$E60</f>
        <v>NT</v>
      </c>
      <c r="K66" s="17" t="str">
        <f>'P06'!$E60</f>
        <v>NT</v>
      </c>
      <c r="L66" s="17" t="str">
        <f>'P07'!$E60</f>
        <v>NT</v>
      </c>
      <c r="M66" s="17" t="str">
        <f>'P08'!$E60</f>
        <v>NT</v>
      </c>
      <c r="N66" s="17" t="str">
        <f>'P09'!$E60</f>
        <v>NT</v>
      </c>
      <c r="O66" s="17" t="str">
        <f>'P10'!$E60</f>
        <v>NT</v>
      </c>
      <c r="P66" s="17" t="str">
        <f>'P11'!$E60</f>
        <v>NT</v>
      </c>
      <c r="Q66" s="17" t="str">
        <f>'P12'!$E60</f>
        <v>NT</v>
      </c>
      <c r="R66" s="17" t="str">
        <f>'P13'!$E60</f>
        <v>NT</v>
      </c>
      <c r="S66" s="17" t="str">
        <f>'P14'!$E60</f>
        <v>NT</v>
      </c>
      <c r="T66" s="17" t="str">
        <f>'P15'!$E60</f>
        <v>NT</v>
      </c>
      <c r="U66" s="19">
        <f t="shared" si="5"/>
        <v>0</v>
      </c>
      <c r="V66" s="19">
        <f t="shared" si="6"/>
        <v>0</v>
      </c>
      <c r="W66" s="19">
        <f t="shared" si="7"/>
        <v>0</v>
      </c>
      <c r="X66" s="19">
        <f t="shared" si="8"/>
        <v>15</v>
      </c>
      <c r="Y66" s="13" t="str">
        <f t="shared" si="9"/>
        <v>NT</v>
      </c>
      <c r="Z66" s="13"/>
      <c r="AA66" s="13">
        <v>8</v>
      </c>
      <c r="AB66" s="17" t="str">
        <f>Critères!$C59</f>
        <v>8.10</v>
      </c>
      <c r="AC66" s="17" t="str">
        <f>Critères!$A$50</f>
        <v>ÉLÉMENTS OBLIGATOIRES</v>
      </c>
      <c r="AD66" s="17" t="str">
        <f>'P01'!$F60</f>
        <v>N</v>
      </c>
      <c r="AE66" s="17" t="str">
        <f>'P02'!$F60</f>
        <v>N</v>
      </c>
      <c r="AF66" s="17" t="str">
        <f>'P03'!$F60</f>
        <v>N</v>
      </c>
      <c r="AG66" s="17" t="str">
        <f>'P04'!$F60</f>
        <v>N</v>
      </c>
      <c r="AH66" s="17" t="str">
        <f>'P05'!$F60</f>
        <v>N</v>
      </c>
      <c r="AI66" s="17" t="str">
        <f>'P06'!$F60</f>
        <v>N</v>
      </c>
      <c r="AJ66" s="17" t="str">
        <f>'P07'!$F60</f>
        <v>N</v>
      </c>
      <c r="AK66" s="17" t="str">
        <f>'P08'!$F60</f>
        <v>N</v>
      </c>
      <c r="AL66" s="17" t="str">
        <f>'P09'!$F60</f>
        <v>N</v>
      </c>
      <c r="AM66" s="17" t="str">
        <f>'P10'!$F60</f>
        <v>N</v>
      </c>
      <c r="AN66" s="17" t="str">
        <f>'P11'!$F60</f>
        <v>N</v>
      </c>
      <c r="AO66" s="17" t="str">
        <f>'P12'!$F60</f>
        <v>N</v>
      </c>
      <c r="AP66" s="17" t="str">
        <f>'P13'!$F60</f>
        <v>N</v>
      </c>
      <c r="AQ66" s="17" t="str">
        <f>'P14'!$F60</f>
        <v>N</v>
      </c>
      <c r="AR66" s="17" t="str">
        <f>'P15'!$F60</f>
        <v>N</v>
      </c>
      <c r="AS66" s="19">
        <f t="shared" si="10"/>
        <v>0</v>
      </c>
      <c r="AT66" s="19">
        <f t="shared" si="11"/>
        <v>0</v>
      </c>
    </row>
    <row r="67" spans="1:46">
      <c r="A67" s="55"/>
      <c r="B67" s="56"/>
      <c r="C67" s="56"/>
      <c r="D67" s="56"/>
      <c r="E67" s="56"/>
      <c r="F67" s="56"/>
      <c r="G67" s="56"/>
      <c r="H67" s="56"/>
      <c r="I67" s="56"/>
      <c r="J67" s="56"/>
      <c r="K67" s="56"/>
      <c r="L67" s="56"/>
      <c r="M67" s="56"/>
      <c r="N67" s="56"/>
      <c r="O67" s="56"/>
      <c r="P67" s="56"/>
      <c r="Q67" s="56"/>
      <c r="R67" s="56"/>
      <c r="S67" s="56"/>
      <c r="T67" s="56"/>
      <c r="U67" s="60">
        <f>SUM(U57:U66)</f>
        <v>0</v>
      </c>
      <c r="V67" s="60">
        <f t="shared" ref="V67:X67" si="26">SUM(V57:V66)</f>
        <v>0</v>
      </c>
      <c r="W67" s="60">
        <f t="shared" si="26"/>
        <v>0</v>
      </c>
      <c r="X67" s="60">
        <f t="shared" si="26"/>
        <v>150</v>
      </c>
      <c r="Y67" s="13"/>
      <c r="Z67" s="13"/>
      <c r="AA67" s="55"/>
      <c r="AB67" s="56"/>
      <c r="AC67" s="56"/>
      <c r="AD67" s="56"/>
      <c r="AE67" s="56"/>
      <c r="AF67" s="56"/>
      <c r="AG67" s="56"/>
      <c r="AH67" s="56"/>
      <c r="AI67" s="56"/>
      <c r="AJ67" s="56"/>
      <c r="AK67" s="56"/>
      <c r="AL67" s="56"/>
      <c r="AM67" s="56"/>
      <c r="AN67" s="56"/>
      <c r="AO67" s="56"/>
      <c r="AP67" s="56"/>
      <c r="AQ67" s="56"/>
      <c r="AR67" s="56"/>
      <c r="AS67" s="60">
        <f>SUM(AS57:AS66)</f>
        <v>0</v>
      </c>
      <c r="AT67" s="60">
        <f t="shared" ref="AT67" si="27">SUM(AT57:AT66)</f>
        <v>0</v>
      </c>
    </row>
    <row r="68" spans="1:46">
      <c r="A68" s="13">
        <v>9</v>
      </c>
      <c r="B68" s="17" t="str">
        <f>Critères!$B60</f>
        <v>RGAA</v>
      </c>
      <c r="C68" s="17" t="str">
        <f>Critères!$C60</f>
        <v>9.1</v>
      </c>
      <c r="D68" s="17" t="str">
        <f>Critères!$A$60</f>
        <v>STRUCTURATION</v>
      </c>
      <c r="E68" s="17" t="s">
        <v>162</v>
      </c>
      <c r="F68" s="17" t="str">
        <f>'P01'!$E61</f>
        <v>NT</v>
      </c>
      <c r="G68" s="17" t="str">
        <f>'P02'!$E61</f>
        <v>NT</v>
      </c>
      <c r="H68" s="17" t="str">
        <f>'P03'!$E61</f>
        <v>NT</v>
      </c>
      <c r="I68" s="17" t="str">
        <f>'P04'!$E61</f>
        <v>NT</v>
      </c>
      <c r="J68" s="17" t="str">
        <f>'P05'!$E61</f>
        <v>NT</v>
      </c>
      <c r="K68" s="17" t="str">
        <f>'P06'!$E61</f>
        <v>NT</v>
      </c>
      <c r="L68" s="17" t="str">
        <f>'P07'!$E61</f>
        <v>NT</v>
      </c>
      <c r="M68" s="17" t="str">
        <f>'P08'!$E61</f>
        <v>NT</v>
      </c>
      <c r="N68" s="17" t="str">
        <f>'P09'!$E61</f>
        <v>NT</v>
      </c>
      <c r="O68" s="17" t="str">
        <f>'P10'!$E61</f>
        <v>NT</v>
      </c>
      <c r="P68" s="17" t="str">
        <f>'P11'!$E61</f>
        <v>NT</v>
      </c>
      <c r="Q68" s="17" t="str">
        <f>'P12'!$E61</f>
        <v>NT</v>
      </c>
      <c r="R68" s="17" t="str">
        <f>'P13'!$E61</f>
        <v>NT</v>
      </c>
      <c r="S68" s="17" t="str">
        <f>'P14'!$E61</f>
        <v>NT</v>
      </c>
      <c r="T68" s="17" t="str">
        <f>'P15'!$E61</f>
        <v>NT</v>
      </c>
      <c r="U68" s="19">
        <f t="shared" si="5"/>
        <v>0</v>
      </c>
      <c r="V68" s="19">
        <f t="shared" si="6"/>
        <v>0</v>
      </c>
      <c r="W68" s="19">
        <f t="shared" si="7"/>
        <v>0</v>
      </c>
      <c r="X68" s="19">
        <f t="shared" si="8"/>
        <v>15</v>
      </c>
      <c r="Y68" s="13" t="str">
        <f t="shared" si="9"/>
        <v>NT</v>
      </c>
      <c r="Z68" s="13"/>
      <c r="AA68" s="13">
        <v>9</v>
      </c>
      <c r="AB68" s="17" t="str">
        <f>Critères!$C60</f>
        <v>9.1</v>
      </c>
      <c r="AC68" s="17" t="str">
        <f>Critères!$A$60</f>
        <v>STRUCTURATION</v>
      </c>
      <c r="AD68" s="17" t="str">
        <f>'P01'!$F61</f>
        <v>N</v>
      </c>
      <c r="AE68" s="17" t="str">
        <f>'P02'!$F61</f>
        <v>N</v>
      </c>
      <c r="AF68" s="17" t="str">
        <f>'P03'!$F61</f>
        <v>N</v>
      </c>
      <c r="AG68" s="17" t="str">
        <f>'P04'!$F61</f>
        <v>N</v>
      </c>
      <c r="AH68" s="17" t="str">
        <f>'P05'!$F61</f>
        <v>N</v>
      </c>
      <c r="AI68" s="17" t="str">
        <f>'P06'!$F61</f>
        <v>N</v>
      </c>
      <c r="AJ68" s="17" t="str">
        <f>'P07'!$F61</f>
        <v>N</v>
      </c>
      <c r="AK68" s="17" t="str">
        <f>'P08'!$F61</f>
        <v>N</v>
      </c>
      <c r="AL68" s="17" t="str">
        <f>'P09'!$F61</f>
        <v>N</v>
      </c>
      <c r="AM68" s="17" t="str">
        <f>'P10'!$F61</f>
        <v>N</v>
      </c>
      <c r="AN68" s="17" t="str">
        <f>'P11'!$F61</f>
        <v>N</v>
      </c>
      <c r="AO68" s="17" t="str">
        <f>'P12'!$F61</f>
        <v>N</v>
      </c>
      <c r="AP68" s="17" t="str">
        <f>'P13'!$F61</f>
        <v>N</v>
      </c>
      <c r="AQ68" s="17" t="str">
        <f>'P14'!$F61</f>
        <v>N</v>
      </c>
      <c r="AR68" s="17" t="str">
        <f>'P15'!$F61</f>
        <v>N</v>
      </c>
      <c r="AS68" s="19">
        <f t="shared" si="10"/>
        <v>0</v>
      </c>
      <c r="AT68" s="19">
        <f t="shared" si="11"/>
        <v>0</v>
      </c>
    </row>
    <row r="69" spans="1:46">
      <c r="A69" s="13">
        <v>9</v>
      </c>
      <c r="B69" s="17" t="str">
        <f>Critères!$B61</f>
        <v>RGAA</v>
      </c>
      <c r="C69" s="17" t="str">
        <f>Critères!$C61</f>
        <v>9.2</v>
      </c>
      <c r="D69" s="17" t="str">
        <f>Critères!$A$60</f>
        <v>STRUCTURATION</v>
      </c>
      <c r="E69" s="17" t="s">
        <v>162</v>
      </c>
      <c r="F69" s="17" t="str">
        <f>'P01'!$E62</f>
        <v>NT</v>
      </c>
      <c r="G69" s="17" t="str">
        <f>'P02'!$E62</f>
        <v>NT</v>
      </c>
      <c r="H69" s="17" t="str">
        <f>'P03'!$E62</f>
        <v>NT</v>
      </c>
      <c r="I69" s="17" t="str">
        <f>'P04'!$E62</f>
        <v>NT</v>
      </c>
      <c r="J69" s="17" t="str">
        <f>'P05'!$E62</f>
        <v>NT</v>
      </c>
      <c r="K69" s="17" t="str">
        <f>'P06'!$E62</f>
        <v>NT</v>
      </c>
      <c r="L69" s="17" t="str">
        <f>'P07'!$E62</f>
        <v>NT</v>
      </c>
      <c r="M69" s="17" t="str">
        <f>'P08'!$E62</f>
        <v>NT</v>
      </c>
      <c r="N69" s="17" t="str">
        <f>'P09'!$E62</f>
        <v>NT</v>
      </c>
      <c r="O69" s="17" t="str">
        <f>'P10'!$E62</f>
        <v>NT</v>
      </c>
      <c r="P69" s="17" t="str">
        <f>'P11'!$E62</f>
        <v>NT</v>
      </c>
      <c r="Q69" s="17" t="str">
        <f>'P12'!$E62</f>
        <v>NT</v>
      </c>
      <c r="R69" s="17" t="str">
        <f>'P13'!$E62</f>
        <v>NT</v>
      </c>
      <c r="S69" s="17" t="str">
        <f>'P14'!$E62</f>
        <v>NT</v>
      </c>
      <c r="T69" s="17" t="str">
        <f>'P15'!$E62</f>
        <v>NT</v>
      </c>
      <c r="U69" s="19">
        <f t="shared" si="5"/>
        <v>0</v>
      </c>
      <c r="V69" s="19">
        <f t="shared" si="6"/>
        <v>0</v>
      </c>
      <c r="W69" s="19">
        <f t="shared" si="7"/>
        <v>0</v>
      </c>
      <c r="X69" s="19">
        <f t="shared" si="8"/>
        <v>15</v>
      </c>
      <c r="Y69" s="13" t="str">
        <f t="shared" si="9"/>
        <v>NT</v>
      </c>
      <c r="Z69" s="13"/>
      <c r="AA69" s="13">
        <v>9</v>
      </c>
      <c r="AB69" s="17" t="str">
        <f>Critères!$C61</f>
        <v>9.2</v>
      </c>
      <c r="AC69" s="17" t="str">
        <f>Critères!$A$60</f>
        <v>STRUCTURATION</v>
      </c>
      <c r="AD69" s="17" t="str">
        <f>'P01'!$F62</f>
        <v>N</v>
      </c>
      <c r="AE69" s="17" t="str">
        <f>'P02'!$F62</f>
        <v>N</v>
      </c>
      <c r="AF69" s="17" t="str">
        <f>'P03'!$F62</f>
        <v>N</v>
      </c>
      <c r="AG69" s="17" t="str">
        <f>'P04'!$F62</f>
        <v>N</v>
      </c>
      <c r="AH69" s="17" t="str">
        <f>'P05'!$F62</f>
        <v>N</v>
      </c>
      <c r="AI69" s="17" t="str">
        <f>'P06'!$F62</f>
        <v>N</v>
      </c>
      <c r="AJ69" s="17" t="str">
        <f>'P07'!$F62</f>
        <v>N</v>
      </c>
      <c r="AK69" s="17" t="str">
        <f>'P08'!$F62</f>
        <v>N</v>
      </c>
      <c r="AL69" s="17" t="str">
        <f>'P09'!$F62</f>
        <v>N</v>
      </c>
      <c r="AM69" s="17" t="str">
        <f>'P10'!$F62</f>
        <v>N</v>
      </c>
      <c r="AN69" s="17" t="str">
        <f>'P11'!$F62</f>
        <v>N</v>
      </c>
      <c r="AO69" s="17" t="str">
        <f>'P12'!$F62</f>
        <v>N</v>
      </c>
      <c r="AP69" s="17" t="str">
        <f>'P13'!$F62</f>
        <v>N</v>
      </c>
      <c r="AQ69" s="17" t="str">
        <f>'P14'!$F62</f>
        <v>N</v>
      </c>
      <c r="AR69" s="17" t="str">
        <f>'P15'!$F62</f>
        <v>N</v>
      </c>
      <c r="AS69" s="19">
        <f t="shared" si="10"/>
        <v>0</v>
      </c>
      <c r="AT69" s="19">
        <f t="shared" si="11"/>
        <v>0</v>
      </c>
    </row>
    <row r="70" spans="1:46">
      <c r="A70" s="13">
        <v>9</v>
      </c>
      <c r="B70" s="17" t="str">
        <f>Critères!$B62</f>
        <v>RGAA</v>
      </c>
      <c r="C70" s="17" t="str">
        <f>Critères!$C62</f>
        <v>9.3</v>
      </c>
      <c r="D70" s="17" t="str">
        <f>Critères!$A$60</f>
        <v>STRUCTURATION</v>
      </c>
      <c r="E70" s="17" t="s">
        <v>162</v>
      </c>
      <c r="F70" s="17" t="str">
        <f>'P01'!$E63</f>
        <v>NT</v>
      </c>
      <c r="G70" s="17" t="str">
        <f>'P02'!$E63</f>
        <v>NT</v>
      </c>
      <c r="H70" s="17" t="str">
        <f>'P03'!$E63</f>
        <v>NT</v>
      </c>
      <c r="I70" s="17" t="str">
        <f>'P04'!$E63</f>
        <v>NT</v>
      </c>
      <c r="J70" s="17" t="str">
        <f>'P05'!$E63</f>
        <v>NT</v>
      </c>
      <c r="K70" s="17" t="str">
        <f>'P06'!$E63</f>
        <v>NT</v>
      </c>
      <c r="L70" s="17" t="str">
        <f>'P07'!$E63</f>
        <v>NT</v>
      </c>
      <c r="M70" s="17" t="str">
        <f>'P08'!$E63</f>
        <v>NT</v>
      </c>
      <c r="N70" s="17" t="str">
        <f>'P09'!$E63</f>
        <v>NT</v>
      </c>
      <c r="O70" s="17" t="str">
        <f>'P10'!$E63</f>
        <v>NT</v>
      </c>
      <c r="P70" s="17" t="str">
        <f>'P11'!$E63</f>
        <v>NT</v>
      </c>
      <c r="Q70" s="17" t="str">
        <f>'P12'!$E63</f>
        <v>NT</v>
      </c>
      <c r="R70" s="17" t="str">
        <f>'P13'!$E63</f>
        <v>NT</v>
      </c>
      <c r="S70" s="17" t="str">
        <f>'P14'!$E63</f>
        <v>NT</v>
      </c>
      <c r="T70" s="17" t="str">
        <f>'P15'!$E63</f>
        <v>NT</v>
      </c>
      <c r="U70" s="19">
        <f t="shared" si="5"/>
        <v>0</v>
      </c>
      <c r="V70" s="19">
        <f t="shared" si="6"/>
        <v>0</v>
      </c>
      <c r="W70" s="19">
        <f t="shared" si="7"/>
        <v>0</v>
      </c>
      <c r="X70" s="19">
        <f t="shared" si="8"/>
        <v>15</v>
      </c>
      <c r="Y70" s="13" t="str">
        <f t="shared" si="9"/>
        <v>NT</v>
      </c>
      <c r="Z70" s="13"/>
      <c r="AA70" s="13">
        <v>9</v>
      </c>
      <c r="AB70" s="17" t="str">
        <f>Critères!$C62</f>
        <v>9.3</v>
      </c>
      <c r="AC70" s="17" t="str">
        <f>Critères!$A$60</f>
        <v>STRUCTURATION</v>
      </c>
      <c r="AD70" s="17" t="str">
        <f>'P01'!$F63</f>
        <v>N</v>
      </c>
      <c r="AE70" s="17" t="str">
        <f>'P02'!$F63</f>
        <v>N</v>
      </c>
      <c r="AF70" s="17" t="str">
        <f>'P03'!$F63</f>
        <v>N</v>
      </c>
      <c r="AG70" s="17" t="str">
        <f>'P04'!$F63</f>
        <v>N</v>
      </c>
      <c r="AH70" s="17" t="str">
        <f>'P05'!$F63</f>
        <v>N</v>
      </c>
      <c r="AI70" s="17" t="str">
        <f>'P06'!$F63</f>
        <v>N</v>
      </c>
      <c r="AJ70" s="17" t="str">
        <f>'P07'!$F63</f>
        <v>N</v>
      </c>
      <c r="AK70" s="17" t="str">
        <f>'P08'!$F63</f>
        <v>N</v>
      </c>
      <c r="AL70" s="17" t="str">
        <f>'P09'!$F63</f>
        <v>N</v>
      </c>
      <c r="AM70" s="17" t="str">
        <f>'P10'!$F63</f>
        <v>N</v>
      </c>
      <c r="AN70" s="17" t="str">
        <f>'P11'!$F63</f>
        <v>N</v>
      </c>
      <c r="AO70" s="17" t="str">
        <f>'P12'!$F63</f>
        <v>N</v>
      </c>
      <c r="AP70" s="17" t="str">
        <f>'P13'!$F63</f>
        <v>N</v>
      </c>
      <c r="AQ70" s="17" t="str">
        <f>'P14'!$F63</f>
        <v>N</v>
      </c>
      <c r="AR70" s="17" t="str">
        <f>'P15'!$F63</f>
        <v>N</v>
      </c>
      <c r="AS70" s="19">
        <f t="shared" si="10"/>
        <v>0</v>
      </c>
      <c r="AT70" s="19">
        <f t="shared" si="11"/>
        <v>0</v>
      </c>
    </row>
    <row r="71" spans="1:46">
      <c r="A71" s="13">
        <v>9</v>
      </c>
      <c r="B71" s="17" t="str">
        <f>Critères!$B63</f>
        <v>RGAA</v>
      </c>
      <c r="C71" s="17" t="str">
        <f>Critères!$C63</f>
        <v>9.4</v>
      </c>
      <c r="D71" s="17" t="str">
        <f>Critères!$A$60</f>
        <v>STRUCTURATION</v>
      </c>
      <c r="E71" s="17" t="s">
        <v>162</v>
      </c>
      <c r="F71" s="17" t="str">
        <f>'P01'!$E64</f>
        <v>NT</v>
      </c>
      <c r="G71" s="17" t="str">
        <f>'P02'!$E64</f>
        <v>NT</v>
      </c>
      <c r="H71" s="17" t="str">
        <f>'P03'!$E64</f>
        <v>NT</v>
      </c>
      <c r="I71" s="17" t="str">
        <f>'P04'!$E64</f>
        <v>NT</v>
      </c>
      <c r="J71" s="17" t="str">
        <f>'P05'!$E64</f>
        <v>NT</v>
      </c>
      <c r="K71" s="17" t="str">
        <f>'P06'!$E64</f>
        <v>NT</v>
      </c>
      <c r="L71" s="17" t="str">
        <f>'P07'!$E64</f>
        <v>NT</v>
      </c>
      <c r="M71" s="17" t="str">
        <f>'P08'!$E64</f>
        <v>NT</v>
      </c>
      <c r="N71" s="17" t="str">
        <f>'P09'!$E64</f>
        <v>NT</v>
      </c>
      <c r="O71" s="17" t="str">
        <f>'P10'!$E64</f>
        <v>NT</v>
      </c>
      <c r="P71" s="17" t="str">
        <f>'P11'!$E64</f>
        <v>NT</v>
      </c>
      <c r="Q71" s="17" t="str">
        <f>'P12'!$E64</f>
        <v>NT</v>
      </c>
      <c r="R71" s="17" t="str">
        <f>'P13'!$E64</f>
        <v>NT</v>
      </c>
      <c r="S71" s="17" t="str">
        <f>'P14'!$E64</f>
        <v>NT</v>
      </c>
      <c r="T71" s="17" t="str">
        <f>'P15'!$E64</f>
        <v>NT</v>
      </c>
      <c r="U71" s="19">
        <f t="shared" si="5"/>
        <v>0</v>
      </c>
      <c r="V71" s="19">
        <f t="shared" si="6"/>
        <v>0</v>
      </c>
      <c r="W71" s="19">
        <f t="shared" si="7"/>
        <v>0</v>
      </c>
      <c r="X71" s="19">
        <f t="shared" si="8"/>
        <v>15</v>
      </c>
      <c r="Y71" s="13" t="str">
        <f t="shared" si="9"/>
        <v>NT</v>
      </c>
      <c r="Z71" s="13"/>
      <c r="AA71" s="13">
        <v>9</v>
      </c>
      <c r="AB71" s="17" t="str">
        <f>Critères!$C63</f>
        <v>9.4</v>
      </c>
      <c r="AC71" s="17" t="str">
        <f>Critères!$A$60</f>
        <v>STRUCTURATION</v>
      </c>
      <c r="AD71" s="17" t="str">
        <f>'P01'!$F64</f>
        <v>N</v>
      </c>
      <c r="AE71" s="17" t="str">
        <f>'P02'!$F64</f>
        <v>N</v>
      </c>
      <c r="AF71" s="17" t="str">
        <f>'P03'!$F64</f>
        <v>N</v>
      </c>
      <c r="AG71" s="17" t="str">
        <f>'P04'!$F64</f>
        <v>N</v>
      </c>
      <c r="AH71" s="17" t="str">
        <f>'P05'!$F64</f>
        <v>N</v>
      </c>
      <c r="AI71" s="17" t="str">
        <f>'P06'!$F64</f>
        <v>N</v>
      </c>
      <c r="AJ71" s="17" t="str">
        <f>'P07'!$F64</f>
        <v>N</v>
      </c>
      <c r="AK71" s="17" t="str">
        <f>'P08'!$F64</f>
        <v>N</v>
      </c>
      <c r="AL71" s="17" t="str">
        <f>'P09'!$F64</f>
        <v>N</v>
      </c>
      <c r="AM71" s="17" t="str">
        <f>'P10'!$F64</f>
        <v>N</v>
      </c>
      <c r="AN71" s="17" t="str">
        <f>'P11'!$F64</f>
        <v>N</v>
      </c>
      <c r="AO71" s="17" t="str">
        <f>'P12'!$F64</f>
        <v>N</v>
      </c>
      <c r="AP71" s="17" t="str">
        <f>'P13'!$F64</f>
        <v>N</v>
      </c>
      <c r="AQ71" s="17" t="str">
        <f>'P14'!$F64</f>
        <v>N</v>
      </c>
      <c r="AR71" s="17" t="str">
        <f>'P15'!$F64</f>
        <v>N</v>
      </c>
      <c r="AS71" s="19">
        <f t="shared" si="10"/>
        <v>0</v>
      </c>
      <c r="AT71" s="19">
        <f t="shared" si="11"/>
        <v>0</v>
      </c>
    </row>
    <row r="72" spans="1:46">
      <c r="A72" s="55"/>
      <c r="B72" s="56"/>
      <c r="C72" s="56"/>
      <c r="D72" s="56"/>
      <c r="E72" s="56"/>
      <c r="F72" s="56"/>
      <c r="G72" s="56"/>
      <c r="H72" s="56"/>
      <c r="I72" s="56"/>
      <c r="J72" s="56"/>
      <c r="K72" s="56"/>
      <c r="L72" s="56"/>
      <c r="M72" s="56"/>
      <c r="N72" s="56"/>
      <c r="O72" s="56"/>
      <c r="P72" s="56"/>
      <c r="Q72" s="56"/>
      <c r="R72" s="56"/>
      <c r="S72" s="56"/>
      <c r="T72" s="56"/>
      <c r="U72" s="60">
        <f>SUM(U68:U71)</f>
        <v>0</v>
      </c>
      <c r="V72" s="60">
        <f t="shared" ref="V72:X72" si="28">SUM(V68:V71)</f>
        <v>0</v>
      </c>
      <c r="W72" s="60">
        <f t="shared" si="28"/>
        <v>0</v>
      </c>
      <c r="X72" s="60">
        <f t="shared" si="28"/>
        <v>60</v>
      </c>
      <c r="Y72" s="13"/>
      <c r="Z72" s="13"/>
      <c r="AA72" s="55"/>
      <c r="AB72" s="56"/>
      <c r="AC72" s="56"/>
      <c r="AD72" s="56"/>
      <c r="AE72" s="56"/>
      <c r="AF72" s="56"/>
      <c r="AG72" s="56"/>
      <c r="AH72" s="56"/>
      <c r="AI72" s="56"/>
      <c r="AJ72" s="56"/>
      <c r="AK72" s="56"/>
      <c r="AL72" s="56"/>
      <c r="AM72" s="56"/>
      <c r="AN72" s="56"/>
      <c r="AO72" s="56"/>
      <c r="AP72" s="56"/>
      <c r="AQ72" s="56"/>
      <c r="AR72" s="56"/>
      <c r="AS72" s="60">
        <f>SUM(AS68:AS71)</f>
        <v>0</v>
      </c>
      <c r="AT72" s="60">
        <f t="shared" ref="AT72" si="29">SUM(AT68:AT71)</f>
        <v>0</v>
      </c>
    </row>
    <row r="73" spans="1:46">
      <c r="A73" s="13">
        <v>10</v>
      </c>
      <c r="B73" s="17" t="str">
        <f>Critères!$B64</f>
        <v>RGAA</v>
      </c>
      <c r="C73" s="17" t="str">
        <f>Critères!$C64</f>
        <v>10.1</v>
      </c>
      <c r="D73" s="17" t="str">
        <f>Critères!$A$64</f>
        <v>PRÉSENTATION</v>
      </c>
      <c r="E73" s="17" t="s">
        <v>162</v>
      </c>
      <c r="F73" s="17" t="str">
        <f>'P01'!$E65</f>
        <v>NT</v>
      </c>
      <c r="G73" s="17" t="str">
        <f>'P02'!$E65</f>
        <v>NT</v>
      </c>
      <c r="H73" s="17" t="str">
        <f>'P03'!$E65</f>
        <v>NT</v>
      </c>
      <c r="I73" s="17" t="str">
        <f>'P04'!$E65</f>
        <v>NT</v>
      </c>
      <c r="J73" s="17" t="str">
        <f>'P05'!$E65</f>
        <v>NT</v>
      </c>
      <c r="K73" s="17" t="str">
        <f>'P06'!$E65</f>
        <v>NT</v>
      </c>
      <c r="L73" s="17" t="str">
        <f>'P07'!$E65</f>
        <v>NT</v>
      </c>
      <c r="M73" s="17" t="str">
        <f>'P08'!$E65</f>
        <v>NT</v>
      </c>
      <c r="N73" s="17" t="str">
        <f>'P09'!$E65</f>
        <v>NT</v>
      </c>
      <c r="O73" s="17" t="str">
        <f>'P10'!$E65</f>
        <v>NT</v>
      </c>
      <c r="P73" s="17" t="str">
        <f>'P11'!$E65</f>
        <v>NT</v>
      </c>
      <c r="Q73" s="17" t="str">
        <f>'P12'!$E65</f>
        <v>NT</v>
      </c>
      <c r="R73" s="17" t="str">
        <f>'P13'!$E65</f>
        <v>NT</v>
      </c>
      <c r="S73" s="17" t="str">
        <f>'P14'!$E65</f>
        <v>NT</v>
      </c>
      <c r="T73" s="17" t="str">
        <f>'P15'!$E65</f>
        <v>NT</v>
      </c>
      <c r="U73" s="19">
        <f t="shared" si="5"/>
        <v>0</v>
      </c>
      <c r="V73" s="19">
        <f t="shared" si="6"/>
        <v>0</v>
      </c>
      <c r="W73" s="19">
        <f t="shared" si="7"/>
        <v>0</v>
      </c>
      <c r="X73" s="19">
        <f t="shared" si="8"/>
        <v>15</v>
      </c>
      <c r="Y73" s="13" t="str">
        <f t="shared" si="9"/>
        <v>NT</v>
      </c>
      <c r="Z73" s="13"/>
      <c r="AA73" s="13">
        <v>10</v>
      </c>
      <c r="AB73" s="17" t="str">
        <f>Critères!$C64</f>
        <v>10.1</v>
      </c>
      <c r="AC73" s="17" t="str">
        <f>Critères!$A$64</f>
        <v>PRÉSENTATION</v>
      </c>
      <c r="AD73" s="17" t="str">
        <f>'P01'!$F65</f>
        <v>N</v>
      </c>
      <c r="AE73" s="17" t="str">
        <f>'P02'!$F65</f>
        <v>N</v>
      </c>
      <c r="AF73" s="17" t="str">
        <f>'P03'!$F65</f>
        <v>N</v>
      </c>
      <c r="AG73" s="17" t="str">
        <f>'P04'!$F65</f>
        <v>N</v>
      </c>
      <c r="AH73" s="17" t="str">
        <f>'P05'!$F65</f>
        <v>N</v>
      </c>
      <c r="AI73" s="17" t="str">
        <f>'P06'!$F65</f>
        <v>N</v>
      </c>
      <c r="AJ73" s="17" t="str">
        <f>'P07'!$F65</f>
        <v>N</v>
      </c>
      <c r="AK73" s="17" t="str">
        <f>'P08'!$F65</f>
        <v>N</v>
      </c>
      <c r="AL73" s="17" t="str">
        <f>'P09'!$F65</f>
        <v>N</v>
      </c>
      <c r="AM73" s="17" t="str">
        <f>'P10'!$F65</f>
        <v>N</v>
      </c>
      <c r="AN73" s="17" t="str">
        <f>'P11'!$F65</f>
        <v>N</v>
      </c>
      <c r="AO73" s="17" t="str">
        <f>'P12'!$F65</f>
        <v>N</v>
      </c>
      <c r="AP73" s="17" t="str">
        <f>'P13'!$F65</f>
        <v>N</v>
      </c>
      <c r="AQ73" s="17" t="str">
        <f>'P14'!$F65</f>
        <v>N</v>
      </c>
      <c r="AR73" s="17" t="str">
        <f>'P15'!$F65</f>
        <v>N</v>
      </c>
      <c r="AS73" s="19">
        <f t="shared" si="10"/>
        <v>0</v>
      </c>
      <c r="AT73" s="19">
        <f t="shared" si="11"/>
        <v>0</v>
      </c>
    </row>
    <row r="74" spans="1:46">
      <c r="A74" s="13">
        <v>10</v>
      </c>
      <c r="B74" s="17" t="str">
        <f>Critères!$B65</f>
        <v>RGAA</v>
      </c>
      <c r="C74" s="17" t="str">
        <f>Critères!$C65</f>
        <v>10.2</v>
      </c>
      <c r="D74" s="17" t="str">
        <f>Critères!$A$64</f>
        <v>PRÉSENTATION</v>
      </c>
      <c r="E74" s="17" t="s">
        <v>162</v>
      </c>
      <c r="F74" s="17" t="str">
        <f>'P01'!$E66</f>
        <v>NT</v>
      </c>
      <c r="G74" s="17" t="str">
        <f>'P02'!$E66</f>
        <v>NT</v>
      </c>
      <c r="H74" s="17" t="str">
        <f>'P03'!$E66</f>
        <v>NT</v>
      </c>
      <c r="I74" s="17" t="str">
        <f>'P04'!$E66</f>
        <v>NT</v>
      </c>
      <c r="J74" s="17" t="str">
        <f>'P05'!$E66</f>
        <v>NT</v>
      </c>
      <c r="K74" s="17" t="str">
        <f>'P06'!$E66</f>
        <v>NT</v>
      </c>
      <c r="L74" s="17" t="str">
        <f>'P07'!$E66</f>
        <v>NT</v>
      </c>
      <c r="M74" s="17" t="str">
        <f>'P08'!$E66</f>
        <v>NT</v>
      </c>
      <c r="N74" s="17" t="str">
        <f>'P09'!$E66</f>
        <v>NT</v>
      </c>
      <c r="O74" s="17" t="str">
        <f>'P10'!$E66</f>
        <v>NT</v>
      </c>
      <c r="P74" s="17" t="str">
        <f>'P11'!$E66</f>
        <v>NT</v>
      </c>
      <c r="Q74" s="17" t="str">
        <f>'P12'!$E66</f>
        <v>NT</v>
      </c>
      <c r="R74" s="17" t="str">
        <f>'P13'!$E66</f>
        <v>NT</v>
      </c>
      <c r="S74" s="17" t="str">
        <f>'P14'!$E66</f>
        <v>NT</v>
      </c>
      <c r="T74" s="17" t="str">
        <f>'P15'!$E66</f>
        <v>NT</v>
      </c>
      <c r="U74" s="19">
        <f t="shared" si="5"/>
        <v>0</v>
      </c>
      <c r="V74" s="19">
        <f t="shared" si="6"/>
        <v>0</v>
      </c>
      <c r="W74" s="19">
        <f t="shared" si="7"/>
        <v>0</v>
      </c>
      <c r="X74" s="19">
        <f t="shared" si="8"/>
        <v>15</v>
      </c>
      <c r="Y74" s="13" t="str">
        <f t="shared" si="9"/>
        <v>NT</v>
      </c>
      <c r="Z74" s="13"/>
      <c r="AA74" s="13">
        <v>10</v>
      </c>
      <c r="AB74" s="17" t="str">
        <f>Critères!$C65</f>
        <v>10.2</v>
      </c>
      <c r="AC74" s="17" t="str">
        <f>Critères!$A$64</f>
        <v>PRÉSENTATION</v>
      </c>
      <c r="AD74" s="17" t="str">
        <f>'P01'!$F66</f>
        <v>N</v>
      </c>
      <c r="AE74" s="17" t="str">
        <f>'P02'!$F66</f>
        <v>N</v>
      </c>
      <c r="AF74" s="17" t="str">
        <f>'P03'!$F66</f>
        <v>N</v>
      </c>
      <c r="AG74" s="17" t="str">
        <f>'P04'!$F66</f>
        <v>N</v>
      </c>
      <c r="AH74" s="17" t="str">
        <f>'P05'!$F66</f>
        <v>N</v>
      </c>
      <c r="AI74" s="17" t="str">
        <f>'P06'!$F66</f>
        <v>N</v>
      </c>
      <c r="AJ74" s="17" t="str">
        <f>'P07'!$F66</f>
        <v>N</v>
      </c>
      <c r="AK74" s="17" t="str">
        <f>'P08'!$F66</f>
        <v>N</v>
      </c>
      <c r="AL74" s="17" t="str">
        <f>'P09'!$F66</f>
        <v>N</v>
      </c>
      <c r="AM74" s="17" t="str">
        <f>'P10'!$F66</f>
        <v>N</v>
      </c>
      <c r="AN74" s="17" t="str">
        <f>'P11'!$F66</f>
        <v>N</v>
      </c>
      <c r="AO74" s="17" t="str">
        <f>'P12'!$F66</f>
        <v>N</v>
      </c>
      <c r="AP74" s="17" t="str">
        <f>'P13'!$F66</f>
        <v>N</v>
      </c>
      <c r="AQ74" s="17" t="str">
        <f>'P14'!$F66</f>
        <v>N</v>
      </c>
      <c r="AR74" s="17" t="str">
        <f>'P15'!$F66</f>
        <v>N</v>
      </c>
      <c r="AS74" s="19">
        <f t="shared" si="10"/>
        <v>0</v>
      </c>
      <c r="AT74" s="19">
        <f t="shared" si="11"/>
        <v>0</v>
      </c>
    </row>
    <row r="75" spans="1:46">
      <c r="A75" s="13">
        <v>10</v>
      </c>
      <c r="B75" s="17" t="str">
        <f>Critères!$B66</f>
        <v>RGAA</v>
      </c>
      <c r="C75" s="17" t="str">
        <f>Critères!$C66</f>
        <v>10.3</v>
      </c>
      <c r="D75" s="17" t="str">
        <f>Critères!$A$64</f>
        <v>PRÉSENTATION</v>
      </c>
      <c r="E75" s="17" t="s">
        <v>162</v>
      </c>
      <c r="F75" s="17" t="str">
        <f>'P01'!$E67</f>
        <v>NT</v>
      </c>
      <c r="G75" s="17" t="str">
        <f>'P02'!$E67</f>
        <v>NT</v>
      </c>
      <c r="H75" s="17" t="str">
        <f>'P03'!$E67</f>
        <v>NT</v>
      </c>
      <c r="I75" s="17" t="str">
        <f>'P04'!$E67</f>
        <v>NT</v>
      </c>
      <c r="J75" s="17" t="str">
        <f>'P05'!$E67</f>
        <v>NT</v>
      </c>
      <c r="K75" s="17" t="str">
        <f>'P06'!$E67</f>
        <v>NT</v>
      </c>
      <c r="L75" s="17" t="str">
        <f>'P07'!$E67</f>
        <v>NT</v>
      </c>
      <c r="M75" s="17" t="str">
        <f>'P08'!$E67</f>
        <v>NT</v>
      </c>
      <c r="N75" s="17" t="str">
        <f>'P09'!$E67</f>
        <v>NT</v>
      </c>
      <c r="O75" s="17" t="str">
        <f>'P10'!$E67</f>
        <v>NT</v>
      </c>
      <c r="P75" s="17" t="str">
        <f>'P11'!$E67</f>
        <v>NT</v>
      </c>
      <c r="Q75" s="17" t="str">
        <f>'P12'!$E67</f>
        <v>NT</v>
      </c>
      <c r="R75" s="17" t="str">
        <f>'P13'!$E67</f>
        <v>NT</v>
      </c>
      <c r="S75" s="17" t="str">
        <f>'P14'!$E67</f>
        <v>NT</v>
      </c>
      <c r="T75" s="17" t="str">
        <f>'P15'!$E67</f>
        <v>NT</v>
      </c>
      <c r="U75" s="19">
        <f t="shared" si="5"/>
        <v>0</v>
      </c>
      <c r="V75" s="19">
        <f t="shared" si="6"/>
        <v>0</v>
      </c>
      <c r="W75" s="19">
        <f t="shared" si="7"/>
        <v>0</v>
      </c>
      <c r="X75" s="19">
        <f t="shared" si="8"/>
        <v>15</v>
      </c>
      <c r="Y75" s="13" t="str">
        <f t="shared" si="9"/>
        <v>NT</v>
      </c>
      <c r="Z75" s="13"/>
      <c r="AA75" s="13">
        <v>10</v>
      </c>
      <c r="AB75" s="17" t="str">
        <f>Critères!$C66</f>
        <v>10.3</v>
      </c>
      <c r="AC75" s="17" t="str">
        <f>Critères!$A$64</f>
        <v>PRÉSENTATION</v>
      </c>
      <c r="AD75" s="17" t="str">
        <f>'P01'!$F67</f>
        <v>N</v>
      </c>
      <c r="AE75" s="17" t="str">
        <f>'P02'!$F67</f>
        <v>N</v>
      </c>
      <c r="AF75" s="17" t="str">
        <f>'P03'!$F67</f>
        <v>N</v>
      </c>
      <c r="AG75" s="17" t="str">
        <f>'P04'!$F67</f>
        <v>N</v>
      </c>
      <c r="AH75" s="17" t="str">
        <f>'P05'!$F67</f>
        <v>N</v>
      </c>
      <c r="AI75" s="17" t="str">
        <f>'P06'!$F67</f>
        <v>N</v>
      </c>
      <c r="AJ75" s="17" t="str">
        <f>'P07'!$F67</f>
        <v>N</v>
      </c>
      <c r="AK75" s="17" t="str">
        <f>'P08'!$F67</f>
        <v>N</v>
      </c>
      <c r="AL75" s="17" t="str">
        <f>'P09'!$F67</f>
        <v>N</v>
      </c>
      <c r="AM75" s="17" t="str">
        <f>'P10'!$F67</f>
        <v>N</v>
      </c>
      <c r="AN75" s="17" t="str">
        <f>'P11'!$F67</f>
        <v>N</v>
      </c>
      <c r="AO75" s="17" t="str">
        <f>'P12'!$F67</f>
        <v>N</v>
      </c>
      <c r="AP75" s="17" t="str">
        <f>'P13'!$F67</f>
        <v>N</v>
      </c>
      <c r="AQ75" s="17" t="str">
        <f>'P14'!$F67</f>
        <v>N</v>
      </c>
      <c r="AR75" s="17" t="str">
        <f>'P15'!$F67</f>
        <v>N</v>
      </c>
      <c r="AS75" s="19">
        <f t="shared" si="10"/>
        <v>0</v>
      </c>
      <c r="AT75" s="19">
        <f t="shared" si="11"/>
        <v>0</v>
      </c>
    </row>
    <row r="76" spans="1:46">
      <c r="A76" s="13">
        <v>10</v>
      </c>
      <c r="B76" s="17" t="str">
        <f>Critères!$B67</f>
        <v>RGAA</v>
      </c>
      <c r="C76" s="17" t="str">
        <f>Critères!$C67</f>
        <v>10.4</v>
      </c>
      <c r="D76" s="17" t="str">
        <f>Critères!$A$64</f>
        <v>PRÉSENTATION</v>
      </c>
      <c r="E76" s="17" t="s">
        <v>163</v>
      </c>
      <c r="F76" s="17" t="str">
        <f>'P01'!$E68</f>
        <v>NT</v>
      </c>
      <c r="G76" s="17" t="str">
        <f>'P02'!$E68</f>
        <v>NT</v>
      </c>
      <c r="H76" s="17" t="str">
        <f>'P03'!$E68</f>
        <v>NT</v>
      </c>
      <c r="I76" s="17" t="str">
        <f>'P04'!$E68</f>
        <v>NT</v>
      </c>
      <c r="J76" s="17" t="str">
        <f>'P05'!$E68</f>
        <v>NT</v>
      </c>
      <c r="K76" s="17" t="str">
        <f>'P06'!$E68</f>
        <v>NT</v>
      </c>
      <c r="L76" s="17" t="str">
        <f>'P07'!$E68</f>
        <v>NT</v>
      </c>
      <c r="M76" s="17" t="str">
        <f>'P08'!$E68</f>
        <v>NT</v>
      </c>
      <c r="N76" s="17" t="str">
        <f>'P09'!$E68</f>
        <v>NT</v>
      </c>
      <c r="O76" s="17" t="str">
        <f>'P10'!$E68</f>
        <v>NT</v>
      </c>
      <c r="P76" s="17" t="str">
        <f>'P11'!$E68</f>
        <v>NT</v>
      </c>
      <c r="Q76" s="17" t="str">
        <f>'P12'!$E68</f>
        <v>NT</v>
      </c>
      <c r="R76" s="17" t="str">
        <f>'P13'!$E68</f>
        <v>NT</v>
      </c>
      <c r="S76" s="17" t="str">
        <f>'P14'!$E68</f>
        <v>NT</v>
      </c>
      <c r="T76" s="17" t="str">
        <f>'P15'!$E68</f>
        <v>NT</v>
      </c>
      <c r="U76" s="19">
        <f t="shared" si="5"/>
        <v>0</v>
      </c>
      <c r="V76" s="19">
        <f t="shared" si="6"/>
        <v>0</v>
      </c>
      <c r="W76" s="19">
        <f t="shared" si="7"/>
        <v>0</v>
      </c>
      <c r="X76" s="19">
        <f>COUNTIF(F76:T76,"NT")</f>
        <v>15</v>
      </c>
      <c r="Y76" s="13" t="str">
        <f t="shared" si="9"/>
        <v>NT</v>
      </c>
      <c r="Z76" s="13"/>
      <c r="AA76" s="13">
        <v>10</v>
      </c>
      <c r="AB76" s="17" t="str">
        <f>Critères!$C67</f>
        <v>10.4</v>
      </c>
      <c r="AC76" s="17" t="str">
        <f>Critères!$A$64</f>
        <v>PRÉSENTATION</v>
      </c>
      <c r="AD76" s="17" t="str">
        <f>'P01'!$F68</f>
        <v>N</v>
      </c>
      <c r="AE76" s="17" t="str">
        <f>'P02'!$F68</f>
        <v>N</v>
      </c>
      <c r="AF76" s="17" t="str">
        <f>'P03'!$F68</f>
        <v>N</v>
      </c>
      <c r="AG76" s="17" t="str">
        <f>'P04'!$F68</f>
        <v>N</v>
      </c>
      <c r="AH76" s="17" t="str">
        <f>'P05'!$F68</f>
        <v>N</v>
      </c>
      <c r="AI76" s="17" t="str">
        <f>'P06'!$F68</f>
        <v>N</v>
      </c>
      <c r="AJ76" s="17" t="str">
        <f>'P07'!$F68</f>
        <v>N</v>
      </c>
      <c r="AK76" s="17" t="str">
        <f>'P08'!$F68</f>
        <v>N</v>
      </c>
      <c r="AL76" s="17" t="str">
        <f>'P09'!$F68</f>
        <v>N</v>
      </c>
      <c r="AM76" s="17" t="str">
        <f>'P10'!$F68</f>
        <v>N</v>
      </c>
      <c r="AN76" s="17" t="str">
        <f>'P11'!$F68</f>
        <v>N</v>
      </c>
      <c r="AO76" s="17" t="str">
        <f>'P12'!$F68</f>
        <v>N</v>
      </c>
      <c r="AP76" s="17" t="str">
        <f>'P13'!$F68</f>
        <v>N</v>
      </c>
      <c r="AQ76" s="17" t="str">
        <f>'P14'!$F68</f>
        <v>N</v>
      </c>
      <c r="AR76" s="17" t="str">
        <f>'P15'!$F68</f>
        <v>N</v>
      </c>
      <c r="AS76" s="19">
        <f t="shared" si="10"/>
        <v>0</v>
      </c>
      <c r="AT76" s="19">
        <f t="shared" si="11"/>
        <v>0</v>
      </c>
    </row>
    <row r="77" spans="1:46">
      <c r="A77" s="13">
        <v>10</v>
      </c>
      <c r="B77" s="17" t="str">
        <f>Critères!$B68</f>
        <v>RGAA</v>
      </c>
      <c r="C77" s="17" t="str">
        <f>Critères!$C68</f>
        <v>10.5</v>
      </c>
      <c r="D77" s="17" t="str">
        <f>Critères!$A$64</f>
        <v>PRÉSENTATION</v>
      </c>
      <c r="E77" s="17" t="s">
        <v>163</v>
      </c>
      <c r="F77" s="17" t="str">
        <f>'P01'!$E69</f>
        <v>NT</v>
      </c>
      <c r="G77" s="17" t="str">
        <f>'P02'!$E69</f>
        <v>NT</v>
      </c>
      <c r="H77" s="17" t="str">
        <f>'P03'!$E69</f>
        <v>NT</v>
      </c>
      <c r="I77" s="17" t="str">
        <f>'P04'!$E69</f>
        <v>NT</v>
      </c>
      <c r="J77" s="17" t="str">
        <f>'P05'!$E69</f>
        <v>NT</v>
      </c>
      <c r="K77" s="17" t="str">
        <f>'P06'!$E69</f>
        <v>NT</v>
      </c>
      <c r="L77" s="17" t="str">
        <f>'P07'!$E69</f>
        <v>NT</v>
      </c>
      <c r="M77" s="17" t="str">
        <f>'P08'!$E69</f>
        <v>NT</v>
      </c>
      <c r="N77" s="17" t="str">
        <f>'P09'!$E69</f>
        <v>NT</v>
      </c>
      <c r="O77" s="17" t="str">
        <f>'P10'!$E69</f>
        <v>NT</v>
      </c>
      <c r="P77" s="17" t="str">
        <f>'P11'!$E69</f>
        <v>NT</v>
      </c>
      <c r="Q77" s="17" t="str">
        <f>'P12'!$E69</f>
        <v>NT</v>
      </c>
      <c r="R77" s="17" t="str">
        <f>'P13'!$E69</f>
        <v>NT</v>
      </c>
      <c r="S77" s="17" t="str">
        <f>'P14'!$E69</f>
        <v>NT</v>
      </c>
      <c r="T77" s="17" t="str">
        <f>'P15'!$E69</f>
        <v>NT</v>
      </c>
      <c r="U77" s="19">
        <f t="shared" ref="U77:U147" si="30">COUNTIF(F77:T77,"C")</f>
        <v>0</v>
      </c>
      <c r="V77" s="19">
        <f t="shared" ref="V77:V147" si="31">COUNTIF(F77:T77,"NC")</f>
        <v>0</v>
      </c>
      <c r="W77" s="19">
        <f t="shared" ref="W77:W147" si="32">COUNTIF(F77:T77,"NA")</f>
        <v>0</v>
      </c>
      <c r="X77" s="19">
        <f t="shared" ref="X77:X147" si="33">COUNTIF(F77:T77,"NT")</f>
        <v>15</v>
      </c>
      <c r="Y77" s="13" t="str">
        <f t="shared" ref="Y77:Y147" si="34">IF(V77&gt;0,"NC",IF(U77&gt;0,"C",IF(X77&gt;0,"NT","NA")))</f>
        <v>NT</v>
      </c>
      <c r="Z77" s="13"/>
      <c r="AA77" s="13">
        <v>10</v>
      </c>
      <c r="AB77" s="17" t="str">
        <f>Critères!$C68</f>
        <v>10.5</v>
      </c>
      <c r="AC77" s="17" t="str">
        <f>Critères!$A$64</f>
        <v>PRÉSENTATION</v>
      </c>
      <c r="AD77" s="17" t="str">
        <f>'P01'!$F69</f>
        <v>N</v>
      </c>
      <c r="AE77" s="17" t="str">
        <f>'P02'!$F69</f>
        <v>N</v>
      </c>
      <c r="AF77" s="17" t="str">
        <f>'P03'!$F69</f>
        <v>N</v>
      </c>
      <c r="AG77" s="17" t="str">
        <f>'P04'!$F69</f>
        <v>N</v>
      </c>
      <c r="AH77" s="17" t="str">
        <f>'P05'!$F69</f>
        <v>N</v>
      </c>
      <c r="AI77" s="17" t="str">
        <f>'P06'!$F69</f>
        <v>N</v>
      </c>
      <c r="AJ77" s="17" t="str">
        <f>'P07'!$F69</f>
        <v>N</v>
      </c>
      <c r="AK77" s="17" t="str">
        <f>'P08'!$F69</f>
        <v>N</v>
      </c>
      <c r="AL77" s="17" t="str">
        <f>'P09'!$F69</f>
        <v>N</v>
      </c>
      <c r="AM77" s="17" t="str">
        <f>'P10'!$F69</f>
        <v>N</v>
      </c>
      <c r="AN77" s="17" t="str">
        <f>'P11'!$F69</f>
        <v>N</v>
      </c>
      <c r="AO77" s="17" t="str">
        <f>'P12'!$F69</f>
        <v>N</v>
      </c>
      <c r="AP77" s="17" t="str">
        <f>'P13'!$F69</f>
        <v>N</v>
      </c>
      <c r="AQ77" s="17" t="str">
        <f>'P14'!$F69</f>
        <v>N</v>
      </c>
      <c r="AR77" s="17" t="str">
        <f>'P15'!$F69</f>
        <v>N</v>
      </c>
      <c r="AS77" s="19">
        <f t="shared" ref="AS77:AS147" si="35">COUNTIF(AD77:AR77,"D")</f>
        <v>0</v>
      </c>
      <c r="AT77" s="19">
        <f t="shared" ref="AT77:AT147" si="36">COUNTIF(AD77:AR77,"E")</f>
        <v>0</v>
      </c>
    </row>
    <row r="78" spans="1:46">
      <c r="A78" s="13">
        <v>10</v>
      </c>
      <c r="B78" s="17" t="str">
        <f>Critères!$B69</f>
        <v>RGAA</v>
      </c>
      <c r="C78" s="17" t="str">
        <f>Critères!$C69</f>
        <v>10.6</v>
      </c>
      <c r="D78" s="17" t="str">
        <f>Critères!$A$64</f>
        <v>PRÉSENTATION</v>
      </c>
      <c r="E78" s="17" t="s">
        <v>162</v>
      </c>
      <c r="F78" s="17" t="str">
        <f>'P01'!$E70</f>
        <v>NT</v>
      </c>
      <c r="G78" s="17" t="str">
        <f>'P02'!$E70</f>
        <v>NT</v>
      </c>
      <c r="H78" s="17" t="str">
        <f>'P03'!$E70</f>
        <v>NT</v>
      </c>
      <c r="I78" s="17" t="str">
        <f>'P04'!$E70</f>
        <v>NT</v>
      </c>
      <c r="J78" s="17" t="str">
        <f>'P05'!$E70</f>
        <v>NT</v>
      </c>
      <c r="K78" s="17" t="str">
        <f>'P06'!$E70</f>
        <v>NT</v>
      </c>
      <c r="L78" s="17" t="str">
        <f>'P07'!$E70</f>
        <v>NT</v>
      </c>
      <c r="M78" s="17" t="str">
        <f>'P08'!$E70</f>
        <v>NT</v>
      </c>
      <c r="N78" s="17" t="str">
        <f>'P09'!$E70</f>
        <v>NT</v>
      </c>
      <c r="O78" s="17" t="str">
        <f>'P10'!$E70</f>
        <v>NT</v>
      </c>
      <c r="P78" s="17" t="str">
        <f>'P11'!$E70</f>
        <v>NT</v>
      </c>
      <c r="Q78" s="17" t="str">
        <f>'P12'!$E70</f>
        <v>NT</v>
      </c>
      <c r="R78" s="17" t="str">
        <f>'P13'!$E70</f>
        <v>NT</v>
      </c>
      <c r="S78" s="17" t="str">
        <f>'P14'!$E70</f>
        <v>NT</v>
      </c>
      <c r="T78" s="17" t="str">
        <f>'P15'!$E70</f>
        <v>NT</v>
      </c>
      <c r="U78" s="19">
        <f t="shared" si="30"/>
        <v>0</v>
      </c>
      <c r="V78" s="19">
        <f t="shared" si="31"/>
        <v>0</v>
      </c>
      <c r="W78" s="19">
        <f t="shared" si="32"/>
        <v>0</v>
      </c>
      <c r="X78" s="19">
        <f t="shared" si="33"/>
        <v>15</v>
      </c>
      <c r="Y78" s="13" t="str">
        <f t="shared" si="34"/>
        <v>NT</v>
      </c>
      <c r="Z78" s="13"/>
      <c r="AA78" s="13">
        <v>10</v>
      </c>
      <c r="AB78" s="17" t="str">
        <f>Critères!$C69</f>
        <v>10.6</v>
      </c>
      <c r="AC78" s="17" t="str">
        <f>Critères!$A$64</f>
        <v>PRÉSENTATION</v>
      </c>
      <c r="AD78" s="17" t="str">
        <f>'P01'!$F70</f>
        <v>N</v>
      </c>
      <c r="AE78" s="17" t="str">
        <f>'P02'!$F70</f>
        <v>N</v>
      </c>
      <c r="AF78" s="17" t="str">
        <f>'P03'!$F70</f>
        <v>N</v>
      </c>
      <c r="AG78" s="17" t="str">
        <f>'P04'!$F70</f>
        <v>N</v>
      </c>
      <c r="AH78" s="17" t="str">
        <f>'P05'!$F70</f>
        <v>N</v>
      </c>
      <c r="AI78" s="17" t="str">
        <f>'P06'!$F70</f>
        <v>N</v>
      </c>
      <c r="AJ78" s="17" t="str">
        <f>'P07'!$F70</f>
        <v>N</v>
      </c>
      <c r="AK78" s="17" t="str">
        <f>'P08'!$F70</f>
        <v>N</v>
      </c>
      <c r="AL78" s="17" t="str">
        <f>'P09'!$F70</f>
        <v>N</v>
      </c>
      <c r="AM78" s="17" t="str">
        <f>'P10'!$F70</f>
        <v>N</v>
      </c>
      <c r="AN78" s="17" t="str">
        <f>'P11'!$F70</f>
        <v>N</v>
      </c>
      <c r="AO78" s="17" t="str">
        <f>'P12'!$F70</f>
        <v>N</v>
      </c>
      <c r="AP78" s="17" t="str">
        <f>'P13'!$F70</f>
        <v>N</v>
      </c>
      <c r="AQ78" s="17" t="str">
        <f>'P14'!$F70</f>
        <v>N</v>
      </c>
      <c r="AR78" s="17" t="str">
        <f>'P15'!$F70</f>
        <v>N</v>
      </c>
      <c r="AS78" s="19">
        <f t="shared" si="35"/>
        <v>0</v>
      </c>
      <c r="AT78" s="19">
        <f t="shared" si="36"/>
        <v>0</v>
      </c>
    </row>
    <row r="79" spans="1:46">
      <c r="A79" s="13">
        <v>10</v>
      </c>
      <c r="B79" s="17" t="str">
        <f>Critères!$B70</f>
        <v>RGAA</v>
      </c>
      <c r="C79" s="17" t="str">
        <f>Critères!$C70</f>
        <v>10.7</v>
      </c>
      <c r="D79" s="17" t="str">
        <f>Critères!$A$64</f>
        <v>PRÉSENTATION</v>
      </c>
      <c r="E79" s="17" t="s">
        <v>162</v>
      </c>
      <c r="F79" s="17" t="str">
        <f>'P01'!$E71</f>
        <v>NT</v>
      </c>
      <c r="G79" s="17" t="str">
        <f>'P02'!$E71</f>
        <v>NT</v>
      </c>
      <c r="H79" s="17" t="str">
        <f>'P03'!$E71</f>
        <v>NT</v>
      </c>
      <c r="I79" s="17" t="str">
        <f>'P04'!$E71</f>
        <v>NT</v>
      </c>
      <c r="J79" s="17" t="str">
        <f>'P05'!$E71</f>
        <v>NT</v>
      </c>
      <c r="K79" s="17" t="str">
        <f>'P06'!$E71</f>
        <v>NT</v>
      </c>
      <c r="L79" s="17" t="str">
        <f>'P07'!$E71</f>
        <v>NT</v>
      </c>
      <c r="M79" s="17" t="str">
        <f>'P08'!$E71</f>
        <v>NT</v>
      </c>
      <c r="N79" s="17" t="str">
        <f>'P09'!$E71</f>
        <v>NT</v>
      </c>
      <c r="O79" s="17" t="str">
        <f>'P10'!$E71</f>
        <v>NT</v>
      </c>
      <c r="P79" s="17" t="str">
        <f>'P11'!$E71</f>
        <v>NT</v>
      </c>
      <c r="Q79" s="17" t="str">
        <f>'P12'!$E71</f>
        <v>NT</v>
      </c>
      <c r="R79" s="17" t="str">
        <f>'P13'!$E71</f>
        <v>NT</v>
      </c>
      <c r="S79" s="17" t="str">
        <f>'P14'!$E71</f>
        <v>NT</v>
      </c>
      <c r="T79" s="17" t="str">
        <f>'P15'!$E71</f>
        <v>NT</v>
      </c>
      <c r="U79" s="19">
        <f t="shared" si="30"/>
        <v>0</v>
      </c>
      <c r="V79" s="19">
        <f t="shared" si="31"/>
        <v>0</v>
      </c>
      <c r="W79" s="19">
        <f t="shared" si="32"/>
        <v>0</v>
      </c>
      <c r="X79" s="19">
        <f t="shared" si="33"/>
        <v>15</v>
      </c>
      <c r="Y79" s="13" t="str">
        <f t="shared" si="34"/>
        <v>NT</v>
      </c>
      <c r="Z79" s="13"/>
      <c r="AA79" s="13">
        <v>10</v>
      </c>
      <c r="AB79" s="17" t="str">
        <f>Critères!$C70</f>
        <v>10.7</v>
      </c>
      <c r="AC79" s="17" t="str">
        <f>Critères!$A$64</f>
        <v>PRÉSENTATION</v>
      </c>
      <c r="AD79" s="17" t="str">
        <f>'P01'!$F71</f>
        <v>N</v>
      </c>
      <c r="AE79" s="17" t="str">
        <f>'P02'!$F71</f>
        <v>N</v>
      </c>
      <c r="AF79" s="17" t="str">
        <f>'P03'!$F71</f>
        <v>N</v>
      </c>
      <c r="AG79" s="17" t="str">
        <f>'P04'!$F71</f>
        <v>N</v>
      </c>
      <c r="AH79" s="17" t="str">
        <f>'P05'!$F71</f>
        <v>N</v>
      </c>
      <c r="AI79" s="17" t="str">
        <f>'P06'!$F71</f>
        <v>N</v>
      </c>
      <c r="AJ79" s="17" t="str">
        <f>'P07'!$F71</f>
        <v>N</v>
      </c>
      <c r="AK79" s="17" t="str">
        <f>'P08'!$F71</f>
        <v>N</v>
      </c>
      <c r="AL79" s="17" t="str">
        <f>'P09'!$F71</f>
        <v>N</v>
      </c>
      <c r="AM79" s="17" t="str">
        <f>'P10'!$F71</f>
        <v>N</v>
      </c>
      <c r="AN79" s="17" t="str">
        <f>'P11'!$F71</f>
        <v>N</v>
      </c>
      <c r="AO79" s="17" t="str">
        <f>'P12'!$F71</f>
        <v>N</v>
      </c>
      <c r="AP79" s="17" t="str">
        <f>'P13'!$F71</f>
        <v>N</v>
      </c>
      <c r="AQ79" s="17" t="str">
        <f>'P14'!$F71</f>
        <v>N</v>
      </c>
      <c r="AR79" s="17" t="str">
        <f>'P15'!$F71</f>
        <v>N</v>
      </c>
      <c r="AS79" s="19">
        <f t="shared" si="35"/>
        <v>0</v>
      </c>
      <c r="AT79" s="19">
        <f t="shared" si="36"/>
        <v>0</v>
      </c>
    </row>
    <row r="80" spans="1:46">
      <c r="A80" s="13">
        <v>10</v>
      </c>
      <c r="B80" s="17" t="str">
        <f>Critères!$B71</f>
        <v>RGAA</v>
      </c>
      <c r="C80" s="17" t="str">
        <f>Critères!$C71</f>
        <v>10.8</v>
      </c>
      <c r="D80" s="17" t="str">
        <f>Critères!$A$64</f>
        <v>PRÉSENTATION</v>
      </c>
      <c r="E80" s="17" t="s">
        <v>162</v>
      </c>
      <c r="F80" s="17" t="str">
        <f>'P01'!$E72</f>
        <v>NT</v>
      </c>
      <c r="G80" s="17" t="str">
        <f>'P02'!$E72</f>
        <v>NT</v>
      </c>
      <c r="H80" s="17" t="str">
        <f>'P03'!$E72</f>
        <v>NT</v>
      </c>
      <c r="I80" s="17" t="str">
        <f>'P04'!$E72</f>
        <v>NT</v>
      </c>
      <c r="J80" s="17" t="str">
        <f>'P05'!$E72</f>
        <v>NT</v>
      </c>
      <c r="K80" s="17" t="str">
        <f>'P06'!$E72</f>
        <v>NT</v>
      </c>
      <c r="L80" s="17" t="str">
        <f>'P07'!$E72</f>
        <v>NT</v>
      </c>
      <c r="M80" s="17" t="str">
        <f>'P08'!$E72</f>
        <v>NT</v>
      </c>
      <c r="N80" s="17" t="str">
        <f>'P09'!$E72</f>
        <v>NT</v>
      </c>
      <c r="O80" s="17" t="str">
        <f>'P10'!$E72</f>
        <v>NT</v>
      </c>
      <c r="P80" s="17" t="str">
        <f>'P11'!$E72</f>
        <v>NT</v>
      </c>
      <c r="Q80" s="17" t="str">
        <f>'P12'!$E72</f>
        <v>NT</v>
      </c>
      <c r="R80" s="17" t="str">
        <f>'P13'!$E72</f>
        <v>NT</v>
      </c>
      <c r="S80" s="17" t="str">
        <f>'P14'!$E72</f>
        <v>NT</v>
      </c>
      <c r="T80" s="17" t="str">
        <f>'P15'!$E72</f>
        <v>NT</v>
      </c>
      <c r="U80" s="19">
        <f t="shared" si="30"/>
        <v>0</v>
      </c>
      <c r="V80" s="19">
        <f t="shared" si="31"/>
        <v>0</v>
      </c>
      <c r="W80" s="19">
        <f t="shared" si="32"/>
        <v>0</v>
      </c>
      <c r="X80" s="19">
        <f t="shared" si="33"/>
        <v>15</v>
      </c>
      <c r="Y80" s="13" t="str">
        <f t="shared" si="34"/>
        <v>NT</v>
      </c>
      <c r="Z80" s="13"/>
      <c r="AA80" s="13">
        <v>10</v>
      </c>
      <c r="AB80" s="17" t="str">
        <f>Critères!$C71</f>
        <v>10.8</v>
      </c>
      <c r="AC80" s="17" t="str">
        <f>Critères!$A$64</f>
        <v>PRÉSENTATION</v>
      </c>
      <c r="AD80" s="17" t="str">
        <f>'P01'!$F72</f>
        <v>N</v>
      </c>
      <c r="AE80" s="17" t="str">
        <f>'P02'!$F72</f>
        <v>N</v>
      </c>
      <c r="AF80" s="17" t="str">
        <f>'P03'!$F72</f>
        <v>N</v>
      </c>
      <c r="AG80" s="17" t="str">
        <f>'P04'!$F72</f>
        <v>N</v>
      </c>
      <c r="AH80" s="17" t="str">
        <f>'P05'!$F72</f>
        <v>N</v>
      </c>
      <c r="AI80" s="17" t="str">
        <f>'P06'!$F72</f>
        <v>N</v>
      </c>
      <c r="AJ80" s="17" t="str">
        <f>'P07'!$F72</f>
        <v>N</v>
      </c>
      <c r="AK80" s="17" t="str">
        <f>'P08'!$F72</f>
        <v>N</v>
      </c>
      <c r="AL80" s="17" t="str">
        <f>'P09'!$F72</f>
        <v>N</v>
      </c>
      <c r="AM80" s="17" t="str">
        <f>'P10'!$F72</f>
        <v>N</v>
      </c>
      <c r="AN80" s="17" t="str">
        <f>'P11'!$F72</f>
        <v>N</v>
      </c>
      <c r="AO80" s="17" t="str">
        <f>'P12'!$F72</f>
        <v>N</v>
      </c>
      <c r="AP80" s="17" t="str">
        <f>'P13'!$F72</f>
        <v>N</v>
      </c>
      <c r="AQ80" s="17" t="str">
        <f>'P14'!$F72</f>
        <v>N</v>
      </c>
      <c r="AR80" s="17" t="str">
        <f>'P15'!$F72</f>
        <v>N</v>
      </c>
      <c r="AS80" s="19">
        <f t="shared" si="35"/>
        <v>0</v>
      </c>
      <c r="AT80" s="19">
        <f t="shared" si="36"/>
        <v>0</v>
      </c>
    </row>
    <row r="81" spans="1:46">
      <c r="A81" s="13">
        <v>10</v>
      </c>
      <c r="B81" s="17" t="str">
        <f>Critères!$B72</f>
        <v>RGAA</v>
      </c>
      <c r="C81" s="17" t="str">
        <f>Critères!$C72</f>
        <v>10.9</v>
      </c>
      <c r="D81" s="17" t="str">
        <f>Critères!$A$64</f>
        <v>PRÉSENTATION</v>
      </c>
      <c r="E81" s="17" t="s">
        <v>162</v>
      </c>
      <c r="F81" s="17" t="str">
        <f>'P01'!$E73</f>
        <v>NT</v>
      </c>
      <c r="G81" s="17" t="str">
        <f>'P02'!$E73</f>
        <v>NT</v>
      </c>
      <c r="H81" s="17" t="str">
        <f>'P03'!$E73</f>
        <v>NT</v>
      </c>
      <c r="I81" s="17" t="str">
        <f>'P04'!$E73</f>
        <v>NT</v>
      </c>
      <c r="J81" s="17" t="str">
        <f>'P05'!$E73</f>
        <v>NT</v>
      </c>
      <c r="K81" s="17" t="str">
        <f>'P06'!$E73</f>
        <v>NT</v>
      </c>
      <c r="L81" s="17" t="str">
        <f>'P07'!$E73</f>
        <v>NT</v>
      </c>
      <c r="M81" s="17" t="str">
        <f>'P08'!$E73</f>
        <v>NT</v>
      </c>
      <c r="N81" s="17" t="str">
        <f>'P09'!$E73</f>
        <v>NT</v>
      </c>
      <c r="O81" s="17" t="str">
        <f>'P10'!$E73</f>
        <v>NT</v>
      </c>
      <c r="P81" s="17" t="str">
        <f>'P11'!$E73</f>
        <v>NT</v>
      </c>
      <c r="Q81" s="17" t="str">
        <f>'P12'!$E73</f>
        <v>NT</v>
      </c>
      <c r="R81" s="17" t="str">
        <f>'P13'!$E73</f>
        <v>NT</v>
      </c>
      <c r="S81" s="17" t="str">
        <f>'P14'!$E73</f>
        <v>NT</v>
      </c>
      <c r="T81" s="17" t="str">
        <f>'P15'!$E73</f>
        <v>NT</v>
      </c>
      <c r="U81" s="19">
        <f t="shared" si="30"/>
        <v>0</v>
      </c>
      <c r="V81" s="19">
        <f t="shared" si="31"/>
        <v>0</v>
      </c>
      <c r="W81" s="19">
        <f t="shared" si="32"/>
        <v>0</v>
      </c>
      <c r="X81" s="19">
        <f t="shared" si="33"/>
        <v>15</v>
      </c>
      <c r="Y81" s="13" t="str">
        <f t="shared" si="34"/>
        <v>NT</v>
      </c>
      <c r="Z81" s="13"/>
      <c r="AA81" s="13">
        <v>10</v>
      </c>
      <c r="AB81" s="17" t="str">
        <f>Critères!$C72</f>
        <v>10.9</v>
      </c>
      <c r="AC81" s="17" t="str">
        <f>Critères!$A$64</f>
        <v>PRÉSENTATION</v>
      </c>
      <c r="AD81" s="17" t="str">
        <f>'P01'!$F73</f>
        <v>N</v>
      </c>
      <c r="AE81" s="17" t="str">
        <f>'P02'!$F73</f>
        <v>N</v>
      </c>
      <c r="AF81" s="17" t="str">
        <f>'P03'!$F73</f>
        <v>N</v>
      </c>
      <c r="AG81" s="17" t="str">
        <f>'P04'!$F73</f>
        <v>N</v>
      </c>
      <c r="AH81" s="17" t="str">
        <f>'P05'!$F73</f>
        <v>N</v>
      </c>
      <c r="AI81" s="17" t="str">
        <f>'P06'!$F73</f>
        <v>N</v>
      </c>
      <c r="AJ81" s="17" t="str">
        <f>'P07'!$F73</f>
        <v>N</v>
      </c>
      <c r="AK81" s="17" t="str">
        <f>'P08'!$F73</f>
        <v>N</v>
      </c>
      <c r="AL81" s="17" t="str">
        <f>'P09'!$F73</f>
        <v>N</v>
      </c>
      <c r="AM81" s="17" t="str">
        <f>'P10'!$F73</f>
        <v>N</v>
      </c>
      <c r="AN81" s="17" t="str">
        <f>'P11'!$F73</f>
        <v>N</v>
      </c>
      <c r="AO81" s="17" t="str">
        <f>'P12'!$F73</f>
        <v>N</v>
      </c>
      <c r="AP81" s="17" t="str">
        <f>'P13'!$F73</f>
        <v>N</v>
      </c>
      <c r="AQ81" s="17" t="str">
        <f>'P14'!$F73</f>
        <v>N</v>
      </c>
      <c r="AR81" s="17" t="str">
        <f>'P15'!$F73</f>
        <v>N</v>
      </c>
      <c r="AS81" s="19">
        <f t="shared" si="35"/>
        <v>0</v>
      </c>
      <c r="AT81" s="19">
        <f t="shared" si="36"/>
        <v>0</v>
      </c>
    </row>
    <row r="82" spans="1:46">
      <c r="A82" s="13">
        <v>10</v>
      </c>
      <c r="B82" s="17" t="str">
        <f>Critères!$B73</f>
        <v>RGAA</v>
      </c>
      <c r="C82" s="17" t="str">
        <f>Critères!$C73</f>
        <v>10.10</v>
      </c>
      <c r="D82" s="17" t="str">
        <f>Critères!$A$64</f>
        <v>PRÉSENTATION</v>
      </c>
      <c r="E82" s="17" t="s">
        <v>162</v>
      </c>
      <c r="F82" s="17" t="str">
        <f>'P01'!$E74</f>
        <v>NT</v>
      </c>
      <c r="G82" s="17" t="str">
        <f>'P02'!$E74</f>
        <v>NT</v>
      </c>
      <c r="H82" s="17" t="str">
        <f>'P03'!$E74</f>
        <v>NT</v>
      </c>
      <c r="I82" s="17" t="str">
        <f>'P04'!$E74</f>
        <v>NT</v>
      </c>
      <c r="J82" s="17" t="str">
        <f>'P05'!$E74</f>
        <v>NT</v>
      </c>
      <c r="K82" s="17" t="str">
        <f>'P06'!$E74</f>
        <v>NT</v>
      </c>
      <c r="L82" s="17" t="str">
        <f>'P07'!$E74</f>
        <v>NT</v>
      </c>
      <c r="M82" s="17" t="str">
        <f>'P08'!$E74</f>
        <v>NT</v>
      </c>
      <c r="N82" s="17" t="str">
        <f>'P09'!$E74</f>
        <v>NT</v>
      </c>
      <c r="O82" s="17" t="str">
        <f>'P10'!$E74</f>
        <v>NT</v>
      </c>
      <c r="P82" s="17" t="str">
        <f>'P11'!$E74</f>
        <v>NT</v>
      </c>
      <c r="Q82" s="17" t="str">
        <f>'P12'!$E74</f>
        <v>NT</v>
      </c>
      <c r="R82" s="17" t="str">
        <f>'P13'!$E74</f>
        <v>NT</v>
      </c>
      <c r="S82" s="17" t="str">
        <f>'P14'!$E74</f>
        <v>NT</v>
      </c>
      <c r="T82" s="17" t="str">
        <f>'P15'!$E74</f>
        <v>NT</v>
      </c>
      <c r="U82" s="19">
        <f t="shared" si="30"/>
        <v>0</v>
      </c>
      <c r="V82" s="19">
        <f t="shared" si="31"/>
        <v>0</v>
      </c>
      <c r="W82" s="19">
        <f t="shared" si="32"/>
        <v>0</v>
      </c>
      <c r="X82" s="19">
        <f t="shared" si="33"/>
        <v>15</v>
      </c>
      <c r="Y82" s="13" t="str">
        <f t="shared" si="34"/>
        <v>NT</v>
      </c>
      <c r="Z82" s="13"/>
      <c r="AA82" s="13">
        <v>10</v>
      </c>
      <c r="AB82" s="17" t="str">
        <f>Critères!$C73</f>
        <v>10.10</v>
      </c>
      <c r="AC82" s="17" t="str">
        <f>Critères!$A$64</f>
        <v>PRÉSENTATION</v>
      </c>
      <c r="AD82" s="17" t="str">
        <f>'P01'!$F74</f>
        <v>N</v>
      </c>
      <c r="AE82" s="17" t="str">
        <f>'P02'!$F74</f>
        <v>N</v>
      </c>
      <c r="AF82" s="17" t="str">
        <f>'P03'!$F74</f>
        <v>N</v>
      </c>
      <c r="AG82" s="17" t="str">
        <f>'P04'!$F74</f>
        <v>N</v>
      </c>
      <c r="AH82" s="17" t="str">
        <f>'P05'!$F74</f>
        <v>N</v>
      </c>
      <c r="AI82" s="17" t="str">
        <f>'P06'!$F74</f>
        <v>N</v>
      </c>
      <c r="AJ82" s="17" t="str">
        <f>'P07'!$F74</f>
        <v>N</v>
      </c>
      <c r="AK82" s="17" t="str">
        <f>'P08'!$F74</f>
        <v>N</v>
      </c>
      <c r="AL82" s="17" t="str">
        <f>'P09'!$F74</f>
        <v>N</v>
      </c>
      <c r="AM82" s="17" t="str">
        <f>'P10'!$F74</f>
        <v>N</v>
      </c>
      <c r="AN82" s="17" t="str">
        <f>'P11'!$F74</f>
        <v>N</v>
      </c>
      <c r="AO82" s="17" t="str">
        <f>'P12'!$F74</f>
        <v>N</v>
      </c>
      <c r="AP82" s="17" t="str">
        <f>'P13'!$F74</f>
        <v>N</v>
      </c>
      <c r="AQ82" s="17" t="str">
        <f>'P14'!$F74</f>
        <v>N</v>
      </c>
      <c r="AR82" s="17" t="str">
        <f>'P15'!$F74</f>
        <v>N</v>
      </c>
      <c r="AS82" s="19">
        <f t="shared" si="35"/>
        <v>0</v>
      </c>
      <c r="AT82" s="19">
        <f t="shared" si="36"/>
        <v>0</v>
      </c>
    </row>
    <row r="83" spans="1:46">
      <c r="A83" s="13">
        <v>10</v>
      </c>
      <c r="B83" s="17" t="str">
        <f>Critères!$B74</f>
        <v>RGAA</v>
      </c>
      <c r="C83" s="17" t="str">
        <f>Critères!$C74</f>
        <v>10.11</v>
      </c>
      <c r="D83" s="17" t="str">
        <f>Critères!$A$64</f>
        <v>PRÉSENTATION</v>
      </c>
      <c r="E83" s="17" t="s">
        <v>163</v>
      </c>
      <c r="F83" s="17" t="str">
        <f>'P01'!$E75</f>
        <v>NT</v>
      </c>
      <c r="G83" s="17" t="str">
        <f>'P02'!$E75</f>
        <v>NT</v>
      </c>
      <c r="H83" s="17" t="str">
        <f>'P03'!$E75</f>
        <v>NT</v>
      </c>
      <c r="I83" s="17" t="str">
        <f>'P04'!$E75</f>
        <v>NT</v>
      </c>
      <c r="J83" s="17" t="str">
        <f>'P05'!$E75</f>
        <v>NT</v>
      </c>
      <c r="K83" s="17" t="str">
        <f>'P06'!$E75</f>
        <v>NT</v>
      </c>
      <c r="L83" s="17" t="str">
        <f>'P07'!$E75</f>
        <v>NT</v>
      </c>
      <c r="M83" s="17" t="str">
        <f>'P08'!$E75</f>
        <v>NT</v>
      </c>
      <c r="N83" s="17" t="str">
        <f>'P09'!$E75</f>
        <v>NT</v>
      </c>
      <c r="O83" s="17" t="str">
        <f>'P10'!$E75</f>
        <v>NT</v>
      </c>
      <c r="P83" s="17" t="str">
        <f>'P11'!$E75</f>
        <v>NT</v>
      </c>
      <c r="Q83" s="17" t="str">
        <f>'P12'!$E75</f>
        <v>NT</v>
      </c>
      <c r="R83" s="17" t="str">
        <f>'P13'!$E75</f>
        <v>NT</v>
      </c>
      <c r="S83" s="17" t="str">
        <f>'P14'!$E75</f>
        <v>NT</v>
      </c>
      <c r="T83" s="17" t="str">
        <f>'P15'!$E75</f>
        <v>NT</v>
      </c>
      <c r="U83" s="19">
        <f t="shared" si="30"/>
        <v>0</v>
      </c>
      <c r="V83" s="19">
        <f t="shared" si="31"/>
        <v>0</v>
      </c>
      <c r="W83" s="19">
        <f t="shared" si="32"/>
        <v>0</v>
      </c>
      <c r="X83" s="19">
        <f t="shared" si="33"/>
        <v>15</v>
      </c>
      <c r="Y83" s="13" t="str">
        <f t="shared" si="34"/>
        <v>NT</v>
      </c>
      <c r="Z83" s="13"/>
      <c r="AA83" s="13">
        <v>10</v>
      </c>
      <c r="AB83" s="17" t="str">
        <f>Critères!$C74</f>
        <v>10.11</v>
      </c>
      <c r="AC83" s="17" t="str">
        <f>Critères!$A$64</f>
        <v>PRÉSENTATION</v>
      </c>
      <c r="AD83" s="17" t="str">
        <f>'P01'!$F75</f>
        <v>N</v>
      </c>
      <c r="AE83" s="17" t="str">
        <f>'P02'!$F75</f>
        <v>N</v>
      </c>
      <c r="AF83" s="17" t="str">
        <f>'P03'!$F75</f>
        <v>N</v>
      </c>
      <c r="AG83" s="17" t="str">
        <f>'P04'!$F75</f>
        <v>N</v>
      </c>
      <c r="AH83" s="17" t="str">
        <f>'P05'!$F75</f>
        <v>N</v>
      </c>
      <c r="AI83" s="17" t="str">
        <f>'P06'!$F75</f>
        <v>N</v>
      </c>
      <c r="AJ83" s="17" t="str">
        <f>'P07'!$F75</f>
        <v>N</v>
      </c>
      <c r="AK83" s="17" t="str">
        <f>'P08'!$F75</f>
        <v>N</v>
      </c>
      <c r="AL83" s="17" t="str">
        <f>'P09'!$F75</f>
        <v>N</v>
      </c>
      <c r="AM83" s="17" t="str">
        <f>'P10'!$F75</f>
        <v>N</v>
      </c>
      <c r="AN83" s="17" t="str">
        <f>'P11'!$F75</f>
        <v>N</v>
      </c>
      <c r="AO83" s="17" t="str">
        <f>'P12'!$F75</f>
        <v>N</v>
      </c>
      <c r="AP83" s="17" t="str">
        <f>'P13'!$F75</f>
        <v>N</v>
      </c>
      <c r="AQ83" s="17" t="str">
        <f>'P14'!$F75</f>
        <v>N</v>
      </c>
      <c r="AR83" s="17" t="str">
        <f>'P15'!$F75</f>
        <v>N</v>
      </c>
      <c r="AS83" s="19">
        <f t="shared" si="35"/>
        <v>0</v>
      </c>
      <c r="AT83" s="19">
        <f t="shared" si="36"/>
        <v>0</v>
      </c>
    </row>
    <row r="84" spans="1:46">
      <c r="A84" s="13">
        <v>10</v>
      </c>
      <c r="B84" s="17" t="str">
        <f>Critères!$B75</f>
        <v>RGAA</v>
      </c>
      <c r="C84" s="17" t="str">
        <f>Critères!$C75</f>
        <v>10.12</v>
      </c>
      <c r="D84" s="17" t="str">
        <f>Critères!$A$64</f>
        <v>PRÉSENTATION</v>
      </c>
      <c r="E84" s="17" t="s">
        <v>163</v>
      </c>
      <c r="F84" s="17" t="str">
        <f>'P01'!$E76</f>
        <v>NT</v>
      </c>
      <c r="G84" s="17" t="str">
        <f>'P02'!$E76</f>
        <v>NT</v>
      </c>
      <c r="H84" s="17" t="str">
        <f>'P03'!$E76</f>
        <v>NT</v>
      </c>
      <c r="I84" s="17" t="str">
        <f>'P04'!$E76</f>
        <v>NT</v>
      </c>
      <c r="J84" s="17" t="str">
        <f>'P05'!$E76</f>
        <v>NT</v>
      </c>
      <c r="K84" s="17" t="str">
        <f>'P06'!$E76</f>
        <v>NT</v>
      </c>
      <c r="L84" s="17" t="str">
        <f>'P07'!$E76</f>
        <v>NT</v>
      </c>
      <c r="M84" s="17" t="str">
        <f>'P08'!$E76</f>
        <v>NT</v>
      </c>
      <c r="N84" s="17" t="str">
        <f>'P09'!$E76</f>
        <v>NT</v>
      </c>
      <c r="O84" s="17" t="str">
        <f>'P10'!$E76</f>
        <v>NT</v>
      </c>
      <c r="P84" s="17" t="str">
        <f>'P11'!$E76</f>
        <v>NT</v>
      </c>
      <c r="Q84" s="17" t="str">
        <f>'P12'!$E76</f>
        <v>NT</v>
      </c>
      <c r="R84" s="17" t="str">
        <f>'P13'!$E76</f>
        <v>NT</v>
      </c>
      <c r="S84" s="17" t="str">
        <f>'P14'!$E76</f>
        <v>NT</v>
      </c>
      <c r="T84" s="17" t="str">
        <f>'P15'!$E76</f>
        <v>NT</v>
      </c>
      <c r="U84" s="19">
        <f t="shared" si="30"/>
        <v>0</v>
      </c>
      <c r="V84" s="19">
        <f t="shared" si="31"/>
        <v>0</v>
      </c>
      <c r="W84" s="19">
        <f t="shared" si="32"/>
        <v>0</v>
      </c>
      <c r="X84" s="19">
        <f t="shared" si="33"/>
        <v>15</v>
      </c>
      <c r="Y84" s="13" t="str">
        <f t="shared" si="34"/>
        <v>NT</v>
      </c>
      <c r="Z84" s="13"/>
      <c r="AA84" s="13">
        <v>10</v>
      </c>
      <c r="AB84" s="17" t="str">
        <f>Critères!$C75</f>
        <v>10.12</v>
      </c>
      <c r="AC84" s="17" t="str">
        <f>Critères!$A$64</f>
        <v>PRÉSENTATION</v>
      </c>
      <c r="AD84" s="17" t="str">
        <f>'P01'!$F76</f>
        <v>N</v>
      </c>
      <c r="AE84" s="17" t="str">
        <f>'P02'!$F76</f>
        <v>N</v>
      </c>
      <c r="AF84" s="17" t="str">
        <f>'P03'!$F76</f>
        <v>N</v>
      </c>
      <c r="AG84" s="17" t="str">
        <f>'P04'!$F76</f>
        <v>N</v>
      </c>
      <c r="AH84" s="17" t="str">
        <f>'P05'!$F76</f>
        <v>N</v>
      </c>
      <c r="AI84" s="17" t="str">
        <f>'P06'!$F76</f>
        <v>N</v>
      </c>
      <c r="AJ84" s="17" t="str">
        <f>'P07'!$F76</f>
        <v>N</v>
      </c>
      <c r="AK84" s="17" t="str">
        <f>'P08'!$F76</f>
        <v>N</v>
      </c>
      <c r="AL84" s="17" t="str">
        <f>'P09'!$F76</f>
        <v>N</v>
      </c>
      <c r="AM84" s="17" t="str">
        <f>'P10'!$F76</f>
        <v>N</v>
      </c>
      <c r="AN84" s="17" t="str">
        <f>'P11'!$F76</f>
        <v>N</v>
      </c>
      <c r="AO84" s="17" t="str">
        <f>'P12'!$F76</f>
        <v>N</v>
      </c>
      <c r="AP84" s="17" t="str">
        <f>'P13'!$F76</f>
        <v>N</v>
      </c>
      <c r="AQ84" s="17" t="str">
        <f>'P14'!$F76</f>
        <v>N</v>
      </c>
      <c r="AR84" s="17" t="str">
        <f>'P15'!$F76</f>
        <v>N</v>
      </c>
      <c r="AS84" s="19">
        <f t="shared" si="35"/>
        <v>0</v>
      </c>
      <c r="AT84" s="19">
        <f t="shared" si="36"/>
        <v>0</v>
      </c>
    </row>
    <row r="85" spans="1:46">
      <c r="A85" s="13">
        <v>10</v>
      </c>
      <c r="B85" s="17" t="str">
        <f>Critères!$B76</f>
        <v>RGAA</v>
      </c>
      <c r="C85" s="17" t="str">
        <f>Critères!$C76</f>
        <v>10.13</v>
      </c>
      <c r="D85" s="17" t="str">
        <f>Critères!$A$64</f>
        <v>PRÉSENTATION</v>
      </c>
      <c r="E85" s="17" t="s">
        <v>163</v>
      </c>
      <c r="F85" s="17" t="str">
        <f>'P01'!$E77</f>
        <v>NT</v>
      </c>
      <c r="G85" s="17" t="str">
        <f>'P02'!$E77</f>
        <v>NT</v>
      </c>
      <c r="H85" s="17" t="str">
        <f>'P03'!$E77</f>
        <v>NT</v>
      </c>
      <c r="I85" s="17" t="str">
        <f>'P04'!$E77</f>
        <v>NT</v>
      </c>
      <c r="J85" s="17" t="str">
        <f>'P05'!$E77</f>
        <v>NT</v>
      </c>
      <c r="K85" s="17" t="str">
        <f>'P06'!$E77</f>
        <v>NT</v>
      </c>
      <c r="L85" s="17" t="str">
        <f>'P07'!$E77</f>
        <v>NT</v>
      </c>
      <c r="M85" s="17" t="str">
        <f>'P08'!$E77</f>
        <v>NT</v>
      </c>
      <c r="N85" s="17" t="str">
        <f>'P09'!$E77</f>
        <v>NT</v>
      </c>
      <c r="O85" s="17" t="str">
        <f>'P10'!$E77</f>
        <v>NT</v>
      </c>
      <c r="P85" s="17" t="str">
        <f>'P11'!$E77</f>
        <v>NT</v>
      </c>
      <c r="Q85" s="17" t="str">
        <f>'P12'!$E77</f>
        <v>NT</v>
      </c>
      <c r="R85" s="17" t="str">
        <f>'P13'!$E77</f>
        <v>NT</v>
      </c>
      <c r="S85" s="17" t="str">
        <f>'P14'!$E77</f>
        <v>NT</v>
      </c>
      <c r="T85" s="17" t="str">
        <f>'P15'!$E77</f>
        <v>NT</v>
      </c>
      <c r="U85" s="19">
        <f t="shared" si="30"/>
        <v>0</v>
      </c>
      <c r="V85" s="19">
        <f t="shared" si="31"/>
        <v>0</v>
      </c>
      <c r="W85" s="19">
        <f t="shared" si="32"/>
        <v>0</v>
      </c>
      <c r="X85" s="19">
        <f t="shared" si="33"/>
        <v>15</v>
      </c>
      <c r="Y85" s="13" t="str">
        <f t="shared" si="34"/>
        <v>NT</v>
      </c>
      <c r="Z85" s="13"/>
      <c r="AA85" s="13">
        <v>10</v>
      </c>
      <c r="AB85" s="17" t="str">
        <f>Critères!$C76</f>
        <v>10.13</v>
      </c>
      <c r="AC85" s="17" t="str">
        <f>Critères!$A$64</f>
        <v>PRÉSENTATION</v>
      </c>
      <c r="AD85" s="17" t="str">
        <f>'P01'!$F77</f>
        <v>N</v>
      </c>
      <c r="AE85" s="17" t="str">
        <f>'P02'!$F77</f>
        <v>N</v>
      </c>
      <c r="AF85" s="17" t="str">
        <f>'P03'!$F77</f>
        <v>N</v>
      </c>
      <c r="AG85" s="17" t="str">
        <f>'P04'!$F77</f>
        <v>N</v>
      </c>
      <c r="AH85" s="17" t="str">
        <f>'P05'!$F77</f>
        <v>N</v>
      </c>
      <c r="AI85" s="17" t="str">
        <f>'P06'!$F77</f>
        <v>N</v>
      </c>
      <c r="AJ85" s="17" t="str">
        <f>'P07'!$F77</f>
        <v>N</v>
      </c>
      <c r="AK85" s="17" t="str">
        <f>'P08'!$F77</f>
        <v>N</v>
      </c>
      <c r="AL85" s="17" t="str">
        <f>'P09'!$F77</f>
        <v>N</v>
      </c>
      <c r="AM85" s="17" t="str">
        <f>'P10'!$F77</f>
        <v>N</v>
      </c>
      <c r="AN85" s="17" t="str">
        <f>'P11'!$F77</f>
        <v>N</v>
      </c>
      <c r="AO85" s="17" t="str">
        <f>'P12'!$F77</f>
        <v>N</v>
      </c>
      <c r="AP85" s="17" t="str">
        <f>'P13'!$F77</f>
        <v>N</v>
      </c>
      <c r="AQ85" s="17" t="str">
        <f>'P14'!$F77</f>
        <v>N</v>
      </c>
      <c r="AR85" s="17" t="str">
        <f>'P15'!$F77</f>
        <v>N</v>
      </c>
      <c r="AS85" s="19">
        <f t="shared" si="35"/>
        <v>0</v>
      </c>
      <c r="AT85" s="19">
        <f t="shared" si="36"/>
        <v>0</v>
      </c>
    </row>
    <row r="86" spans="1:46">
      <c r="A86" s="13">
        <v>10</v>
      </c>
      <c r="B86" s="17" t="str">
        <f>Critères!$B77</f>
        <v>RGAA</v>
      </c>
      <c r="C86" s="17" t="str">
        <f>Critères!$C77</f>
        <v>10.14</v>
      </c>
      <c r="D86" s="17" t="str">
        <f>Critères!$A$64</f>
        <v>PRÉSENTATION</v>
      </c>
      <c r="E86" s="17" t="s">
        <v>162</v>
      </c>
      <c r="F86" s="17" t="str">
        <f>'P01'!$E78</f>
        <v>NT</v>
      </c>
      <c r="G86" s="17" t="str">
        <f>'P02'!$E78</f>
        <v>NT</v>
      </c>
      <c r="H86" s="17" t="str">
        <f>'P03'!$E78</f>
        <v>NT</v>
      </c>
      <c r="I86" s="17" t="str">
        <f>'P04'!$E78</f>
        <v>NT</v>
      </c>
      <c r="J86" s="17" t="str">
        <f>'P05'!$E78</f>
        <v>NT</v>
      </c>
      <c r="K86" s="17" t="str">
        <f>'P06'!$E78</f>
        <v>NT</v>
      </c>
      <c r="L86" s="17" t="str">
        <f>'P07'!$E78</f>
        <v>NT</v>
      </c>
      <c r="M86" s="17" t="str">
        <f>'P08'!$E78</f>
        <v>NT</v>
      </c>
      <c r="N86" s="17" t="str">
        <f>'P09'!$E78</f>
        <v>NT</v>
      </c>
      <c r="O86" s="17" t="str">
        <f>'P10'!$E78</f>
        <v>NT</v>
      </c>
      <c r="P86" s="17" t="str">
        <f>'P11'!$E78</f>
        <v>NT</v>
      </c>
      <c r="Q86" s="17" t="str">
        <f>'P12'!$E78</f>
        <v>NT</v>
      </c>
      <c r="R86" s="17" t="str">
        <f>'P13'!$E78</f>
        <v>NT</v>
      </c>
      <c r="S86" s="17" t="str">
        <f>'P14'!$E78</f>
        <v>NT</v>
      </c>
      <c r="T86" s="17" t="str">
        <f>'P15'!$E78</f>
        <v>NT</v>
      </c>
      <c r="U86" s="19">
        <f t="shared" si="30"/>
        <v>0</v>
      </c>
      <c r="V86" s="19">
        <f t="shared" si="31"/>
        <v>0</v>
      </c>
      <c r="W86" s="19">
        <f t="shared" si="32"/>
        <v>0</v>
      </c>
      <c r="X86" s="19">
        <f t="shared" si="33"/>
        <v>15</v>
      </c>
      <c r="Y86" s="13" t="str">
        <f t="shared" si="34"/>
        <v>NT</v>
      </c>
      <c r="Z86" s="13"/>
      <c r="AA86" s="13">
        <v>10</v>
      </c>
      <c r="AB86" s="17" t="str">
        <f>Critères!$C77</f>
        <v>10.14</v>
      </c>
      <c r="AC86" s="17" t="str">
        <f>Critères!$A$64</f>
        <v>PRÉSENTATION</v>
      </c>
      <c r="AD86" s="17" t="str">
        <f>'P01'!$F78</f>
        <v>N</v>
      </c>
      <c r="AE86" s="17" t="str">
        <f>'P02'!$F78</f>
        <v>N</v>
      </c>
      <c r="AF86" s="17" t="str">
        <f>'P03'!$F78</f>
        <v>N</v>
      </c>
      <c r="AG86" s="17" t="str">
        <f>'P04'!$F78</f>
        <v>N</v>
      </c>
      <c r="AH86" s="17" t="str">
        <f>'P05'!$F78</f>
        <v>N</v>
      </c>
      <c r="AI86" s="17" t="str">
        <f>'P06'!$F78</f>
        <v>N</v>
      </c>
      <c r="AJ86" s="17" t="str">
        <f>'P07'!$F78</f>
        <v>N</v>
      </c>
      <c r="AK86" s="17" t="str">
        <f>'P08'!$F78</f>
        <v>N</v>
      </c>
      <c r="AL86" s="17" t="str">
        <f>'P09'!$F78</f>
        <v>N</v>
      </c>
      <c r="AM86" s="17" t="str">
        <f>'P10'!$F78</f>
        <v>N</v>
      </c>
      <c r="AN86" s="17" t="str">
        <f>'P11'!$F78</f>
        <v>N</v>
      </c>
      <c r="AO86" s="17" t="str">
        <f>'P12'!$F78</f>
        <v>N</v>
      </c>
      <c r="AP86" s="17" t="str">
        <f>'P13'!$F78</f>
        <v>N</v>
      </c>
      <c r="AQ86" s="17" t="str">
        <f>'P14'!$F78</f>
        <v>N</v>
      </c>
      <c r="AR86" s="17" t="str">
        <f>'P15'!$F78</f>
        <v>N</v>
      </c>
      <c r="AS86" s="19">
        <f t="shared" si="35"/>
        <v>0</v>
      </c>
      <c r="AT86" s="19">
        <f t="shared" si="36"/>
        <v>0</v>
      </c>
    </row>
    <row r="87" spans="1:46">
      <c r="A87" s="55"/>
      <c r="B87" s="56"/>
      <c r="C87" s="56"/>
      <c r="D87" s="56"/>
      <c r="E87" s="56"/>
      <c r="F87" s="56"/>
      <c r="G87" s="56"/>
      <c r="H87" s="56"/>
      <c r="I87" s="56"/>
      <c r="J87" s="56"/>
      <c r="K87" s="56"/>
      <c r="L87" s="56"/>
      <c r="M87" s="56"/>
      <c r="N87" s="56"/>
      <c r="O87" s="56"/>
      <c r="P87" s="56"/>
      <c r="Q87" s="56"/>
      <c r="R87" s="56"/>
      <c r="S87" s="56"/>
      <c r="T87" s="56"/>
      <c r="U87" s="60">
        <f>SUM(U73:U86)</f>
        <v>0</v>
      </c>
      <c r="V87" s="60">
        <f t="shared" ref="V87:X87" si="37">SUM(V73:V86)</f>
        <v>0</v>
      </c>
      <c r="W87" s="60">
        <f t="shared" si="37"/>
        <v>0</v>
      </c>
      <c r="X87" s="60">
        <f t="shared" si="37"/>
        <v>210</v>
      </c>
      <c r="Y87" s="13"/>
      <c r="Z87" s="13"/>
      <c r="AA87" s="55"/>
      <c r="AB87" s="56"/>
      <c r="AC87" s="56"/>
      <c r="AD87" s="56"/>
      <c r="AE87" s="56"/>
      <c r="AF87" s="56"/>
      <c r="AG87" s="56"/>
      <c r="AH87" s="56"/>
      <c r="AI87" s="56"/>
      <c r="AJ87" s="56"/>
      <c r="AK87" s="56"/>
      <c r="AL87" s="56"/>
      <c r="AM87" s="56"/>
      <c r="AN87" s="56"/>
      <c r="AO87" s="56"/>
      <c r="AP87" s="56"/>
      <c r="AQ87" s="56"/>
      <c r="AR87" s="56"/>
      <c r="AS87" s="60">
        <f>SUM(AS73:AS86)</f>
        <v>0</v>
      </c>
      <c r="AT87" s="60">
        <f t="shared" ref="AT87" si="38">SUM(AT73:AT86)</f>
        <v>0</v>
      </c>
    </row>
    <row r="88" spans="1:46">
      <c r="A88" s="13">
        <v>11</v>
      </c>
      <c r="B88" s="17" t="str">
        <f>Critères!$B78</f>
        <v>RGAA</v>
      </c>
      <c r="C88" s="17" t="str">
        <f>Critères!$C78</f>
        <v>11.1</v>
      </c>
      <c r="D88" s="17" t="str">
        <f>Critères!$A$78</f>
        <v>FORMULAIRES</v>
      </c>
      <c r="E88" s="17" t="s">
        <v>162</v>
      </c>
      <c r="F88" s="17" t="str">
        <f>'P01'!$E79</f>
        <v>NT</v>
      </c>
      <c r="G88" s="17" t="str">
        <f>'P02'!$E79</f>
        <v>NT</v>
      </c>
      <c r="H88" s="17" t="str">
        <f>'P03'!$E79</f>
        <v>NT</v>
      </c>
      <c r="I88" s="17" t="str">
        <f>'P04'!$E79</f>
        <v>NT</v>
      </c>
      <c r="J88" s="17" t="str">
        <f>'P05'!$E79</f>
        <v>NT</v>
      </c>
      <c r="K88" s="17" t="str">
        <f>'P06'!$E79</f>
        <v>NT</v>
      </c>
      <c r="L88" s="17" t="str">
        <f>'P07'!$E79</f>
        <v>NT</v>
      </c>
      <c r="M88" s="17" t="str">
        <f>'P08'!$E79</f>
        <v>NT</v>
      </c>
      <c r="N88" s="17" t="str">
        <f>'P09'!$E79</f>
        <v>NT</v>
      </c>
      <c r="O88" s="17" t="str">
        <f>'P10'!$E79</f>
        <v>NT</v>
      </c>
      <c r="P88" s="17" t="str">
        <f>'P11'!$E79</f>
        <v>NT</v>
      </c>
      <c r="Q88" s="17" t="str">
        <f>'P12'!$E79</f>
        <v>NT</v>
      </c>
      <c r="R88" s="17" t="str">
        <f>'P13'!$E79</f>
        <v>NT</v>
      </c>
      <c r="S88" s="17" t="str">
        <f>'P14'!$E79</f>
        <v>NT</v>
      </c>
      <c r="T88" s="17" t="str">
        <f>'P15'!$E79</f>
        <v>NT</v>
      </c>
      <c r="U88" s="19">
        <f t="shared" si="30"/>
        <v>0</v>
      </c>
      <c r="V88" s="19">
        <f t="shared" si="31"/>
        <v>0</v>
      </c>
      <c r="W88" s="19">
        <f t="shared" si="32"/>
        <v>0</v>
      </c>
      <c r="X88" s="19">
        <f t="shared" si="33"/>
        <v>15</v>
      </c>
      <c r="Y88" s="13" t="str">
        <f t="shared" si="34"/>
        <v>NT</v>
      </c>
      <c r="Z88" s="13"/>
      <c r="AA88" s="13">
        <v>11</v>
      </c>
      <c r="AB88" s="17" t="str">
        <f>Critères!$C78</f>
        <v>11.1</v>
      </c>
      <c r="AC88" s="17" t="str">
        <f>Critères!$A$78</f>
        <v>FORMULAIRES</v>
      </c>
      <c r="AD88" s="17" t="str">
        <f>'P01'!$F79</f>
        <v>N</v>
      </c>
      <c r="AE88" s="17" t="str">
        <f>'P02'!$F79</f>
        <v>N</v>
      </c>
      <c r="AF88" s="17" t="str">
        <f>'P03'!$F79</f>
        <v>N</v>
      </c>
      <c r="AG88" s="17" t="str">
        <f>'P04'!$F79</f>
        <v>N</v>
      </c>
      <c r="AH88" s="17" t="str">
        <f>'P05'!$F79</f>
        <v>N</v>
      </c>
      <c r="AI88" s="17" t="str">
        <f>'P06'!$F79</f>
        <v>N</v>
      </c>
      <c r="AJ88" s="17" t="str">
        <f>'P07'!$F79</f>
        <v>N</v>
      </c>
      <c r="AK88" s="17" t="str">
        <f>'P08'!$F79</f>
        <v>N</v>
      </c>
      <c r="AL88" s="17" t="str">
        <f>'P09'!$F79</f>
        <v>N</v>
      </c>
      <c r="AM88" s="17" t="str">
        <f>'P10'!$F79</f>
        <v>N</v>
      </c>
      <c r="AN88" s="17" t="str">
        <f>'P11'!$F79</f>
        <v>N</v>
      </c>
      <c r="AO88" s="17" t="str">
        <f>'P12'!$F79</f>
        <v>N</v>
      </c>
      <c r="AP88" s="17" t="str">
        <f>'P13'!$F79</f>
        <v>N</v>
      </c>
      <c r="AQ88" s="17" t="str">
        <f>'P14'!$F79</f>
        <v>N</v>
      </c>
      <c r="AR88" s="17" t="str">
        <f>'P15'!$F79</f>
        <v>N</v>
      </c>
      <c r="AS88" s="19">
        <f t="shared" si="35"/>
        <v>0</v>
      </c>
      <c r="AT88" s="19">
        <f t="shared" si="36"/>
        <v>0</v>
      </c>
    </row>
    <row r="89" spans="1:46">
      <c r="A89" s="13">
        <v>11</v>
      </c>
      <c r="B89" s="17" t="str">
        <f>Critères!$B79</f>
        <v>RGAA</v>
      </c>
      <c r="C89" s="17" t="str">
        <f>Critères!$C79</f>
        <v>11.2</v>
      </c>
      <c r="D89" s="17" t="str">
        <f>Critères!$A$78</f>
        <v>FORMULAIRES</v>
      </c>
      <c r="E89" s="17" t="s">
        <v>162</v>
      </c>
      <c r="F89" s="17" t="str">
        <f>'P01'!$E80</f>
        <v>NT</v>
      </c>
      <c r="G89" s="17" t="str">
        <f>'P02'!$E80</f>
        <v>NT</v>
      </c>
      <c r="H89" s="17" t="str">
        <f>'P03'!$E80</f>
        <v>NT</v>
      </c>
      <c r="I89" s="17" t="str">
        <f>'P04'!$E80</f>
        <v>NT</v>
      </c>
      <c r="J89" s="17" t="str">
        <f>'P05'!$E80</f>
        <v>NT</v>
      </c>
      <c r="K89" s="17" t="str">
        <f>'P06'!$E80</f>
        <v>NT</v>
      </c>
      <c r="L89" s="17" t="str">
        <f>'P07'!$E80</f>
        <v>NT</v>
      </c>
      <c r="M89" s="17" t="str">
        <f>'P08'!$E80</f>
        <v>NT</v>
      </c>
      <c r="N89" s="17" t="str">
        <f>'P09'!$E80</f>
        <v>NT</v>
      </c>
      <c r="O89" s="17" t="str">
        <f>'P10'!$E80</f>
        <v>NT</v>
      </c>
      <c r="P89" s="17" t="str">
        <f>'P11'!$E80</f>
        <v>NT</v>
      </c>
      <c r="Q89" s="17" t="str">
        <f>'P12'!$E80</f>
        <v>NT</v>
      </c>
      <c r="R89" s="17" t="str">
        <f>'P13'!$E80</f>
        <v>NT</v>
      </c>
      <c r="S89" s="17" t="str">
        <f>'P14'!$E80</f>
        <v>NT</v>
      </c>
      <c r="T89" s="17" t="str">
        <f>'P15'!$E80</f>
        <v>NT</v>
      </c>
      <c r="U89" s="19">
        <f t="shared" si="30"/>
        <v>0</v>
      </c>
      <c r="V89" s="19">
        <f t="shared" si="31"/>
        <v>0</v>
      </c>
      <c r="W89" s="19">
        <f t="shared" si="32"/>
        <v>0</v>
      </c>
      <c r="X89" s="19">
        <f t="shared" si="33"/>
        <v>15</v>
      </c>
      <c r="Y89" s="13" t="str">
        <f t="shared" si="34"/>
        <v>NT</v>
      </c>
      <c r="Z89" s="13"/>
      <c r="AA89" s="13">
        <v>11</v>
      </c>
      <c r="AB89" s="17" t="str">
        <f>Critères!$C79</f>
        <v>11.2</v>
      </c>
      <c r="AC89" s="17" t="str">
        <f>Critères!$A$78</f>
        <v>FORMULAIRES</v>
      </c>
      <c r="AD89" s="17" t="str">
        <f>'P01'!$F80</f>
        <v>N</v>
      </c>
      <c r="AE89" s="17" t="str">
        <f>'P02'!$F80</f>
        <v>N</v>
      </c>
      <c r="AF89" s="17" t="str">
        <f>'P03'!$F80</f>
        <v>N</v>
      </c>
      <c r="AG89" s="17" t="str">
        <f>'P04'!$F80</f>
        <v>N</v>
      </c>
      <c r="AH89" s="17" t="str">
        <f>'P05'!$F80</f>
        <v>N</v>
      </c>
      <c r="AI89" s="17" t="str">
        <f>'P06'!$F80</f>
        <v>N</v>
      </c>
      <c r="AJ89" s="17" t="str">
        <f>'P07'!$F80</f>
        <v>N</v>
      </c>
      <c r="AK89" s="17" t="str">
        <f>'P08'!$F80</f>
        <v>N</v>
      </c>
      <c r="AL89" s="17" t="str">
        <f>'P09'!$F80</f>
        <v>N</v>
      </c>
      <c r="AM89" s="17" t="str">
        <f>'P10'!$F80</f>
        <v>N</v>
      </c>
      <c r="AN89" s="17" t="str">
        <f>'P11'!$F80</f>
        <v>N</v>
      </c>
      <c r="AO89" s="17" t="str">
        <f>'P12'!$F80</f>
        <v>N</v>
      </c>
      <c r="AP89" s="17" t="str">
        <f>'P13'!$F80</f>
        <v>N</v>
      </c>
      <c r="AQ89" s="17" t="str">
        <f>'P14'!$F80</f>
        <v>N</v>
      </c>
      <c r="AR89" s="17" t="str">
        <f>'P15'!$F80</f>
        <v>N</v>
      </c>
      <c r="AS89" s="19">
        <f t="shared" si="35"/>
        <v>0</v>
      </c>
      <c r="AT89" s="19">
        <f t="shared" si="36"/>
        <v>0</v>
      </c>
    </row>
    <row r="90" spans="1:46">
      <c r="A90" s="13">
        <v>11</v>
      </c>
      <c r="B90" s="17" t="str">
        <f>Critères!$B80</f>
        <v>RGAA</v>
      </c>
      <c r="C90" s="17" t="str">
        <f>Critères!$C80</f>
        <v>11.3</v>
      </c>
      <c r="D90" s="17" t="str">
        <f>Critères!$A$78</f>
        <v>FORMULAIRES</v>
      </c>
      <c r="E90" s="17" t="s">
        <v>163</v>
      </c>
      <c r="F90" s="17" t="str">
        <f>'P01'!$E81</f>
        <v>NT</v>
      </c>
      <c r="G90" s="17" t="str">
        <f>'P02'!$E81</f>
        <v>NT</v>
      </c>
      <c r="H90" s="17" t="str">
        <f>'P03'!$E81</f>
        <v>NT</v>
      </c>
      <c r="I90" s="17" t="str">
        <f>'P04'!$E81</f>
        <v>NT</v>
      </c>
      <c r="J90" s="17" t="str">
        <f>'P05'!$E81</f>
        <v>NT</v>
      </c>
      <c r="K90" s="17" t="str">
        <f>'P06'!$E81</f>
        <v>NT</v>
      </c>
      <c r="L90" s="17" t="str">
        <f>'P07'!$E81</f>
        <v>NT</v>
      </c>
      <c r="M90" s="17" t="str">
        <f>'P08'!$E81</f>
        <v>NT</v>
      </c>
      <c r="N90" s="17" t="str">
        <f>'P09'!$E81</f>
        <v>NT</v>
      </c>
      <c r="O90" s="17" t="str">
        <f>'P10'!$E81</f>
        <v>NT</v>
      </c>
      <c r="P90" s="17" t="str">
        <f>'P11'!$E81</f>
        <v>NT</v>
      </c>
      <c r="Q90" s="17" t="str">
        <f>'P12'!$E81</f>
        <v>NT</v>
      </c>
      <c r="R90" s="17" t="str">
        <f>'P13'!$E81</f>
        <v>NT</v>
      </c>
      <c r="S90" s="17" t="str">
        <f>'P14'!$E81</f>
        <v>NT</v>
      </c>
      <c r="T90" s="17" t="str">
        <f>'P15'!$E81</f>
        <v>NT</v>
      </c>
      <c r="U90" s="19">
        <f t="shared" si="30"/>
        <v>0</v>
      </c>
      <c r="V90" s="19">
        <f t="shared" si="31"/>
        <v>0</v>
      </c>
      <c r="W90" s="19">
        <f t="shared" si="32"/>
        <v>0</v>
      </c>
      <c r="X90" s="19">
        <f t="shared" si="33"/>
        <v>15</v>
      </c>
      <c r="Y90" s="13" t="str">
        <f t="shared" si="34"/>
        <v>NT</v>
      </c>
      <c r="Z90" s="13"/>
      <c r="AA90" s="13">
        <v>11</v>
      </c>
      <c r="AB90" s="17" t="str">
        <f>Critères!$C80</f>
        <v>11.3</v>
      </c>
      <c r="AC90" s="17" t="str">
        <f>Critères!$A$78</f>
        <v>FORMULAIRES</v>
      </c>
      <c r="AD90" s="17" t="str">
        <f>'P01'!$F81</f>
        <v>N</v>
      </c>
      <c r="AE90" s="17" t="str">
        <f>'P02'!$F81</f>
        <v>N</v>
      </c>
      <c r="AF90" s="17" t="str">
        <f>'P03'!$F81</f>
        <v>N</v>
      </c>
      <c r="AG90" s="17" t="str">
        <f>'P04'!$F81</f>
        <v>N</v>
      </c>
      <c r="AH90" s="17" t="str">
        <f>'P05'!$F81</f>
        <v>N</v>
      </c>
      <c r="AI90" s="17" t="str">
        <f>'P06'!$F81</f>
        <v>N</v>
      </c>
      <c r="AJ90" s="17" t="str">
        <f>'P07'!$F81</f>
        <v>N</v>
      </c>
      <c r="AK90" s="17" t="str">
        <f>'P08'!$F81</f>
        <v>N</v>
      </c>
      <c r="AL90" s="17" t="str">
        <f>'P09'!$F81</f>
        <v>N</v>
      </c>
      <c r="AM90" s="17" t="str">
        <f>'P10'!$F81</f>
        <v>N</v>
      </c>
      <c r="AN90" s="17" t="str">
        <f>'P11'!$F81</f>
        <v>N</v>
      </c>
      <c r="AO90" s="17" t="str">
        <f>'P12'!$F81</f>
        <v>N</v>
      </c>
      <c r="AP90" s="17" t="str">
        <f>'P13'!$F81</f>
        <v>N</v>
      </c>
      <c r="AQ90" s="17" t="str">
        <f>'P14'!$F81</f>
        <v>N</v>
      </c>
      <c r="AR90" s="17" t="str">
        <f>'P15'!$F81</f>
        <v>N</v>
      </c>
      <c r="AS90" s="19">
        <f t="shared" si="35"/>
        <v>0</v>
      </c>
      <c r="AT90" s="19">
        <f t="shared" si="36"/>
        <v>0</v>
      </c>
    </row>
    <row r="91" spans="1:46">
      <c r="A91" s="13">
        <v>11</v>
      </c>
      <c r="B91" s="17" t="str">
        <f>Critères!$B81</f>
        <v>RGAA</v>
      </c>
      <c r="C91" s="17" t="str">
        <f>Critères!$C81</f>
        <v>11.4</v>
      </c>
      <c r="D91" s="17" t="str">
        <f>Critères!$A$78</f>
        <v>FORMULAIRES</v>
      </c>
      <c r="E91" s="17" t="s">
        <v>162</v>
      </c>
      <c r="F91" s="17" t="str">
        <f>'P01'!$E82</f>
        <v>NT</v>
      </c>
      <c r="G91" s="17" t="str">
        <f>'P02'!$E82</f>
        <v>NT</v>
      </c>
      <c r="H91" s="17" t="str">
        <f>'P03'!$E82</f>
        <v>NT</v>
      </c>
      <c r="I91" s="17" t="str">
        <f>'P04'!$E82</f>
        <v>NT</v>
      </c>
      <c r="J91" s="17" t="str">
        <f>'P05'!$E82</f>
        <v>NT</v>
      </c>
      <c r="K91" s="17" t="str">
        <f>'P06'!$E82</f>
        <v>NT</v>
      </c>
      <c r="L91" s="17" t="str">
        <f>'P07'!$E82</f>
        <v>NT</v>
      </c>
      <c r="M91" s="17" t="str">
        <f>'P08'!$E82</f>
        <v>NT</v>
      </c>
      <c r="N91" s="17" t="str">
        <f>'P09'!$E82</f>
        <v>NT</v>
      </c>
      <c r="O91" s="17" t="str">
        <f>'P10'!$E82</f>
        <v>NT</v>
      </c>
      <c r="P91" s="17" t="str">
        <f>'P11'!$E82</f>
        <v>NT</v>
      </c>
      <c r="Q91" s="17" t="str">
        <f>'P12'!$E82</f>
        <v>NT</v>
      </c>
      <c r="R91" s="17" t="str">
        <f>'P13'!$E82</f>
        <v>NT</v>
      </c>
      <c r="S91" s="17" t="str">
        <f>'P14'!$E82</f>
        <v>NT</v>
      </c>
      <c r="T91" s="17" t="str">
        <f>'P15'!$E82</f>
        <v>NT</v>
      </c>
      <c r="U91" s="19">
        <f t="shared" si="30"/>
        <v>0</v>
      </c>
      <c r="V91" s="19">
        <f t="shared" si="31"/>
        <v>0</v>
      </c>
      <c r="W91" s="19">
        <f t="shared" si="32"/>
        <v>0</v>
      </c>
      <c r="X91" s="19">
        <f t="shared" si="33"/>
        <v>15</v>
      </c>
      <c r="Y91" s="13" t="str">
        <f t="shared" si="34"/>
        <v>NT</v>
      </c>
      <c r="Z91" s="13"/>
      <c r="AA91" s="13">
        <v>11</v>
      </c>
      <c r="AB91" s="17" t="str">
        <f>Critères!$C81</f>
        <v>11.4</v>
      </c>
      <c r="AC91" s="17" t="str">
        <f>Critères!$A$78</f>
        <v>FORMULAIRES</v>
      </c>
      <c r="AD91" s="17" t="str">
        <f>'P01'!$F82</f>
        <v>N</v>
      </c>
      <c r="AE91" s="17" t="str">
        <f>'P02'!$F82</f>
        <v>N</v>
      </c>
      <c r="AF91" s="17" t="str">
        <f>'P03'!$F82</f>
        <v>N</v>
      </c>
      <c r="AG91" s="17" t="str">
        <f>'P04'!$F82</f>
        <v>N</v>
      </c>
      <c r="AH91" s="17" t="str">
        <f>'P05'!$F82</f>
        <v>N</v>
      </c>
      <c r="AI91" s="17" t="str">
        <f>'P06'!$F82</f>
        <v>N</v>
      </c>
      <c r="AJ91" s="17" t="str">
        <f>'P07'!$F82</f>
        <v>N</v>
      </c>
      <c r="AK91" s="17" t="str">
        <f>'P08'!$F82</f>
        <v>N</v>
      </c>
      <c r="AL91" s="17" t="str">
        <f>'P09'!$F82</f>
        <v>N</v>
      </c>
      <c r="AM91" s="17" t="str">
        <f>'P10'!$F82</f>
        <v>N</v>
      </c>
      <c r="AN91" s="17" t="str">
        <f>'P11'!$F82</f>
        <v>N</v>
      </c>
      <c r="AO91" s="17" t="str">
        <f>'P12'!$F82</f>
        <v>N</v>
      </c>
      <c r="AP91" s="17" t="str">
        <f>'P13'!$F82</f>
        <v>N</v>
      </c>
      <c r="AQ91" s="17" t="str">
        <f>'P14'!$F82</f>
        <v>N</v>
      </c>
      <c r="AR91" s="17" t="str">
        <f>'P15'!$F82</f>
        <v>N</v>
      </c>
      <c r="AS91" s="19">
        <f t="shared" si="35"/>
        <v>0</v>
      </c>
      <c r="AT91" s="19">
        <f t="shared" si="36"/>
        <v>0</v>
      </c>
    </row>
    <row r="92" spans="1:46">
      <c r="A92" s="13">
        <v>11</v>
      </c>
      <c r="B92" s="17" t="str">
        <f>Critères!$B82</f>
        <v>RGAA</v>
      </c>
      <c r="C92" s="17" t="str">
        <f>Critères!$C82</f>
        <v>11.5</v>
      </c>
      <c r="D92" s="17" t="str">
        <f>Critères!$A$78</f>
        <v>FORMULAIRES</v>
      </c>
      <c r="E92" s="17" t="s">
        <v>162</v>
      </c>
      <c r="F92" s="17" t="str">
        <f>'P01'!$E83</f>
        <v>NT</v>
      </c>
      <c r="G92" s="17" t="str">
        <f>'P02'!$E83</f>
        <v>NT</v>
      </c>
      <c r="H92" s="17" t="str">
        <f>'P03'!$E83</f>
        <v>NT</v>
      </c>
      <c r="I92" s="17" t="str">
        <f>'P04'!$E83</f>
        <v>NT</v>
      </c>
      <c r="J92" s="17" t="str">
        <f>'P05'!$E83</f>
        <v>NT</v>
      </c>
      <c r="K92" s="17" t="str">
        <f>'P06'!$E83</f>
        <v>NT</v>
      </c>
      <c r="L92" s="17" t="str">
        <f>'P07'!$E83</f>
        <v>NT</v>
      </c>
      <c r="M92" s="17" t="str">
        <f>'P08'!$E83</f>
        <v>NT</v>
      </c>
      <c r="N92" s="17" t="str">
        <f>'P09'!$E83</f>
        <v>NT</v>
      </c>
      <c r="O92" s="17" t="str">
        <f>'P10'!$E83</f>
        <v>NT</v>
      </c>
      <c r="P92" s="17" t="str">
        <f>'P11'!$E83</f>
        <v>NT</v>
      </c>
      <c r="Q92" s="17" t="str">
        <f>'P12'!$E83</f>
        <v>NT</v>
      </c>
      <c r="R92" s="17" t="str">
        <f>'P13'!$E83</f>
        <v>NT</v>
      </c>
      <c r="S92" s="17" t="str">
        <f>'P14'!$E83</f>
        <v>NT</v>
      </c>
      <c r="T92" s="17" t="str">
        <f>'P15'!$E83</f>
        <v>NT</v>
      </c>
      <c r="U92" s="19">
        <f t="shared" si="30"/>
        <v>0</v>
      </c>
      <c r="V92" s="19">
        <f t="shared" si="31"/>
        <v>0</v>
      </c>
      <c r="W92" s="19">
        <f t="shared" si="32"/>
        <v>0</v>
      </c>
      <c r="X92" s="19">
        <f t="shared" si="33"/>
        <v>15</v>
      </c>
      <c r="Y92" s="13" t="str">
        <f t="shared" si="34"/>
        <v>NT</v>
      </c>
      <c r="Z92" s="13"/>
      <c r="AA92" s="13">
        <v>11</v>
      </c>
      <c r="AB92" s="17" t="str">
        <f>Critères!$C82</f>
        <v>11.5</v>
      </c>
      <c r="AC92" s="17" t="str">
        <f>Critères!$A$78</f>
        <v>FORMULAIRES</v>
      </c>
      <c r="AD92" s="17" t="str">
        <f>'P01'!$F83</f>
        <v>N</v>
      </c>
      <c r="AE92" s="17" t="str">
        <f>'P02'!$F83</f>
        <v>N</v>
      </c>
      <c r="AF92" s="17" t="str">
        <f>'P03'!$F83</f>
        <v>N</v>
      </c>
      <c r="AG92" s="17" t="str">
        <f>'P04'!$F83</f>
        <v>N</v>
      </c>
      <c r="AH92" s="17" t="str">
        <f>'P05'!$F83</f>
        <v>N</v>
      </c>
      <c r="AI92" s="17" t="str">
        <f>'P06'!$F83</f>
        <v>N</v>
      </c>
      <c r="AJ92" s="17" t="str">
        <f>'P07'!$F83</f>
        <v>N</v>
      </c>
      <c r="AK92" s="17" t="str">
        <f>'P08'!$F83</f>
        <v>N</v>
      </c>
      <c r="AL92" s="17" t="str">
        <f>'P09'!$F83</f>
        <v>N</v>
      </c>
      <c r="AM92" s="17" t="str">
        <f>'P10'!$F83</f>
        <v>N</v>
      </c>
      <c r="AN92" s="17" t="str">
        <f>'P11'!$F83</f>
        <v>N</v>
      </c>
      <c r="AO92" s="17" t="str">
        <f>'P12'!$F83</f>
        <v>N</v>
      </c>
      <c r="AP92" s="17" t="str">
        <f>'P13'!$F83</f>
        <v>N</v>
      </c>
      <c r="AQ92" s="17" t="str">
        <f>'P14'!$F83</f>
        <v>N</v>
      </c>
      <c r="AR92" s="17" t="str">
        <f>'P15'!$F83</f>
        <v>N</v>
      </c>
      <c r="AS92" s="19">
        <f t="shared" si="35"/>
        <v>0</v>
      </c>
      <c r="AT92" s="19">
        <f t="shared" si="36"/>
        <v>0</v>
      </c>
    </row>
    <row r="93" spans="1:46">
      <c r="A93" s="13">
        <v>11</v>
      </c>
      <c r="B93" s="17" t="str">
        <f>Critères!$B83</f>
        <v>RGAA</v>
      </c>
      <c r="C93" s="17" t="str">
        <f>Critères!$C83</f>
        <v>11.6</v>
      </c>
      <c r="D93" s="17" t="str">
        <f>Critères!$A$78</f>
        <v>FORMULAIRES</v>
      </c>
      <c r="E93" s="17" t="s">
        <v>162</v>
      </c>
      <c r="F93" s="17" t="str">
        <f>'P01'!$E84</f>
        <v>NT</v>
      </c>
      <c r="G93" s="17" t="str">
        <f>'P02'!$E84</f>
        <v>NT</v>
      </c>
      <c r="H93" s="17" t="str">
        <f>'P03'!$E84</f>
        <v>NT</v>
      </c>
      <c r="I93" s="17" t="str">
        <f>'P04'!$E84</f>
        <v>NT</v>
      </c>
      <c r="J93" s="17" t="str">
        <f>'P05'!$E84</f>
        <v>NT</v>
      </c>
      <c r="K93" s="17" t="str">
        <f>'P06'!$E84</f>
        <v>NT</v>
      </c>
      <c r="L93" s="17" t="str">
        <f>'P07'!$E84</f>
        <v>NT</v>
      </c>
      <c r="M93" s="17" t="str">
        <f>'P08'!$E84</f>
        <v>NT</v>
      </c>
      <c r="N93" s="17" t="str">
        <f>'P09'!$E84</f>
        <v>NT</v>
      </c>
      <c r="O93" s="17" t="str">
        <f>'P10'!$E84</f>
        <v>NT</v>
      </c>
      <c r="P93" s="17" t="str">
        <f>'P11'!$E84</f>
        <v>NT</v>
      </c>
      <c r="Q93" s="17" t="str">
        <f>'P12'!$E84</f>
        <v>NT</v>
      </c>
      <c r="R93" s="17" t="str">
        <f>'P13'!$E84</f>
        <v>NT</v>
      </c>
      <c r="S93" s="17" t="str">
        <f>'P14'!$E84</f>
        <v>NT</v>
      </c>
      <c r="T93" s="17" t="str">
        <f>'P15'!$E84</f>
        <v>NT</v>
      </c>
      <c r="U93" s="19">
        <f t="shared" si="30"/>
        <v>0</v>
      </c>
      <c r="V93" s="19">
        <f t="shared" si="31"/>
        <v>0</v>
      </c>
      <c r="W93" s="19">
        <f t="shared" si="32"/>
        <v>0</v>
      </c>
      <c r="X93" s="19">
        <f t="shared" si="33"/>
        <v>15</v>
      </c>
      <c r="Y93" s="13" t="str">
        <f t="shared" si="34"/>
        <v>NT</v>
      </c>
      <c r="Z93" s="13"/>
      <c r="AA93" s="13">
        <v>11</v>
      </c>
      <c r="AB93" s="17" t="str">
        <f>Critères!$C83</f>
        <v>11.6</v>
      </c>
      <c r="AC93" s="17" t="str">
        <f>Critères!$A$78</f>
        <v>FORMULAIRES</v>
      </c>
      <c r="AD93" s="17" t="str">
        <f>'P01'!$F84</f>
        <v>N</v>
      </c>
      <c r="AE93" s="17" t="str">
        <f>'P02'!$F84</f>
        <v>N</v>
      </c>
      <c r="AF93" s="17" t="str">
        <f>'P03'!$F84</f>
        <v>N</v>
      </c>
      <c r="AG93" s="17" t="str">
        <f>'P04'!$F84</f>
        <v>N</v>
      </c>
      <c r="AH93" s="17" t="str">
        <f>'P05'!$F84</f>
        <v>N</v>
      </c>
      <c r="AI93" s="17" t="str">
        <f>'P06'!$F84</f>
        <v>N</v>
      </c>
      <c r="AJ93" s="17" t="str">
        <f>'P07'!$F84</f>
        <v>N</v>
      </c>
      <c r="AK93" s="17" t="str">
        <f>'P08'!$F84</f>
        <v>N</v>
      </c>
      <c r="AL93" s="17" t="str">
        <f>'P09'!$F84</f>
        <v>N</v>
      </c>
      <c r="AM93" s="17" t="str">
        <f>'P10'!$F84</f>
        <v>N</v>
      </c>
      <c r="AN93" s="17" t="str">
        <f>'P11'!$F84</f>
        <v>N</v>
      </c>
      <c r="AO93" s="17" t="str">
        <f>'P12'!$F84</f>
        <v>N</v>
      </c>
      <c r="AP93" s="17" t="str">
        <f>'P13'!$F84</f>
        <v>N</v>
      </c>
      <c r="AQ93" s="17" t="str">
        <f>'P14'!$F84</f>
        <v>N</v>
      </c>
      <c r="AR93" s="17" t="str">
        <f>'P15'!$F84</f>
        <v>N</v>
      </c>
      <c r="AS93" s="19">
        <f t="shared" si="35"/>
        <v>0</v>
      </c>
      <c r="AT93" s="19">
        <f t="shared" si="36"/>
        <v>0</v>
      </c>
    </row>
    <row r="94" spans="1:46">
      <c r="A94" s="13">
        <v>11</v>
      </c>
      <c r="B94" s="17" t="str">
        <f>Critères!$B84</f>
        <v>RGAA</v>
      </c>
      <c r="C94" s="17" t="str">
        <f>Critères!$C84</f>
        <v>11.7</v>
      </c>
      <c r="D94" s="17" t="str">
        <f>Critères!$A$78</f>
        <v>FORMULAIRES</v>
      </c>
      <c r="E94" s="17" t="s">
        <v>162</v>
      </c>
      <c r="F94" s="17" t="str">
        <f>'P01'!$E85</f>
        <v>NT</v>
      </c>
      <c r="G94" s="17" t="str">
        <f>'P02'!$E85</f>
        <v>NT</v>
      </c>
      <c r="H94" s="17" t="str">
        <f>'P03'!$E85</f>
        <v>NT</v>
      </c>
      <c r="I94" s="17" t="str">
        <f>'P04'!$E85</f>
        <v>NT</v>
      </c>
      <c r="J94" s="17" t="str">
        <f>'P05'!$E85</f>
        <v>NT</v>
      </c>
      <c r="K94" s="17" t="str">
        <f>'P06'!$E85</f>
        <v>NT</v>
      </c>
      <c r="L94" s="17" t="str">
        <f>'P07'!$E85</f>
        <v>NT</v>
      </c>
      <c r="M94" s="17" t="str">
        <f>'P08'!$E85</f>
        <v>NT</v>
      </c>
      <c r="N94" s="17" t="str">
        <f>'P09'!$E85</f>
        <v>NT</v>
      </c>
      <c r="O94" s="17" t="str">
        <f>'P10'!$E85</f>
        <v>NT</v>
      </c>
      <c r="P94" s="17" t="str">
        <f>'P11'!$E85</f>
        <v>NT</v>
      </c>
      <c r="Q94" s="17" t="str">
        <f>'P12'!$E85</f>
        <v>NT</v>
      </c>
      <c r="R94" s="17" t="str">
        <f>'P13'!$E85</f>
        <v>NT</v>
      </c>
      <c r="S94" s="17" t="str">
        <f>'P14'!$E85</f>
        <v>NT</v>
      </c>
      <c r="T94" s="17" t="str">
        <f>'P15'!$E85</f>
        <v>NT</v>
      </c>
      <c r="U94" s="19">
        <f t="shared" si="30"/>
        <v>0</v>
      </c>
      <c r="V94" s="19">
        <f t="shared" si="31"/>
        <v>0</v>
      </c>
      <c r="W94" s="19">
        <f t="shared" si="32"/>
        <v>0</v>
      </c>
      <c r="X94" s="19">
        <f t="shared" si="33"/>
        <v>15</v>
      </c>
      <c r="Y94" s="13" t="str">
        <f t="shared" si="34"/>
        <v>NT</v>
      </c>
      <c r="Z94" s="13"/>
      <c r="AA94" s="13">
        <v>11</v>
      </c>
      <c r="AB94" s="17" t="str">
        <f>Critères!$C84</f>
        <v>11.7</v>
      </c>
      <c r="AC94" s="17" t="str">
        <f>Critères!$A$78</f>
        <v>FORMULAIRES</v>
      </c>
      <c r="AD94" s="17" t="str">
        <f>'P01'!$F85</f>
        <v>N</v>
      </c>
      <c r="AE94" s="17" t="str">
        <f>'P02'!$F85</f>
        <v>N</v>
      </c>
      <c r="AF94" s="17" t="str">
        <f>'P03'!$F85</f>
        <v>N</v>
      </c>
      <c r="AG94" s="17" t="str">
        <f>'P04'!$F85</f>
        <v>N</v>
      </c>
      <c r="AH94" s="17" t="str">
        <f>'P05'!$F85</f>
        <v>N</v>
      </c>
      <c r="AI94" s="17" t="str">
        <f>'P06'!$F85</f>
        <v>N</v>
      </c>
      <c r="AJ94" s="17" t="str">
        <f>'P07'!$F85</f>
        <v>N</v>
      </c>
      <c r="AK94" s="17" t="str">
        <f>'P08'!$F85</f>
        <v>N</v>
      </c>
      <c r="AL94" s="17" t="str">
        <f>'P09'!$F85</f>
        <v>N</v>
      </c>
      <c r="AM94" s="17" t="str">
        <f>'P10'!$F85</f>
        <v>N</v>
      </c>
      <c r="AN94" s="17" t="str">
        <f>'P11'!$F85</f>
        <v>N</v>
      </c>
      <c r="AO94" s="17" t="str">
        <f>'P12'!$F85</f>
        <v>N</v>
      </c>
      <c r="AP94" s="17" t="str">
        <f>'P13'!$F85</f>
        <v>N</v>
      </c>
      <c r="AQ94" s="17" t="str">
        <f>'P14'!$F85</f>
        <v>N</v>
      </c>
      <c r="AR94" s="17" t="str">
        <f>'P15'!$F85</f>
        <v>N</v>
      </c>
      <c r="AS94" s="19">
        <f t="shared" si="35"/>
        <v>0</v>
      </c>
      <c r="AT94" s="19">
        <f t="shared" si="36"/>
        <v>0</v>
      </c>
    </row>
    <row r="95" spans="1:46">
      <c r="A95" s="13">
        <v>11</v>
      </c>
      <c r="B95" s="17" t="str">
        <f>Critères!$B85</f>
        <v>RGAA</v>
      </c>
      <c r="C95" s="17" t="str">
        <f>Critères!$C85</f>
        <v>11.8</v>
      </c>
      <c r="D95" s="17" t="str">
        <f>Critères!$A$78</f>
        <v>FORMULAIRES</v>
      </c>
      <c r="E95" s="17" t="s">
        <v>162</v>
      </c>
      <c r="F95" s="17" t="str">
        <f>'P01'!$E86</f>
        <v>NT</v>
      </c>
      <c r="G95" s="17" t="str">
        <f>'P02'!$E86</f>
        <v>NT</v>
      </c>
      <c r="H95" s="17" t="str">
        <f>'P03'!$E86</f>
        <v>NT</v>
      </c>
      <c r="I95" s="17" t="str">
        <f>'P04'!$E86</f>
        <v>NT</v>
      </c>
      <c r="J95" s="17" t="str">
        <f>'P05'!$E86</f>
        <v>NT</v>
      </c>
      <c r="K95" s="17" t="str">
        <f>'P06'!$E86</f>
        <v>NT</v>
      </c>
      <c r="L95" s="17" t="str">
        <f>'P07'!$E86</f>
        <v>NT</v>
      </c>
      <c r="M95" s="17" t="str">
        <f>'P08'!$E86</f>
        <v>NT</v>
      </c>
      <c r="N95" s="17" t="str">
        <f>'P09'!$E86</f>
        <v>NT</v>
      </c>
      <c r="O95" s="17" t="str">
        <f>'P10'!$E86</f>
        <v>NT</v>
      </c>
      <c r="P95" s="17" t="str">
        <f>'P11'!$E86</f>
        <v>NT</v>
      </c>
      <c r="Q95" s="17" t="str">
        <f>'P12'!$E86</f>
        <v>NT</v>
      </c>
      <c r="R95" s="17" t="str">
        <f>'P13'!$E86</f>
        <v>NT</v>
      </c>
      <c r="S95" s="17" t="str">
        <f>'P14'!$E86</f>
        <v>NT</v>
      </c>
      <c r="T95" s="17" t="str">
        <f>'P15'!$E86</f>
        <v>NT</v>
      </c>
      <c r="U95" s="19">
        <f t="shared" si="30"/>
        <v>0</v>
      </c>
      <c r="V95" s="19">
        <f t="shared" si="31"/>
        <v>0</v>
      </c>
      <c r="W95" s="19">
        <f t="shared" si="32"/>
        <v>0</v>
      </c>
      <c r="X95" s="19">
        <f t="shared" si="33"/>
        <v>15</v>
      </c>
      <c r="Y95" s="13" t="str">
        <f t="shared" si="34"/>
        <v>NT</v>
      </c>
      <c r="Z95" s="13"/>
      <c r="AA95" s="13">
        <v>11</v>
      </c>
      <c r="AB95" s="17" t="str">
        <f>Critères!$C85</f>
        <v>11.8</v>
      </c>
      <c r="AC95" s="17" t="str">
        <f>Critères!$A$78</f>
        <v>FORMULAIRES</v>
      </c>
      <c r="AD95" s="17" t="str">
        <f>'P01'!$F86</f>
        <v>N</v>
      </c>
      <c r="AE95" s="17" t="str">
        <f>'P02'!$F86</f>
        <v>N</v>
      </c>
      <c r="AF95" s="17" t="str">
        <f>'P03'!$F86</f>
        <v>N</v>
      </c>
      <c r="AG95" s="17" t="str">
        <f>'P04'!$F86</f>
        <v>N</v>
      </c>
      <c r="AH95" s="17" t="str">
        <f>'P05'!$F86</f>
        <v>N</v>
      </c>
      <c r="AI95" s="17" t="str">
        <f>'P06'!$F86</f>
        <v>N</v>
      </c>
      <c r="AJ95" s="17" t="str">
        <f>'P07'!$F86</f>
        <v>N</v>
      </c>
      <c r="AK95" s="17" t="str">
        <f>'P08'!$F86</f>
        <v>N</v>
      </c>
      <c r="AL95" s="17" t="str">
        <f>'P09'!$F86</f>
        <v>N</v>
      </c>
      <c r="AM95" s="17" t="str">
        <f>'P10'!$F86</f>
        <v>N</v>
      </c>
      <c r="AN95" s="17" t="str">
        <f>'P11'!$F86</f>
        <v>N</v>
      </c>
      <c r="AO95" s="17" t="str">
        <f>'P12'!$F86</f>
        <v>N</v>
      </c>
      <c r="AP95" s="17" t="str">
        <f>'P13'!$F86</f>
        <v>N</v>
      </c>
      <c r="AQ95" s="17" t="str">
        <f>'P14'!$F86</f>
        <v>N</v>
      </c>
      <c r="AR95" s="17" t="str">
        <f>'P15'!$F86</f>
        <v>N</v>
      </c>
      <c r="AS95" s="19">
        <f t="shared" si="35"/>
        <v>0</v>
      </c>
      <c r="AT95" s="19">
        <f t="shared" si="36"/>
        <v>0</v>
      </c>
    </row>
    <row r="96" spans="1:46">
      <c r="A96" s="13">
        <v>11</v>
      </c>
      <c r="B96" s="17" t="str">
        <f>Critères!$B86</f>
        <v>RGAA</v>
      </c>
      <c r="C96" s="17" t="str">
        <f>Critères!$C86</f>
        <v>11.9</v>
      </c>
      <c r="D96" s="17" t="str">
        <f>Critères!$A$78</f>
        <v>FORMULAIRES</v>
      </c>
      <c r="E96" s="17" t="s">
        <v>162</v>
      </c>
      <c r="F96" s="17" t="str">
        <f>'P01'!$E87</f>
        <v>NT</v>
      </c>
      <c r="G96" s="17" t="str">
        <f>'P02'!$E87</f>
        <v>NT</v>
      </c>
      <c r="H96" s="17" t="str">
        <f>'P03'!$E87</f>
        <v>NT</v>
      </c>
      <c r="I96" s="17" t="str">
        <f>'P04'!$E87</f>
        <v>NT</v>
      </c>
      <c r="J96" s="17" t="str">
        <f>'P05'!$E87</f>
        <v>NT</v>
      </c>
      <c r="K96" s="17" t="str">
        <f>'P06'!$E87</f>
        <v>NT</v>
      </c>
      <c r="L96" s="17" t="str">
        <f>'P07'!$E87</f>
        <v>NT</v>
      </c>
      <c r="M96" s="17" t="str">
        <f>'P08'!$E87</f>
        <v>NT</v>
      </c>
      <c r="N96" s="17" t="str">
        <f>'P09'!$E87</f>
        <v>NT</v>
      </c>
      <c r="O96" s="17" t="str">
        <f>'P10'!$E87</f>
        <v>NT</v>
      </c>
      <c r="P96" s="17" t="str">
        <f>'P11'!$E87</f>
        <v>NT</v>
      </c>
      <c r="Q96" s="17" t="str">
        <f>'P12'!$E87</f>
        <v>NT</v>
      </c>
      <c r="R96" s="17" t="str">
        <f>'P13'!$E87</f>
        <v>NT</v>
      </c>
      <c r="S96" s="17" t="str">
        <f>'P14'!$E87</f>
        <v>NT</v>
      </c>
      <c r="T96" s="17" t="str">
        <f>'P15'!$E87</f>
        <v>NT</v>
      </c>
      <c r="U96" s="19">
        <f t="shared" si="30"/>
        <v>0</v>
      </c>
      <c r="V96" s="19">
        <f t="shared" si="31"/>
        <v>0</v>
      </c>
      <c r="W96" s="19">
        <f t="shared" si="32"/>
        <v>0</v>
      </c>
      <c r="X96" s="19">
        <f t="shared" si="33"/>
        <v>15</v>
      </c>
      <c r="Y96" s="13" t="str">
        <f t="shared" si="34"/>
        <v>NT</v>
      </c>
      <c r="Z96" s="13"/>
      <c r="AA96" s="13">
        <v>11</v>
      </c>
      <c r="AB96" s="17" t="str">
        <f>Critères!$C86</f>
        <v>11.9</v>
      </c>
      <c r="AC96" s="17" t="str">
        <f>Critères!$A$78</f>
        <v>FORMULAIRES</v>
      </c>
      <c r="AD96" s="17" t="str">
        <f>'P01'!$F87</f>
        <v>N</v>
      </c>
      <c r="AE96" s="17" t="str">
        <f>'P02'!$F87</f>
        <v>N</v>
      </c>
      <c r="AF96" s="17" t="str">
        <f>'P03'!$F87</f>
        <v>N</v>
      </c>
      <c r="AG96" s="17" t="str">
        <f>'P04'!$F87</f>
        <v>N</v>
      </c>
      <c r="AH96" s="17" t="str">
        <f>'P05'!$F87</f>
        <v>N</v>
      </c>
      <c r="AI96" s="17" t="str">
        <f>'P06'!$F87</f>
        <v>N</v>
      </c>
      <c r="AJ96" s="17" t="str">
        <f>'P07'!$F87</f>
        <v>N</v>
      </c>
      <c r="AK96" s="17" t="str">
        <f>'P08'!$F87</f>
        <v>N</v>
      </c>
      <c r="AL96" s="17" t="str">
        <f>'P09'!$F87</f>
        <v>N</v>
      </c>
      <c r="AM96" s="17" t="str">
        <f>'P10'!$F87</f>
        <v>N</v>
      </c>
      <c r="AN96" s="17" t="str">
        <f>'P11'!$F87</f>
        <v>N</v>
      </c>
      <c r="AO96" s="17" t="str">
        <f>'P12'!$F87</f>
        <v>N</v>
      </c>
      <c r="AP96" s="17" t="str">
        <f>'P13'!$F87</f>
        <v>N</v>
      </c>
      <c r="AQ96" s="17" t="str">
        <f>'P14'!$F87</f>
        <v>N</v>
      </c>
      <c r="AR96" s="17" t="str">
        <f>'P15'!$F87</f>
        <v>N</v>
      </c>
      <c r="AS96" s="19">
        <f t="shared" si="35"/>
        <v>0</v>
      </c>
      <c r="AT96" s="19">
        <f t="shared" si="36"/>
        <v>0</v>
      </c>
    </row>
    <row r="97" spans="1:46">
      <c r="A97" s="13">
        <v>11</v>
      </c>
      <c r="B97" s="17" t="str">
        <f>Critères!$B87</f>
        <v>RGAA</v>
      </c>
      <c r="C97" s="17" t="str">
        <f>Critères!$C87</f>
        <v>11.10</v>
      </c>
      <c r="D97" s="17" t="str">
        <f>Critères!$A$78</f>
        <v>FORMULAIRES</v>
      </c>
      <c r="E97" s="17" t="s">
        <v>162</v>
      </c>
      <c r="F97" s="17" t="str">
        <f>'P01'!$E88</f>
        <v>NT</v>
      </c>
      <c r="G97" s="17" t="str">
        <f>'P02'!$E88</f>
        <v>NT</v>
      </c>
      <c r="H97" s="17" t="str">
        <f>'P03'!$E88</f>
        <v>NT</v>
      </c>
      <c r="I97" s="17" t="str">
        <f>'P04'!$E88</f>
        <v>NT</v>
      </c>
      <c r="J97" s="17" t="str">
        <f>'P05'!$E88</f>
        <v>NT</v>
      </c>
      <c r="K97" s="17" t="str">
        <f>'P06'!$E88</f>
        <v>NT</v>
      </c>
      <c r="L97" s="17" t="str">
        <f>'P07'!$E88</f>
        <v>NT</v>
      </c>
      <c r="M97" s="17" t="str">
        <f>'P08'!$E88</f>
        <v>NT</v>
      </c>
      <c r="N97" s="17" t="str">
        <f>'P09'!$E88</f>
        <v>NT</v>
      </c>
      <c r="O97" s="17" t="str">
        <f>'P10'!$E88</f>
        <v>NT</v>
      </c>
      <c r="P97" s="17" t="str">
        <f>'P11'!$E88</f>
        <v>NT</v>
      </c>
      <c r="Q97" s="17" t="str">
        <f>'P12'!$E88</f>
        <v>NT</v>
      </c>
      <c r="R97" s="17" t="str">
        <f>'P13'!$E88</f>
        <v>NT</v>
      </c>
      <c r="S97" s="17" t="str">
        <f>'P14'!$E88</f>
        <v>NT</v>
      </c>
      <c r="T97" s="17" t="str">
        <f>'P15'!$E88</f>
        <v>NT</v>
      </c>
      <c r="U97" s="19">
        <f t="shared" si="30"/>
        <v>0</v>
      </c>
      <c r="V97" s="19">
        <f t="shared" si="31"/>
        <v>0</v>
      </c>
      <c r="W97" s="19">
        <f t="shared" si="32"/>
        <v>0</v>
      </c>
      <c r="X97" s="19">
        <f t="shared" si="33"/>
        <v>15</v>
      </c>
      <c r="Y97" s="13" t="str">
        <f t="shared" si="34"/>
        <v>NT</v>
      </c>
      <c r="Z97" s="13"/>
      <c r="AA97" s="13">
        <v>11</v>
      </c>
      <c r="AB97" s="17" t="str">
        <f>Critères!$C87</f>
        <v>11.10</v>
      </c>
      <c r="AC97" s="17" t="str">
        <f>Critères!$A$78</f>
        <v>FORMULAIRES</v>
      </c>
      <c r="AD97" s="17" t="str">
        <f>'P01'!$F88</f>
        <v>N</v>
      </c>
      <c r="AE97" s="17" t="str">
        <f>'P02'!$F88</f>
        <v>N</v>
      </c>
      <c r="AF97" s="17" t="str">
        <f>'P03'!$F88</f>
        <v>N</v>
      </c>
      <c r="AG97" s="17" t="str">
        <f>'P04'!$F88</f>
        <v>N</v>
      </c>
      <c r="AH97" s="17" t="str">
        <f>'P05'!$F88</f>
        <v>N</v>
      </c>
      <c r="AI97" s="17" t="str">
        <f>'P06'!$F88</f>
        <v>N</v>
      </c>
      <c r="AJ97" s="17" t="str">
        <f>'P07'!$F88</f>
        <v>N</v>
      </c>
      <c r="AK97" s="17" t="str">
        <f>'P08'!$F88</f>
        <v>N</v>
      </c>
      <c r="AL97" s="17" t="str">
        <f>'P09'!$F88</f>
        <v>N</v>
      </c>
      <c r="AM97" s="17" t="str">
        <f>'P10'!$F88</f>
        <v>N</v>
      </c>
      <c r="AN97" s="17" t="str">
        <f>'P11'!$F88</f>
        <v>N</v>
      </c>
      <c r="AO97" s="17" t="str">
        <f>'P12'!$F88</f>
        <v>N</v>
      </c>
      <c r="AP97" s="17" t="str">
        <f>'P13'!$F88</f>
        <v>N</v>
      </c>
      <c r="AQ97" s="17" t="str">
        <f>'P14'!$F88</f>
        <v>N</v>
      </c>
      <c r="AR97" s="17" t="str">
        <f>'P15'!$F88</f>
        <v>N</v>
      </c>
      <c r="AS97" s="19">
        <f t="shared" si="35"/>
        <v>0</v>
      </c>
      <c r="AT97" s="19">
        <f t="shared" si="36"/>
        <v>0</v>
      </c>
    </row>
    <row r="98" spans="1:46">
      <c r="A98" s="13">
        <v>11</v>
      </c>
      <c r="B98" s="17" t="str">
        <f>Critères!$B88</f>
        <v>RGAA</v>
      </c>
      <c r="C98" s="17" t="str">
        <f>Critères!$C88</f>
        <v>11.11</v>
      </c>
      <c r="D98" s="17" t="str">
        <f>Critères!$A$78</f>
        <v>FORMULAIRES</v>
      </c>
      <c r="E98" s="17" t="s">
        <v>163</v>
      </c>
      <c r="F98" s="17" t="str">
        <f>'P01'!$E89</f>
        <v>NT</v>
      </c>
      <c r="G98" s="17" t="str">
        <f>'P02'!$E89</f>
        <v>NT</v>
      </c>
      <c r="H98" s="17" t="str">
        <f>'P03'!$E89</f>
        <v>NT</v>
      </c>
      <c r="I98" s="17" t="str">
        <f>'P04'!$E89</f>
        <v>NT</v>
      </c>
      <c r="J98" s="17" t="str">
        <f>'P05'!$E89</f>
        <v>NT</v>
      </c>
      <c r="K98" s="17" t="str">
        <f>'P06'!$E89</f>
        <v>NT</v>
      </c>
      <c r="L98" s="17" t="str">
        <f>'P07'!$E89</f>
        <v>NT</v>
      </c>
      <c r="M98" s="17" t="str">
        <f>'P08'!$E89</f>
        <v>NT</v>
      </c>
      <c r="N98" s="17" t="str">
        <f>'P09'!$E89</f>
        <v>NT</v>
      </c>
      <c r="O98" s="17" t="str">
        <f>'P10'!$E89</f>
        <v>NT</v>
      </c>
      <c r="P98" s="17" t="str">
        <f>'P11'!$E89</f>
        <v>NT</v>
      </c>
      <c r="Q98" s="17" t="str">
        <f>'P12'!$E89</f>
        <v>NT</v>
      </c>
      <c r="R98" s="17" t="str">
        <f>'P13'!$E89</f>
        <v>NT</v>
      </c>
      <c r="S98" s="17" t="str">
        <f>'P14'!$E89</f>
        <v>NT</v>
      </c>
      <c r="T98" s="17" t="str">
        <f>'P15'!$E89</f>
        <v>NT</v>
      </c>
      <c r="U98" s="19">
        <f t="shared" si="30"/>
        <v>0</v>
      </c>
      <c r="V98" s="19">
        <f t="shared" si="31"/>
        <v>0</v>
      </c>
      <c r="W98" s="19">
        <f t="shared" si="32"/>
        <v>0</v>
      </c>
      <c r="X98" s="19">
        <f t="shared" si="33"/>
        <v>15</v>
      </c>
      <c r="Y98" s="13" t="str">
        <f t="shared" si="34"/>
        <v>NT</v>
      </c>
      <c r="Z98" s="13"/>
      <c r="AA98" s="13">
        <v>11</v>
      </c>
      <c r="AB98" s="17" t="str">
        <f>Critères!$C88</f>
        <v>11.11</v>
      </c>
      <c r="AC98" s="17" t="str">
        <f>Critères!$A$78</f>
        <v>FORMULAIRES</v>
      </c>
      <c r="AD98" s="17" t="str">
        <f>'P01'!$F89</f>
        <v>N</v>
      </c>
      <c r="AE98" s="17" t="str">
        <f>'P02'!$F89</f>
        <v>N</v>
      </c>
      <c r="AF98" s="17" t="str">
        <f>'P03'!$F89</f>
        <v>N</v>
      </c>
      <c r="AG98" s="17" t="str">
        <f>'P04'!$F89</f>
        <v>N</v>
      </c>
      <c r="AH98" s="17" t="str">
        <f>'P05'!$F89</f>
        <v>N</v>
      </c>
      <c r="AI98" s="17" t="str">
        <f>'P06'!$F89</f>
        <v>N</v>
      </c>
      <c r="AJ98" s="17" t="str">
        <f>'P07'!$F89</f>
        <v>N</v>
      </c>
      <c r="AK98" s="17" t="str">
        <f>'P08'!$F89</f>
        <v>N</v>
      </c>
      <c r="AL98" s="17" t="str">
        <f>'P09'!$F89</f>
        <v>N</v>
      </c>
      <c r="AM98" s="17" t="str">
        <f>'P10'!$F89</f>
        <v>N</v>
      </c>
      <c r="AN98" s="17" t="str">
        <f>'P11'!$F89</f>
        <v>N</v>
      </c>
      <c r="AO98" s="17" t="str">
        <f>'P12'!$F89</f>
        <v>N</v>
      </c>
      <c r="AP98" s="17" t="str">
        <f>'P13'!$F89</f>
        <v>N</v>
      </c>
      <c r="AQ98" s="17" t="str">
        <f>'P14'!$F89</f>
        <v>N</v>
      </c>
      <c r="AR98" s="17" t="str">
        <f>'P15'!$F89</f>
        <v>N</v>
      </c>
      <c r="AS98" s="19">
        <f t="shared" si="35"/>
        <v>0</v>
      </c>
      <c r="AT98" s="19">
        <f t="shared" si="36"/>
        <v>0</v>
      </c>
    </row>
    <row r="99" spans="1:46">
      <c r="A99" s="13">
        <v>11</v>
      </c>
      <c r="B99" s="17" t="str">
        <f>Critères!$B89</f>
        <v>RGAA</v>
      </c>
      <c r="C99" s="17" t="str">
        <f>Critères!$C89</f>
        <v>11.12</v>
      </c>
      <c r="D99" s="17" t="str">
        <f>Critères!$A$78</f>
        <v>FORMULAIRES</v>
      </c>
      <c r="E99" s="17" t="s">
        <v>163</v>
      </c>
      <c r="F99" s="17" t="str">
        <f>'P01'!$E90</f>
        <v>NT</v>
      </c>
      <c r="G99" s="17" t="str">
        <f>'P02'!$E90</f>
        <v>NT</v>
      </c>
      <c r="H99" s="17" t="str">
        <f>'P03'!$E90</f>
        <v>NT</v>
      </c>
      <c r="I99" s="17" t="str">
        <f>'P04'!$E90</f>
        <v>NT</v>
      </c>
      <c r="J99" s="17" t="str">
        <f>'P05'!$E90</f>
        <v>NT</v>
      </c>
      <c r="K99" s="17" t="str">
        <f>'P06'!$E90</f>
        <v>NT</v>
      </c>
      <c r="L99" s="17" t="str">
        <f>'P07'!$E90</f>
        <v>NT</v>
      </c>
      <c r="M99" s="17" t="str">
        <f>'P08'!$E90</f>
        <v>NT</v>
      </c>
      <c r="N99" s="17" t="str">
        <f>'P09'!$E90</f>
        <v>NT</v>
      </c>
      <c r="O99" s="17" t="str">
        <f>'P10'!$E90</f>
        <v>NT</v>
      </c>
      <c r="P99" s="17" t="str">
        <f>'P11'!$E90</f>
        <v>NT</v>
      </c>
      <c r="Q99" s="17" t="str">
        <f>'P12'!$E90</f>
        <v>NT</v>
      </c>
      <c r="R99" s="17" t="str">
        <f>'P13'!$E90</f>
        <v>NT</v>
      </c>
      <c r="S99" s="17" t="str">
        <f>'P14'!$E90</f>
        <v>NT</v>
      </c>
      <c r="T99" s="17" t="str">
        <f>'P15'!$E90</f>
        <v>NT</v>
      </c>
      <c r="U99" s="19">
        <f t="shared" si="30"/>
        <v>0</v>
      </c>
      <c r="V99" s="19">
        <f t="shared" si="31"/>
        <v>0</v>
      </c>
      <c r="W99" s="19">
        <f t="shared" si="32"/>
        <v>0</v>
      </c>
      <c r="X99" s="19">
        <f t="shared" si="33"/>
        <v>15</v>
      </c>
      <c r="Y99" s="13" t="str">
        <f t="shared" si="34"/>
        <v>NT</v>
      </c>
      <c r="Z99" s="13"/>
      <c r="AA99" s="13">
        <v>11</v>
      </c>
      <c r="AB99" s="17" t="str">
        <f>Critères!$C89</f>
        <v>11.12</v>
      </c>
      <c r="AC99" s="17" t="str">
        <f>Critères!$A$78</f>
        <v>FORMULAIRES</v>
      </c>
      <c r="AD99" s="17" t="str">
        <f>'P01'!$F90</f>
        <v>N</v>
      </c>
      <c r="AE99" s="17" t="str">
        <f>'P02'!$F90</f>
        <v>N</v>
      </c>
      <c r="AF99" s="17" t="str">
        <f>'P03'!$F90</f>
        <v>N</v>
      </c>
      <c r="AG99" s="17" t="str">
        <f>'P04'!$F90</f>
        <v>N</v>
      </c>
      <c r="AH99" s="17" t="str">
        <f>'P05'!$F90</f>
        <v>N</v>
      </c>
      <c r="AI99" s="17" t="str">
        <f>'P06'!$F90</f>
        <v>N</v>
      </c>
      <c r="AJ99" s="17" t="str">
        <f>'P07'!$F90</f>
        <v>N</v>
      </c>
      <c r="AK99" s="17" t="str">
        <f>'P08'!$F90</f>
        <v>N</v>
      </c>
      <c r="AL99" s="17" t="str">
        <f>'P09'!$F90</f>
        <v>N</v>
      </c>
      <c r="AM99" s="17" t="str">
        <f>'P10'!$F90</f>
        <v>N</v>
      </c>
      <c r="AN99" s="17" t="str">
        <f>'P11'!$F90</f>
        <v>N</v>
      </c>
      <c r="AO99" s="17" t="str">
        <f>'P12'!$F90</f>
        <v>N</v>
      </c>
      <c r="AP99" s="17" t="str">
        <f>'P13'!$F90</f>
        <v>N</v>
      </c>
      <c r="AQ99" s="17" t="str">
        <f>'P14'!$F90</f>
        <v>N</v>
      </c>
      <c r="AR99" s="17" t="str">
        <f>'P15'!$F90</f>
        <v>N</v>
      </c>
      <c r="AS99" s="19">
        <f t="shared" si="35"/>
        <v>0</v>
      </c>
      <c r="AT99" s="19">
        <f t="shared" si="36"/>
        <v>0</v>
      </c>
    </row>
    <row r="100" spans="1:46">
      <c r="A100" s="13">
        <v>11</v>
      </c>
      <c r="B100" s="17" t="str">
        <f>Critères!$B90</f>
        <v>RGAA</v>
      </c>
      <c r="C100" s="17" t="str">
        <f>Critères!$C90</f>
        <v>11.13</v>
      </c>
      <c r="D100" s="17" t="str">
        <f>Critères!$A$78</f>
        <v>FORMULAIRES</v>
      </c>
      <c r="E100" s="17" t="s">
        <v>163</v>
      </c>
      <c r="F100" s="17" t="str">
        <f>'P01'!$E91</f>
        <v>NT</v>
      </c>
      <c r="G100" s="17" t="str">
        <f>'P02'!$E91</f>
        <v>NT</v>
      </c>
      <c r="H100" s="17" t="str">
        <f>'P03'!$E91</f>
        <v>NT</v>
      </c>
      <c r="I100" s="17" t="str">
        <f>'P04'!$E91</f>
        <v>NT</v>
      </c>
      <c r="J100" s="17" t="str">
        <f>'P05'!$E91</f>
        <v>NT</v>
      </c>
      <c r="K100" s="17" t="str">
        <f>'P06'!$E91</f>
        <v>NT</v>
      </c>
      <c r="L100" s="17" t="str">
        <f>'P07'!$E91</f>
        <v>NT</v>
      </c>
      <c r="M100" s="17" t="str">
        <f>'P08'!$E91</f>
        <v>NT</v>
      </c>
      <c r="N100" s="17" t="str">
        <f>'P09'!$E91</f>
        <v>NT</v>
      </c>
      <c r="O100" s="17" t="str">
        <f>'P10'!$E91</f>
        <v>NT</v>
      </c>
      <c r="P100" s="17" t="str">
        <f>'P11'!$E91</f>
        <v>NT</v>
      </c>
      <c r="Q100" s="17" t="str">
        <f>'P12'!$E91</f>
        <v>NT</v>
      </c>
      <c r="R100" s="17" t="str">
        <f>'P13'!$E91</f>
        <v>NT</v>
      </c>
      <c r="S100" s="17" t="str">
        <f>'P14'!$E91</f>
        <v>NT</v>
      </c>
      <c r="T100" s="17" t="str">
        <f>'P15'!$E91</f>
        <v>NT</v>
      </c>
      <c r="U100" s="19">
        <f t="shared" si="30"/>
        <v>0</v>
      </c>
      <c r="V100" s="19">
        <f t="shared" si="31"/>
        <v>0</v>
      </c>
      <c r="W100" s="19">
        <f t="shared" si="32"/>
        <v>0</v>
      </c>
      <c r="X100" s="19">
        <f t="shared" si="33"/>
        <v>15</v>
      </c>
      <c r="Y100" s="13" t="str">
        <f t="shared" si="34"/>
        <v>NT</v>
      </c>
      <c r="Z100" s="13"/>
      <c r="AA100" s="13">
        <v>11</v>
      </c>
      <c r="AB100" s="17" t="str">
        <f>Critères!$C90</f>
        <v>11.13</v>
      </c>
      <c r="AC100" s="17" t="str">
        <f>Critères!$A$78</f>
        <v>FORMULAIRES</v>
      </c>
      <c r="AD100" s="17" t="str">
        <f>'P01'!$F91</f>
        <v>N</v>
      </c>
      <c r="AE100" s="17" t="str">
        <f>'P02'!$F91</f>
        <v>N</v>
      </c>
      <c r="AF100" s="17" t="str">
        <f>'P03'!$F91</f>
        <v>N</v>
      </c>
      <c r="AG100" s="17" t="str">
        <f>'P04'!$F91</f>
        <v>N</v>
      </c>
      <c r="AH100" s="17" t="str">
        <f>'P05'!$F91</f>
        <v>N</v>
      </c>
      <c r="AI100" s="17" t="str">
        <f>'P06'!$F91</f>
        <v>N</v>
      </c>
      <c r="AJ100" s="17" t="str">
        <f>'P07'!$F91</f>
        <v>N</v>
      </c>
      <c r="AK100" s="17" t="str">
        <f>'P08'!$F91</f>
        <v>N</v>
      </c>
      <c r="AL100" s="17" t="str">
        <f>'P09'!$F91</f>
        <v>N</v>
      </c>
      <c r="AM100" s="17" t="str">
        <f>'P10'!$F91</f>
        <v>N</v>
      </c>
      <c r="AN100" s="17" t="str">
        <f>'P11'!$F91</f>
        <v>N</v>
      </c>
      <c r="AO100" s="17" t="str">
        <f>'P12'!$F91</f>
        <v>N</v>
      </c>
      <c r="AP100" s="17" t="str">
        <f>'P13'!$F91</f>
        <v>N</v>
      </c>
      <c r="AQ100" s="17" t="str">
        <f>'P14'!$F91</f>
        <v>N</v>
      </c>
      <c r="AR100" s="17" t="str">
        <f>'P15'!$F91</f>
        <v>N</v>
      </c>
      <c r="AS100" s="19">
        <f t="shared" si="35"/>
        <v>0</v>
      </c>
      <c r="AT100" s="19">
        <f t="shared" si="36"/>
        <v>0</v>
      </c>
    </row>
    <row r="101" spans="1:46">
      <c r="A101" s="55"/>
      <c r="B101" s="56"/>
      <c r="C101" s="56"/>
      <c r="D101" s="56"/>
      <c r="E101" s="56"/>
      <c r="F101" s="56"/>
      <c r="G101" s="56"/>
      <c r="H101" s="56"/>
      <c r="I101" s="56"/>
      <c r="J101" s="56"/>
      <c r="K101" s="56"/>
      <c r="L101" s="56"/>
      <c r="M101" s="56"/>
      <c r="N101" s="56"/>
      <c r="O101" s="56"/>
      <c r="P101" s="56"/>
      <c r="Q101" s="56"/>
      <c r="R101" s="56"/>
      <c r="S101" s="56"/>
      <c r="T101" s="56"/>
      <c r="U101" s="60">
        <f>SUM(U88:U100)</f>
        <v>0</v>
      </c>
      <c r="V101" s="60">
        <f t="shared" ref="V101:X101" si="39">SUM(V88:V100)</f>
        <v>0</v>
      </c>
      <c r="W101" s="60">
        <f t="shared" si="39"/>
        <v>0</v>
      </c>
      <c r="X101" s="60">
        <f t="shared" si="39"/>
        <v>195</v>
      </c>
      <c r="Y101" s="13"/>
      <c r="Z101" s="13"/>
      <c r="AA101" s="55"/>
      <c r="AB101" s="56"/>
      <c r="AC101" s="56"/>
      <c r="AD101" s="56"/>
      <c r="AE101" s="56"/>
      <c r="AF101" s="56"/>
      <c r="AG101" s="56"/>
      <c r="AH101" s="56"/>
      <c r="AI101" s="56"/>
      <c r="AJ101" s="56"/>
      <c r="AK101" s="56"/>
      <c r="AL101" s="56"/>
      <c r="AM101" s="56"/>
      <c r="AN101" s="56"/>
      <c r="AO101" s="56"/>
      <c r="AP101" s="56"/>
      <c r="AQ101" s="56"/>
      <c r="AR101" s="56"/>
      <c r="AS101" s="60">
        <f>SUM(AS88:AS100)</f>
        <v>0</v>
      </c>
      <c r="AT101" s="60">
        <f t="shared" ref="AT101" si="40">SUM(AT88:AT100)</f>
        <v>0</v>
      </c>
    </row>
    <row r="102" spans="1:46">
      <c r="A102" s="13">
        <v>12</v>
      </c>
      <c r="B102" s="17" t="str">
        <f>Critères!$B91</f>
        <v>RGAA</v>
      </c>
      <c r="C102" s="17" t="str">
        <f>Critères!$C91</f>
        <v>12.1</v>
      </c>
      <c r="D102" s="17" t="str">
        <f>Critères!$A$91</f>
        <v>NAVIGATION</v>
      </c>
      <c r="E102" s="17" t="s">
        <v>163</v>
      </c>
      <c r="F102" s="17" t="str">
        <f>'P01'!$E92</f>
        <v>NT</v>
      </c>
      <c r="G102" s="17" t="str">
        <f>'P02'!$E92</f>
        <v>NT</v>
      </c>
      <c r="H102" s="17" t="str">
        <f>'P03'!$E92</f>
        <v>NT</v>
      </c>
      <c r="I102" s="17" t="str">
        <f>'P04'!$E92</f>
        <v>NT</v>
      </c>
      <c r="J102" s="17" t="str">
        <f>'P05'!$E92</f>
        <v>NT</v>
      </c>
      <c r="K102" s="17" t="str">
        <f>'P06'!$E92</f>
        <v>NT</v>
      </c>
      <c r="L102" s="17" t="str">
        <f>'P07'!$E92</f>
        <v>NT</v>
      </c>
      <c r="M102" s="17" t="str">
        <f>'P08'!$E92</f>
        <v>NT</v>
      </c>
      <c r="N102" s="17" t="str">
        <f>'P09'!$E92</f>
        <v>NT</v>
      </c>
      <c r="O102" s="17" t="str">
        <f>'P10'!$E92</f>
        <v>NT</v>
      </c>
      <c r="P102" s="17" t="str">
        <f>'P11'!$E92</f>
        <v>NT</v>
      </c>
      <c r="Q102" s="17" t="str">
        <f>'P12'!$E92</f>
        <v>NT</v>
      </c>
      <c r="R102" s="17" t="str">
        <f>'P13'!$E92</f>
        <v>NT</v>
      </c>
      <c r="S102" s="17" t="str">
        <f>'P14'!$E92</f>
        <v>NT</v>
      </c>
      <c r="T102" s="17" t="str">
        <f>'P15'!$E92</f>
        <v>NT</v>
      </c>
      <c r="U102" s="19">
        <f t="shared" si="30"/>
        <v>0</v>
      </c>
      <c r="V102" s="19">
        <f t="shared" si="31"/>
        <v>0</v>
      </c>
      <c r="W102" s="19">
        <f t="shared" si="32"/>
        <v>0</v>
      </c>
      <c r="X102" s="19">
        <f t="shared" si="33"/>
        <v>15</v>
      </c>
      <c r="Y102" s="13" t="str">
        <f t="shared" si="34"/>
        <v>NT</v>
      </c>
      <c r="Z102" s="13"/>
      <c r="AA102" s="13">
        <v>12</v>
      </c>
      <c r="AB102" s="17" t="str">
        <f>Critères!$C91</f>
        <v>12.1</v>
      </c>
      <c r="AC102" s="17" t="str">
        <f>Critères!$A$91</f>
        <v>NAVIGATION</v>
      </c>
      <c r="AD102" s="17" t="str">
        <f>'P01'!$F92</f>
        <v>N</v>
      </c>
      <c r="AE102" s="17" t="str">
        <f>'P02'!$F92</f>
        <v>N</v>
      </c>
      <c r="AF102" s="17" t="str">
        <f>'P03'!$F92</f>
        <v>N</v>
      </c>
      <c r="AG102" s="17" t="str">
        <f>'P04'!$F92</f>
        <v>N</v>
      </c>
      <c r="AH102" s="17" t="str">
        <f>'P05'!$F92</f>
        <v>N</v>
      </c>
      <c r="AI102" s="17" t="str">
        <f>'P06'!$F92</f>
        <v>N</v>
      </c>
      <c r="AJ102" s="17" t="str">
        <f>'P07'!$F92</f>
        <v>N</v>
      </c>
      <c r="AK102" s="17" t="str">
        <f>'P08'!$F92</f>
        <v>N</v>
      </c>
      <c r="AL102" s="17" t="str">
        <f>'P09'!$F92</f>
        <v>N</v>
      </c>
      <c r="AM102" s="17" t="str">
        <f>'P10'!$F92</f>
        <v>N</v>
      </c>
      <c r="AN102" s="17" t="str">
        <f>'P11'!$F92</f>
        <v>N</v>
      </c>
      <c r="AO102" s="17" t="str">
        <f>'P12'!$F92</f>
        <v>N</v>
      </c>
      <c r="AP102" s="17" t="str">
        <f>'P13'!$F92</f>
        <v>N</v>
      </c>
      <c r="AQ102" s="17" t="str">
        <f>'P14'!$F92</f>
        <v>N</v>
      </c>
      <c r="AR102" s="17" t="str">
        <f>'P15'!$F92</f>
        <v>N</v>
      </c>
      <c r="AS102" s="19">
        <f t="shared" si="35"/>
        <v>0</v>
      </c>
      <c r="AT102" s="19">
        <f t="shared" si="36"/>
        <v>0</v>
      </c>
    </row>
    <row r="103" spans="1:46">
      <c r="A103" s="13">
        <v>12</v>
      </c>
      <c r="B103" s="17" t="str">
        <f>Critères!$B92</f>
        <v>RGAA</v>
      </c>
      <c r="C103" s="17" t="str">
        <f>Critères!$C92</f>
        <v>12.2</v>
      </c>
      <c r="D103" s="17" t="str">
        <f>Critères!$A$91</f>
        <v>NAVIGATION</v>
      </c>
      <c r="E103" s="17" t="s">
        <v>163</v>
      </c>
      <c r="F103" s="17" t="str">
        <f>'P01'!$E93</f>
        <v>NT</v>
      </c>
      <c r="G103" s="17" t="str">
        <f>'P02'!$E93</f>
        <v>NT</v>
      </c>
      <c r="H103" s="17" t="str">
        <f>'P03'!$E93</f>
        <v>NT</v>
      </c>
      <c r="I103" s="17" t="str">
        <f>'P04'!$E93</f>
        <v>NT</v>
      </c>
      <c r="J103" s="17" t="str">
        <f>'P05'!$E93</f>
        <v>NT</v>
      </c>
      <c r="K103" s="17" t="str">
        <f>'P06'!$E93</f>
        <v>NT</v>
      </c>
      <c r="L103" s="17" t="str">
        <f>'P07'!$E93</f>
        <v>NT</v>
      </c>
      <c r="M103" s="17" t="str">
        <f>'P08'!$E93</f>
        <v>NT</v>
      </c>
      <c r="N103" s="17" t="str">
        <f>'P09'!$E93</f>
        <v>NT</v>
      </c>
      <c r="O103" s="17" t="str">
        <f>'P10'!$E93</f>
        <v>NT</v>
      </c>
      <c r="P103" s="17" t="str">
        <f>'P11'!$E93</f>
        <v>NT</v>
      </c>
      <c r="Q103" s="17" t="str">
        <f>'P12'!$E93</f>
        <v>NT</v>
      </c>
      <c r="R103" s="17" t="str">
        <f>'P13'!$E93</f>
        <v>NT</v>
      </c>
      <c r="S103" s="17" t="str">
        <f>'P14'!$E93</f>
        <v>NT</v>
      </c>
      <c r="T103" s="17" t="str">
        <f>'P15'!$E93</f>
        <v>NT</v>
      </c>
      <c r="U103" s="19">
        <f t="shared" si="30"/>
        <v>0</v>
      </c>
      <c r="V103" s="19">
        <f t="shared" si="31"/>
        <v>0</v>
      </c>
      <c r="W103" s="19">
        <f t="shared" si="32"/>
        <v>0</v>
      </c>
      <c r="X103" s="19">
        <f t="shared" si="33"/>
        <v>15</v>
      </c>
      <c r="Y103" s="13" t="str">
        <f t="shared" si="34"/>
        <v>NT</v>
      </c>
      <c r="Z103" s="13"/>
      <c r="AA103" s="13">
        <v>12</v>
      </c>
      <c r="AB103" s="17" t="str">
        <f>Critères!$C92</f>
        <v>12.2</v>
      </c>
      <c r="AC103" s="17" t="str">
        <f>Critères!$A$91</f>
        <v>NAVIGATION</v>
      </c>
      <c r="AD103" s="17" t="str">
        <f>'P01'!$F93</f>
        <v>N</v>
      </c>
      <c r="AE103" s="17" t="str">
        <f>'P02'!$F93</f>
        <v>N</v>
      </c>
      <c r="AF103" s="17" t="str">
        <f>'P03'!$F93</f>
        <v>N</v>
      </c>
      <c r="AG103" s="17" t="str">
        <f>'P04'!$F93</f>
        <v>N</v>
      </c>
      <c r="AH103" s="17" t="str">
        <f>'P05'!$F93</f>
        <v>N</v>
      </c>
      <c r="AI103" s="17" t="str">
        <f>'P06'!$F93</f>
        <v>N</v>
      </c>
      <c r="AJ103" s="17" t="str">
        <f>'P07'!$F93</f>
        <v>N</v>
      </c>
      <c r="AK103" s="17" t="str">
        <f>'P08'!$F93</f>
        <v>N</v>
      </c>
      <c r="AL103" s="17" t="str">
        <f>'P09'!$F93</f>
        <v>N</v>
      </c>
      <c r="AM103" s="17" t="str">
        <f>'P10'!$F93</f>
        <v>N</v>
      </c>
      <c r="AN103" s="17" t="str">
        <f>'P11'!$F93</f>
        <v>N</v>
      </c>
      <c r="AO103" s="17" t="str">
        <f>'P12'!$F93</f>
        <v>N</v>
      </c>
      <c r="AP103" s="17" t="str">
        <f>'P13'!$F93</f>
        <v>N</v>
      </c>
      <c r="AQ103" s="17" t="str">
        <f>'P14'!$F93</f>
        <v>N</v>
      </c>
      <c r="AR103" s="17" t="str">
        <f>'P15'!$F93</f>
        <v>N</v>
      </c>
      <c r="AS103" s="19">
        <f t="shared" si="35"/>
        <v>0</v>
      </c>
      <c r="AT103" s="19">
        <f t="shared" si="36"/>
        <v>0</v>
      </c>
    </row>
    <row r="104" spans="1:46">
      <c r="A104" s="13">
        <v>12</v>
      </c>
      <c r="B104" s="17" t="str">
        <f>Critères!$B93</f>
        <v>RGAA</v>
      </c>
      <c r="C104" s="17" t="str">
        <f>Critères!$C93</f>
        <v>12.3</v>
      </c>
      <c r="D104" s="17" t="str">
        <f>Critères!$A$91</f>
        <v>NAVIGATION</v>
      </c>
      <c r="E104" s="17" t="s">
        <v>163</v>
      </c>
      <c r="F104" s="17" t="str">
        <f>'P01'!$E94</f>
        <v>NT</v>
      </c>
      <c r="G104" s="17" t="str">
        <f>'P02'!$E94</f>
        <v>NT</v>
      </c>
      <c r="H104" s="17" t="str">
        <f>'P03'!$E94</f>
        <v>NT</v>
      </c>
      <c r="I104" s="17" t="str">
        <f>'P04'!$E94</f>
        <v>NT</v>
      </c>
      <c r="J104" s="17" t="str">
        <f>'P05'!$E94</f>
        <v>NT</v>
      </c>
      <c r="K104" s="17" t="str">
        <f>'P06'!$E94</f>
        <v>NT</v>
      </c>
      <c r="L104" s="17" t="str">
        <f>'P07'!$E94</f>
        <v>NT</v>
      </c>
      <c r="M104" s="17" t="str">
        <f>'P08'!$E94</f>
        <v>NT</v>
      </c>
      <c r="N104" s="17" t="str">
        <f>'P09'!$E94</f>
        <v>NT</v>
      </c>
      <c r="O104" s="17" t="str">
        <f>'P10'!$E94</f>
        <v>NT</v>
      </c>
      <c r="P104" s="17" t="str">
        <f>'P11'!$E94</f>
        <v>NT</v>
      </c>
      <c r="Q104" s="17" t="str">
        <f>'P12'!$E94</f>
        <v>NT</v>
      </c>
      <c r="R104" s="17" t="str">
        <f>'P13'!$E94</f>
        <v>NT</v>
      </c>
      <c r="S104" s="17" t="str">
        <f>'P14'!$E94</f>
        <v>NT</v>
      </c>
      <c r="T104" s="17" t="str">
        <f>'P15'!$E94</f>
        <v>NT</v>
      </c>
      <c r="U104" s="19">
        <f t="shared" si="30"/>
        <v>0</v>
      </c>
      <c r="V104" s="19">
        <f t="shared" si="31"/>
        <v>0</v>
      </c>
      <c r="W104" s="19">
        <f t="shared" si="32"/>
        <v>0</v>
      </c>
      <c r="X104" s="19">
        <f t="shared" si="33"/>
        <v>15</v>
      </c>
      <c r="Y104" s="13" t="str">
        <f t="shared" si="34"/>
        <v>NT</v>
      </c>
      <c r="Z104" s="13"/>
      <c r="AA104" s="13">
        <v>12</v>
      </c>
      <c r="AB104" s="17" t="str">
        <f>Critères!$C93</f>
        <v>12.3</v>
      </c>
      <c r="AC104" s="17" t="str">
        <f>Critères!$A$91</f>
        <v>NAVIGATION</v>
      </c>
      <c r="AD104" s="17" t="str">
        <f>'P01'!$F94</f>
        <v>N</v>
      </c>
      <c r="AE104" s="17" t="str">
        <f>'P02'!$F94</f>
        <v>N</v>
      </c>
      <c r="AF104" s="17" t="str">
        <f>'P03'!$F94</f>
        <v>N</v>
      </c>
      <c r="AG104" s="17" t="str">
        <f>'P04'!$F94</f>
        <v>N</v>
      </c>
      <c r="AH104" s="17" t="str">
        <f>'P05'!$F94</f>
        <v>N</v>
      </c>
      <c r="AI104" s="17" t="str">
        <f>'P06'!$F94</f>
        <v>N</v>
      </c>
      <c r="AJ104" s="17" t="str">
        <f>'P07'!$F94</f>
        <v>N</v>
      </c>
      <c r="AK104" s="17" t="str">
        <f>'P08'!$F94</f>
        <v>N</v>
      </c>
      <c r="AL104" s="17" t="str">
        <f>'P09'!$F94</f>
        <v>N</v>
      </c>
      <c r="AM104" s="17" t="str">
        <f>'P10'!$F94</f>
        <v>N</v>
      </c>
      <c r="AN104" s="17" t="str">
        <f>'P11'!$F94</f>
        <v>N</v>
      </c>
      <c r="AO104" s="17" t="str">
        <f>'P12'!$F94</f>
        <v>N</v>
      </c>
      <c r="AP104" s="17" t="str">
        <f>'P13'!$F94</f>
        <v>N</v>
      </c>
      <c r="AQ104" s="17" t="str">
        <f>'P14'!$F94</f>
        <v>N</v>
      </c>
      <c r="AR104" s="17" t="str">
        <f>'P15'!$F94</f>
        <v>N</v>
      </c>
      <c r="AS104" s="19">
        <f t="shared" si="35"/>
        <v>0</v>
      </c>
      <c r="AT104" s="19">
        <f t="shared" si="36"/>
        <v>0</v>
      </c>
    </row>
    <row r="105" spans="1:46">
      <c r="A105" s="13">
        <v>12</v>
      </c>
      <c r="B105" s="17" t="str">
        <f>Critères!$B94</f>
        <v>RGAA</v>
      </c>
      <c r="C105" s="17" t="str">
        <f>Critères!$C94</f>
        <v>12.4</v>
      </c>
      <c r="D105" s="17" t="str">
        <f>Critères!$A$91</f>
        <v>NAVIGATION</v>
      </c>
      <c r="E105" s="17" t="s">
        <v>163</v>
      </c>
      <c r="F105" s="17" t="str">
        <f>'P01'!$E95</f>
        <v>NT</v>
      </c>
      <c r="G105" s="17" t="str">
        <f>'P02'!$E95</f>
        <v>NT</v>
      </c>
      <c r="H105" s="17" t="str">
        <f>'P03'!$E95</f>
        <v>NT</v>
      </c>
      <c r="I105" s="17" t="str">
        <f>'P04'!$E95</f>
        <v>NT</v>
      </c>
      <c r="J105" s="17" t="str">
        <f>'P05'!$E95</f>
        <v>NT</v>
      </c>
      <c r="K105" s="17" t="str">
        <f>'P06'!$E95</f>
        <v>NT</v>
      </c>
      <c r="L105" s="17" t="str">
        <f>'P07'!$E95</f>
        <v>NT</v>
      </c>
      <c r="M105" s="17" t="str">
        <f>'P08'!$E95</f>
        <v>NT</v>
      </c>
      <c r="N105" s="17" t="str">
        <f>'P09'!$E95</f>
        <v>NT</v>
      </c>
      <c r="O105" s="17" t="str">
        <f>'P10'!$E95</f>
        <v>NT</v>
      </c>
      <c r="P105" s="17" t="str">
        <f>'P11'!$E95</f>
        <v>NT</v>
      </c>
      <c r="Q105" s="17" t="str">
        <f>'P12'!$E95</f>
        <v>NT</v>
      </c>
      <c r="R105" s="17" t="str">
        <f>'P13'!$E95</f>
        <v>NT</v>
      </c>
      <c r="S105" s="17" t="str">
        <f>'P14'!$E95</f>
        <v>NT</v>
      </c>
      <c r="T105" s="17" t="str">
        <f>'P15'!$E95</f>
        <v>NT</v>
      </c>
      <c r="U105" s="19">
        <f t="shared" si="30"/>
        <v>0</v>
      </c>
      <c r="V105" s="19">
        <f t="shared" si="31"/>
        <v>0</v>
      </c>
      <c r="W105" s="19">
        <f t="shared" si="32"/>
        <v>0</v>
      </c>
      <c r="X105" s="19">
        <f t="shared" si="33"/>
        <v>15</v>
      </c>
      <c r="Y105" s="13" t="str">
        <f t="shared" si="34"/>
        <v>NT</v>
      </c>
      <c r="Z105" s="13"/>
      <c r="AA105" s="13">
        <v>12</v>
      </c>
      <c r="AB105" s="17" t="str">
        <f>Critères!$C94</f>
        <v>12.4</v>
      </c>
      <c r="AC105" s="17" t="str">
        <f>Critères!$A$91</f>
        <v>NAVIGATION</v>
      </c>
      <c r="AD105" s="17" t="str">
        <f>'P01'!$F95</f>
        <v>N</v>
      </c>
      <c r="AE105" s="17" t="str">
        <f>'P02'!$F95</f>
        <v>N</v>
      </c>
      <c r="AF105" s="17" t="str">
        <f>'P03'!$F95</f>
        <v>N</v>
      </c>
      <c r="AG105" s="17" t="str">
        <f>'P04'!$F95</f>
        <v>N</v>
      </c>
      <c r="AH105" s="17" t="str">
        <f>'P05'!$F95</f>
        <v>N</v>
      </c>
      <c r="AI105" s="17" t="str">
        <f>'P06'!$F95</f>
        <v>N</v>
      </c>
      <c r="AJ105" s="17" t="str">
        <f>'P07'!$F95</f>
        <v>N</v>
      </c>
      <c r="AK105" s="17" t="str">
        <f>'P08'!$F95</f>
        <v>N</v>
      </c>
      <c r="AL105" s="17" t="str">
        <f>'P09'!$F95</f>
        <v>N</v>
      </c>
      <c r="AM105" s="17" t="str">
        <f>'P10'!$F95</f>
        <v>N</v>
      </c>
      <c r="AN105" s="17" t="str">
        <f>'P11'!$F95</f>
        <v>N</v>
      </c>
      <c r="AO105" s="17" t="str">
        <f>'P12'!$F95</f>
        <v>N</v>
      </c>
      <c r="AP105" s="17" t="str">
        <f>'P13'!$F95</f>
        <v>N</v>
      </c>
      <c r="AQ105" s="17" t="str">
        <f>'P14'!$F95</f>
        <v>N</v>
      </c>
      <c r="AR105" s="17" t="str">
        <f>'P15'!$F95</f>
        <v>N</v>
      </c>
      <c r="AS105" s="19">
        <f t="shared" si="35"/>
        <v>0</v>
      </c>
      <c r="AT105" s="19">
        <f t="shared" si="36"/>
        <v>0</v>
      </c>
    </row>
    <row r="106" spans="1:46">
      <c r="A106" s="13">
        <v>12</v>
      </c>
      <c r="B106" s="17" t="str">
        <f>Critères!$B95</f>
        <v>RGAA</v>
      </c>
      <c r="C106" s="17" t="str">
        <f>Critères!$C95</f>
        <v>12.5</v>
      </c>
      <c r="D106" s="17" t="str">
        <f>Critères!$A$91</f>
        <v>NAVIGATION</v>
      </c>
      <c r="E106" s="17" t="s">
        <v>163</v>
      </c>
      <c r="F106" s="17" t="str">
        <f>'P01'!$E96</f>
        <v>NT</v>
      </c>
      <c r="G106" s="17" t="str">
        <f>'P02'!$E96</f>
        <v>NT</v>
      </c>
      <c r="H106" s="17" t="str">
        <f>'P03'!$E96</f>
        <v>NT</v>
      </c>
      <c r="I106" s="17" t="str">
        <f>'P04'!$E96</f>
        <v>NT</v>
      </c>
      <c r="J106" s="17" t="str">
        <f>'P05'!$E96</f>
        <v>NT</v>
      </c>
      <c r="K106" s="17" t="str">
        <f>'P06'!$E96</f>
        <v>NT</v>
      </c>
      <c r="L106" s="17" t="str">
        <f>'P07'!$E96</f>
        <v>NT</v>
      </c>
      <c r="M106" s="17" t="str">
        <f>'P08'!$E96</f>
        <v>NT</v>
      </c>
      <c r="N106" s="17" t="str">
        <f>'P09'!$E96</f>
        <v>NT</v>
      </c>
      <c r="O106" s="17" t="str">
        <f>'P10'!$E96</f>
        <v>NT</v>
      </c>
      <c r="P106" s="17" t="str">
        <f>'P11'!$E96</f>
        <v>NT</v>
      </c>
      <c r="Q106" s="17" t="str">
        <f>'P12'!$E96</f>
        <v>NT</v>
      </c>
      <c r="R106" s="17" t="str">
        <f>'P13'!$E96</f>
        <v>NT</v>
      </c>
      <c r="S106" s="17" t="str">
        <f>'P14'!$E96</f>
        <v>NT</v>
      </c>
      <c r="T106" s="17" t="str">
        <f>'P15'!$E96</f>
        <v>NT</v>
      </c>
      <c r="U106" s="19">
        <f t="shared" si="30"/>
        <v>0</v>
      </c>
      <c r="V106" s="19">
        <f t="shared" si="31"/>
        <v>0</v>
      </c>
      <c r="W106" s="19">
        <f t="shared" si="32"/>
        <v>0</v>
      </c>
      <c r="X106" s="19">
        <f t="shared" si="33"/>
        <v>15</v>
      </c>
      <c r="Y106" s="13" t="str">
        <f t="shared" si="34"/>
        <v>NT</v>
      </c>
      <c r="Z106" s="13"/>
      <c r="AA106" s="13">
        <v>12</v>
      </c>
      <c r="AB106" s="17" t="str">
        <f>Critères!$C95</f>
        <v>12.5</v>
      </c>
      <c r="AC106" s="17" t="str">
        <f>Critères!$A$91</f>
        <v>NAVIGATION</v>
      </c>
      <c r="AD106" s="17" t="str">
        <f>'P01'!$F96</f>
        <v>N</v>
      </c>
      <c r="AE106" s="17" t="str">
        <f>'P02'!$F96</f>
        <v>N</v>
      </c>
      <c r="AF106" s="17" t="str">
        <f>'P03'!$F96</f>
        <v>N</v>
      </c>
      <c r="AG106" s="17" t="str">
        <f>'P04'!$F96</f>
        <v>N</v>
      </c>
      <c r="AH106" s="17" t="str">
        <f>'P05'!$F96</f>
        <v>N</v>
      </c>
      <c r="AI106" s="17" t="str">
        <f>'P06'!$F96</f>
        <v>N</v>
      </c>
      <c r="AJ106" s="17" t="str">
        <f>'P07'!$F96</f>
        <v>N</v>
      </c>
      <c r="AK106" s="17" t="str">
        <f>'P08'!$F96</f>
        <v>N</v>
      </c>
      <c r="AL106" s="17" t="str">
        <f>'P09'!$F96</f>
        <v>N</v>
      </c>
      <c r="AM106" s="17" t="str">
        <f>'P10'!$F96</f>
        <v>N</v>
      </c>
      <c r="AN106" s="17" t="str">
        <f>'P11'!$F96</f>
        <v>N</v>
      </c>
      <c r="AO106" s="17" t="str">
        <f>'P12'!$F96</f>
        <v>N</v>
      </c>
      <c r="AP106" s="17" t="str">
        <f>'P13'!$F96</f>
        <v>N</v>
      </c>
      <c r="AQ106" s="17" t="str">
        <f>'P14'!$F96</f>
        <v>N</v>
      </c>
      <c r="AR106" s="17" t="str">
        <f>'P15'!$F96</f>
        <v>N</v>
      </c>
      <c r="AS106" s="19">
        <f t="shared" si="35"/>
        <v>0</v>
      </c>
      <c r="AT106" s="19">
        <f t="shared" si="36"/>
        <v>0</v>
      </c>
    </row>
    <row r="107" spans="1:46">
      <c r="A107" s="13">
        <v>12</v>
      </c>
      <c r="B107" s="17" t="str">
        <f>Critères!$B96</f>
        <v>RGAA</v>
      </c>
      <c r="C107" s="17" t="str">
        <f>Critères!$C96</f>
        <v>12.6</v>
      </c>
      <c r="D107" s="17" t="str">
        <f>Critères!$A$91</f>
        <v>NAVIGATION</v>
      </c>
      <c r="E107" s="17" t="s">
        <v>162</v>
      </c>
      <c r="F107" s="17" t="str">
        <f>'P01'!$E97</f>
        <v>NT</v>
      </c>
      <c r="G107" s="17" t="str">
        <f>'P02'!$E97</f>
        <v>NT</v>
      </c>
      <c r="H107" s="17" t="str">
        <f>'P03'!$E97</f>
        <v>NT</v>
      </c>
      <c r="I107" s="17" t="str">
        <f>'P04'!$E97</f>
        <v>NT</v>
      </c>
      <c r="J107" s="17" t="str">
        <f>'P05'!$E97</f>
        <v>NT</v>
      </c>
      <c r="K107" s="17" t="str">
        <f>'P06'!$E97</f>
        <v>NT</v>
      </c>
      <c r="L107" s="17" t="str">
        <f>'P07'!$E97</f>
        <v>NT</v>
      </c>
      <c r="M107" s="17" t="str">
        <f>'P08'!$E97</f>
        <v>NT</v>
      </c>
      <c r="N107" s="17" t="str">
        <f>'P09'!$E97</f>
        <v>NT</v>
      </c>
      <c r="O107" s="17" t="str">
        <f>'P10'!$E97</f>
        <v>NT</v>
      </c>
      <c r="P107" s="17" t="str">
        <f>'P11'!$E97</f>
        <v>NT</v>
      </c>
      <c r="Q107" s="17" t="str">
        <f>'P12'!$E97</f>
        <v>NT</v>
      </c>
      <c r="R107" s="17" t="str">
        <f>'P13'!$E97</f>
        <v>NT</v>
      </c>
      <c r="S107" s="17" t="str">
        <f>'P14'!$E97</f>
        <v>NT</v>
      </c>
      <c r="T107" s="17" t="str">
        <f>'P15'!$E97</f>
        <v>NT</v>
      </c>
      <c r="U107" s="19">
        <f t="shared" si="30"/>
        <v>0</v>
      </c>
      <c r="V107" s="19">
        <f t="shared" si="31"/>
        <v>0</v>
      </c>
      <c r="W107" s="19">
        <f t="shared" si="32"/>
        <v>0</v>
      </c>
      <c r="X107" s="19">
        <f t="shared" si="33"/>
        <v>15</v>
      </c>
      <c r="Y107" s="13" t="str">
        <f t="shared" si="34"/>
        <v>NT</v>
      </c>
      <c r="Z107" s="13"/>
      <c r="AA107" s="13">
        <v>12</v>
      </c>
      <c r="AB107" s="17" t="str">
        <f>Critères!$C96</f>
        <v>12.6</v>
      </c>
      <c r="AC107" s="17" t="str">
        <f>Critères!$A$91</f>
        <v>NAVIGATION</v>
      </c>
      <c r="AD107" s="17" t="str">
        <f>'P01'!$F97</f>
        <v>N</v>
      </c>
      <c r="AE107" s="17" t="str">
        <f>'P02'!$F97</f>
        <v>N</v>
      </c>
      <c r="AF107" s="17" t="str">
        <f>'P03'!$F97</f>
        <v>N</v>
      </c>
      <c r="AG107" s="17" t="str">
        <f>'P04'!$F97</f>
        <v>N</v>
      </c>
      <c r="AH107" s="17" t="str">
        <f>'P05'!$F97</f>
        <v>N</v>
      </c>
      <c r="AI107" s="17" t="str">
        <f>'P06'!$F97</f>
        <v>N</v>
      </c>
      <c r="AJ107" s="17" t="str">
        <f>'P07'!$F97</f>
        <v>N</v>
      </c>
      <c r="AK107" s="17" t="str">
        <f>'P08'!$F97</f>
        <v>N</v>
      </c>
      <c r="AL107" s="17" t="str">
        <f>'P09'!$F97</f>
        <v>N</v>
      </c>
      <c r="AM107" s="17" t="str">
        <f>'P10'!$F97</f>
        <v>N</v>
      </c>
      <c r="AN107" s="17" t="str">
        <f>'P11'!$F97</f>
        <v>N</v>
      </c>
      <c r="AO107" s="17" t="str">
        <f>'P12'!$F97</f>
        <v>N</v>
      </c>
      <c r="AP107" s="17" t="str">
        <f>'P13'!$F97</f>
        <v>N</v>
      </c>
      <c r="AQ107" s="17" t="str">
        <f>'P14'!$F97</f>
        <v>N</v>
      </c>
      <c r="AR107" s="17" t="str">
        <f>'P15'!$F97</f>
        <v>N</v>
      </c>
      <c r="AS107" s="19">
        <f t="shared" si="35"/>
        <v>0</v>
      </c>
      <c r="AT107" s="19">
        <f t="shared" si="36"/>
        <v>0</v>
      </c>
    </row>
    <row r="108" spans="1:46">
      <c r="A108" s="13">
        <v>12</v>
      </c>
      <c r="B108" s="17" t="str">
        <f>Critères!$B97</f>
        <v>RGAA</v>
      </c>
      <c r="C108" s="17" t="str">
        <f>Critères!$C97</f>
        <v>12.7</v>
      </c>
      <c r="D108" s="17" t="str">
        <f>Critères!$A$91</f>
        <v>NAVIGATION</v>
      </c>
      <c r="E108" s="17" t="s">
        <v>162</v>
      </c>
      <c r="F108" s="17" t="str">
        <f>'P01'!$E98</f>
        <v>NT</v>
      </c>
      <c r="G108" s="17" t="str">
        <f>'P02'!$E98</f>
        <v>NT</v>
      </c>
      <c r="H108" s="17" t="str">
        <f>'P03'!$E98</f>
        <v>NT</v>
      </c>
      <c r="I108" s="17" t="str">
        <f>'P04'!$E98</f>
        <v>NT</v>
      </c>
      <c r="J108" s="17" t="str">
        <f>'P05'!$E98</f>
        <v>NT</v>
      </c>
      <c r="K108" s="17" t="str">
        <f>'P06'!$E98</f>
        <v>NT</v>
      </c>
      <c r="L108" s="17" t="str">
        <f>'P07'!$E98</f>
        <v>NT</v>
      </c>
      <c r="M108" s="17" t="str">
        <f>'P08'!$E98</f>
        <v>NT</v>
      </c>
      <c r="N108" s="17" t="str">
        <f>'P09'!$E98</f>
        <v>NT</v>
      </c>
      <c r="O108" s="17" t="str">
        <f>'P10'!$E98</f>
        <v>NT</v>
      </c>
      <c r="P108" s="17" t="str">
        <f>'P11'!$E98</f>
        <v>NT</v>
      </c>
      <c r="Q108" s="17" t="str">
        <f>'P12'!$E98</f>
        <v>NT</v>
      </c>
      <c r="R108" s="17" t="str">
        <f>'P13'!$E98</f>
        <v>NT</v>
      </c>
      <c r="S108" s="17" t="str">
        <f>'P14'!$E98</f>
        <v>NT</v>
      </c>
      <c r="T108" s="17" t="str">
        <f>'P15'!$E98</f>
        <v>NT</v>
      </c>
      <c r="U108" s="19">
        <f t="shared" si="30"/>
        <v>0</v>
      </c>
      <c r="V108" s="19">
        <f t="shared" si="31"/>
        <v>0</v>
      </c>
      <c r="W108" s="19">
        <f t="shared" si="32"/>
        <v>0</v>
      </c>
      <c r="X108" s="19">
        <f t="shared" si="33"/>
        <v>15</v>
      </c>
      <c r="Y108" s="13" t="str">
        <f t="shared" si="34"/>
        <v>NT</v>
      </c>
      <c r="Z108" s="13"/>
      <c r="AA108" s="13">
        <v>12</v>
      </c>
      <c r="AB108" s="17" t="str">
        <f>Critères!$C97</f>
        <v>12.7</v>
      </c>
      <c r="AC108" s="17" t="str">
        <f>Critères!$A$91</f>
        <v>NAVIGATION</v>
      </c>
      <c r="AD108" s="17" t="str">
        <f>'P01'!$F98</f>
        <v>N</v>
      </c>
      <c r="AE108" s="17" t="str">
        <f>'P02'!$F98</f>
        <v>N</v>
      </c>
      <c r="AF108" s="17" t="str">
        <f>'P03'!$F98</f>
        <v>N</v>
      </c>
      <c r="AG108" s="17" t="str">
        <f>'P04'!$F98</f>
        <v>N</v>
      </c>
      <c r="AH108" s="17" t="str">
        <f>'P05'!$F98</f>
        <v>N</v>
      </c>
      <c r="AI108" s="17" t="str">
        <f>'P06'!$F98</f>
        <v>N</v>
      </c>
      <c r="AJ108" s="17" t="str">
        <f>'P07'!$F98</f>
        <v>N</v>
      </c>
      <c r="AK108" s="17" t="str">
        <f>'P08'!$F98</f>
        <v>N</v>
      </c>
      <c r="AL108" s="17" t="str">
        <f>'P09'!$F98</f>
        <v>N</v>
      </c>
      <c r="AM108" s="17" t="str">
        <f>'P10'!$F98</f>
        <v>N</v>
      </c>
      <c r="AN108" s="17" t="str">
        <f>'P11'!$F98</f>
        <v>N</v>
      </c>
      <c r="AO108" s="17" t="str">
        <f>'P12'!$F98</f>
        <v>N</v>
      </c>
      <c r="AP108" s="17" t="str">
        <f>'P13'!$F98</f>
        <v>N</v>
      </c>
      <c r="AQ108" s="17" t="str">
        <f>'P14'!$F98</f>
        <v>N</v>
      </c>
      <c r="AR108" s="17" t="str">
        <f>'P15'!$F98</f>
        <v>N</v>
      </c>
      <c r="AS108" s="19">
        <f t="shared" si="35"/>
        <v>0</v>
      </c>
      <c r="AT108" s="19">
        <f t="shared" si="36"/>
        <v>0</v>
      </c>
    </row>
    <row r="109" spans="1:46">
      <c r="A109" s="13">
        <v>12</v>
      </c>
      <c r="B109" s="17" t="str">
        <f>Critères!$B98</f>
        <v>RGAA</v>
      </c>
      <c r="C109" s="17" t="str">
        <f>Critères!$C98</f>
        <v>12.8</v>
      </c>
      <c r="D109" s="17" t="str">
        <f>Critères!$A$91</f>
        <v>NAVIGATION</v>
      </c>
      <c r="E109" s="17" t="s">
        <v>162</v>
      </c>
      <c r="F109" s="17" t="str">
        <f>'P01'!$E99</f>
        <v>NT</v>
      </c>
      <c r="G109" s="17" t="str">
        <f>'P02'!$E99</f>
        <v>NT</v>
      </c>
      <c r="H109" s="17" t="str">
        <f>'P03'!$E99</f>
        <v>NT</v>
      </c>
      <c r="I109" s="17" t="str">
        <f>'P04'!$E99</f>
        <v>NT</v>
      </c>
      <c r="J109" s="17" t="str">
        <f>'P05'!$E99</f>
        <v>NT</v>
      </c>
      <c r="K109" s="17" t="str">
        <f>'P06'!$E99</f>
        <v>NT</v>
      </c>
      <c r="L109" s="17" t="str">
        <f>'P07'!$E99</f>
        <v>NT</v>
      </c>
      <c r="M109" s="17" t="str">
        <f>'P08'!$E99</f>
        <v>NT</v>
      </c>
      <c r="N109" s="17" t="str">
        <f>'P09'!$E99</f>
        <v>NT</v>
      </c>
      <c r="O109" s="17" t="str">
        <f>'P10'!$E99</f>
        <v>NT</v>
      </c>
      <c r="P109" s="17" t="str">
        <f>'P11'!$E99</f>
        <v>NT</v>
      </c>
      <c r="Q109" s="17" t="str">
        <f>'P12'!$E99</f>
        <v>NT</v>
      </c>
      <c r="R109" s="17" t="str">
        <f>'P13'!$E99</f>
        <v>NT</v>
      </c>
      <c r="S109" s="17" t="str">
        <f>'P14'!$E99</f>
        <v>NT</v>
      </c>
      <c r="T109" s="17" t="str">
        <f>'P15'!$E99</f>
        <v>NT</v>
      </c>
      <c r="U109" s="19">
        <f t="shared" si="30"/>
        <v>0</v>
      </c>
      <c r="V109" s="19">
        <f t="shared" si="31"/>
        <v>0</v>
      </c>
      <c r="W109" s="19">
        <f t="shared" si="32"/>
        <v>0</v>
      </c>
      <c r="X109" s="19">
        <f t="shared" si="33"/>
        <v>15</v>
      </c>
      <c r="Y109" s="13" t="str">
        <f t="shared" si="34"/>
        <v>NT</v>
      </c>
      <c r="Z109" s="13"/>
      <c r="AA109" s="13">
        <v>12</v>
      </c>
      <c r="AB109" s="17" t="str">
        <f>Critères!$C98</f>
        <v>12.8</v>
      </c>
      <c r="AC109" s="17" t="str">
        <f>Critères!$A$91</f>
        <v>NAVIGATION</v>
      </c>
      <c r="AD109" s="17" t="str">
        <f>'P01'!$F99</f>
        <v>N</v>
      </c>
      <c r="AE109" s="17" t="str">
        <f>'P02'!$F99</f>
        <v>N</v>
      </c>
      <c r="AF109" s="17" t="str">
        <f>'P03'!$F99</f>
        <v>N</v>
      </c>
      <c r="AG109" s="17" t="str">
        <f>'P04'!$F99</f>
        <v>N</v>
      </c>
      <c r="AH109" s="17" t="str">
        <f>'P05'!$F99</f>
        <v>N</v>
      </c>
      <c r="AI109" s="17" t="str">
        <f>'P06'!$F99</f>
        <v>N</v>
      </c>
      <c r="AJ109" s="17" t="str">
        <f>'P07'!$F99</f>
        <v>N</v>
      </c>
      <c r="AK109" s="17" t="str">
        <f>'P08'!$F99</f>
        <v>N</v>
      </c>
      <c r="AL109" s="17" t="str">
        <f>'P09'!$F99</f>
        <v>N</v>
      </c>
      <c r="AM109" s="17" t="str">
        <f>'P10'!$F99</f>
        <v>N</v>
      </c>
      <c r="AN109" s="17" t="str">
        <f>'P11'!$F99</f>
        <v>N</v>
      </c>
      <c r="AO109" s="17" t="str">
        <f>'P12'!$F99</f>
        <v>N</v>
      </c>
      <c r="AP109" s="17" t="str">
        <f>'P13'!$F99</f>
        <v>N</v>
      </c>
      <c r="AQ109" s="17" t="str">
        <f>'P14'!$F99</f>
        <v>N</v>
      </c>
      <c r="AR109" s="17" t="str">
        <f>'P15'!$F99</f>
        <v>N</v>
      </c>
      <c r="AS109" s="19">
        <f t="shared" si="35"/>
        <v>0</v>
      </c>
      <c r="AT109" s="19">
        <f t="shared" si="36"/>
        <v>0</v>
      </c>
    </row>
    <row r="110" spans="1:46">
      <c r="A110" s="13">
        <v>12</v>
      </c>
      <c r="B110" s="17" t="str">
        <f>Critères!$B99</f>
        <v>RGAA</v>
      </c>
      <c r="C110" s="17" t="str">
        <f>Critères!$C99</f>
        <v>12.9</v>
      </c>
      <c r="D110" s="17" t="str">
        <f>Critères!$A$91</f>
        <v>NAVIGATION</v>
      </c>
      <c r="E110" s="17" t="s">
        <v>162</v>
      </c>
      <c r="F110" s="17" t="str">
        <f>'P01'!$E100</f>
        <v>NT</v>
      </c>
      <c r="G110" s="17" t="str">
        <f>'P02'!$E100</f>
        <v>NT</v>
      </c>
      <c r="H110" s="17" t="str">
        <f>'P03'!$E100</f>
        <v>NT</v>
      </c>
      <c r="I110" s="17" t="str">
        <f>'P04'!$E100</f>
        <v>NT</v>
      </c>
      <c r="J110" s="17" t="str">
        <f>'P05'!$E100</f>
        <v>NT</v>
      </c>
      <c r="K110" s="17" t="str">
        <f>'P06'!$E100</f>
        <v>NT</v>
      </c>
      <c r="L110" s="17" t="str">
        <f>'P07'!$E100</f>
        <v>NT</v>
      </c>
      <c r="M110" s="17" t="str">
        <f>'P08'!$E100</f>
        <v>NT</v>
      </c>
      <c r="N110" s="17" t="str">
        <f>'P09'!$E100</f>
        <v>NT</v>
      </c>
      <c r="O110" s="17" t="str">
        <f>'P10'!$E100</f>
        <v>NT</v>
      </c>
      <c r="P110" s="17" t="str">
        <f>'P11'!$E100</f>
        <v>NT</v>
      </c>
      <c r="Q110" s="17" t="str">
        <f>'P12'!$E100</f>
        <v>NT</v>
      </c>
      <c r="R110" s="17" t="str">
        <f>'P13'!$E100</f>
        <v>NT</v>
      </c>
      <c r="S110" s="17" t="str">
        <f>'P14'!$E100</f>
        <v>NT</v>
      </c>
      <c r="T110" s="17" t="str">
        <f>'P15'!$E100</f>
        <v>NT</v>
      </c>
      <c r="U110" s="19">
        <f t="shared" si="30"/>
        <v>0</v>
      </c>
      <c r="V110" s="19">
        <f t="shared" si="31"/>
        <v>0</v>
      </c>
      <c r="W110" s="19">
        <f t="shared" si="32"/>
        <v>0</v>
      </c>
      <c r="X110" s="19">
        <f t="shared" si="33"/>
        <v>15</v>
      </c>
      <c r="Y110" s="13" t="str">
        <f t="shared" si="34"/>
        <v>NT</v>
      </c>
      <c r="Z110" s="13"/>
      <c r="AA110" s="13">
        <v>12</v>
      </c>
      <c r="AB110" s="17" t="str">
        <f>Critères!$C99</f>
        <v>12.9</v>
      </c>
      <c r="AC110" s="17" t="str">
        <f>Critères!$A$91</f>
        <v>NAVIGATION</v>
      </c>
      <c r="AD110" s="17" t="str">
        <f>'P01'!$F100</f>
        <v>N</v>
      </c>
      <c r="AE110" s="17" t="str">
        <f>'P02'!$F100</f>
        <v>N</v>
      </c>
      <c r="AF110" s="17" t="str">
        <f>'P03'!$F100</f>
        <v>N</v>
      </c>
      <c r="AG110" s="17" t="str">
        <f>'P04'!$F100</f>
        <v>N</v>
      </c>
      <c r="AH110" s="17" t="str">
        <f>'P05'!$F100</f>
        <v>N</v>
      </c>
      <c r="AI110" s="17" t="str">
        <f>'P06'!$F100</f>
        <v>N</v>
      </c>
      <c r="AJ110" s="17" t="str">
        <f>'P07'!$F100</f>
        <v>N</v>
      </c>
      <c r="AK110" s="17" t="str">
        <f>'P08'!$F100</f>
        <v>N</v>
      </c>
      <c r="AL110" s="17" t="str">
        <f>'P09'!$F100</f>
        <v>N</v>
      </c>
      <c r="AM110" s="17" t="str">
        <f>'P10'!$F100</f>
        <v>N</v>
      </c>
      <c r="AN110" s="17" t="str">
        <f>'P11'!$F100</f>
        <v>N</v>
      </c>
      <c r="AO110" s="17" t="str">
        <f>'P12'!$F100</f>
        <v>N</v>
      </c>
      <c r="AP110" s="17" t="str">
        <f>'P13'!$F100</f>
        <v>N</v>
      </c>
      <c r="AQ110" s="17" t="str">
        <f>'P14'!$F100</f>
        <v>N</v>
      </c>
      <c r="AR110" s="17" t="str">
        <f>'P15'!$F100</f>
        <v>N</v>
      </c>
      <c r="AS110" s="19">
        <f t="shared" si="35"/>
        <v>0</v>
      </c>
      <c r="AT110" s="19">
        <f t="shared" si="36"/>
        <v>0</v>
      </c>
    </row>
    <row r="111" spans="1:46">
      <c r="A111" s="13">
        <v>12</v>
      </c>
      <c r="B111" s="17" t="str">
        <f>Critères!$B100</f>
        <v>RGAA</v>
      </c>
      <c r="C111" s="17" t="str">
        <f>Critères!$C100</f>
        <v>12.10</v>
      </c>
      <c r="D111" s="17" t="str">
        <f>Critères!$A$91</f>
        <v>NAVIGATION</v>
      </c>
      <c r="E111" s="17" t="s">
        <v>162</v>
      </c>
      <c r="F111" s="17" t="str">
        <f>'P01'!$E101</f>
        <v>NT</v>
      </c>
      <c r="G111" s="17" t="str">
        <f>'P02'!$E101</f>
        <v>NT</v>
      </c>
      <c r="H111" s="17" t="str">
        <f>'P03'!$E101</f>
        <v>NT</v>
      </c>
      <c r="I111" s="17" t="str">
        <f>'P04'!$E101</f>
        <v>NT</v>
      </c>
      <c r="J111" s="17" t="str">
        <f>'P05'!$E101</f>
        <v>NT</v>
      </c>
      <c r="K111" s="17" t="str">
        <f>'P06'!$E101</f>
        <v>NT</v>
      </c>
      <c r="L111" s="17" t="str">
        <f>'P07'!$E101</f>
        <v>NT</v>
      </c>
      <c r="M111" s="17" t="str">
        <f>'P08'!$E101</f>
        <v>NT</v>
      </c>
      <c r="N111" s="17" t="str">
        <f>'P09'!$E101</f>
        <v>NT</v>
      </c>
      <c r="O111" s="17" t="str">
        <f>'P10'!$E101</f>
        <v>NT</v>
      </c>
      <c r="P111" s="17" t="str">
        <f>'P11'!$E101</f>
        <v>NT</v>
      </c>
      <c r="Q111" s="17" t="str">
        <f>'P12'!$E101</f>
        <v>NT</v>
      </c>
      <c r="R111" s="17" t="str">
        <f>'P13'!$E101</f>
        <v>NT</v>
      </c>
      <c r="S111" s="17" t="str">
        <f>'P14'!$E101</f>
        <v>NT</v>
      </c>
      <c r="T111" s="17" t="str">
        <f>'P15'!$E101</f>
        <v>NT</v>
      </c>
      <c r="U111" s="19">
        <f t="shared" si="30"/>
        <v>0</v>
      </c>
      <c r="V111" s="19">
        <f t="shared" si="31"/>
        <v>0</v>
      </c>
      <c r="W111" s="19">
        <f t="shared" si="32"/>
        <v>0</v>
      </c>
      <c r="X111" s="19">
        <f t="shared" si="33"/>
        <v>15</v>
      </c>
      <c r="Y111" s="13" t="str">
        <f t="shared" si="34"/>
        <v>NT</v>
      </c>
      <c r="Z111" s="13"/>
      <c r="AA111" s="13">
        <v>12</v>
      </c>
      <c r="AB111" s="17" t="str">
        <f>Critères!$C100</f>
        <v>12.10</v>
      </c>
      <c r="AC111" s="17" t="str">
        <f>Critères!$A$91</f>
        <v>NAVIGATION</v>
      </c>
      <c r="AD111" s="17" t="str">
        <f>'P01'!$F101</f>
        <v>N</v>
      </c>
      <c r="AE111" s="17" t="str">
        <f>'P02'!$F101</f>
        <v>N</v>
      </c>
      <c r="AF111" s="17" t="str">
        <f>'P03'!$F101</f>
        <v>N</v>
      </c>
      <c r="AG111" s="17" t="str">
        <f>'P04'!$F101</f>
        <v>N</v>
      </c>
      <c r="AH111" s="17" t="str">
        <f>'P05'!$F101</f>
        <v>N</v>
      </c>
      <c r="AI111" s="17" t="str">
        <f>'P06'!$F101</f>
        <v>N</v>
      </c>
      <c r="AJ111" s="17" t="str">
        <f>'P07'!$F101</f>
        <v>N</v>
      </c>
      <c r="AK111" s="17" t="str">
        <f>'P08'!$F101</f>
        <v>N</v>
      </c>
      <c r="AL111" s="17" t="str">
        <f>'P09'!$F101</f>
        <v>N</v>
      </c>
      <c r="AM111" s="17" t="str">
        <f>'P10'!$F101</f>
        <v>N</v>
      </c>
      <c r="AN111" s="17" t="str">
        <f>'P11'!$F101</f>
        <v>N</v>
      </c>
      <c r="AO111" s="17" t="str">
        <f>'P12'!$F101</f>
        <v>N</v>
      </c>
      <c r="AP111" s="17" t="str">
        <f>'P13'!$F101</f>
        <v>N</v>
      </c>
      <c r="AQ111" s="17" t="str">
        <f>'P14'!$F101</f>
        <v>N</v>
      </c>
      <c r="AR111" s="17" t="str">
        <f>'P15'!$F101</f>
        <v>N</v>
      </c>
      <c r="AS111" s="19">
        <f t="shared" si="35"/>
        <v>0</v>
      </c>
      <c r="AT111" s="19">
        <f t="shared" si="36"/>
        <v>0</v>
      </c>
    </row>
    <row r="112" spans="1:46">
      <c r="A112" s="13">
        <v>12</v>
      </c>
      <c r="B112" s="17" t="str">
        <f>Critères!$B101</f>
        <v>RGAA</v>
      </c>
      <c r="C112" s="17" t="str">
        <f>Critères!$C101</f>
        <v>12.11</v>
      </c>
      <c r="D112" s="17" t="str">
        <f>Critères!$A$91</f>
        <v>NAVIGATION</v>
      </c>
      <c r="E112" s="17" t="s">
        <v>163</v>
      </c>
      <c r="F112" s="17" t="str">
        <f>'P01'!$E102</f>
        <v>NT</v>
      </c>
      <c r="G112" s="17" t="str">
        <f>'P02'!$E102</f>
        <v>NT</v>
      </c>
      <c r="H112" s="17" t="str">
        <f>'P03'!$E102</f>
        <v>NT</v>
      </c>
      <c r="I112" s="17" t="str">
        <f>'P04'!$E102</f>
        <v>NT</v>
      </c>
      <c r="J112" s="17" t="str">
        <f>'P05'!$E102</f>
        <v>NT</v>
      </c>
      <c r="K112" s="17" t="str">
        <f>'P06'!$E102</f>
        <v>NT</v>
      </c>
      <c r="L112" s="17" t="str">
        <f>'P07'!$E102</f>
        <v>NT</v>
      </c>
      <c r="M112" s="17" t="str">
        <f>'P08'!$E102</f>
        <v>NT</v>
      </c>
      <c r="N112" s="17" t="str">
        <f>'P09'!$E102</f>
        <v>NT</v>
      </c>
      <c r="O112" s="17" t="str">
        <f>'P10'!$E102</f>
        <v>NT</v>
      </c>
      <c r="P112" s="17" t="str">
        <f>'P11'!$E102</f>
        <v>NT</v>
      </c>
      <c r="Q112" s="17" t="str">
        <f>'P12'!$E102</f>
        <v>NT</v>
      </c>
      <c r="R112" s="17" t="str">
        <f>'P13'!$E102</f>
        <v>NT</v>
      </c>
      <c r="S112" s="17" t="str">
        <f>'P14'!$E102</f>
        <v>NT</v>
      </c>
      <c r="T112" s="17" t="str">
        <f>'P15'!$E102</f>
        <v>NT</v>
      </c>
      <c r="U112" s="19">
        <f t="shared" si="30"/>
        <v>0</v>
      </c>
      <c r="V112" s="19">
        <f t="shared" si="31"/>
        <v>0</v>
      </c>
      <c r="W112" s="19">
        <f t="shared" si="32"/>
        <v>0</v>
      </c>
      <c r="X112" s="19">
        <f t="shared" si="33"/>
        <v>15</v>
      </c>
      <c r="Y112" s="13" t="str">
        <f t="shared" si="34"/>
        <v>NT</v>
      </c>
      <c r="Z112" s="13"/>
      <c r="AA112" s="13">
        <v>12</v>
      </c>
      <c r="AB112" s="17" t="str">
        <f>Critères!$C101</f>
        <v>12.11</v>
      </c>
      <c r="AC112" s="17" t="str">
        <f>Critères!$A$91</f>
        <v>NAVIGATION</v>
      </c>
      <c r="AD112" s="17" t="str">
        <f>'P01'!$F102</f>
        <v>N</v>
      </c>
      <c r="AE112" s="17" t="str">
        <f>'P02'!$F102</f>
        <v>N</v>
      </c>
      <c r="AF112" s="17" t="str">
        <f>'P03'!$F102</f>
        <v>N</v>
      </c>
      <c r="AG112" s="17" t="str">
        <f>'P04'!$F102</f>
        <v>N</v>
      </c>
      <c r="AH112" s="17" t="str">
        <f>'P05'!$F102</f>
        <v>N</v>
      </c>
      <c r="AI112" s="17" t="str">
        <f>'P06'!$F102</f>
        <v>N</v>
      </c>
      <c r="AJ112" s="17" t="str">
        <f>'P07'!$F102</f>
        <v>N</v>
      </c>
      <c r="AK112" s="17" t="str">
        <f>'P08'!$F102</f>
        <v>N</v>
      </c>
      <c r="AL112" s="17" t="str">
        <f>'P09'!$F102</f>
        <v>N</v>
      </c>
      <c r="AM112" s="17" t="str">
        <f>'P10'!$F102</f>
        <v>N</v>
      </c>
      <c r="AN112" s="17" t="str">
        <f>'P11'!$F102</f>
        <v>N</v>
      </c>
      <c r="AO112" s="17" t="str">
        <f>'P12'!$F102</f>
        <v>N</v>
      </c>
      <c r="AP112" s="17" t="str">
        <f>'P13'!$F102</f>
        <v>N</v>
      </c>
      <c r="AQ112" s="17" t="str">
        <f>'P14'!$F102</f>
        <v>N</v>
      </c>
      <c r="AR112" s="17" t="str">
        <f>'P15'!$F102</f>
        <v>N</v>
      </c>
      <c r="AS112" s="19">
        <f t="shared" si="35"/>
        <v>0</v>
      </c>
      <c r="AT112" s="19">
        <f t="shared" si="36"/>
        <v>0</v>
      </c>
    </row>
    <row r="113" spans="1:46">
      <c r="A113" s="55"/>
      <c r="B113" s="56"/>
      <c r="C113" s="56"/>
      <c r="D113" s="56"/>
      <c r="E113" s="56"/>
      <c r="F113" s="56"/>
      <c r="G113" s="56"/>
      <c r="H113" s="56"/>
      <c r="I113" s="56"/>
      <c r="J113" s="56"/>
      <c r="K113" s="56"/>
      <c r="L113" s="56"/>
      <c r="M113" s="56"/>
      <c r="N113" s="56"/>
      <c r="O113" s="56"/>
      <c r="P113" s="56"/>
      <c r="Q113" s="56"/>
      <c r="R113" s="56"/>
      <c r="S113" s="56"/>
      <c r="T113" s="56"/>
      <c r="U113" s="60">
        <f>SUM(U102:U112)</f>
        <v>0</v>
      </c>
      <c r="V113" s="60">
        <f t="shared" ref="V113:X113" si="41">SUM(V102:V112)</f>
        <v>0</v>
      </c>
      <c r="W113" s="60">
        <f t="shared" si="41"/>
        <v>0</v>
      </c>
      <c r="X113" s="60">
        <f t="shared" si="41"/>
        <v>165</v>
      </c>
      <c r="Y113" s="13"/>
      <c r="Z113" s="13"/>
      <c r="AA113" s="55"/>
      <c r="AB113" s="56"/>
      <c r="AC113" s="56"/>
      <c r="AD113" s="56"/>
      <c r="AE113" s="56"/>
      <c r="AF113" s="56"/>
      <c r="AG113" s="56"/>
      <c r="AH113" s="56"/>
      <c r="AI113" s="56"/>
      <c r="AJ113" s="56"/>
      <c r="AK113" s="56"/>
      <c r="AL113" s="56"/>
      <c r="AM113" s="56"/>
      <c r="AN113" s="56"/>
      <c r="AO113" s="56"/>
      <c r="AP113" s="56"/>
      <c r="AQ113" s="56"/>
      <c r="AR113" s="56"/>
      <c r="AS113" s="60">
        <f>SUM(AS102:AS112)</f>
        <v>0</v>
      </c>
      <c r="AT113" s="60">
        <f t="shared" ref="AT113" si="42">SUM(AT102:AT112)</f>
        <v>0</v>
      </c>
    </row>
    <row r="114" spans="1:46">
      <c r="A114" s="13">
        <v>13</v>
      </c>
      <c r="B114" s="17" t="str">
        <f>Critères!$B102</f>
        <v>RGAA</v>
      </c>
      <c r="C114" s="17" t="str">
        <f>Critères!$C102</f>
        <v>13.1</v>
      </c>
      <c r="D114" s="17" t="str">
        <f>Critères!$A$102</f>
        <v>CONSULTATION</v>
      </c>
      <c r="E114" s="17" t="s">
        <v>162</v>
      </c>
      <c r="F114" s="17" t="str">
        <f>'P01'!$E103</f>
        <v>NT</v>
      </c>
      <c r="G114" s="17" t="str">
        <f>'P02'!$E103</f>
        <v>NT</v>
      </c>
      <c r="H114" s="17" t="str">
        <f>'P03'!$E103</f>
        <v>NT</v>
      </c>
      <c r="I114" s="17" t="str">
        <f>'P04'!$E103</f>
        <v>NT</v>
      </c>
      <c r="J114" s="17" t="str">
        <f>'P05'!$E103</f>
        <v>NT</v>
      </c>
      <c r="K114" s="17" t="str">
        <f>'P06'!$E103</f>
        <v>NT</v>
      </c>
      <c r="L114" s="17" t="str">
        <f>'P07'!$E103</f>
        <v>NT</v>
      </c>
      <c r="M114" s="17" t="str">
        <f>'P08'!$E103</f>
        <v>NT</v>
      </c>
      <c r="N114" s="17" t="str">
        <f>'P09'!$E103</f>
        <v>NT</v>
      </c>
      <c r="O114" s="17" t="str">
        <f>'P10'!$E103</f>
        <v>NT</v>
      </c>
      <c r="P114" s="17" t="str">
        <f>'P11'!$E103</f>
        <v>NT</v>
      </c>
      <c r="Q114" s="17" t="str">
        <f>'P12'!$E103</f>
        <v>NT</v>
      </c>
      <c r="R114" s="17" t="str">
        <f>'P13'!$E103</f>
        <v>NT</v>
      </c>
      <c r="S114" s="17" t="str">
        <f>'P14'!$E103</f>
        <v>NT</v>
      </c>
      <c r="T114" s="17" t="str">
        <f>'P15'!$E103</f>
        <v>NT</v>
      </c>
      <c r="U114" s="19">
        <f t="shared" si="30"/>
        <v>0</v>
      </c>
      <c r="V114" s="19">
        <f t="shared" si="31"/>
        <v>0</v>
      </c>
      <c r="W114" s="19">
        <f t="shared" si="32"/>
        <v>0</v>
      </c>
      <c r="X114" s="19">
        <f t="shared" si="33"/>
        <v>15</v>
      </c>
      <c r="Y114" s="13" t="str">
        <f t="shared" si="34"/>
        <v>NT</v>
      </c>
      <c r="Z114" s="13"/>
      <c r="AA114" s="13">
        <v>13</v>
      </c>
      <c r="AB114" s="17" t="str">
        <f>Critères!$C102</f>
        <v>13.1</v>
      </c>
      <c r="AC114" s="17" t="str">
        <f>Critères!$A$102</f>
        <v>CONSULTATION</v>
      </c>
      <c r="AD114" s="17" t="str">
        <f>'P01'!$F103</f>
        <v>N</v>
      </c>
      <c r="AE114" s="17" t="str">
        <f>'P02'!$F103</f>
        <v>N</v>
      </c>
      <c r="AF114" s="17" t="str">
        <f>'P03'!$F103</f>
        <v>N</v>
      </c>
      <c r="AG114" s="17" t="str">
        <f>'P04'!$F103</f>
        <v>N</v>
      </c>
      <c r="AH114" s="17" t="str">
        <f>'P05'!$F103</f>
        <v>N</v>
      </c>
      <c r="AI114" s="17" t="str">
        <f>'P06'!$F103</f>
        <v>N</v>
      </c>
      <c r="AJ114" s="17" t="str">
        <f>'P07'!$F103</f>
        <v>N</v>
      </c>
      <c r="AK114" s="17" t="str">
        <f>'P08'!$F103</f>
        <v>N</v>
      </c>
      <c r="AL114" s="17" t="str">
        <f>'P09'!$F103</f>
        <v>N</v>
      </c>
      <c r="AM114" s="17" t="str">
        <f>'P10'!$F103</f>
        <v>N</v>
      </c>
      <c r="AN114" s="17" t="str">
        <f>'P11'!$F103</f>
        <v>N</v>
      </c>
      <c r="AO114" s="17" t="str">
        <f>'P12'!$F103</f>
        <v>N</v>
      </c>
      <c r="AP114" s="17" t="str">
        <f>'P13'!$F103</f>
        <v>N</v>
      </c>
      <c r="AQ114" s="17" t="str">
        <f>'P14'!$F103</f>
        <v>N</v>
      </c>
      <c r="AR114" s="17" t="str">
        <f>'P15'!$F103</f>
        <v>N</v>
      </c>
      <c r="AS114" s="19">
        <f t="shared" si="35"/>
        <v>0</v>
      </c>
      <c r="AT114" s="19">
        <f t="shared" si="36"/>
        <v>0</v>
      </c>
    </row>
    <row r="115" spans="1:46">
      <c r="A115" s="13">
        <v>13</v>
      </c>
      <c r="B115" s="17" t="str">
        <f>Critères!$B103</f>
        <v>RGAA</v>
      </c>
      <c r="C115" s="17" t="str">
        <f>Critères!$C103</f>
        <v>13.2</v>
      </c>
      <c r="D115" s="17" t="str">
        <f>Critères!$A$102</f>
        <v>CONSULTATION</v>
      </c>
      <c r="E115" s="17" t="s">
        <v>162</v>
      </c>
      <c r="F115" s="17" t="str">
        <f>'P01'!$E104</f>
        <v>NT</v>
      </c>
      <c r="G115" s="17" t="str">
        <f>'P02'!$E104</f>
        <v>NT</v>
      </c>
      <c r="H115" s="17" t="str">
        <f>'P03'!$E104</f>
        <v>NT</v>
      </c>
      <c r="I115" s="17" t="str">
        <f>'P04'!$E104</f>
        <v>NT</v>
      </c>
      <c r="J115" s="17" t="str">
        <f>'P05'!$E104</f>
        <v>NT</v>
      </c>
      <c r="K115" s="17" t="str">
        <f>'P06'!$E104</f>
        <v>NT</v>
      </c>
      <c r="L115" s="17" t="str">
        <f>'P07'!$E104</f>
        <v>NT</v>
      </c>
      <c r="M115" s="17" t="str">
        <f>'P08'!$E104</f>
        <v>NT</v>
      </c>
      <c r="N115" s="17" t="str">
        <f>'P09'!$E104</f>
        <v>NT</v>
      </c>
      <c r="O115" s="17" t="str">
        <f>'P10'!$E104</f>
        <v>NT</v>
      </c>
      <c r="P115" s="17" t="str">
        <f>'P11'!$E104</f>
        <v>NT</v>
      </c>
      <c r="Q115" s="17" t="str">
        <f>'P12'!$E104</f>
        <v>NT</v>
      </c>
      <c r="R115" s="17" t="str">
        <f>'P13'!$E104</f>
        <v>NT</v>
      </c>
      <c r="S115" s="17" t="str">
        <f>'P14'!$E104</f>
        <v>NT</v>
      </c>
      <c r="T115" s="17" t="str">
        <f>'P15'!$E104</f>
        <v>NT</v>
      </c>
      <c r="U115" s="19">
        <f t="shared" si="30"/>
        <v>0</v>
      </c>
      <c r="V115" s="19">
        <f t="shared" si="31"/>
        <v>0</v>
      </c>
      <c r="W115" s="19">
        <f t="shared" si="32"/>
        <v>0</v>
      </c>
      <c r="X115" s="19">
        <f t="shared" si="33"/>
        <v>15</v>
      </c>
      <c r="Y115" s="13" t="str">
        <f t="shared" si="34"/>
        <v>NT</v>
      </c>
      <c r="Z115" s="13"/>
      <c r="AA115" s="13">
        <v>13</v>
      </c>
      <c r="AB115" s="17" t="str">
        <f>Critères!$C103</f>
        <v>13.2</v>
      </c>
      <c r="AC115" s="17" t="str">
        <f>Critères!$A$102</f>
        <v>CONSULTATION</v>
      </c>
      <c r="AD115" s="17" t="str">
        <f>'P01'!$F104</f>
        <v>N</v>
      </c>
      <c r="AE115" s="17" t="str">
        <f>'P02'!$F104</f>
        <v>N</v>
      </c>
      <c r="AF115" s="17" t="str">
        <f>'P03'!$F104</f>
        <v>N</v>
      </c>
      <c r="AG115" s="17" t="str">
        <f>'P04'!$F104</f>
        <v>N</v>
      </c>
      <c r="AH115" s="17" t="str">
        <f>'P05'!$F104</f>
        <v>N</v>
      </c>
      <c r="AI115" s="17" t="str">
        <f>'P06'!$F104</f>
        <v>N</v>
      </c>
      <c r="AJ115" s="17" t="str">
        <f>'P07'!$F104</f>
        <v>N</v>
      </c>
      <c r="AK115" s="17" t="str">
        <f>'P08'!$F104</f>
        <v>N</v>
      </c>
      <c r="AL115" s="17" t="str">
        <f>'P09'!$F104</f>
        <v>N</v>
      </c>
      <c r="AM115" s="17" t="str">
        <f>'P10'!$F104</f>
        <v>N</v>
      </c>
      <c r="AN115" s="17" t="str">
        <f>'P11'!$F104</f>
        <v>N</v>
      </c>
      <c r="AO115" s="17" t="str">
        <f>'P12'!$F104</f>
        <v>N</v>
      </c>
      <c r="AP115" s="17" t="str">
        <f>'P13'!$F104</f>
        <v>N</v>
      </c>
      <c r="AQ115" s="17" t="str">
        <f>'P14'!$F104</f>
        <v>N</v>
      </c>
      <c r="AR115" s="17" t="str">
        <f>'P15'!$F104</f>
        <v>N</v>
      </c>
      <c r="AS115" s="19">
        <f t="shared" si="35"/>
        <v>0</v>
      </c>
      <c r="AT115" s="19">
        <f t="shared" si="36"/>
        <v>0</v>
      </c>
    </row>
    <row r="116" spans="1:46">
      <c r="A116" s="13">
        <v>13</v>
      </c>
      <c r="B116" s="17" t="str">
        <f>Critères!$B104</f>
        <v>RGAA</v>
      </c>
      <c r="C116" s="17" t="str">
        <f>Critères!$C104</f>
        <v>13.3</v>
      </c>
      <c r="D116" s="17" t="str">
        <f>Critères!$A$102</f>
        <v>CONSULTATION</v>
      </c>
      <c r="E116" s="17" t="s">
        <v>162</v>
      </c>
      <c r="F116" s="17" t="str">
        <f>'P01'!$E105</f>
        <v>NT</v>
      </c>
      <c r="G116" s="17" t="str">
        <f>'P02'!$E105</f>
        <v>NT</v>
      </c>
      <c r="H116" s="17" t="str">
        <f>'P03'!$E105</f>
        <v>NT</v>
      </c>
      <c r="I116" s="17" t="str">
        <f>'P04'!$E105</f>
        <v>NT</v>
      </c>
      <c r="J116" s="17" t="str">
        <f>'P05'!$E105</f>
        <v>NT</v>
      </c>
      <c r="K116" s="17" t="str">
        <f>'P06'!$E105</f>
        <v>NT</v>
      </c>
      <c r="L116" s="17" t="str">
        <f>'P07'!$E105</f>
        <v>NT</v>
      </c>
      <c r="M116" s="17" t="str">
        <f>'P08'!$E105</f>
        <v>NT</v>
      </c>
      <c r="N116" s="17" t="str">
        <f>'P09'!$E105</f>
        <v>NT</v>
      </c>
      <c r="O116" s="17" t="str">
        <f>'P10'!$E105</f>
        <v>NT</v>
      </c>
      <c r="P116" s="17" t="str">
        <f>'P11'!$E105</f>
        <v>NT</v>
      </c>
      <c r="Q116" s="17" t="str">
        <f>'P12'!$E105</f>
        <v>NT</v>
      </c>
      <c r="R116" s="17" t="str">
        <f>'P13'!$E105</f>
        <v>NT</v>
      </c>
      <c r="S116" s="17" t="str">
        <f>'P14'!$E105</f>
        <v>NT</v>
      </c>
      <c r="T116" s="17" t="str">
        <f>'P15'!$E105</f>
        <v>NT</v>
      </c>
      <c r="U116" s="19">
        <f t="shared" si="30"/>
        <v>0</v>
      </c>
      <c r="V116" s="19">
        <f t="shared" si="31"/>
        <v>0</v>
      </c>
      <c r="W116" s="19">
        <f t="shared" si="32"/>
        <v>0</v>
      </c>
      <c r="X116" s="19">
        <f t="shared" si="33"/>
        <v>15</v>
      </c>
      <c r="Y116" s="13" t="str">
        <f t="shared" si="34"/>
        <v>NT</v>
      </c>
      <c r="Z116" s="13"/>
      <c r="AA116" s="13">
        <v>13</v>
      </c>
      <c r="AB116" s="17" t="str">
        <f>Critères!$C104</f>
        <v>13.3</v>
      </c>
      <c r="AC116" s="17" t="str">
        <f>Critères!$A$102</f>
        <v>CONSULTATION</v>
      </c>
      <c r="AD116" s="17" t="str">
        <f>'P01'!$F105</f>
        <v>N</v>
      </c>
      <c r="AE116" s="17" t="str">
        <f>'P02'!$F105</f>
        <v>N</v>
      </c>
      <c r="AF116" s="17" t="str">
        <f>'P03'!$F105</f>
        <v>N</v>
      </c>
      <c r="AG116" s="17" t="str">
        <f>'P04'!$F105</f>
        <v>N</v>
      </c>
      <c r="AH116" s="17" t="str">
        <f>'P05'!$F105</f>
        <v>N</v>
      </c>
      <c r="AI116" s="17" t="str">
        <f>'P06'!$F105</f>
        <v>N</v>
      </c>
      <c r="AJ116" s="17" t="str">
        <f>'P07'!$F105</f>
        <v>N</v>
      </c>
      <c r="AK116" s="17" t="str">
        <f>'P08'!$F105</f>
        <v>N</v>
      </c>
      <c r="AL116" s="17" t="str">
        <f>'P09'!$F105</f>
        <v>N</v>
      </c>
      <c r="AM116" s="17" t="str">
        <f>'P10'!$F105</f>
        <v>N</v>
      </c>
      <c r="AN116" s="17" t="str">
        <f>'P11'!$F105</f>
        <v>N</v>
      </c>
      <c r="AO116" s="17" t="str">
        <f>'P12'!$F105</f>
        <v>N</v>
      </c>
      <c r="AP116" s="17" t="str">
        <f>'P13'!$F105</f>
        <v>N</v>
      </c>
      <c r="AQ116" s="17" t="str">
        <f>'P14'!$F105</f>
        <v>N</v>
      </c>
      <c r="AR116" s="17" t="str">
        <f>'P15'!$F105</f>
        <v>N</v>
      </c>
      <c r="AS116" s="19">
        <f t="shared" si="35"/>
        <v>0</v>
      </c>
      <c r="AT116" s="19">
        <f t="shared" si="36"/>
        <v>0</v>
      </c>
    </row>
    <row r="117" spans="1:46">
      <c r="A117" s="13">
        <v>13</v>
      </c>
      <c r="B117" s="17" t="str">
        <f>Critères!$B105</f>
        <v>RGAA</v>
      </c>
      <c r="C117" s="17" t="str">
        <f>Critères!$C105</f>
        <v>13.4</v>
      </c>
      <c r="D117" s="17" t="str">
        <f>Critères!$A$102</f>
        <v>CONSULTATION</v>
      </c>
      <c r="E117" s="17" t="s">
        <v>162</v>
      </c>
      <c r="F117" s="17" t="str">
        <f>'P01'!$E106</f>
        <v>NT</v>
      </c>
      <c r="G117" s="17" t="str">
        <f>'P02'!$E106</f>
        <v>NT</v>
      </c>
      <c r="H117" s="17" t="str">
        <f>'P03'!$E106</f>
        <v>NT</v>
      </c>
      <c r="I117" s="17" t="str">
        <f>'P04'!$E106</f>
        <v>NT</v>
      </c>
      <c r="J117" s="17" t="str">
        <f>'P05'!$E106</f>
        <v>NT</v>
      </c>
      <c r="K117" s="17" t="str">
        <f>'P06'!$E106</f>
        <v>NT</v>
      </c>
      <c r="L117" s="17" t="str">
        <f>'P07'!$E106</f>
        <v>NT</v>
      </c>
      <c r="M117" s="17" t="str">
        <f>'P08'!$E106</f>
        <v>NT</v>
      </c>
      <c r="N117" s="17" t="str">
        <f>'P09'!$E106</f>
        <v>NT</v>
      </c>
      <c r="O117" s="17" t="str">
        <f>'P10'!$E106</f>
        <v>NT</v>
      </c>
      <c r="P117" s="17" t="str">
        <f>'P11'!$E106</f>
        <v>NT</v>
      </c>
      <c r="Q117" s="17" t="str">
        <f>'P12'!$E106</f>
        <v>NT</v>
      </c>
      <c r="R117" s="17" t="str">
        <f>'P13'!$E106</f>
        <v>NT</v>
      </c>
      <c r="S117" s="17" t="str">
        <f>'P14'!$E106</f>
        <v>NT</v>
      </c>
      <c r="T117" s="17" t="str">
        <f>'P15'!$E106</f>
        <v>NT</v>
      </c>
      <c r="U117" s="19">
        <f t="shared" si="30"/>
        <v>0</v>
      </c>
      <c r="V117" s="19">
        <f t="shared" si="31"/>
        <v>0</v>
      </c>
      <c r="W117" s="19">
        <f t="shared" si="32"/>
        <v>0</v>
      </c>
      <c r="X117" s="19">
        <f t="shared" si="33"/>
        <v>15</v>
      </c>
      <c r="Y117" s="13" t="str">
        <f t="shared" si="34"/>
        <v>NT</v>
      </c>
      <c r="Z117" s="13"/>
      <c r="AA117" s="13">
        <v>13</v>
      </c>
      <c r="AB117" s="17" t="str">
        <f>Critères!$C105</f>
        <v>13.4</v>
      </c>
      <c r="AC117" s="17" t="str">
        <f>Critères!$A$102</f>
        <v>CONSULTATION</v>
      </c>
      <c r="AD117" s="17" t="str">
        <f>'P01'!$F106</f>
        <v>N</v>
      </c>
      <c r="AE117" s="17" t="str">
        <f>'P02'!$F106</f>
        <v>N</v>
      </c>
      <c r="AF117" s="17" t="str">
        <f>'P03'!$F106</f>
        <v>N</v>
      </c>
      <c r="AG117" s="17" t="str">
        <f>'P04'!$F106</f>
        <v>N</v>
      </c>
      <c r="AH117" s="17" t="str">
        <f>'P05'!$F106</f>
        <v>N</v>
      </c>
      <c r="AI117" s="17" t="str">
        <f>'P06'!$F106</f>
        <v>N</v>
      </c>
      <c r="AJ117" s="17" t="str">
        <f>'P07'!$F106</f>
        <v>N</v>
      </c>
      <c r="AK117" s="17" t="str">
        <f>'P08'!$F106</f>
        <v>N</v>
      </c>
      <c r="AL117" s="17" t="str">
        <f>'P09'!$F106</f>
        <v>N</v>
      </c>
      <c r="AM117" s="17" t="str">
        <f>'P10'!$F106</f>
        <v>N</v>
      </c>
      <c r="AN117" s="17" t="str">
        <f>'P11'!$F106</f>
        <v>N</v>
      </c>
      <c r="AO117" s="17" t="str">
        <f>'P12'!$F106</f>
        <v>N</v>
      </c>
      <c r="AP117" s="17" t="str">
        <f>'P13'!$F106</f>
        <v>N</v>
      </c>
      <c r="AQ117" s="17" t="str">
        <f>'P14'!$F106</f>
        <v>N</v>
      </c>
      <c r="AR117" s="17" t="str">
        <f>'P15'!$F106</f>
        <v>N</v>
      </c>
      <c r="AS117" s="19">
        <f t="shared" si="35"/>
        <v>0</v>
      </c>
      <c r="AT117" s="19">
        <f t="shared" si="36"/>
        <v>0</v>
      </c>
    </row>
    <row r="118" spans="1:46">
      <c r="A118" s="13">
        <v>13</v>
      </c>
      <c r="B118" s="17" t="str">
        <f>Critères!$B106</f>
        <v>RGAA</v>
      </c>
      <c r="C118" s="17" t="str">
        <f>Critères!$C106</f>
        <v>13.5</v>
      </c>
      <c r="D118" s="17" t="str">
        <f>Critères!$A$102</f>
        <v>CONSULTATION</v>
      </c>
      <c r="E118" s="17" t="s">
        <v>162</v>
      </c>
      <c r="F118" s="17" t="str">
        <f>'P01'!$E107</f>
        <v>NT</v>
      </c>
      <c r="G118" s="17" t="str">
        <f>'P02'!$E107</f>
        <v>NT</v>
      </c>
      <c r="H118" s="17" t="str">
        <f>'P03'!$E107</f>
        <v>NT</v>
      </c>
      <c r="I118" s="17" t="str">
        <f>'P04'!$E107</f>
        <v>NT</v>
      </c>
      <c r="J118" s="17" t="str">
        <f>'P05'!$E107</f>
        <v>NT</v>
      </c>
      <c r="K118" s="17" t="str">
        <f>'P06'!$E107</f>
        <v>NT</v>
      </c>
      <c r="L118" s="17" t="str">
        <f>'P07'!$E107</f>
        <v>NT</v>
      </c>
      <c r="M118" s="17" t="str">
        <f>'P08'!$E107</f>
        <v>NT</v>
      </c>
      <c r="N118" s="17" t="str">
        <f>'P09'!$E107</f>
        <v>NT</v>
      </c>
      <c r="O118" s="17" t="str">
        <f>'P10'!$E107</f>
        <v>NT</v>
      </c>
      <c r="P118" s="17" t="str">
        <f>'P11'!$E107</f>
        <v>NT</v>
      </c>
      <c r="Q118" s="17" t="str">
        <f>'P12'!$E107</f>
        <v>NT</v>
      </c>
      <c r="R118" s="17" t="str">
        <f>'P13'!$E107</f>
        <v>NT</v>
      </c>
      <c r="S118" s="17" t="str">
        <f>'P14'!$E107</f>
        <v>NT</v>
      </c>
      <c r="T118" s="17" t="str">
        <f>'P15'!$E107</f>
        <v>NT</v>
      </c>
      <c r="U118" s="19">
        <f t="shared" si="30"/>
        <v>0</v>
      </c>
      <c r="V118" s="19">
        <f t="shared" si="31"/>
        <v>0</v>
      </c>
      <c r="W118" s="19">
        <f t="shared" si="32"/>
        <v>0</v>
      </c>
      <c r="X118" s="19">
        <f t="shared" si="33"/>
        <v>15</v>
      </c>
      <c r="Y118" s="13" t="str">
        <f t="shared" si="34"/>
        <v>NT</v>
      </c>
      <c r="Z118" s="13"/>
      <c r="AA118" s="13">
        <v>13</v>
      </c>
      <c r="AB118" s="17" t="str">
        <f>Critères!$C106</f>
        <v>13.5</v>
      </c>
      <c r="AC118" s="17" t="str">
        <f>Critères!$A$102</f>
        <v>CONSULTATION</v>
      </c>
      <c r="AD118" s="17" t="str">
        <f>'P01'!$F107</f>
        <v>N</v>
      </c>
      <c r="AE118" s="17" t="str">
        <f>'P02'!$F107</f>
        <v>N</v>
      </c>
      <c r="AF118" s="17" t="str">
        <f>'P03'!$F107</f>
        <v>N</v>
      </c>
      <c r="AG118" s="17" t="str">
        <f>'P04'!$F107</f>
        <v>N</v>
      </c>
      <c r="AH118" s="17" t="str">
        <f>'P05'!$F107</f>
        <v>N</v>
      </c>
      <c r="AI118" s="17" t="str">
        <f>'P06'!$F107</f>
        <v>N</v>
      </c>
      <c r="AJ118" s="17" t="str">
        <f>'P07'!$F107</f>
        <v>N</v>
      </c>
      <c r="AK118" s="17" t="str">
        <f>'P08'!$F107</f>
        <v>N</v>
      </c>
      <c r="AL118" s="17" t="str">
        <f>'P09'!$F107</f>
        <v>N</v>
      </c>
      <c r="AM118" s="17" t="str">
        <f>'P10'!$F107</f>
        <v>N</v>
      </c>
      <c r="AN118" s="17" t="str">
        <f>'P11'!$F107</f>
        <v>N</v>
      </c>
      <c r="AO118" s="17" t="str">
        <f>'P12'!$F107</f>
        <v>N</v>
      </c>
      <c r="AP118" s="17" t="str">
        <f>'P13'!$F107</f>
        <v>N</v>
      </c>
      <c r="AQ118" s="17" t="str">
        <f>'P14'!$F107</f>
        <v>N</v>
      </c>
      <c r="AR118" s="17" t="str">
        <f>'P15'!$F107</f>
        <v>N</v>
      </c>
      <c r="AS118" s="19">
        <f t="shared" si="35"/>
        <v>0</v>
      </c>
      <c r="AT118" s="19">
        <f t="shared" si="36"/>
        <v>0</v>
      </c>
    </row>
    <row r="119" spans="1:46">
      <c r="A119" s="13">
        <v>13</v>
      </c>
      <c r="B119" s="17" t="str">
        <f>Critères!$B107</f>
        <v>RGAA</v>
      </c>
      <c r="C119" s="17" t="str">
        <f>Critères!$C107</f>
        <v>13.6</v>
      </c>
      <c r="D119" s="17" t="str">
        <f>Critères!$A$102</f>
        <v>CONSULTATION</v>
      </c>
      <c r="E119" s="17" t="s">
        <v>162</v>
      </c>
      <c r="F119" s="17" t="str">
        <f>'P01'!$E108</f>
        <v>NT</v>
      </c>
      <c r="G119" s="17" t="str">
        <f>'P02'!$E108</f>
        <v>NT</v>
      </c>
      <c r="H119" s="17" t="str">
        <f>'P03'!$E108</f>
        <v>NT</v>
      </c>
      <c r="I119" s="17" t="str">
        <f>'P04'!$E108</f>
        <v>NT</v>
      </c>
      <c r="J119" s="17" t="str">
        <f>'P05'!$E108</f>
        <v>NT</v>
      </c>
      <c r="K119" s="17" t="str">
        <f>'P06'!$E108</f>
        <v>NT</v>
      </c>
      <c r="L119" s="17" t="str">
        <f>'P07'!$E108</f>
        <v>NT</v>
      </c>
      <c r="M119" s="17" t="str">
        <f>'P08'!$E108</f>
        <v>NT</v>
      </c>
      <c r="N119" s="17" t="str">
        <f>'P09'!$E108</f>
        <v>NT</v>
      </c>
      <c r="O119" s="17" t="str">
        <f>'P10'!$E108</f>
        <v>NT</v>
      </c>
      <c r="P119" s="17" t="str">
        <f>'P11'!$E108</f>
        <v>NT</v>
      </c>
      <c r="Q119" s="17" t="str">
        <f>'P12'!$E108</f>
        <v>NT</v>
      </c>
      <c r="R119" s="17" t="str">
        <f>'P13'!$E108</f>
        <v>NT</v>
      </c>
      <c r="S119" s="17" t="str">
        <f>'P14'!$E108</f>
        <v>NT</v>
      </c>
      <c r="T119" s="17" t="str">
        <f>'P15'!$E108</f>
        <v>NT</v>
      </c>
      <c r="U119" s="19">
        <f t="shared" si="30"/>
        <v>0</v>
      </c>
      <c r="V119" s="19">
        <f t="shared" si="31"/>
        <v>0</v>
      </c>
      <c r="W119" s="19">
        <f t="shared" si="32"/>
        <v>0</v>
      </c>
      <c r="X119" s="19">
        <f t="shared" si="33"/>
        <v>15</v>
      </c>
      <c r="Y119" s="13" t="str">
        <f t="shared" si="34"/>
        <v>NT</v>
      </c>
      <c r="Z119" s="13"/>
      <c r="AA119" s="13">
        <v>13</v>
      </c>
      <c r="AB119" s="17" t="str">
        <f>Critères!$C107</f>
        <v>13.6</v>
      </c>
      <c r="AC119" s="17" t="str">
        <f>Critères!$A$102</f>
        <v>CONSULTATION</v>
      </c>
      <c r="AD119" s="17" t="str">
        <f>'P01'!$F108</f>
        <v>N</v>
      </c>
      <c r="AE119" s="17" t="str">
        <f>'P02'!$F108</f>
        <v>N</v>
      </c>
      <c r="AF119" s="17" t="str">
        <f>'P03'!$F108</f>
        <v>N</v>
      </c>
      <c r="AG119" s="17" t="str">
        <f>'P04'!$F108</f>
        <v>N</v>
      </c>
      <c r="AH119" s="17" t="str">
        <f>'P05'!$F108</f>
        <v>N</v>
      </c>
      <c r="AI119" s="17" t="str">
        <f>'P06'!$F108</f>
        <v>N</v>
      </c>
      <c r="AJ119" s="17" t="str">
        <f>'P07'!$F108</f>
        <v>N</v>
      </c>
      <c r="AK119" s="17" t="str">
        <f>'P08'!$F108</f>
        <v>N</v>
      </c>
      <c r="AL119" s="17" t="str">
        <f>'P09'!$F108</f>
        <v>N</v>
      </c>
      <c r="AM119" s="17" t="str">
        <f>'P10'!$F108</f>
        <v>N</v>
      </c>
      <c r="AN119" s="17" t="str">
        <f>'P11'!$F108</f>
        <v>N</v>
      </c>
      <c r="AO119" s="17" t="str">
        <f>'P12'!$F108</f>
        <v>N</v>
      </c>
      <c r="AP119" s="17" t="str">
        <f>'P13'!$F108</f>
        <v>N</v>
      </c>
      <c r="AQ119" s="17" t="str">
        <f>'P14'!$F108</f>
        <v>N</v>
      </c>
      <c r="AR119" s="17" t="str">
        <f>'P15'!$F108</f>
        <v>N</v>
      </c>
      <c r="AS119" s="19">
        <f t="shared" si="35"/>
        <v>0</v>
      </c>
      <c r="AT119" s="19">
        <f t="shared" si="36"/>
        <v>0</v>
      </c>
    </row>
    <row r="120" spans="1:46">
      <c r="A120" s="13">
        <v>13</v>
      </c>
      <c r="B120" s="17" t="str">
        <f>Critères!$B108</f>
        <v>RGAA</v>
      </c>
      <c r="C120" s="17" t="str">
        <f>Critères!$C108</f>
        <v>13.7</v>
      </c>
      <c r="D120" s="17" t="str">
        <f>Critères!$A$102</f>
        <v>CONSULTATION</v>
      </c>
      <c r="E120" s="17" t="s">
        <v>162</v>
      </c>
      <c r="F120" s="17" t="str">
        <f>'P01'!$E109</f>
        <v>NT</v>
      </c>
      <c r="G120" s="17" t="str">
        <f>'P02'!$E109</f>
        <v>NT</v>
      </c>
      <c r="H120" s="17" t="str">
        <f>'P03'!$E109</f>
        <v>NT</v>
      </c>
      <c r="I120" s="17" t="str">
        <f>'P04'!$E109</f>
        <v>NT</v>
      </c>
      <c r="J120" s="17" t="str">
        <f>'P05'!$E109</f>
        <v>NT</v>
      </c>
      <c r="K120" s="17" t="str">
        <f>'P06'!$E109</f>
        <v>NT</v>
      </c>
      <c r="L120" s="17" t="str">
        <f>'P07'!$E109</f>
        <v>NT</v>
      </c>
      <c r="M120" s="17" t="str">
        <f>'P08'!$E109</f>
        <v>NT</v>
      </c>
      <c r="N120" s="17" t="str">
        <f>'P09'!$E109</f>
        <v>NT</v>
      </c>
      <c r="O120" s="17" t="str">
        <f>'P10'!$E109</f>
        <v>NT</v>
      </c>
      <c r="P120" s="17" t="str">
        <f>'P11'!$E109</f>
        <v>NT</v>
      </c>
      <c r="Q120" s="17" t="str">
        <f>'P12'!$E109</f>
        <v>NT</v>
      </c>
      <c r="R120" s="17" t="str">
        <f>'P13'!$E109</f>
        <v>NT</v>
      </c>
      <c r="S120" s="17" t="str">
        <f>'P14'!$E109</f>
        <v>NT</v>
      </c>
      <c r="T120" s="17" t="str">
        <f>'P15'!$E109</f>
        <v>NT</v>
      </c>
      <c r="U120" s="19">
        <f t="shared" si="30"/>
        <v>0</v>
      </c>
      <c r="V120" s="19">
        <f t="shared" si="31"/>
        <v>0</v>
      </c>
      <c r="W120" s="19">
        <f t="shared" si="32"/>
        <v>0</v>
      </c>
      <c r="X120" s="19">
        <f t="shared" si="33"/>
        <v>15</v>
      </c>
      <c r="Y120" s="13" t="str">
        <f t="shared" si="34"/>
        <v>NT</v>
      </c>
      <c r="Z120" s="13"/>
      <c r="AA120" s="13">
        <v>13</v>
      </c>
      <c r="AB120" s="17" t="str">
        <f>Critères!$C108</f>
        <v>13.7</v>
      </c>
      <c r="AC120" s="17" t="str">
        <f>Critères!$A$102</f>
        <v>CONSULTATION</v>
      </c>
      <c r="AD120" s="17" t="str">
        <f>'P01'!$F109</f>
        <v>N</v>
      </c>
      <c r="AE120" s="17" t="str">
        <f>'P02'!$F109</f>
        <v>N</v>
      </c>
      <c r="AF120" s="17" t="str">
        <f>'P03'!$F109</f>
        <v>N</v>
      </c>
      <c r="AG120" s="17" t="str">
        <f>'P04'!$F109</f>
        <v>N</v>
      </c>
      <c r="AH120" s="17" t="str">
        <f>'P05'!$F109</f>
        <v>N</v>
      </c>
      <c r="AI120" s="17" t="str">
        <f>'P06'!$F109</f>
        <v>N</v>
      </c>
      <c r="AJ120" s="17" t="str">
        <f>'P07'!$F109</f>
        <v>N</v>
      </c>
      <c r="AK120" s="17" t="str">
        <f>'P08'!$F109</f>
        <v>N</v>
      </c>
      <c r="AL120" s="17" t="str">
        <f>'P09'!$F109</f>
        <v>N</v>
      </c>
      <c r="AM120" s="17" t="str">
        <f>'P10'!$F109</f>
        <v>N</v>
      </c>
      <c r="AN120" s="17" t="str">
        <f>'P11'!$F109</f>
        <v>N</v>
      </c>
      <c r="AO120" s="17" t="str">
        <f>'P12'!$F109</f>
        <v>N</v>
      </c>
      <c r="AP120" s="17" t="str">
        <f>'P13'!$F109</f>
        <v>N</v>
      </c>
      <c r="AQ120" s="17" t="str">
        <f>'P14'!$F109</f>
        <v>N</v>
      </c>
      <c r="AR120" s="17" t="str">
        <f>'P15'!$F109</f>
        <v>N</v>
      </c>
      <c r="AS120" s="19">
        <f t="shared" si="35"/>
        <v>0</v>
      </c>
      <c r="AT120" s="19">
        <f t="shared" si="36"/>
        <v>0</v>
      </c>
    </row>
    <row r="121" spans="1:46">
      <c r="A121" s="13">
        <v>13</v>
      </c>
      <c r="B121" s="17" t="str">
        <f>Critères!$B109</f>
        <v>RGAA</v>
      </c>
      <c r="C121" s="17" t="str">
        <f>Critères!$C109</f>
        <v>13.8</v>
      </c>
      <c r="D121" s="17" t="str">
        <f>Critères!$A$102</f>
        <v>CONSULTATION</v>
      </c>
      <c r="E121" s="17" t="s">
        <v>162</v>
      </c>
      <c r="F121" s="17" t="str">
        <f>'P01'!$E110</f>
        <v>NT</v>
      </c>
      <c r="G121" s="17" t="str">
        <f>'P02'!$E110</f>
        <v>NT</v>
      </c>
      <c r="H121" s="17" t="str">
        <f>'P03'!$E110</f>
        <v>NT</v>
      </c>
      <c r="I121" s="17" t="str">
        <f>'P04'!$E110</f>
        <v>NT</v>
      </c>
      <c r="J121" s="17" t="str">
        <f>'P05'!$E110</f>
        <v>NT</v>
      </c>
      <c r="K121" s="17" t="str">
        <f>'P06'!$E110</f>
        <v>NT</v>
      </c>
      <c r="L121" s="17" t="str">
        <f>'P07'!$E110</f>
        <v>NT</v>
      </c>
      <c r="M121" s="17" t="str">
        <f>'P08'!$E110</f>
        <v>NT</v>
      </c>
      <c r="N121" s="17" t="str">
        <f>'P09'!$E110</f>
        <v>NT</v>
      </c>
      <c r="O121" s="17" t="str">
        <f>'P10'!$E110</f>
        <v>NT</v>
      </c>
      <c r="P121" s="17" t="str">
        <f>'P11'!$E110</f>
        <v>NT</v>
      </c>
      <c r="Q121" s="17" t="str">
        <f>'P12'!$E110</f>
        <v>NT</v>
      </c>
      <c r="R121" s="17" t="str">
        <f>'P13'!$E110</f>
        <v>NT</v>
      </c>
      <c r="S121" s="17" t="str">
        <f>'P14'!$E110</f>
        <v>NT</v>
      </c>
      <c r="T121" s="17" t="str">
        <f>'P15'!$E110</f>
        <v>NT</v>
      </c>
      <c r="U121" s="19">
        <f t="shared" si="30"/>
        <v>0</v>
      </c>
      <c r="V121" s="19">
        <f t="shared" si="31"/>
        <v>0</v>
      </c>
      <c r="W121" s="19">
        <f t="shared" si="32"/>
        <v>0</v>
      </c>
      <c r="X121" s="19">
        <f t="shared" si="33"/>
        <v>15</v>
      </c>
      <c r="Y121" s="13" t="str">
        <f t="shared" si="34"/>
        <v>NT</v>
      </c>
      <c r="Z121" s="13"/>
      <c r="AA121" s="13">
        <v>13</v>
      </c>
      <c r="AB121" s="17" t="str">
        <f>Critères!$C109</f>
        <v>13.8</v>
      </c>
      <c r="AC121" s="17" t="str">
        <f>Critères!$A$102</f>
        <v>CONSULTATION</v>
      </c>
      <c r="AD121" s="17" t="str">
        <f>'P01'!$F110</f>
        <v>N</v>
      </c>
      <c r="AE121" s="17" t="str">
        <f>'P02'!$F110</f>
        <v>N</v>
      </c>
      <c r="AF121" s="17" t="str">
        <f>'P03'!$F110</f>
        <v>N</v>
      </c>
      <c r="AG121" s="17" t="str">
        <f>'P04'!$F110</f>
        <v>N</v>
      </c>
      <c r="AH121" s="17" t="str">
        <f>'P05'!$F110</f>
        <v>N</v>
      </c>
      <c r="AI121" s="17" t="str">
        <f>'P06'!$F110</f>
        <v>N</v>
      </c>
      <c r="AJ121" s="17" t="str">
        <f>'P07'!$F110</f>
        <v>N</v>
      </c>
      <c r="AK121" s="17" t="str">
        <f>'P08'!$F110</f>
        <v>N</v>
      </c>
      <c r="AL121" s="17" t="str">
        <f>'P09'!$F110</f>
        <v>N</v>
      </c>
      <c r="AM121" s="17" t="str">
        <f>'P10'!$F110</f>
        <v>N</v>
      </c>
      <c r="AN121" s="17" t="str">
        <f>'P11'!$F110</f>
        <v>N</v>
      </c>
      <c r="AO121" s="17" t="str">
        <f>'P12'!$F110</f>
        <v>N</v>
      </c>
      <c r="AP121" s="17" t="str">
        <f>'P13'!$F110</f>
        <v>N</v>
      </c>
      <c r="AQ121" s="17" t="str">
        <f>'P14'!$F110</f>
        <v>N</v>
      </c>
      <c r="AR121" s="17" t="str">
        <f>'P15'!$F110</f>
        <v>N</v>
      </c>
      <c r="AS121" s="19">
        <f t="shared" si="35"/>
        <v>0</v>
      </c>
      <c r="AT121" s="19">
        <f t="shared" si="36"/>
        <v>0</v>
      </c>
    </row>
    <row r="122" spans="1:46">
      <c r="A122" s="13">
        <v>13</v>
      </c>
      <c r="B122" s="17" t="str">
        <f>Critères!$B110</f>
        <v>RGAA</v>
      </c>
      <c r="C122" s="17" t="str">
        <f>Critères!$C110</f>
        <v>13.9</v>
      </c>
      <c r="D122" s="17" t="str">
        <f>Critères!$A$102</f>
        <v>CONSULTATION</v>
      </c>
      <c r="E122" s="17" t="s">
        <v>163</v>
      </c>
      <c r="F122" s="17" t="str">
        <f>'P01'!$E111</f>
        <v>NT</v>
      </c>
      <c r="G122" s="17" t="str">
        <f>'P02'!$E111</f>
        <v>NT</v>
      </c>
      <c r="H122" s="17" t="str">
        <f>'P03'!$E111</f>
        <v>NT</v>
      </c>
      <c r="I122" s="17" t="str">
        <f>'P04'!$E111</f>
        <v>NT</v>
      </c>
      <c r="J122" s="17" t="str">
        <f>'P05'!$E111</f>
        <v>NT</v>
      </c>
      <c r="K122" s="17" t="str">
        <f>'P06'!$E111</f>
        <v>NT</v>
      </c>
      <c r="L122" s="17" t="str">
        <f>'P07'!$E111</f>
        <v>NT</v>
      </c>
      <c r="M122" s="17" t="str">
        <f>'P08'!$E111</f>
        <v>NT</v>
      </c>
      <c r="N122" s="17" t="str">
        <f>'P09'!$E111</f>
        <v>NT</v>
      </c>
      <c r="O122" s="17" t="str">
        <f>'P10'!$E111</f>
        <v>NT</v>
      </c>
      <c r="P122" s="17" t="str">
        <f>'P11'!$E111</f>
        <v>NT</v>
      </c>
      <c r="Q122" s="17" t="str">
        <f>'P12'!$E111</f>
        <v>NT</v>
      </c>
      <c r="R122" s="17" t="str">
        <f>'P13'!$E111</f>
        <v>NT</v>
      </c>
      <c r="S122" s="17" t="str">
        <f>'P14'!$E111</f>
        <v>NT</v>
      </c>
      <c r="T122" s="17" t="str">
        <f>'P15'!$E111</f>
        <v>NT</v>
      </c>
      <c r="U122" s="19">
        <f t="shared" si="30"/>
        <v>0</v>
      </c>
      <c r="V122" s="19">
        <f t="shared" si="31"/>
        <v>0</v>
      </c>
      <c r="W122" s="19">
        <f t="shared" si="32"/>
        <v>0</v>
      </c>
      <c r="X122" s="19">
        <f t="shared" si="33"/>
        <v>15</v>
      </c>
      <c r="Y122" s="13" t="str">
        <f t="shared" si="34"/>
        <v>NT</v>
      </c>
      <c r="Z122" s="13"/>
      <c r="AA122" s="13">
        <v>13</v>
      </c>
      <c r="AB122" s="17" t="str">
        <f>Critères!$C110</f>
        <v>13.9</v>
      </c>
      <c r="AC122" s="17" t="str">
        <f>Critères!$A$102</f>
        <v>CONSULTATION</v>
      </c>
      <c r="AD122" s="17" t="str">
        <f>'P01'!$F111</f>
        <v>N</v>
      </c>
      <c r="AE122" s="17" t="str">
        <f>'P02'!$F111</f>
        <v>N</v>
      </c>
      <c r="AF122" s="17" t="str">
        <f>'P03'!$F111</f>
        <v>N</v>
      </c>
      <c r="AG122" s="17" t="str">
        <f>'P04'!$F111</f>
        <v>N</v>
      </c>
      <c r="AH122" s="17" t="str">
        <f>'P05'!$F111</f>
        <v>N</v>
      </c>
      <c r="AI122" s="17" t="str">
        <f>'P06'!$F111</f>
        <v>N</v>
      </c>
      <c r="AJ122" s="17" t="str">
        <f>'P07'!$F111</f>
        <v>N</v>
      </c>
      <c r="AK122" s="17" t="str">
        <f>'P08'!$F111</f>
        <v>N</v>
      </c>
      <c r="AL122" s="17" t="str">
        <f>'P09'!$F111</f>
        <v>N</v>
      </c>
      <c r="AM122" s="17" t="str">
        <f>'P10'!$F111</f>
        <v>N</v>
      </c>
      <c r="AN122" s="17" t="str">
        <f>'P11'!$F111</f>
        <v>N</v>
      </c>
      <c r="AO122" s="17" t="str">
        <f>'P12'!$F111</f>
        <v>N</v>
      </c>
      <c r="AP122" s="17" t="str">
        <f>'P13'!$F111</f>
        <v>N</v>
      </c>
      <c r="AQ122" s="17" t="str">
        <f>'P14'!$F111</f>
        <v>N</v>
      </c>
      <c r="AR122" s="17" t="str">
        <f>'P15'!$F111</f>
        <v>N</v>
      </c>
      <c r="AS122" s="19">
        <f t="shared" si="35"/>
        <v>0</v>
      </c>
      <c r="AT122" s="19">
        <f t="shared" si="36"/>
        <v>0</v>
      </c>
    </row>
    <row r="123" spans="1:46">
      <c r="A123" s="13">
        <v>13</v>
      </c>
      <c r="B123" s="17" t="str">
        <f>Critères!$B111</f>
        <v>RGAA</v>
      </c>
      <c r="C123" s="17" t="str">
        <f>Critères!$C111</f>
        <v>13.10</v>
      </c>
      <c r="D123" s="17" t="str">
        <f>Critères!$A$102</f>
        <v>CONSULTATION</v>
      </c>
      <c r="E123" s="17" t="s">
        <v>162</v>
      </c>
      <c r="F123" s="17" t="str">
        <f>'P01'!$E112</f>
        <v>NT</v>
      </c>
      <c r="G123" s="17" t="str">
        <f>'P02'!$E112</f>
        <v>NT</v>
      </c>
      <c r="H123" s="17" t="str">
        <f>'P03'!$E112</f>
        <v>NT</v>
      </c>
      <c r="I123" s="17" t="str">
        <f>'P04'!$E112</f>
        <v>NT</v>
      </c>
      <c r="J123" s="17" t="str">
        <f>'P05'!$E112</f>
        <v>NT</v>
      </c>
      <c r="K123" s="17" t="str">
        <f>'P06'!$E112</f>
        <v>NT</v>
      </c>
      <c r="L123" s="17" t="str">
        <f>'P07'!$E112</f>
        <v>NT</v>
      </c>
      <c r="M123" s="17" t="str">
        <f>'P08'!$E112</f>
        <v>NT</v>
      </c>
      <c r="N123" s="17" t="str">
        <f>'P09'!$E112</f>
        <v>NT</v>
      </c>
      <c r="O123" s="17" t="str">
        <f>'P10'!$E112</f>
        <v>NT</v>
      </c>
      <c r="P123" s="17" t="str">
        <f>'P11'!$E112</f>
        <v>NT</v>
      </c>
      <c r="Q123" s="17" t="str">
        <f>'P12'!$E112</f>
        <v>NT</v>
      </c>
      <c r="R123" s="17" t="str">
        <f>'P13'!$E112</f>
        <v>NT</v>
      </c>
      <c r="S123" s="17" t="str">
        <f>'P14'!$E112</f>
        <v>NT</v>
      </c>
      <c r="T123" s="17" t="str">
        <f>'P15'!$E112</f>
        <v>NT</v>
      </c>
      <c r="U123" s="19">
        <f t="shared" si="30"/>
        <v>0</v>
      </c>
      <c r="V123" s="19">
        <f t="shared" si="31"/>
        <v>0</v>
      </c>
      <c r="W123" s="19">
        <f t="shared" si="32"/>
        <v>0</v>
      </c>
      <c r="X123" s="19">
        <f t="shared" si="33"/>
        <v>15</v>
      </c>
      <c r="Y123" s="13" t="str">
        <f t="shared" si="34"/>
        <v>NT</v>
      </c>
      <c r="Z123" s="13"/>
      <c r="AA123" s="13">
        <v>13</v>
      </c>
      <c r="AB123" s="17" t="str">
        <f>Critères!$C111</f>
        <v>13.10</v>
      </c>
      <c r="AC123" s="17" t="str">
        <f>Critères!$A$102</f>
        <v>CONSULTATION</v>
      </c>
      <c r="AD123" s="17" t="str">
        <f>'P01'!$F112</f>
        <v>N</v>
      </c>
      <c r="AE123" s="17" t="str">
        <f>'P02'!$F112</f>
        <v>N</v>
      </c>
      <c r="AF123" s="17" t="str">
        <f>'P03'!$F112</f>
        <v>N</v>
      </c>
      <c r="AG123" s="17" t="str">
        <f>'P04'!$F112</f>
        <v>N</v>
      </c>
      <c r="AH123" s="17" t="str">
        <f>'P05'!$F112</f>
        <v>N</v>
      </c>
      <c r="AI123" s="17" t="str">
        <f>'P06'!$F112</f>
        <v>N</v>
      </c>
      <c r="AJ123" s="17" t="str">
        <f>'P07'!$F112</f>
        <v>N</v>
      </c>
      <c r="AK123" s="17" t="str">
        <f>'P08'!$F112</f>
        <v>N</v>
      </c>
      <c r="AL123" s="17" t="str">
        <f>'P09'!$F112</f>
        <v>N</v>
      </c>
      <c r="AM123" s="17" t="str">
        <f>'P10'!$F112</f>
        <v>N</v>
      </c>
      <c r="AN123" s="17" t="str">
        <f>'P11'!$F112</f>
        <v>N</v>
      </c>
      <c r="AO123" s="17" t="str">
        <f>'P12'!$F112</f>
        <v>N</v>
      </c>
      <c r="AP123" s="17" t="str">
        <f>'P13'!$F112</f>
        <v>N</v>
      </c>
      <c r="AQ123" s="17" t="str">
        <f>'P14'!$F112</f>
        <v>N</v>
      </c>
      <c r="AR123" s="17" t="str">
        <f>'P15'!$F112</f>
        <v>N</v>
      </c>
      <c r="AS123" s="19">
        <f t="shared" si="35"/>
        <v>0</v>
      </c>
      <c r="AT123" s="19">
        <f t="shared" si="36"/>
        <v>0</v>
      </c>
    </row>
    <row r="124" spans="1:46">
      <c r="A124" s="13">
        <v>13</v>
      </c>
      <c r="B124" s="17" t="str">
        <f>Critères!$B112</f>
        <v>RGAA</v>
      </c>
      <c r="C124" s="17" t="str">
        <f>Critères!$C112</f>
        <v>13.11</v>
      </c>
      <c r="D124" s="17" t="str">
        <f>Critères!$A$102</f>
        <v>CONSULTATION</v>
      </c>
      <c r="E124" s="17" t="s">
        <v>162</v>
      </c>
      <c r="F124" s="17" t="str">
        <f>'P01'!$E113</f>
        <v>NT</v>
      </c>
      <c r="G124" s="17" t="str">
        <f>'P02'!$E113</f>
        <v>NT</v>
      </c>
      <c r="H124" s="17" t="str">
        <f>'P03'!$E113</f>
        <v>NT</v>
      </c>
      <c r="I124" s="17" t="str">
        <f>'P04'!$E113</f>
        <v>NT</v>
      </c>
      <c r="J124" s="17" t="str">
        <f>'P05'!$E113</f>
        <v>NT</v>
      </c>
      <c r="K124" s="17" t="str">
        <f>'P06'!$E113</f>
        <v>NT</v>
      </c>
      <c r="L124" s="17" t="str">
        <f>'P07'!$E113</f>
        <v>NT</v>
      </c>
      <c r="M124" s="17" t="str">
        <f>'P08'!$E113</f>
        <v>NT</v>
      </c>
      <c r="N124" s="17" t="str">
        <f>'P09'!$E113</f>
        <v>NT</v>
      </c>
      <c r="O124" s="17" t="str">
        <f>'P10'!$E113</f>
        <v>NT</v>
      </c>
      <c r="P124" s="17" t="str">
        <f>'P11'!$E113</f>
        <v>NT</v>
      </c>
      <c r="Q124" s="17" t="str">
        <f>'P12'!$E113</f>
        <v>NT</v>
      </c>
      <c r="R124" s="17" t="str">
        <f>'P13'!$E113</f>
        <v>NT</v>
      </c>
      <c r="S124" s="17" t="str">
        <f>'P14'!$E113</f>
        <v>NT</v>
      </c>
      <c r="T124" s="17" t="str">
        <f>'P15'!$E113</f>
        <v>NT</v>
      </c>
      <c r="U124" s="19">
        <f t="shared" si="30"/>
        <v>0</v>
      </c>
      <c r="V124" s="19">
        <f t="shared" si="31"/>
        <v>0</v>
      </c>
      <c r="W124" s="19">
        <f t="shared" si="32"/>
        <v>0</v>
      </c>
      <c r="X124" s="19">
        <f t="shared" si="33"/>
        <v>15</v>
      </c>
      <c r="Y124" s="13" t="str">
        <f t="shared" si="34"/>
        <v>NT</v>
      </c>
      <c r="Z124" s="13"/>
      <c r="AA124" s="13">
        <v>13</v>
      </c>
      <c r="AB124" s="17" t="str">
        <f>Critères!$C112</f>
        <v>13.11</v>
      </c>
      <c r="AC124" s="17" t="str">
        <f>Critères!$A$102</f>
        <v>CONSULTATION</v>
      </c>
      <c r="AD124" s="17" t="str">
        <f>'P01'!$F113</f>
        <v>N</v>
      </c>
      <c r="AE124" s="17" t="str">
        <f>'P02'!$F113</f>
        <v>N</v>
      </c>
      <c r="AF124" s="17" t="str">
        <f>'P03'!$F113</f>
        <v>N</v>
      </c>
      <c r="AG124" s="17" t="str">
        <f>'P04'!$F113</f>
        <v>N</v>
      </c>
      <c r="AH124" s="17" t="str">
        <f>'P05'!$F113</f>
        <v>N</v>
      </c>
      <c r="AI124" s="17" t="str">
        <f>'P06'!$F113</f>
        <v>N</v>
      </c>
      <c r="AJ124" s="17" t="str">
        <f>'P07'!$F113</f>
        <v>N</v>
      </c>
      <c r="AK124" s="17" t="str">
        <f>'P08'!$F113</f>
        <v>N</v>
      </c>
      <c r="AL124" s="17" t="str">
        <f>'P09'!$F113</f>
        <v>N</v>
      </c>
      <c r="AM124" s="17" t="str">
        <f>'P10'!$F113</f>
        <v>N</v>
      </c>
      <c r="AN124" s="17" t="str">
        <f>'P11'!$F113</f>
        <v>N</v>
      </c>
      <c r="AO124" s="17" t="str">
        <f>'P12'!$F113</f>
        <v>N</v>
      </c>
      <c r="AP124" s="17" t="str">
        <f>'P13'!$F113</f>
        <v>N</v>
      </c>
      <c r="AQ124" s="17" t="str">
        <f>'P14'!$F113</f>
        <v>N</v>
      </c>
      <c r="AR124" s="17" t="str">
        <f>'P15'!$F113</f>
        <v>N</v>
      </c>
      <c r="AS124" s="19">
        <f t="shared" si="35"/>
        <v>0</v>
      </c>
      <c r="AT124" s="19">
        <f t="shared" si="36"/>
        <v>0</v>
      </c>
    </row>
    <row r="125" spans="1:46">
      <c r="A125" s="13">
        <v>13</v>
      </c>
      <c r="B125" s="17" t="str">
        <f>Critères!$B113</f>
        <v>RGAA</v>
      </c>
      <c r="C125" s="17" t="str">
        <f>Critères!$C113</f>
        <v>13.12</v>
      </c>
      <c r="D125" s="17" t="str">
        <f>Critères!$A$102</f>
        <v>CONSULTATION</v>
      </c>
      <c r="E125" s="17" t="s">
        <v>162</v>
      </c>
      <c r="F125" s="17" t="str">
        <f>'P01'!$E114</f>
        <v>NT</v>
      </c>
      <c r="G125" s="17" t="str">
        <f>'P02'!$E114</f>
        <v>NT</v>
      </c>
      <c r="H125" s="17" t="str">
        <f>'P03'!$E114</f>
        <v>NT</v>
      </c>
      <c r="I125" s="17" t="str">
        <f>'P04'!$E114</f>
        <v>NT</v>
      </c>
      <c r="J125" s="17" t="str">
        <f>'P05'!$E114</f>
        <v>NT</v>
      </c>
      <c r="K125" s="17" t="str">
        <f>'P06'!$E114</f>
        <v>NT</v>
      </c>
      <c r="L125" s="17" t="str">
        <f>'P07'!$E114</f>
        <v>NT</v>
      </c>
      <c r="M125" s="17" t="str">
        <f>'P08'!$E114</f>
        <v>NT</v>
      </c>
      <c r="N125" s="17" t="str">
        <f>'P09'!$E114</f>
        <v>NT</v>
      </c>
      <c r="O125" s="17" t="str">
        <f>'P10'!$E114</f>
        <v>NT</v>
      </c>
      <c r="P125" s="17" t="str">
        <f>'P11'!$E114</f>
        <v>NT</v>
      </c>
      <c r="Q125" s="17" t="str">
        <f>'P12'!$E114</f>
        <v>NT</v>
      </c>
      <c r="R125" s="17" t="str">
        <f>'P13'!$E114</f>
        <v>NT</v>
      </c>
      <c r="S125" s="17" t="str">
        <f>'P14'!$E114</f>
        <v>NT</v>
      </c>
      <c r="T125" s="17" t="str">
        <f>'P15'!$E114</f>
        <v>NT</v>
      </c>
      <c r="U125" s="19">
        <f t="shared" si="30"/>
        <v>0</v>
      </c>
      <c r="V125" s="19">
        <f t="shared" si="31"/>
        <v>0</v>
      </c>
      <c r="W125" s="19">
        <f t="shared" si="32"/>
        <v>0</v>
      </c>
      <c r="X125" s="19">
        <f t="shared" si="33"/>
        <v>15</v>
      </c>
      <c r="Y125" s="13" t="str">
        <f t="shared" si="34"/>
        <v>NT</v>
      </c>
      <c r="Z125" s="13"/>
      <c r="AA125" s="13">
        <v>13</v>
      </c>
      <c r="AB125" s="17" t="str">
        <f>Critères!$C113</f>
        <v>13.12</v>
      </c>
      <c r="AC125" s="17" t="str">
        <f>Critères!$A$102</f>
        <v>CONSULTATION</v>
      </c>
      <c r="AD125" s="17" t="str">
        <f>'P01'!$F114</f>
        <v>N</v>
      </c>
      <c r="AE125" s="17" t="str">
        <f>'P02'!$F114</f>
        <v>N</v>
      </c>
      <c r="AF125" s="17" t="str">
        <f>'P03'!$F114</f>
        <v>N</v>
      </c>
      <c r="AG125" s="17" t="str">
        <f>'P04'!$F114</f>
        <v>N</v>
      </c>
      <c r="AH125" s="17" t="str">
        <f>'P05'!$F114</f>
        <v>N</v>
      </c>
      <c r="AI125" s="17" t="str">
        <f>'P06'!$F114</f>
        <v>N</v>
      </c>
      <c r="AJ125" s="17" t="str">
        <f>'P07'!$F114</f>
        <v>N</v>
      </c>
      <c r="AK125" s="17" t="str">
        <f>'P08'!$F114</f>
        <v>N</v>
      </c>
      <c r="AL125" s="17" t="str">
        <f>'P09'!$F114</f>
        <v>N</v>
      </c>
      <c r="AM125" s="17" t="str">
        <f>'P10'!$F114</f>
        <v>N</v>
      </c>
      <c r="AN125" s="17" t="str">
        <f>'P11'!$F114</f>
        <v>N</v>
      </c>
      <c r="AO125" s="17" t="str">
        <f>'P12'!$F114</f>
        <v>N</v>
      </c>
      <c r="AP125" s="17" t="str">
        <f>'P13'!$F114</f>
        <v>N</v>
      </c>
      <c r="AQ125" s="17" t="str">
        <f>'P14'!$F114</f>
        <v>N</v>
      </c>
      <c r="AR125" s="17" t="str">
        <f>'P15'!$F114</f>
        <v>N</v>
      </c>
      <c r="AS125" s="19">
        <f t="shared" si="35"/>
        <v>0</v>
      </c>
      <c r="AT125" s="19">
        <f t="shared" si="36"/>
        <v>0</v>
      </c>
    </row>
    <row r="126" spans="1:46">
      <c r="A126" s="13">
        <v>13</v>
      </c>
      <c r="B126" s="17" t="str">
        <f>Critères!$B114</f>
        <v>-</v>
      </c>
      <c r="C126" s="17" t="str">
        <f>Critères!$C114</f>
        <v>13.13</v>
      </c>
      <c r="D126" s="17" t="str">
        <f>Critères!$A$102</f>
        <v>CONSULTATION</v>
      </c>
      <c r="E126" s="17" t="s">
        <v>163</v>
      </c>
      <c r="F126" s="17" t="str">
        <f>'P01'!$E115</f>
        <v>NT</v>
      </c>
      <c r="G126" s="17" t="str">
        <f>'P02'!$E115</f>
        <v>NT</v>
      </c>
      <c r="H126" s="17" t="str">
        <f>'P03'!$E115</f>
        <v>NT</v>
      </c>
      <c r="I126" s="17" t="str">
        <f>'P04'!$E115</f>
        <v>NT</v>
      </c>
      <c r="J126" s="17" t="str">
        <f>'P05'!$E115</f>
        <v>NT</v>
      </c>
      <c r="K126" s="17" t="str">
        <f>'P06'!$E115</f>
        <v>NT</v>
      </c>
      <c r="L126" s="17" t="str">
        <f>'P07'!$E115</f>
        <v>NT</v>
      </c>
      <c r="M126" s="17" t="str">
        <f>'P08'!$E115</f>
        <v>NT</v>
      </c>
      <c r="N126" s="17" t="str">
        <f>'P09'!$E115</f>
        <v>NT</v>
      </c>
      <c r="O126" s="17" t="str">
        <f>'P10'!$E115</f>
        <v>NT</v>
      </c>
      <c r="P126" s="17" t="str">
        <f>'P11'!$E115</f>
        <v>NT</v>
      </c>
      <c r="Q126" s="17" t="str">
        <f>'P12'!$E115</f>
        <v>NT</v>
      </c>
      <c r="R126" s="17" t="str">
        <f>'P13'!$E115</f>
        <v>NT</v>
      </c>
      <c r="S126" s="17" t="str">
        <f>'P14'!$E115</f>
        <v>NT</v>
      </c>
      <c r="T126" s="17" t="str">
        <f>'P15'!$E115</f>
        <v>NT</v>
      </c>
      <c r="U126" s="19">
        <f t="shared" si="30"/>
        <v>0</v>
      </c>
      <c r="V126" s="19">
        <f t="shared" si="31"/>
        <v>0</v>
      </c>
      <c r="W126" s="19">
        <f t="shared" si="32"/>
        <v>0</v>
      </c>
      <c r="X126" s="19">
        <f t="shared" si="33"/>
        <v>15</v>
      </c>
      <c r="Y126" s="13" t="str">
        <f t="shared" si="34"/>
        <v>NT</v>
      </c>
      <c r="Z126" s="13"/>
      <c r="AA126" s="13">
        <v>13</v>
      </c>
      <c r="AB126" s="17" t="str">
        <f>Critères!$C114</f>
        <v>13.13</v>
      </c>
      <c r="AC126" s="17" t="str">
        <f>Critères!$A$102</f>
        <v>CONSULTATION</v>
      </c>
      <c r="AD126" s="17" t="str">
        <f>'P01'!$F115</f>
        <v>N</v>
      </c>
      <c r="AE126" s="17" t="str">
        <f>'P02'!$F115</f>
        <v>N</v>
      </c>
      <c r="AF126" s="17" t="str">
        <f>'P03'!$F115</f>
        <v>N</v>
      </c>
      <c r="AG126" s="17" t="str">
        <f>'P04'!$F115</f>
        <v>N</v>
      </c>
      <c r="AH126" s="17" t="str">
        <f>'P05'!$F115</f>
        <v>N</v>
      </c>
      <c r="AI126" s="17" t="str">
        <f>'P06'!$F115</f>
        <v>N</v>
      </c>
      <c r="AJ126" s="17" t="str">
        <f>'P07'!$F115</f>
        <v>N</v>
      </c>
      <c r="AK126" s="17" t="str">
        <f>'P08'!$F115</f>
        <v>N</v>
      </c>
      <c r="AL126" s="17" t="str">
        <f>'P09'!$F115</f>
        <v>N</v>
      </c>
      <c r="AM126" s="17" t="str">
        <f>'P10'!$F115</f>
        <v>N</v>
      </c>
      <c r="AN126" s="17" t="str">
        <f>'P11'!$F115</f>
        <v>N</v>
      </c>
      <c r="AO126" s="17" t="str">
        <f>'P12'!$F115</f>
        <v>N</v>
      </c>
      <c r="AP126" s="17" t="str">
        <f>'P13'!$F115</f>
        <v>N</v>
      </c>
      <c r="AQ126" s="17" t="str">
        <f>'P14'!$F115</f>
        <v>N</v>
      </c>
      <c r="AR126" s="17" t="str">
        <f>'P15'!$F115</f>
        <v>N</v>
      </c>
      <c r="AS126" s="19">
        <f t="shared" si="35"/>
        <v>0</v>
      </c>
      <c r="AT126" s="19">
        <f t="shared" si="36"/>
        <v>0</v>
      </c>
    </row>
    <row r="127" spans="1:46">
      <c r="A127" s="13">
        <v>13</v>
      </c>
      <c r="B127" s="17" t="str">
        <f>Critères!$B115</f>
        <v>-</v>
      </c>
      <c r="C127" s="17" t="str">
        <f>Critères!$C115</f>
        <v>13.14</v>
      </c>
      <c r="D127" s="17" t="str">
        <f>Critères!$A$102</f>
        <v>CONSULTATION</v>
      </c>
      <c r="E127" s="17" t="s">
        <v>162</v>
      </c>
      <c r="F127" s="17" t="str">
        <f>'P01'!$E116</f>
        <v>NT</v>
      </c>
      <c r="G127" s="17" t="str">
        <f>'P02'!$E116</f>
        <v>NT</v>
      </c>
      <c r="H127" s="17" t="str">
        <f>'P03'!$E116</f>
        <v>NT</v>
      </c>
      <c r="I127" s="17" t="str">
        <f>'P04'!$E116</f>
        <v>NT</v>
      </c>
      <c r="J127" s="17" t="str">
        <f>'P05'!$E116</f>
        <v>NT</v>
      </c>
      <c r="K127" s="17" t="str">
        <f>'P06'!$E116</f>
        <v>NT</v>
      </c>
      <c r="L127" s="17" t="str">
        <f>'P07'!$E116</f>
        <v>NT</v>
      </c>
      <c r="M127" s="17" t="str">
        <f>'P08'!$E116</f>
        <v>NT</v>
      </c>
      <c r="N127" s="17" t="str">
        <f>'P09'!$E116</f>
        <v>NT</v>
      </c>
      <c r="O127" s="17" t="str">
        <f>'P10'!$E116</f>
        <v>NT</v>
      </c>
      <c r="P127" s="17" t="str">
        <f>'P11'!$E116</f>
        <v>NT</v>
      </c>
      <c r="Q127" s="17" t="str">
        <f>'P12'!$E116</f>
        <v>NT</v>
      </c>
      <c r="R127" s="17" t="str">
        <f>'P13'!$E116</f>
        <v>NT</v>
      </c>
      <c r="S127" s="17" t="str">
        <f>'P14'!$E116</f>
        <v>NT</v>
      </c>
      <c r="T127" s="17" t="str">
        <f>'P15'!$E116</f>
        <v>NT</v>
      </c>
      <c r="U127" s="19">
        <f t="shared" si="30"/>
        <v>0</v>
      </c>
      <c r="V127" s="19">
        <f t="shared" si="31"/>
        <v>0</v>
      </c>
      <c r="W127" s="19">
        <f t="shared" si="32"/>
        <v>0</v>
      </c>
      <c r="X127" s="19">
        <f t="shared" si="33"/>
        <v>15</v>
      </c>
      <c r="Y127" s="13" t="str">
        <f t="shared" si="34"/>
        <v>NT</v>
      </c>
      <c r="Z127" s="13"/>
      <c r="AA127" s="13">
        <v>13</v>
      </c>
      <c r="AB127" s="17" t="str">
        <f>Critères!$C115</f>
        <v>13.14</v>
      </c>
      <c r="AC127" s="17" t="str">
        <f>Critères!$A$102</f>
        <v>CONSULTATION</v>
      </c>
      <c r="AD127" s="17" t="str">
        <f>'P01'!$F116</f>
        <v>N</v>
      </c>
      <c r="AE127" s="17" t="str">
        <f>'P02'!$F116</f>
        <v>N</v>
      </c>
      <c r="AF127" s="17" t="str">
        <f>'P03'!$F116</f>
        <v>N</v>
      </c>
      <c r="AG127" s="17" t="str">
        <f>'P04'!$F116</f>
        <v>N</v>
      </c>
      <c r="AH127" s="17" t="str">
        <f>'P05'!$F116</f>
        <v>N</v>
      </c>
      <c r="AI127" s="17" t="str">
        <f>'P06'!$F116</f>
        <v>N</v>
      </c>
      <c r="AJ127" s="17" t="str">
        <f>'P07'!$F116</f>
        <v>N</v>
      </c>
      <c r="AK127" s="17" t="str">
        <f>'P08'!$F116</f>
        <v>N</v>
      </c>
      <c r="AL127" s="17" t="str">
        <f>'P09'!$F116</f>
        <v>N</v>
      </c>
      <c r="AM127" s="17" t="str">
        <f>'P10'!$F116</f>
        <v>N</v>
      </c>
      <c r="AN127" s="17" t="str">
        <f>'P11'!$F116</f>
        <v>N</v>
      </c>
      <c r="AO127" s="17" t="str">
        <f>'P12'!$F116</f>
        <v>N</v>
      </c>
      <c r="AP127" s="17" t="str">
        <f>'P13'!$F116</f>
        <v>N</v>
      </c>
      <c r="AQ127" s="17" t="str">
        <f>'P14'!$F116</f>
        <v>N</v>
      </c>
      <c r="AR127" s="17" t="str">
        <f>'P15'!$F116</f>
        <v>N</v>
      </c>
      <c r="AS127" s="19">
        <f t="shared" si="35"/>
        <v>0</v>
      </c>
      <c r="AT127" s="19">
        <f t="shared" si="36"/>
        <v>0</v>
      </c>
    </row>
    <row r="128" spans="1:46">
      <c r="A128" s="55"/>
      <c r="B128" s="56"/>
      <c r="C128" s="56"/>
      <c r="D128" s="56"/>
      <c r="E128" s="56"/>
      <c r="F128" s="56"/>
      <c r="G128" s="56"/>
      <c r="H128" s="56"/>
      <c r="I128" s="56"/>
      <c r="J128" s="56"/>
      <c r="K128" s="56"/>
      <c r="L128" s="56"/>
      <c r="M128" s="56"/>
      <c r="N128" s="56"/>
      <c r="O128" s="56"/>
      <c r="P128" s="56"/>
      <c r="Q128" s="56"/>
      <c r="R128" s="56"/>
      <c r="S128" s="56"/>
      <c r="T128" s="56"/>
      <c r="U128" s="60">
        <f>SUM(U114:U127)</f>
        <v>0</v>
      </c>
      <c r="V128" s="60">
        <f t="shared" ref="V128:X128" si="43">SUM(V114:V127)</f>
        <v>0</v>
      </c>
      <c r="W128" s="60">
        <f t="shared" si="43"/>
        <v>0</v>
      </c>
      <c r="X128" s="60">
        <f t="shared" si="43"/>
        <v>210</v>
      </c>
      <c r="Y128" s="13"/>
      <c r="Z128" s="13"/>
      <c r="AA128" s="55"/>
      <c r="AB128" s="56"/>
      <c r="AC128" s="56"/>
      <c r="AD128" s="56"/>
      <c r="AE128" s="56"/>
      <c r="AF128" s="56"/>
      <c r="AG128" s="56"/>
      <c r="AH128" s="56"/>
      <c r="AI128" s="56"/>
      <c r="AJ128" s="56"/>
      <c r="AK128" s="56"/>
      <c r="AL128" s="56"/>
      <c r="AM128" s="56"/>
      <c r="AN128" s="56"/>
      <c r="AO128" s="56"/>
      <c r="AP128" s="56"/>
      <c r="AQ128" s="56"/>
      <c r="AR128" s="56"/>
      <c r="AS128" s="60">
        <f>SUM(AS114:AS127)</f>
        <v>0</v>
      </c>
      <c r="AT128" s="60">
        <f t="shared" ref="AT128" si="44">SUM(AT114:AT127)</f>
        <v>0</v>
      </c>
    </row>
    <row r="129" spans="1:46">
      <c r="A129" s="13">
        <v>14</v>
      </c>
      <c r="B129" s="17" t="str">
        <f>Critères!$B116</f>
        <v>-</v>
      </c>
      <c r="C129" s="17" t="str">
        <f>Critères!$C116</f>
        <v>14.1</v>
      </c>
      <c r="D129" s="17" t="str">
        <f>Critères!$A$116</f>
        <v xml:space="preserve">DOCUMENTATION ET FONCTIONNALITÉS D’ACCESSIBILITÉ </v>
      </c>
      <c r="E129" s="17" t="s">
        <v>163</v>
      </c>
      <c r="F129" s="17" t="str">
        <f>'P01'!$E117</f>
        <v>NT</v>
      </c>
      <c r="G129" s="17" t="str">
        <f>'P02'!$E117</f>
        <v>NT</v>
      </c>
      <c r="H129" s="17" t="str">
        <f>'P03'!$E117</f>
        <v>NT</v>
      </c>
      <c r="I129" s="17" t="str">
        <f>'P04'!$E117</f>
        <v>NT</v>
      </c>
      <c r="J129" s="17" t="str">
        <f>'P05'!$E117</f>
        <v>NT</v>
      </c>
      <c r="K129" s="17" t="str">
        <f>'P06'!$E117</f>
        <v>NT</v>
      </c>
      <c r="L129" s="17" t="str">
        <f>'P07'!$E117</f>
        <v>NT</v>
      </c>
      <c r="M129" s="17" t="str">
        <f>'P08'!$E117</f>
        <v>NT</v>
      </c>
      <c r="N129" s="17" t="str">
        <f>'P09'!$E117</f>
        <v>NT</v>
      </c>
      <c r="O129" s="17" t="str">
        <f>'P10'!$E117</f>
        <v>NT</v>
      </c>
      <c r="P129" s="17" t="str">
        <f>'P11'!$E117</f>
        <v>NT</v>
      </c>
      <c r="Q129" s="17" t="str">
        <f>'P12'!$E117</f>
        <v>NT</v>
      </c>
      <c r="R129" s="17" t="str">
        <f>'P13'!$E117</f>
        <v>NT</v>
      </c>
      <c r="S129" s="17" t="str">
        <f>'P14'!$E117</f>
        <v>NT</v>
      </c>
      <c r="T129" s="17" t="str">
        <f>'P15'!$E117</f>
        <v>NT</v>
      </c>
      <c r="U129" s="19">
        <f t="shared" si="30"/>
        <v>0</v>
      </c>
      <c r="V129" s="19">
        <f t="shared" si="31"/>
        <v>0</v>
      </c>
      <c r="W129" s="19">
        <f t="shared" si="32"/>
        <v>0</v>
      </c>
      <c r="X129" s="19">
        <f t="shared" si="33"/>
        <v>15</v>
      </c>
      <c r="Y129" s="13" t="str">
        <f t="shared" si="34"/>
        <v>NT</v>
      </c>
      <c r="Z129" s="13"/>
      <c r="AA129" s="13">
        <v>14</v>
      </c>
      <c r="AB129" s="17" t="str">
        <f>Critères!$C116</f>
        <v>14.1</v>
      </c>
      <c r="AC129" s="17" t="str">
        <f>Critères!$A$116</f>
        <v xml:space="preserve">DOCUMENTATION ET FONCTIONNALITÉS D’ACCESSIBILITÉ </v>
      </c>
      <c r="AD129" s="17" t="str">
        <f>'P01'!$F117</f>
        <v>N</v>
      </c>
      <c r="AE129" s="17" t="str">
        <f>'P02'!$F117</f>
        <v>N</v>
      </c>
      <c r="AF129" s="17" t="str">
        <f>'P03'!$F117</f>
        <v>N</v>
      </c>
      <c r="AG129" s="17" t="str">
        <f>'P04'!$F117</f>
        <v>N</v>
      </c>
      <c r="AH129" s="17" t="str">
        <f>'P05'!$F117</f>
        <v>N</v>
      </c>
      <c r="AI129" s="17" t="str">
        <f>'P06'!$F117</f>
        <v>N</v>
      </c>
      <c r="AJ129" s="17" t="str">
        <f>'P07'!$F117</f>
        <v>N</v>
      </c>
      <c r="AK129" s="17" t="str">
        <f>'P08'!$F117</f>
        <v>N</v>
      </c>
      <c r="AL129" s="17" t="str">
        <f>'P09'!$F117</f>
        <v>N</v>
      </c>
      <c r="AM129" s="17" t="str">
        <f>'P10'!$F117</f>
        <v>N</v>
      </c>
      <c r="AN129" s="17" t="str">
        <f>'P11'!$F117</f>
        <v>N</v>
      </c>
      <c r="AO129" s="17" t="str">
        <f>'P12'!$F117</f>
        <v>N</v>
      </c>
      <c r="AP129" s="17" t="str">
        <f>'P13'!$F117</f>
        <v>N</v>
      </c>
      <c r="AQ129" s="17" t="str">
        <f>'P14'!$F117</f>
        <v>N</v>
      </c>
      <c r="AR129" s="17" t="str">
        <f>'P15'!$F117</f>
        <v>N</v>
      </c>
      <c r="AS129" s="19">
        <f t="shared" si="35"/>
        <v>0</v>
      </c>
      <c r="AT129" s="19">
        <f t="shared" si="36"/>
        <v>0</v>
      </c>
    </row>
    <row r="130" spans="1:46">
      <c r="A130" s="13">
        <v>14</v>
      </c>
      <c r="B130" s="17" t="str">
        <f>Critères!$B117</f>
        <v>-</v>
      </c>
      <c r="C130" s="17" t="str">
        <f>Critères!$C117</f>
        <v>14.2</v>
      </c>
      <c r="D130" s="17" t="str">
        <f>Critères!$A$116</f>
        <v xml:space="preserve">DOCUMENTATION ET FONCTIONNALITÉS D’ACCESSIBILITÉ </v>
      </c>
      <c r="E130" s="17" t="s">
        <v>162</v>
      </c>
      <c r="F130" s="17" t="str">
        <f>'P01'!$E118</f>
        <v>NT</v>
      </c>
      <c r="G130" s="17" t="str">
        <f>'P02'!$E118</f>
        <v>NT</v>
      </c>
      <c r="H130" s="17" t="str">
        <f>'P03'!$E118</f>
        <v>NT</v>
      </c>
      <c r="I130" s="17" t="str">
        <f>'P04'!$E118</f>
        <v>NT</v>
      </c>
      <c r="J130" s="17" t="str">
        <f>'P05'!$E118</f>
        <v>NT</v>
      </c>
      <c r="K130" s="17" t="str">
        <f>'P06'!$E118</f>
        <v>NT</v>
      </c>
      <c r="L130" s="17" t="str">
        <f>'P07'!$E118</f>
        <v>NT</v>
      </c>
      <c r="M130" s="17" t="str">
        <f>'P08'!$E118</f>
        <v>NT</v>
      </c>
      <c r="N130" s="17" t="str">
        <f>'P09'!$E118</f>
        <v>NT</v>
      </c>
      <c r="O130" s="17" t="str">
        <f>'P10'!$E118</f>
        <v>NT</v>
      </c>
      <c r="P130" s="17" t="str">
        <f>'P11'!$E118</f>
        <v>NT</v>
      </c>
      <c r="Q130" s="17" t="str">
        <f>'P12'!$E118</f>
        <v>NT</v>
      </c>
      <c r="R130" s="17" t="str">
        <f>'P13'!$E118</f>
        <v>NT</v>
      </c>
      <c r="S130" s="17" t="str">
        <f>'P14'!$E118</f>
        <v>NT</v>
      </c>
      <c r="T130" s="17" t="str">
        <f>'P15'!$E118</f>
        <v>NT</v>
      </c>
      <c r="U130" s="19">
        <f t="shared" si="30"/>
        <v>0</v>
      </c>
      <c r="V130" s="19">
        <f t="shared" si="31"/>
        <v>0</v>
      </c>
      <c r="W130" s="19">
        <f t="shared" si="32"/>
        <v>0</v>
      </c>
      <c r="X130" s="19">
        <f t="shared" si="33"/>
        <v>15</v>
      </c>
      <c r="Y130" s="13" t="str">
        <f t="shared" si="34"/>
        <v>NT</v>
      </c>
      <c r="Z130" s="13"/>
      <c r="AA130" s="13">
        <v>14</v>
      </c>
      <c r="AB130" s="17" t="str">
        <f>Critères!$C117</f>
        <v>14.2</v>
      </c>
      <c r="AC130" s="17" t="str">
        <f>Critères!$A$116</f>
        <v xml:space="preserve">DOCUMENTATION ET FONCTIONNALITÉS D’ACCESSIBILITÉ </v>
      </c>
      <c r="AD130" s="17" t="str">
        <f>'P01'!$F118</f>
        <v>N</v>
      </c>
      <c r="AE130" s="17" t="str">
        <f>'P02'!$F118</f>
        <v>N</v>
      </c>
      <c r="AF130" s="17" t="str">
        <f>'P03'!$F118</f>
        <v>N</v>
      </c>
      <c r="AG130" s="17" t="str">
        <f>'P04'!$F118</f>
        <v>N</v>
      </c>
      <c r="AH130" s="17" t="str">
        <f>'P05'!$F118</f>
        <v>N</v>
      </c>
      <c r="AI130" s="17" t="str">
        <f>'P06'!$F118</f>
        <v>N</v>
      </c>
      <c r="AJ130" s="17" t="str">
        <f>'P07'!$F118</f>
        <v>N</v>
      </c>
      <c r="AK130" s="17" t="str">
        <f>'P08'!$F118</f>
        <v>N</v>
      </c>
      <c r="AL130" s="17" t="str">
        <f>'P09'!$F118</f>
        <v>N</v>
      </c>
      <c r="AM130" s="17" t="str">
        <f>'P10'!$F118</f>
        <v>N</v>
      </c>
      <c r="AN130" s="17" t="str">
        <f>'P11'!$F118</f>
        <v>N</v>
      </c>
      <c r="AO130" s="17" t="str">
        <f>'P12'!$F118</f>
        <v>N</v>
      </c>
      <c r="AP130" s="17" t="str">
        <f>'P13'!$F118</f>
        <v>N</v>
      </c>
      <c r="AQ130" s="17" t="str">
        <f>'P14'!$F118</f>
        <v>N</v>
      </c>
      <c r="AR130" s="17" t="str">
        <f>'P15'!$F118</f>
        <v>N</v>
      </c>
      <c r="AS130" s="19">
        <f t="shared" si="35"/>
        <v>0</v>
      </c>
      <c r="AT130" s="19">
        <f t="shared" si="36"/>
        <v>0</v>
      </c>
    </row>
    <row r="131" spans="1:46">
      <c r="A131" s="13">
        <v>14</v>
      </c>
      <c r="B131" s="17" t="str">
        <f>Critères!$B118</f>
        <v>-</v>
      </c>
      <c r="C131" s="17" t="str">
        <f>Critères!$C118</f>
        <v>14.3</v>
      </c>
      <c r="D131" s="17" t="str">
        <f>Critères!$A$116</f>
        <v xml:space="preserve">DOCUMENTATION ET FONCTIONNALITÉS D’ACCESSIBILITÉ </v>
      </c>
      <c r="E131" s="17" t="s">
        <v>163</v>
      </c>
      <c r="F131" s="17" t="str">
        <f>'P01'!$E119</f>
        <v>NT</v>
      </c>
      <c r="G131" s="17" t="str">
        <f>'P02'!$E119</f>
        <v>NT</v>
      </c>
      <c r="H131" s="17" t="str">
        <f>'P03'!$E119</f>
        <v>NT</v>
      </c>
      <c r="I131" s="17" t="str">
        <f>'P04'!$E119</f>
        <v>NT</v>
      </c>
      <c r="J131" s="17" t="str">
        <f>'P05'!$E119</f>
        <v>NT</v>
      </c>
      <c r="K131" s="17" t="str">
        <f>'P06'!$E119</f>
        <v>NT</v>
      </c>
      <c r="L131" s="17" t="str">
        <f>'P07'!$E119</f>
        <v>NT</v>
      </c>
      <c r="M131" s="17" t="str">
        <f>'P08'!$E119</f>
        <v>NT</v>
      </c>
      <c r="N131" s="17" t="str">
        <f>'P09'!$E119</f>
        <v>NT</v>
      </c>
      <c r="O131" s="17" t="str">
        <f>'P10'!$E119</f>
        <v>NT</v>
      </c>
      <c r="P131" s="17" t="str">
        <f>'P11'!$E119</f>
        <v>NT</v>
      </c>
      <c r="Q131" s="17" t="str">
        <f>'P12'!$E119</f>
        <v>NT</v>
      </c>
      <c r="R131" s="17" t="str">
        <f>'P13'!$E119</f>
        <v>NT</v>
      </c>
      <c r="S131" s="17" t="str">
        <f>'P14'!$E119</f>
        <v>NT</v>
      </c>
      <c r="T131" s="17" t="str">
        <f>'P15'!$E119</f>
        <v>NT</v>
      </c>
      <c r="U131" s="19">
        <f t="shared" si="30"/>
        <v>0</v>
      </c>
      <c r="V131" s="19">
        <f t="shared" si="31"/>
        <v>0</v>
      </c>
      <c r="W131" s="19">
        <f t="shared" si="32"/>
        <v>0</v>
      </c>
      <c r="X131" s="19">
        <f t="shared" si="33"/>
        <v>15</v>
      </c>
      <c r="Y131" s="13" t="str">
        <f t="shared" si="34"/>
        <v>NT</v>
      </c>
      <c r="Z131" s="13"/>
      <c r="AA131" s="13">
        <v>14</v>
      </c>
      <c r="AB131" s="17" t="str">
        <f>Critères!$C118</f>
        <v>14.3</v>
      </c>
      <c r="AC131" s="17" t="str">
        <f>Critères!$A$116</f>
        <v xml:space="preserve">DOCUMENTATION ET FONCTIONNALITÉS D’ACCESSIBILITÉ </v>
      </c>
      <c r="AD131" s="17" t="str">
        <f>'P01'!$F119</f>
        <v>N</v>
      </c>
      <c r="AE131" s="17" t="str">
        <f>'P02'!$F119</f>
        <v>N</v>
      </c>
      <c r="AF131" s="17" t="str">
        <f>'P03'!$F119</f>
        <v>N</v>
      </c>
      <c r="AG131" s="17" t="str">
        <f>'P04'!$F119</f>
        <v>N</v>
      </c>
      <c r="AH131" s="17" t="str">
        <f>'P05'!$F119</f>
        <v>N</v>
      </c>
      <c r="AI131" s="17" t="str">
        <f>'P06'!$F119</f>
        <v>N</v>
      </c>
      <c r="AJ131" s="17" t="str">
        <f>'P07'!$F119</f>
        <v>N</v>
      </c>
      <c r="AK131" s="17" t="str">
        <f>'P08'!$F119</f>
        <v>N</v>
      </c>
      <c r="AL131" s="17" t="str">
        <f>'P09'!$F119</f>
        <v>N</v>
      </c>
      <c r="AM131" s="17" t="str">
        <f>'P10'!$F119</f>
        <v>N</v>
      </c>
      <c r="AN131" s="17" t="str">
        <f>'P11'!$F119</f>
        <v>N</v>
      </c>
      <c r="AO131" s="17" t="str">
        <f>'P12'!$F119</f>
        <v>N</v>
      </c>
      <c r="AP131" s="17" t="str">
        <f>'P13'!$F119</f>
        <v>N</v>
      </c>
      <c r="AQ131" s="17" t="str">
        <f>'P14'!$F119</f>
        <v>N</v>
      </c>
      <c r="AR131" s="17" t="str">
        <f>'P15'!$F119</f>
        <v>N</v>
      </c>
      <c r="AS131" s="19">
        <f t="shared" si="35"/>
        <v>0</v>
      </c>
      <c r="AT131" s="19">
        <f t="shared" si="36"/>
        <v>0</v>
      </c>
    </row>
    <row r="132" spans="1:46">
      <c r="A132" s="55"/>
      <c r="B132" s="56"/>
      <c r="C132" s="56"/>
      <c r="D132" s="56"/>
      <c r="E132" s="56"/>
      <c r="F132" s="56"/>
      <c r="G132" s="56"/>
      <c r="H132" s="56"/>
      <c r="I132" s="56"/>
      <c r="J132" s="56"/>
      <c r="K132" s="56"/>
      <c r="L132" s="56"/>
      <c r="M132" s="56"/>
      <c r="N132" s="56"/>
      <c r="O132" s="56"/>
      <c r="P132" s="56"/>
      <c r="Q132" s="56"/>
      <c r="R132" s="56"/>
      <c r="S132" s="56"/>
      <c r="T132" s="56"/>
      <c r="U132" s="60">
        <f>SUM(U129:U131)</f>
        <v>0</v>
      </c>
      <c r="V132" s="60">
        <f t="shared" ref="V132:X132" si="45">SUM(V129:V131)</f>
        <v>0</v>
      </c>
      <c r="W132" s="60">
        <f t="shared" si="45"/>
        <v>0</v>
      </c>
      <c r="X132" s="60">
        <f t="shared" si="45"/>
        <v>45</v>
      </c>
      <c r="Y132" s="13"/>
      <c r="Z132" s="13"/>
      <c r="AA132" s="55"/>
      <c r="AB132" s="56"/>
      <c r="AC132" s="56"/>
      <c r="AD132" s="56"/>
      <c r="AE132" s="56"/>
      <c r="AF132" s="56"/>
      <c r="AG132" s="56"/>
      <c r="AH132" s="56"/>
      <c r="AI132" s="56"/>
      <c r="AJ132" s="56"/>
      <c r="AK132" s="56"/>
      <c r="AL132" s="56"/>
      <c r="AM132" s="56"/>
      <c r="AN132" s="56"/>
      <c r="AO132" s="56"/>
      <c r="AP132" s="56"/>
      <c r="AQ132" s="56"/>
      <c r="AR132" s="56"/>
      <c r="AS132" s="60">
        <f>SUM(AS129:AS131)</f>
        <v>0</v>
      </c>
      <c r="AT132" s="60">
        <f t="shared" ref="AT132" si="46">SUM(AT129:AT131)</f>
        <v>0</v>
      </c>
    </row>
    <row r="133" spans="1:46">
      <c r="A133" s="13">
        <v>15</v>
      </c>
      <c r="B133" s="17" t="str">
        <f>Critères!$B119</f>
        <v>-</v>
      </c>
      <c r="C133" s="17" t="str">
        <f>Critères!$C119</f>
        <v>15.1</v>
      </c>
      <c r="D133" s="17" t="str">
        <f>Critères!$A$119</f>
        <v>OUTILS D’ÉDITION</v>
      </c>
      <c r="E133" s="17" t="s">
        <v>163</v>
      </c>
      <c r="F133" s="17" t="str">
        <f>'P01'!$E120</f>
        <v>NT</v>
      </c>
      <c r="G133" s="17" t="str">
        <f>'P02'!$E120</f>
        <v>NT</v>
      </c>
      <c r="H133" s="17" t="str">
        <f>'P03'!$E120</f>
        <v>NT</v>
      </c>
      <c r="I133" s="17" t="str">
        <f>'P04'!$E120</f>
        <v>NT</v>
      </c>
      <c r="J133" s="17" t="str">
        <f>'P05'!$E120</f>
        <v>NT</v>
      </c>
      <c r="K133" s="17" t="str">
        <f>'P06'!$E120</f>
        <v>NT</v>
      </c>
      <c r="L133" s="17" t="str">
        <f>'P07'!$E120</f>
        <v>NT</v>
      </c>
      <c r="M133" s="17" t="str">
        <f>'P08'!$E120</f>
        <v>NT</v>
      </c>
      <c r="N133" s="17" t="str">
        <f>'P09'!$E120</f>
        <v>NT</v>
      </c>
      <c r="O133" s="17" t="str">
        <f>'P10'!$E120</f>
        <v>NT</v>
      </c>
      <c r="P133" s="17" t="str">
        <f>'P11'!$E120</f>
        <v>NT</v>
      </c>
      <c r="Q133" s="17" t="str">
        <f>'P12'!$E120</f>
        <v>NT</v>
      </c>
      <c r="R133" s="17" t="str">
        <f>'P13'!$E120</f>
        <v>NT</v>
      </c>
      <c r="S133" s="17" t="str">
        <f>'P14'!$E120</f>
        <v>NT</v>
      </c>
      <c r="T133" s="17" t="str">
        <f>'P15'!$E120</f>
        <v>NT</v>
      </c>
      <c r="U133" s="19">
        <f t="shared" si="30"/>
        <v>0</v>
      </c>
      <c r="V133" s="19">
        <f t="shared" si="31"/>
        <v>0</v>
      </c>
      <c r="W133" s="19">
        <f t="shared" si="32"/>
        <v>0</v>
      </c>
      <c r="X133" s="19">
        <f t="shared" si="33"/>
        <v>15</v>
      </c>
      <c r="Y133" s="13" t="str">
        <f t="shared" si="34"/>
        <v>NT</v>
      </c>
      <c r="Z133" s="13"/>
      <c r="AA133" s="13">
        <v>15</v>
      </c>
      <c r="AB133" s="17" t="str">
        <f>Critères!$C119</f>
        <v>15.1</v>
      </c>
      <c r="AC133" s="17" t="str">
        <f>Critères!$A$119</f>
        <v>OUTILS D’ÉDITION</v>
      </c>
      <c r="AD133" s="17" t="str">
        <f>'P01'!$F120</f>
        <v>N</v>
      </c>
      <c r="AE133" s="17" t="str">
        <f>'P02'!$F120</f>
        <v>N</v>
      </c>
      <c r="AF133" s="17" t="str">
        <f>'P03'!$F120</f>
        <v>N</v>
      </c>
      <c r="AG133" s="17" t="str">
        <f>'P04'!$F120</f>
        <v>N</v>
      </c>
      <c r="AH133" s="17" t="str">
        <f>'P05'!$F120</f>
        <v>N</v>
      </c>
      <c r="AI133" s="17" t="str">
        <f>'P06'!$F120</f>
        <v>N</v>
      </c>
      <c r="AJ133" s="17" t="str">
        <f>'P07'!$F120</f>
        <v>N</v>
      </c>
      <c r="AK133" s="17" t="str">
        <f>'P08'!$F120</f>
        <v>N</v>
      </c>
      <c r="AL133" s="17" t="str">
        <f>'P09'!$F120</f>
        <v>N</v>
      </c>
      <c r="AM133" s="17" t="str">
        <f>'P10'!$F120</f>
        <v>N</v>
      </c>
      <c r="AN133" s="17" t="str">
        <f>'P11'!$F120</f>
        <v>N</v>
      </c>
      <c r="AO133" s="17" t="str">
        <f>'P12'!$F120</f>
        <v>N</v>
      </c>
      <c r="AP133" s="17" t="str">
        <f>'P13'!$F120</f>
        <v>N</v>
      </c>
      <c r="AQ133" s="17" t="str">
        <f>'P14'!$F120</f>
        <v>N</v>
      </c>
      <c r="AR133" s="17" t="str">
        <f>'P15'!$F120</f>
        <v>N</v>
      </c>
      <c r="AS133" s="19">
        <f t="shared" si="35"/>
        <v>0</v>
      </c>
      <c r="AT133" s="19">
        <f t="shared" si="36"/>
        <v>0</v>
      </c>
    </row>
    <row r="134" spans="1:46">
      <c r="A134" s="13">
        <v>15</v>
      </c>
      <c r="B134" s="17" t="str">
        <f>Critères!$B120</f>
        <v>-</v>
      </c>
      <c r="C134" s="17" t="str">
        <f>Critères!$C120</f>
        <v>15.2</v>
      </c>
      <c r="D134" s="17" t="str">
        <f>Critères!$A$119</f>
        <v>OUTILS D’ÉDITION</v>
      </c>
      <c r="E134" s="17" t="s">
        <v>162</v>
      </c>
      <c r="F134" s="17" t="str">
        <f>'P01'!$E121</f>
        <v>NT</v>
      </c>
      <c r="G134" s="17" t="str">
        <f>'P02'!$E121</f>
        <v>NT</v>
      </c>
      <c r="H134" s="17" t="str">
        <f>'P03'!$E121</f>
        <v>NT</v>
      </c>
      <c r="I134" s="17" t="str">
        <f>'P04'!$E121</f>
        <v>NT</v>
      </c>
      <c r="J134" s="17" t="str">
        <f>'P05'!$E121</f>
        <v>NT</v>
      </c>
      <c r="K134" s="17" t="str">
        <f>'P06'!$E121</f>
        <v>NT</v>
      </c>
      <c r="L134" s="17" t="str">
        <f>'P07'!$E121</f>
        <v>NT</v>
      </c>
      <c r="M134" s="17" t="str">
        <f>'P08'!$E121</f>
        <v>NT</v>
      </c>
      <c r="N134" s="17" t="str">
        <f>'P09'!$E121</f>
        <v>NT</v>
      </c>
      <c r="O134" s="17" t="str">
        <f>'P10'!$E121</f>
        <v>NT</v>
      </c>
      <c r="P134" s="17" t="str">
        <f>'P11'!$E121</f>
        <v>NT</v>
      </c>
      <c r="Q134" s="17" t="str">
        <f>'P12'!$E121</f>
        <v>NT</v>
      </c>
      <c r="R134" s="17" t="str">
        <f>'P13'!$E121</f>
        <v>NT</v>
      </c>
      <c r="S134" s="17" t="str">
        <f>'P14'!$E121</f>
        <v>NT</v>
      </c>
      <c r="T134" s="17" t="str">
        <f>'P15'!$E121</f>
        <v>NT</v>
      </c>
      <c r="U134" s="19">
        <f t="shared" si="30"/>
        <v>0</v>
      </c>
      <c r="V134" s="19">
        <f t="shared" si="31"/>
        <v>0</v>
      </c>
      <c r="W134" s="19">
        <f t="shared" si="32"/>
        <v>0</v>
      </c>
      <c r="X134" s="19">
        <f t="shared" si="33"/>
        <v>15</v>
      </c>
      <c r="Y134" s="13" t="str">
        <f t="shared" si="34"/>
        <v>NT</v>
      </c>
      <c r="Z134" s="13"/>
      <c r="AA134" s="13">
        <v>15</v>
      </c>
      <c r="AB134" s="17" t="str">
        <f>Critères!$C120</f>
        <v>15.2</v>
      </c>
      <c r="AC134" s="17" t="str">
        <f>Critères!$A$119</f>
        <v>OUTILS D’ÉDITION</v>
      </c>
      <c r="AD134" s="17" t="str">
        <f>'P01'!$F121</f>
        <v>N</v>
      </c>
      <c r="AE134" s="17" t="str">
        <f>'P02'!$F121</f>
        <v>N</v>
      </c>
      <c r="AF134" s="17" t="str">
        <f>'P03'!$F121</f>
        <v>N</v>
      </c>
      <c r="AG134" s="17" t="str">
        <f>'P04'!$F121</f>
        <v>N</v>
      </c>
      <c r="AH134" s="17" t="str">
        <f>'P05'!$F121</f>
        <v>N</v>
      </c>
      <c r="AI134" s="17" t="str">
        <f>'P06'!$F121</f>
        <v>N</v>
      </c>
      <c r="AJ134" s="17" t="str">
        <f>'P07'!$F121</f>
        <v>N</v>
      </c>
      <c r="AK134" s="17" t="str">
        <f>'P08'!$F121</f>
        <v>N</v>
      </c>
      <c r="AL134" s="17" t="str">
        <f>'P09'!$F121</f>
        <v>N</v>
      </c>
      <c r="AM134" s="17" t="str">
        <f>'P10'!$F121</f>
        <v>N</v>
      </c>
      <c r="AN134" s="17" t="str">
        <f>'P11'!$F121</f>
        <v>N</v>
      </c>
      <c r="AO134" s="17" t="str">
        <f>'P12'!$F121</f>
        <v>N</v>
      </c>
      <c r="AP134" s="17" t="str">
        <f>'P13'!$F121</f>
        <v>N</v>
      </c>
      <c r="AQ134" s="17" t="str">
        <f>'P14'!$F121</f>
        <v>N</v>
      </c>
      <c r="AR134" s="17" t="str">
        <f>'P15'!$F121</f>
        <v>N</v>
      </c>
      <c r="AS134" s="19">
        <f t="shared" si="35"/>
        <v>0</v>
      </c>
      <c r="AT134" s="19">
        <f t="shared" si="36"/>
        <v>0</v>
      </c>
    </row>
    <row r="135" spans="1:46">
      <c r="A135" s="13">
        <v>15</v>
      </c>
      <c r="B135" s="17" t="str">
        <f>Critères!$B121</f>
        <v>-</v>
      </c>
      <c r="C135" s="17" t="str">
        <f>Critères!$C121</f>
        <v>15.3</v>
      </c>
      <c r="D135" s="17" t="str">
        <f>Critères!$A$119</f>
        <v>OUTILS D’ÉDITION</v>
      </c>
      <c r="E135" s="17" t="s">
        <v>163</v>
      </c>
      <c r="F135" s="17" t="str">
        <f>'P01'!$E122</f>
        <v>NT</v>
      </c>
      <c r="G135" s="17" t="str">
        <f>'P02'!$E122</f>
        <v>NT</v>
      </c>
      <c r="H135" s="17" t="str">
        <f>'P03'!$E122</f>
        <v>NT</v>
      </c>
      <c r="I135" s="17" t="str">
        <f>'P04'!$E122</f>
        <v>NT</v>
      </c>
      <c r="J135" s="17" t="str">
        <f>'P05'!$E122</f>
        <v>NT</v>
      </c>
      <c r="K135" s="17" t="str">
        <f>'P06'!$E122</f>
        <v>NT</v>
      </c>
      <c r="L135" s="17" t="str">
        <f>'P07'!$E122</f>
        <v>NT</v>
      </c>
      <c r="M135" s="17" t="str">
        <f>'P08'!$E122</f>
        <v>NT</v>
      </c>
      <c r="N135" s="17" t="str">
        <f>'P09'!$E122</f>
        <v>NT</v>
      </c>
      <c r="O135" s="17" t="str">
        <f>'P10'!$E122</f>
        <v>NT</v>
      </c>
      <c r="P135" s="17" t="str">
        <f>'P11'!$E122</f>
        <v>NT</v>
      </c>
      <c r="Q135" s="17" t="str">
        <f>'P12'!$E122</f>
        <v>NT</v>
      </c>
      <c r="R135" s="17" t="str">
        <f>'P13'!$E122</f>
        <v>NT</v>
      </c>
      <c r="S135" s="17" t="str">
        <f>'P14'!$E122</f>
        <v>NT</v>
      </c>
      <c r="T135" s="17" t="str">
        <f>'P15'!$E122</f>
        <v>NT</v>
      </c>
      <c r="U135" s="19">
        <f t="shared" si="30"/>
        <v>0</v>
      </c>
      <c r="V135" s="19">
        <f t="shared" si="31"/>
        <v>0</v>
      </c>
      <c r="W135" s="19">
        <f t="shared" si="32"/>
        <v>0</v>
      </c>
      <c r="X135" s="19">
        <f t="shared" si="33"/>
        <v>15</v>
      </c>
      <c r="Y135" s="13" t="str">
        <f t="shared" si="34"/>
        <v>NT</v>
      </c>
      <c r="Z135" s="13"/>
      <c r="AA135" s="13">
        <v>15</v>
      </c>
      <c r="AB135" s="17" t="str">
        <f>Critères!$C121</f>
        <v>15.3</v>
      </c>
      <c r="AC135" s="17" t="str">
        <f>Critères!$A$119</f>
        <v>OUTILS D’ÉDITION</v>
      </c>
      <c r="AD135" s="17" t="str">
        <f>'P01'!$F122</f>
        <v>N</v>
      </c>
      <c r="AE135" s="17" t="str">
        <f>'P02'!$F122</f>
        <v>N</v>
      </c>
      <c r="AF135" s="17" t="str">
        <f>'P03'!$F122</f>
        <v>N</v>
      </c>
      <c r="AG135" s="17" t="str">
        <f>'P04'!$F122</f>
        <v>N</v>
      </c>
      <c r="AH135" s="17" t="str">
        <f>'P05'!$F122</f>
        <v>N</v>
      </c>
      <c r="AI135" s="17" t="str">
        <f>'P06'!$F122</f>
        <v>N</v>
      </c>
      <c r="AJ135" s="17" t="str">
        <f>'P07'!$F122</f>
        <v>N</v>
      </c>
      <c r="AK135" s="17" t="str">
        <f>'P08'!$F122</f>
        <v>N</v>
      </c>
      <c r="AL135" s="17" t="str">
        <f>'P09'!$F122</f>
        <v>N</v>
      </c>
      <c r="AM135" s="17" t="str">
        <f>'P10'!$F122</f>
        <v>N</v>
      </c>
      <c r="AN135" s="17" t="str">
        <f>'P11'!$F122</f>
        <v>N</v>
      </c>
      <c r="AO135" s="17" t="str">
        <f>'P12'!$F122</f>
        <v>N</v>
      </c>
      <c r="AP135" s="17" t="str">
        <f>'P13'!$F122</f>
        <v>N</v>
      </c>
      <c r="AQ135" s="17" t="str">
        <f>'P14'!$F122</f>
        <v>N</v>
      </c>
      <c r="AR135" s="17" t="str">
        <f>'P15'!$F122</f>
        <v>N</v>
      </c>
      <c r="AS135" s="19">
        <f t="shared" si="35"/>
        <v>0</v>
      </c>
      <c r="AT135" s="19">
        <f t="shared" si="36"/>
        <v>0</v>
      </c>
    </row>
    <row r="136" spans="1:46">
      <c r="A136" s="13">
        <v>15</v>
      </c>
      <c r="B136" s="17" t="str">
        <f>Critères!$B122</f>
        <v>-</v>
      </c>
      <c r="C136" s="17" t="str">
        <f>Critères!$C122</f>
        <v>15.4</v>
      </c>
      <c r="D136" s="17" t="str">
        <f>Critères!$A$119</f>
        <v>OUTILS D’ÉDITION</v>
      </c>
      <c r="E136" s="17" t="s">
        <v>163</v>
      </c>
      <c r="F136" s="17" t="str">
        <f>'P01'!$E123</f>
        <v>NT</v>
      </c>
      <c r="G136" s="17" t="str">
        <f>'P02'!$E123</f>
        <v>NT</v>
      </c>
      <c r="H136" s="17" t="str">
        <f>'P03'!$E123</f>
        <v>NT</v>
      </c>
      <c r="I136" s="17" t="str">
        <f>'P04'!$E123</f>
        <v>NT</v>
      </c>
      <c r="J136" s="17" t="str">
        <f>'P05'!$E123</f>
        <v>NT</v>
      </c>
      <c r="K136" s="17" t="str">
        <f>'P06'!$E123</f>
        <v>NT</v>
      </c>
      <c r="L136" s="17" t="str">
        <f>'P07'!$E123</f>
        <v>NT</v>
      </c>
      <c r="M136" s="17" t="str">
        <f>'P08'!$E123</f>
        <v>NT</v>
      </c>
      <c r="N136" s="17" t="str">
        <f>'P09'!$E123</f>
        <v>NT</v>
      </c>
      <c r="O136" s="17" t="str">
        <f>'P10'!$E123</f>
        <v>NT</v>
      </c>
      <c r="P136" s="17" t="str">
        <f>'P11'!$E123</f>
        <v>NT</v>
      </c>
      <c r="Q136" s="17" t="str">
        <f>'P12'!$E123</f>
        <v>NT</v>
      </c>
      <c r="R136" s="17" t="str">
        <f>'P13'!$E123</f>
        <v>NT</v>
      </c>
      <c r="S136" s="17" t="str">
        <f>'P14'!$E123</f>
        <v>NT</v>
      </c>
      <c r="T136" s="17" t="str">
        <f>'P15'!$E123</f>
        <v>NT</v>
      </c>
      <c r="U136" s="19">
        <f t="shared" si="30"/>
        <v>0</v>
      </c>
      <c r="V136" s="19">
        <f t="shared" si="31"/>
        <v>0</v>
      </c>
      <c r="W136" s="19">
        <f t="shared" si="32"/>
        <v>0</v>
      </c>
      <c r="X136" s="19">
        <f t="shared" si="33"/>
        <v>15</v>
      </c>
      <c r="Y136" s="13" t="str">
        <f t="shared" si="34"/>
        <v>NT</v>
      </c>
      <c r="Z136" s="13"/>
      <c r="AA136" s="13">
        <v>15</v>
      </c>
      <c r="AB136" s="17" t="str">
        <f>Critères!$C122</f>
        <v>15.4</v>
      </c>
      <c r="AC136" s="17" t="str">
        <f>Critères!$A$119</f>
        <v>OUTILS D’ÉDITION</v>
      </c>
      <c r="AD136" s="17" t="str">
        <f>'P01'!$F123</f>
        <v>N</v>
      </c>
      <c r="AE136" s="17" t="str">
        <f>'P02'!$F123</f>
        <v>N</v>
      </c>
      <c r="AF136" s="17" t="str">
        <f>'P03'!$F123</f>
        <v>N</v>
      </c>
      <c r="AG136" s="17" t="str">
        <f>'P04'!$F123</f>
        <v>N</v>
      </c>
      <c r="AH136" s="17" t="str">
        <f>'P05'!$F123</f>
        <v>N</v>
      </c>
      <c r="AI136" s="17" t="str">
        <f>'P06'!$F123</f>
        <v>N</v>
      </c>
      <c r="AJ136" s="17" t="str">
        <f>'P07'!$F123</f>
        <v>N</v>
      </c>
      <c r="AK136" s="17" t="str">
        <f>'P08'!$F123</f>
        <v>N</v>
      </c>
      <c r="AL136" s="17" t="str">
        <f>'P09'!$F123</f>
        <v>N</v>
      </c>
      <c r="AM136" s="17" t="str">
        <f>'P10'!$F123</f>
        <v>N</v>
      </c>
      <c r="AN136" s="17" t="str">
        <f>'P11'!$F123</f>
        <v>N</v>
      </c>
      <c r="AO136" s="17" t="str">
        <f>'P12'!$F123</f>
        <v>N</v>
      </c>
      <c r="AP136" s="17" t="str">
        <f>'P13'!$F123</f>
        <v>N</v>
      </c>
      <c r="AQ136" s="17" t="str">
        <f>'P14'!$F123</f>
        <v>N</v>
      </c>
      <c r="AR136" s="17" t="str">
        <f>'P15'!$F123</f>
        <v>N</v>
      </c>
      <c r="AS136" s="19">
        <f t="shared" si="35"/>
        <v>0</v>
      </c>
      <c r="AT136" s="19">
        <f t="shared" si="36"/>
        <v>0</v>
      </c>
    </row>
    <row r="137" spans="1:46">
      <c r="A137" s="13">
        <v>15</v>
      </c>
      <c r="B137" s="17" t="str">
        <f>Critères!$B123</f>
        <v>-</v>
      </c>
      <c r="C137" s="17" t="str">
        <f>Critères!$C123</f>
        <v>15.5</v>
      </c>
      <c r="D137" s="17" t="str">
        <f>Critères!$A$119</f>
        <v>OUTILS D’ÉDITION</v>
      </c>
      <c r="E137" s="17" t="s">
        <v>162</v>
      </c>
      <c r="F137" s="17" t="str">
        <f>'P01'!$E124</f>
        <v>NT</v>
      </c>
      <c r="G137" s="17" t="str">
        <f>'P02'!$E124</f>
        <v>NT</v>
      </c>
      <c r="H137" s="17" t="str">
        <f>'P03'!$E124</f>
        <v>NT</v>
      </c>
      <c r="I137" s="17" t="str">
        <f>'P04'!$E124</f>
        <v>NT</v>
      </c>
      <c r="J137" s="17" t="str">
        <f>'P05'!$E124</f>
        <v>NT</v>
      </c>
      <c r="K137" s="17" t="str">
        <f>'P06'!$E124</f>
        <v>NT</v>
      </c>
      <c r="L137" s="17" t="str">
        <f>'P07'!$E124</f>
        <v>NT</v>
      </c>
      <c r="M137" s="17" t="str">
        <f>'P08'!$E124</f>
        <v>NT</v>
      </c>
      <c r="N137" s="17" t="str">
        <f>'P09'!$E124</f>
        <v>NT</v>
      </c>
      <c r="O137" s="17" t="str">
        <f>'P10'!$E124</f>
        <v>NT</v>
      </c>
      <c r="P137" s="17" t="str">
        <f>'P11'!$E124</f>
        <v>NT</v>
      </c>
      <c r="Q137" s="17" t="str">
        <f>'P12'!$E124</f>
        <v>NT</v>
      </c>
      <c r="R137" s="17" t="str">
        <f>'P13'!$E124</f>
        <v>NT</v>
      </c>
      <c r="S137" s="17" t="str">
        <f>'P14'!$E124</f>
        <v>NT</v>
      </c>
      <c r="T137" s="17" t="str">
        <f>'P15'!$E124</f>
        <v>NT</v>
      </c>
      <c r="U137" s="19">
        <f t="shared" si="30"/>
        <v>0</v>
      </c>
      <c r="V137" s="19">
        <f t="shared" si="31"/>
        <v>0</v>
      </c>
      <c r="W137" s="19">
        <f t="shared" si="32"/>
        <v>0</v>
      </c>
      <c r="X137" s="19">
        <f t="shared" si="33"/>
        <v>15</v>
      </c>
      <c r="Y137" s="13" t="str">
        <f t="shared" si="34"/>
        <v>NT</v>
      </c>
      <c r="Z137" s="13"/>
      <c r="AA137" s="13">
        <v>15</v>
      </c>
      <c r="AB137" s="17" t="str">
        <f>Critères!$C123</f>
        <v>15.5</v>
      </c>
      <c r="AC137" s="17" t="str">
        <f>Critères!$A$119</f>
        <v>OUTILS D’ÉDITION</v>
      </c>
      <c r="AD137" s="17" t="str">
        <f>'P01'!$F124</f>
        <v>N</v>
      </c>
      <c r="AE137" s="17" t="str">
        <f>'P02'!$F124</f>
        <v>N</v>
      </c>
      <c r="AF137" s="17" t="str">
        <f>'P03'!$F124</f>
        <v>N</v>
      </c>
      <c r="AG137" s="17" t="str">
        <f>'P04'!$F124</f>
        <v>N</v>
      </c>
      <c r="AH137" s="17" t="str">
        <f>'P05'!$F124</f>
        <v>N</v>
      </c>
      <c r="AI137" s="17" t="str">
        <f>'P06'!$F124</f>
        <v>N</v>
      </c>
      <c r="AJ137" s="17" t="str">
        <f>'P07'!$F124</f>
        <v>N</v>
      </c>
      <c r="AK137" s="17" t="str">
        <f>'P08'!$F124</f>
        <v>N</v>
      </c>
      <c r="AL137" s="17" t="str">
        <f>'P09'!$F124</f>
        <v>N</v>
      </c>
      <c r="AM137" s="17" t="str">
        <f>'P10'!$F124</f>
        <v>N</v>
      </c>
      <c r="AN137" s="17" t="str">
        <f>'P11'!$F124</f>
        <v>N</v>
      </c>
      <c r="AO137" s="17" t="str">
        <f>'P12'!$F124</f>
        <v>N</v>
      </c>
      <c r="AP137" s="17" t="str">
        <f>'P13'!$F124</f>
        <v>N</v>
      </c>
      <c r="AQ137" s="17" t="str">
        <f>'P14'!$F124</f>
        <v>N</v>
      </c>
      <c r="AR137" s="17" t="str">
        <f>'P15'!$F124</f>
        <v>N</v>
      </c>
      <c r="AS137" s="19">
        <f t="shared" si="35"/>
        <v>0</v>
      </c>
      <c r="AT137" s="19">
        <f t="shared" si="36"/>
        <v>0</v>
      </c>
    </row>
    <row r="138" spans="1:46">
      <c r="A138" s="13">
        <v>15</v>
      </c>
      <c r="B138" s="17" t="str">
        <f>Critères!$B124</f>
        <v>-</v>
      </c>
      <c r="C138" s="17" t="str">
        <f>Critères!$C124</f>
        <v>15.6</v>
      </c>
      <c r="D138" s="17" t="str">
        <f>Critères!$A$119</f>
        <v>OUTILS D’ÉDITION</v>
      </c>
      <c r="E138" s="17" t="s">
        <v>162</v>
      </c>
      <c r="F138" s="17" t="str">
        <f>'P01'!$E125</f>
        <v>NT</v>
      </c>
      <c r="G138" s="17" t="str">
        <f>'P02'!$E125</f>
        <v>NT</v>
      </c>
      <c r="H138" s="17" t="str">
        <f>'P03'!$E125</f>
        <v>NT</v>
      </c>
      <c r="I138" s="17" t="str">
        <f>'P04'!$E125</f>
        <v>NT</v>
      </c>
      <c r="J138" s="17" t="str">
        <f>'P05'!$E125</f>
        <v>NT</v>
      </c>
      <c r="K138" s="17" t="str">
        <f>'P06'!$E125</f>
        <v>NT</v>
      </c>
      <c r="L138" s="17" t="str">
        <f>'P07'!$E125</f>
        <v>NT</v>
      </c>
      <c r="M138" s="17" t="str">
        <f>'P08'!$E125</f>
        <v>NT</v>
      </c>
      <c r="N138" s="17" t="str">
        <f>'P09'!$E125</f>
        <v>NT</v>
      </c>
      <c r="O138" s="17" t="str">
        <f>'P10'!$E125</f>
        <v>NT</v>
      </c>
      <c r="P138" s="17" t="str">
        <f>'P11'!$E125</f>
        <v>NT</v>
      </c>
      <c r="Q138" s="17" t="str">
        <f>'P12'!$E125</f>
        <v>NT</v>
      </c>
      <c r="R138" s="17" t="str">
        <f>'P13'!$E125</f>
        <v>NT</v>
      </c>
      <c r="S138" s="17" t="str">
        <f>'P14'!$E125</f>
        <v>NT</v>
      </c>
      <c r="T138" s="17" t="str">
        <f>'P15'!$E125</f>
        <v>NT</v>
      </c>
      <c r="U138" s="19">
        <f t="shared" si="30"/>
        <v>0</v>
      </c>
      <c r="V138" s="19">
        <f t="shared" si="31"/>
        <v>0</v>
      </c>
      <c r="W138" s="19">
        <f t="shared" si="32"/>
        <v>0</v>
      </c>
      <c r="X138" s="19">
        <f t="shared" si="33"/>
        <v>15</v>
      </c>
      <c r="Y138" s="13" t="str">
        <f t="shared" si="34"/>
        <v>NT</v>
      </c>
      <c r="Z138" s="13"/>
      <c r="AA138" s="13">
        <v>15</v>
      </c>
      <c r="AB138" s="17" t="str">
        <f>Critères!$C124</f>
        <v>15.6</v>
      </c>
      <c r="AC138" s="17" t="str">
        <f>Critères!$A$119</f>
        <v>OUTILS D’ÉDITION</v>
      </c>
      <c r="AD138" s="17" t="str">
        <f>'P01'!$F125</f>
        <v>N</v>
      </c>
      <c r="AE138" s="17" t="str">
        <f>'P02'!$F125</f>
        <v>N</v>
      </c>
      <c r="AF138" s="17" t="str">
        <f>'P03'!$F125</f>
        <v>N</v>
      </c>
      <c r="AG138" s="17" t="str">
        <f>'P04'!$F125</f>
        <v>N</v>
      </c>
      <c r="AH138" s="17" t="str">
        <f>'P05'!$F125</f>
        <v>N</v>
      </c>
      <c r="AI138" s="17" t="str">
        <f>'P06'!$F125</f>
        <v>N</v>
      </c>
      <c r="AJ138" s="17" t="str">
        <f>'P07'!$F125</f>
        <v>N</v>
      </c>
      <c r="AK138" s="17" t="str">
        <f>'P08'!$F125</f>
        <v>N</v>
      </c>
      <c r="AL138" s="17" t="str">
        <f>'P09'!$F125</f>
        <v>N</v>
      </c>
      <c r="AM138" s="17" t="str">
        <f>'P10'!$F125</f>
        <v>N</v>
      </c>
      <c r="AN138" s="17" t="str">
        <f>'P11'!$F125</f>
        <v>N</v>
      </c>
      <c r="AO138" s="17" t="str">
        <f>'P12'!$F125</f>
        <v>N</v>
      </c>
      <c r="AP138" s="17" t="str">
        <f>'P13'!$F125</f>
        <v>N</v>
      </c>
      <c r="AQ138" s="17" t="str">
        <f>'P14'!$F125</f>
        <v>N</v>
      </c>
      <c r="AR138" s="17" t="str">
        <f>'P15'!$F125</f>
        <v>N</v>
      </c>
      <c r="AS138" s="19">
        <f t="shared" si="35"/>
        <v>0</v>
      </c>
      <c r="AT138" s="19">
        <f t="shared" si="36"/>
        <v>0</v>
      </c>
    </row>
    <row r="139" spans="1:46">
      <c r="A139" s="55"/>
      <c r="B139" s="56"/>
      <c r="C139" s="56"/>
      <c r="D139" s="56"/>
      <c r="E139" s="56"/>
      <c r="F139" s="56"/>
      <c r="G139" s="56"/>
      <c r="H139" s="56"/>
      <c r="I139" s="56"/>
      <c r="J139" s="56"/>
      <c r="K139" s="56"/>
      <c r="L139" s="56"/>
      <c r="M139" s="56"/>
      <c r="N139" s="56"/>
      <c r="O139" s="56"/>
      <c r="P139" s="56"/>
      <c r="Q139" s="56"/>
      <c r="R139" s="56"/>
      <c r="S139" s="56"/>
      <c r="T139" s="56"/>
      <c r="U139" s="60">
        <f>SUM(U133:U138)</f>
        <v>0</v>
      </c>
      <c r="V139" s="60">
        <f t="shared" ref="V139:X139" si="47">SUM(V133:V138)</f>
        <v>0</v>
      </c>
      <c r="W139" s="60">
        <f t="shared" si="47"/>
        <v>0</v>
      </c>
      <c r="X139" s="60">
        <f t="shared" si="47"/>
        <v>90</v>
      </c>
      <c r="Y139" s="13"/>
      <c r="Z139" s="13"/>
      <c r="AA139" s="55"/>
      <c r="AB139" s="56"/>
      <c r="AC139" s="56"/>
      <c r="AD139" s="56"/>
      <c r="AE139" s="56"/>
      <c r="AF139" s="56"/>
      <c r="AG139" s="56"/>
      <c r="AH139" s="56"/>
      <c r="AI139" s="56"/>
      <c r="AJ139" s="56"/>
      <c r="AK139" s="56"/>
      <c r="AL139" s="56"/>
      <c r="AM139" s="56"/>
      <c r="AN139" s="56"/>
      <c r="AO139" s="56"/>
      <c r="AP139" s="56"/>
      <c r="AQ139" s="56"/>
      <c r="AR139" s="56"/>
      <c r="AS139" s="60">
        <f>SUM(AS133:AS138)</f>
        <v>0</v>
      </c>
      <c r="AT139" s="60">
        <f t="shared" ref="AT139" si="48">SUM(AT133:AT138)</f>
        <v>0</v>
      </c>
    </row>
    <row r="140" spans="1:46">
      <c r="A140" s="13">
        <v>16</v>
      </c>
      <c r="B140" s="17" t="str">
        <f>Critères!$B125</f>
        <v>-</v>
      </c>
      <c r="C140" s="17" t="str">
        <f>Critères!$C125</f>
        <v>16.1</v>
      </c>
      <c r="D140" s="17" t="str">
        <f>Critères!$A$125</f>
        <v>SERVICES D’ASSISTANCE</v>
      </c>
      <c r="E140" s="17" t="s">
        <v>163</v>
      </c>
      <c r="F140" s="17" t="str">
        <f>'P01'!$E126</f>
        <v>NT</v>
      </c>
      <c r="G140" s="17" t="str">
        <f>'P02'!$E126</f>
        <v>NT</v>
      </c>
      <c r="H140" s="17" t="str">
        <f>'P03'!$E126</f>
        <v>NT</v>
      </c>
      <c r="I140" s="17" t="str">
        <f>'P04'!$E126</f>
        <v>NT</v>
      </c>
      <c r="J140" s="17" t="str">
        <f>'P05'!$E126</f>
        <v>NT</v>
      </c>
      <c r="K140" s="17" t="str">
        <f>'P06'!$E126</f>
        <v>NT</v>
      </c>
      <c r="L140" s="17" t="str">
        <f>'P07'!$E126</f>
        <v>NT</v>
      </c>
      <c r="M140" s="17" t="str">
        <f>'P08'!$E126</f>
        <v>NT</v>
      </c>
      <c r="N140" s="17" t="str">
        <f>'P09'!$E126</f>
        <v>NT</v>
      </c>
      <c r="O140" s="17" t="str">
        <f>'P10'!$E126</f>
        <v>NT</v>
      </c>
      <c r="P140" s="17" t="str">
        <f>'P11'!$E126</f>
        <v>NT</v>
      </c>
      <c r="Q140" s="17" t="str">
        <f>'P12'!$E126</f>
        <v>NT</v>
      </c>
      <c r="R140" s="17" t="str">
        <f>'P13'!$E126</f>
        <v>NT</v>
      </c>
      <c r="S140" s="17" t="str">
        <f>'P14'!$E126</f>
        <v>NT</v>
      </c>
      <c r="T140" s="17" t="str">
        <f>'P15'!$E126</f>
        <v>NT</v>
      </c>
      <c r="U140" s="19">
        <f t="shared" si="30"/>
        <v>0</v>
      </c>
      <c r="V140" s="19">
        <f t="shared" si="31"/>
        <v>0</v>
      </c>
      <c r="W140" s="19">
        <f t="shared" si="32"/>
        <v>0</v>
      </c>
      <c r="X140" s="19">
        <f t="shared" si="33"/>
        <v>15</v>
      </c>
      <c r="Y140" s="13" t="str">
        <f t="shared" si="34"/>
        <v>NT</v>
      </c>
      <c r="Z140" s="13"/>
      <c r="AA140" s="13">
        <v>16</v>
      </c>
      <c r="AB140" s="17" t="str">
        <f>Critères!$C125</f>
        <v>16.1</v>
      </c>
      <c r="AC140" s="17" t="str">
        <f>Critères!$A$125</f>
        <v>SERVICES D’ASSISTANCE</v>
      </c>
      <c r="AD140" s="17" t="str">
        <f>'P01'!$F126</f>
        <v>N</v>
      </c>
      <c r="AE140" s="17" t="str">
        <f>'P02'!$F126</f>
        <v>N</v>
      </c>
      <c r="AF140" s="17" t="str">
        <f>'P03'!$F126</f>
        <v>N</v>
      </c>
      <c r="AG140" s="17" t="str">
        <f>'P04'!$F126</f>
        <v>N</v>
      </c>
      <c r="AH140" s="17" t="str">
        <f>'P05'!$F126</f>
        <v>N</v>
      </c>
      <c r="AI140" s="17" t="str">
        <f>'P06'!$F126</f>
        <v>N</v>
      </c>
      <c r="AJ140" s="17" t="str">
        <f>'P07'!$F126</f>
        <v>N</v>
      </c>
      <c r="AK140" s="17" t="str">
        <f>'P08'!$F126</f>
        <v>N</v>
      </c>
      <c r="AL140" s="17" t="str">
        <f>'P09'!$F126</f>
        <v>N</v>
      </c>
      <c r="AM140" s="17" t="str">
        <f>'P10'!$F126</f>
        <v>N</v>
      </c>
      <c r="AN140" s="17" t="str">
        <f>'P11'!$F126</f>
        <v>N</v>
      </c>
      <c r="AO140" s="17" t="str">
        <f>'P12'!$F126</f>
        <v>N</v>
      </c>
      <c r="AP140" s="17" t="str">
        <f>'P13'!$F126</f>
        <v>N</v>
      </c>
      <c r="AQ140" s="17" t="str">
        <f>'P14'!$F126</f>
        <v>N</v>
      </c>
      <c r="AR140" s="17" t="str">
        <f>'P15'!$F126</f>
        <v>N</v>
      </c>
      <c r="AS140" s="19">
        <f t="shared" si="35"/>
        <v>0</v>
      </c>
      <c r="AT140" s="19">
        <f t="shared" si="36"/>
        <v>0</v>
      </c>
    </row>
    <row r="141" spans="1:46">
      <c r="A141" s="13">
        <v>16</v>
      </c>
      <c r="B141" s="17" t="str">
        <f>Critères!$B126</f>
        <v>-</v>
      </c>
      <c r="C141" s="17" t="str">
        <f>Critères!$C126</f>
        <v>16.2</v>
      </c>
      <c r="D141" s="17" t="str">
        <f>Critères!$A$125</f>
        <v>SERVICES D’ASSISTANCE</v>
      </c>
      <c r="E141" s="17" t="s">
        <v>162</v>
      </c>
      <c r="F141" s="17" t="str">
        <f>'P01'!$E127</f>
        <v>NT</v>
      </c>
      <c r="G141" s="17" t="str">
        <f>'P02'!$E127</f>
        <v>NT</v>
      </c>
      <c r="H141" s="17" t="str">
        <f>'P03'!$E127</f>
        <v>NT</v>
      </c>
      <c r="I141" s="17" t="str">
        <f>'P04'!$E127</f>
        <v>NT</v>
      </c>
      <c r="J141" s="17" t="str">
        <f>'P05'!$E127</f>
        <v>NT</v>
      </c>
      <c r="K141" s="17" t="str">
        <f>'P06'!$E127</f>
        <v>NT</v>
      </c>
      <c r="L141" s="17" t="str">
        <f>'P07'!$E127</f>
        <v>NT</v>
      </c>
      <c r="M141" s="17" t="str">
        <f>'P08'!$E127</f>
        <v>NT</v>
      </c>
      <c r="N141" s="17" t="str">
        <f>'P09'!$E127</f>
        <v>NT</v>
      </c>
      <c r="O141" s="17" t="str">
        <f>'P10'!$E127</f>
        <v>NT</v>
      </c>
      <c r="P141" s="17" t="str">
        <f>'P11'!$E127</f>
        <v>NT</v>
      </c>
      <c r="Q141" s="17" t="str">
        <f>'P12'!$E127</f>
        <v>NT</v>
      </c>
      <c r="R141" s="17" t="str">
        <f>'P13'!$E127</f>
        <v>NT</v>
      </c>
      <c r="S141" s="17" t="str">
        <f>'P14'!$E127</f>
        <v>NT</v>
      </c>
      <c r="T141" s="17" t="str">
        <f>'P15'!$E127</f>
        <v>NT</v>
      </c>
      <c r="U141" s="19">
        <f t="shared" si="30"/>
        <v>0</v>
      </c>
      <c r="V141" s="19">
        <f t="shared" si="31"/>
        <v>0</v>
      </c>
      <c r="W141" s="19">
        <f t="shared" si="32"/>
        <v>0</v>
      </c>
      <c r="X141" s="19">
        <f t="shared" si="33"/>
        <v>15</v>
      </c>
      <c r="Y141" s="13" t="str">
        <f t="shared" si="34"/>
        <v>NT</v>
      </c>
      <c r="Z141" s="13"/>
      <c r="AA141" s="13">
        <v>16</v>
      </c>
      <c r="AB141" s="17" t="str">
        <f>Critères!$C126</f>
        <v>16.2</v>
      </c>
      <c r="AC141" s="17" t="str">
        <f>Critères!$A$125</f>
        <v>SERVICES D’ASSISTANCE</v>
      </c>
      <c r="AD141" s="17" t="str">
        <f>'P01'!$F127</f>
        <v>N</v>
      </c>
      <c r="AE141" s="17" t="str">
        <f>'P02'!$F127</f>
        <v>N</v>
      </c>
      <c r="AF141" s="17" t="str">
        <f>'P03'!$F127</f>
        <v>N</v>
      </c>
      <c r="AG141" s="17" t="str">
        <f>'P04'!$F127</f>
        <v>N</v>
      </c>
      <c r="AH141" s="17" t="str">
        <f>'P05'!$F127</f>
        <v>N</v>
      </c>
      <c r="AI141" s="17" t="str">
        <f>'P06'!$F127</f>
        <v>N</v>
      </c>
      <c r="AJ141" s="17" t="str">
        <f>'P07'!$F127</f>
        <v>N</v>
      </c>
      <c r="AK141" s="17" t="str">
        <f>'P08'!$F127</f>
        <v>N</v>
      </c>
      <c r="AL141" s="17" t="str">
        <f>'P09'!$F127</f>
        <v>N</v>
      </c>
      <c r="AM141" s="17" t="str">
        <f>'P10'!$F127</f>
        <v>N</v>
      </c>
      <c r="AN141" s="17" t="str">
        <f>'P11'!$F127</f>
        <v>N</v>
      </c>
      <c r="AO141" s="17" t="str">
        <f>'P12'!$F127</f>
        <v>N</v>
      </c>
      <c r="AP141" s="17" t="str">
        <f>'P13'!$F127</f>
        <v>N</v>
      </c>
      <c r="AQ141" s="17" t="str">
        <f>'P14'!$F127</f>
        <v>N</v>
      </c>
      <c r="AR141" s="17" t="str">
        <f>'P15'!$F127</f>
        <v>N</v>
      </c>
      <c r="AS141" s="19">
        <f t="shared" si="35"/>
        <v>0</v>
      </c>
      <c r="AT141" s="19">
        <f t="shared" si="36"/>
        <v>0</v>
      </c>
    </row>
    <row r="142" spans="1:46">
      <c r="A142" s="13">
        <v>16</v>
      </c>
      <c r="B142" s="17" t="str">
        <f>Critères!$B127</f>
        <v>-</v>
      </c>
      <c r="C142" s="17" t="str">
        <f>Critères!$C127</f>
        <v>16.3</v>
      </c>
      <c r="D142" s="17" t="str">
        <f>Critères!$A$125</f>
        <v>SERVICES D’ASSISTANCE</v>
      </c>
      <c r="E142" s="17" t="s">
        <v>163</v>
      </c>
      <c r="F142" s="17" t="str">
        <f>'P01'!$E128</f>
        <v>NT</v>
      </c>
      <c r="G142" s="17" t="str">
        <f>'P02'!$E128</f>
        <v>NT</v>
      </c>
      <c r="H142" s="17" t="str">
        <f>'P03'!$E128</f>
        <v>NT</v>
      </c>
      <c r="I142" s="17" t="str">
        <f>'P04'!$E128</f>
        <v>NT</v>
      </c>
      <c r="J142" s="17" t="str">
        <f>'P05'!$E128</f>
        <v>NT</v>
      </c>
      <c r="K142" s="17" t="str">
        <f>'P06'!$E128</f>
        <v>NT</v>
      </c>
      <c r="L142" s="17" t="str">
        <f>'P07'!$E128</f>
        <v>NT</v>
      </c>
      <c r="M142" s="17" t="str">
        <f>'P08'!$E128</f>
        <v>NT</v>
      </c>
      <c r="N142" s="17" t="str">
        <f>'P09'!$E128</f>
        <v>NT</v>
      </c>
      <c r="O142" s="17" t="str">
        <f>'P10'!$E128</f>
        <v>NT</v>
      </c>
      <c r="P142" s="17" t="str">
        <f>'P11'!$E128</f>
        <v>NT</v>
      </c>
      <c r="Q142" s="17" t="str">
        <f>'P12'!$E128</f>
        <v>NT</v>
      </c>
      <c r="R142" s="17" t="str">
        <f>'P13'!$E128</f>
        <v>NT</v>
      </c>
      <c r="S142" s="17" t="str">
        <f>'P14'!$E128</f>
        <v>NT</v>
      </c>
      <c r="T142" s="17" t="str">
        <f>'P15'!$E128</f>
        <v>NT</v>
      </c>
      <c r="U142" s="19">
        <f t="shared" si="30"/>
        <v>0</v>
      </c>
      <c r="V142" s="19">
        <f t="shared" si="31"/>
        <v>0</v>
      </c>
      <c r="W142" s="19">
        <f t="shared" si="32"/>
        <v>0</v>
      </c>
      <c r="X142" s="19">
        <f t="shared" si="33"/>
        <v>15</v>
      </c>
      <c r="Y142" s="13" t="str">
        <f t="shared" si="34"/>
        <v>NT</v>
      </c>
      <c r="Z142" s="13"/>
      <c r="AA142" s="13">
        <v>16</v>
      </c>
      <c r="AB142" s="17" t="str">
        <f>Critères!$C127</f>
        <v>16.3</v>
      </c>
      <c r="AC142" s="17" t="str">
        <f>Critères!$A$125</f>
        <v>SERVICES D’ASSISTANCE</v>
      </c>
      <c r="AD142" s="17" t="str">
        <f>'P01'!$F128</f>
        <v>N</v>
      </c>
      <c r="AE142" s="17" t="str">
        <f>'P02'!$F128</f>
        <v>N</v>
      </c>
      <c r="AF142" s="17" t="str">
        <f>'P03'!$F128</f>
        <v>N</v>
      </c>
      <c r="AG142" s="17" t="str">
        <f>'P04'!$F128</f>
        <v>N</v>
      </c>
      <c r="AH142" s="17" t="str">
        <f>'P05'!$F128</f>
        <v>N</v>
      </c>
      <c r="AI142" s="17" t="str">
        <f>'P06'!$F128</f>
        <v>N</v>
      </c>
      <c r="AJ142" s="17" t="str">
        <f>'P07'!$F128</f>
        <v>N</v>
      </c>
      <c r="AK142" s="17" t="str">
        <f>'P08'!$F128</f>
        <v>N</v>
      </c>
      <c r="AL142" s="17" t="str">
        <f>'P09'!$F128</f>
        <v>N</v>
      </c>
      <c r="AM142" s="17" t="str">
        <f>'P10'!$F128</f>
        <v>N</v>
      </c>
      <c r="AN142" s="17" t="str">
        <f>'P11'!$F128</f>
        <v>N</v>
      </c>
      <c r="AO142" s="17" t="str">
        <f>'P12'!$F128</f>
        <v>N</v>
      </c>
      <c r="AP142" s="17" t="str">
        <f>'P13'!$F128</f>
        <v>N</v>
      </c>
      <c r="AQ142" s="17" t="str">
        <f>'P14'!$F128</f>
        <v>N</v>
      </c>
      <c r="AR142" s="17" t="str">
        <f>'P15'!$F128</f>
        <v>N</v>
      </c>
      <c r="AS142" s="19">
        <f t="shared" si="35"/>
        <v>0</v>
      </c>
      <c r="AT142" s="19">
        <f t="shared" si="36"/>
        <v>0</v>
      </c>
    </row>
    <row r="143" spans="1:46">
      <c r="A143" s="55"/>
      <c r="B143" s="56"/>
      <c r="C143" s="56"/>
      <c r="D143" s="56"/>
      <c r="E143" s="56"/>
      <c r="F143" s="56"/>
      <c r="G143" s="56"/>
      <c r="H143" s="56"/>
      <c r="I143" s="56"/>
      <c r="J143" s="56"/>
      <c r="K143" s="56"/>
      <c r="L143" s="56"/>
      <c r="M143" s="56"/>
      <c r="N143" s="56"/>
      <c r="O143" s="56"/>
      <c r="P143" s="56"/>
      <c r="Q143" s="56"/>
      <c r="R143" s="56"/>
      <c r="S143" s="56"/>
      <c r="T143" s="56"/>
      <c r="U143" s="60">
        <f>SUM(U140:U142)</f>
        <v>0</v>
      </c>
      <c r="V143" s="60">
        <f t="shared" ref="V143:X143" si="49">SUM(V140:V142)</f>
        <v>0</v>
      </c>
      <c r="W143" s="60">
        <f t="shared" si="49"/>
        <v>0</v>
      </c>
      <c r="X143" s="60">
        <f t="shared" si="49"/>
        <v>45</v>
      </c>
      <c r="Y143" s="13"/>
      <c r="Z143" s="13"/>
      <c r="AA143" s="55"/>
      <c r="AB143" s="56"/>
      <c r="AC143" s="56"/>
      <c r="AD143" s="56"/>
      <c r="AE143" s="56"/>
      <c r="AF143" s="56"/>
      <c r="AG143" s="56"/>
      <c r="AH143" s="56"/>
      <c r="AI143" s="56"/>
      <c r="AJ143" s="56"/>
      <c r="AK143" s="56"/>
      <c r="AL143" s="56"/>
      <c r="AM143" s="56"/>
      <c r="AN143" s="56"/>
      <c r="AO143" s="56"/>
      <c r="AP143" s="56"/>
      <c r="AQ143" s="56"/>
      <c r="AR143" s="56"/>
      <c r="AS143" s="60">
        <f>SUM(AS140:AS142)</f>
        <v>0</v>
      </c>
      <c r="AT143" s="60">
        <f t="shared" ref="AT143" si="50">SUM(AT140:AT142)</f>
        <v>0</v>
      </c>
    </row>
    <row r="144" spans="1:46">
      <c r="A144" s="13">
        <v>17</v>
      </c>
      <c r="B144" s="17" t="str">
        <f>Critères!$B128</f>
        <v>-</v>
      </c>
      <c r="C144" s="17" t="str">
        <f>Critères!$C128</f>
        <v>17.1</v>
      </c>
      <c r="D144" s="17" t="str">
        <f>Critères!$A$128</f>
        <v>COMMUNICATION EN TEMPS RÉEL</v>
      </c>
      <c r="E144" s="17" t="s">
        <v>162</v>
      </c>
      <c r="F144" s="17" t="str">
        <f>'P01'!$E129</f>
        <v>NT</v>
      </c>
      <c r="G144" s="17" t="str">
        <f>'P02'!$E129</f>
        <v>NT</v>
      </c>
      <c r="H144" s="17" t="str">
        <f>'P03'!$E129</f>
        <v>NT</v>
      </c>
      <c r="I144" s="17" t="str">
        <f>'P04'!$E129</f>
        <v>NT</v>
      </c>
      <c r="J144" s="17" t="str">
        <f>'P05'!$E129</f>
        <v>NT</v>
      </c>
      <c r="K144" s="17" t="str">
        <f>'P06'!$E129</f>
        <v>NT</v>
      </c>
      <c r="L144" s="17" t="str">
        <f>'P07'!$E129</f>
        <v>NT</v>
      </c>
      <c r="M144" s="17" t="str">
        <f>'P08'!$E129</f>
        <v>NT</v>
      </c>
      <c r="N144" s="17" t="str">
        <f>'P09'!$E129</f>
        <v>NT</v>
      </c>
      <c r="O144" s="17" t="str">
        <f>'P10'!$E129</f>
        <v>NT</v>
      </c>
      <c r="P144" s="17" t="str">
        <f>'P11'!$E129</f>
        <v>NT</v>
      </c>
      <c r="Q144" s="17" t="str">
        <f>'P12'!$E129</f>
        <v>NT</v>
      </c>
      <c r="R144" s="17" t="str">
        <f>'P13'!$E129</f>
        <v>NT</v>
      </c>
      <c r="S144" s="17" t="str">
        <f>'P14'!$E129</f>
        <v>NT</v>
      </c>
      <c r="T144" s="17" t="str">
        <f>'P15'!$E129</f>
        <v>NT</v>
      </c>
      <c r="U144" s="19">
        <f t="shared" si="30"/>
        <v>0</v>
      </c>
      <c r="V144" s="19">
        <f t="shared" si="31"/>
        <v>0</v>
      </c>
      <c r="W144" s="19">
        <f t="shared" si="32"/>
        <v>0</v>
      </c>
      <c r="X144" s="19">
        <f t="shared" si="33"/>
        <v>15</v>
      </c>
      <c r="Y144" s="13" t="str">
        <f t="shared" si="34"/>
        <v>NT</v>
      </c>
      <c r="Z144" s="13"/>
      <c r="AA144" s="13">
        <v>17</v>
      </c>
      <c r="AB144" s="17" t="str">
        <f>Critères!$C128</f>
        <v>17.1</v>
      </c>
      <c r="AC144" s="17" t="str">
        <f>Critères!$A$128</f>
        <v>COMMUNICATION EN TEMPS RÉEL</v>
      </c>
      <c r="AD144" s="17" t="str">
        <f>'P01'!$F129</f>
        <v>N</v>
      </c>
      <c r="AE144" s="17" t="str">
        <f>'P02'!$F129</f>
        <v>N</v>
      </c>
      <c r="AF144" s="17" t="str">
        <f>'P03'!$F129</f>
        <v>N</v>
      </c>
      <c r="AG144" s="17" t="str">
        <f>'P04'!$F129</f>
        <v>N</v>
      </c>
      <c r="AH144" s="17" t="str">
        <f>'P05'!$F129</f>
        <v>N</v>
      </c>
      <c r="AI144" s="17" t="str">
        <f>'P06'!$F129</f>
        <v>N</v>
      </c>
      <c r="AJ144" s="17" t="str">
        <f>'P07'!$F129</f>
        <v>N</v>
      </c>
      <c r="AK144" s="17" t="str">
        <f>'P08'!$F129</f>
        <v>N</v>
      </c>
      <c r="AL144" s="17" t="str">
        <f>'P09'!$F129</f>
        <v>N</v>
      </c>
      <c r="AM144" s="17" t="str">
        <f>'P10'!$F129</f>
        <v>N</v>
      </c>
      <c r="AN144" s="17" t="str">
        <f>'P11'!$F129</f>
        <v>N</v>
      </c>
      <c r="AO144" s="17" t="str">
        <f>'P12'!$F129</f>
        <v>N</v>
      </c>
      <c r="AP144" s="17" t="str">
        <f>'P13'!$F129</f>
        <v>N</v>
      </c>
      <c r="AQ144" s="17" t="str">
        <f>'P14'!$F129</f>
        <v>N</v>
      </c>
      <c r="AR144" s="17" t="str">
        <f>'P15'!$F129</f>
        <v>N</v>
      </c>
      <c r="AS144" s="19">
        <f t="shared" si="35"/>
        <v>0</v>
      </c>
      <c r="AT144" s="19">
        <f t="shared" si="36"/>
        <v>0</v>
      </c>
    </row>
    <row r="145" spans="1:46">
      <c r="A145" s="13">
        <v>17</v>
      </c>
      <c r="B145" s="17" t="str">
        <f>Critères!$B129</f>
        <v>-</v>
      </c>
      <c r="C145" s="17" t="str">
        <f>Critères!$C129</f>
        <v>17.2</v>
      </c>
      <c r="D145" s="17" t="str">
        <f>Critères!$A$128</f>
        <v>COMMUNICATION EN TEMPS RÉEL</v>
      </c>
      <c r="E145" s="17" t="s">
        <v>162</v>
      </c>
      <c r="F145" s="17" t="str">
        <f>'P01'!$E130</f>
        <v>NT</v>
      </c>
      <c r="G145" s="17" t="str">
        <f>'P02'!$E130</f>
        <v>NT</v>
      </c>
      <c r="H145" s="17" t="str">
        <f>'P03'!$E130</f>
        <v>NT</v>
      </c>
      <c r="I145" s="17" t="str">
        <f>'P04'!$E130</f>
        <v>NT</v>
      </c>
      <c r="J145" s="17" t="str">
        <f>'P05'!$E130</f>
        <v>NT</v>
      </c>
      <c r="K145" s="17" t="str">
        <f>'P06'!$E130</f>
        <v>NT</v>
      </c>
      <c r="L145" s="17" t="str">
        <f>'P07'!$E130</f>
        <v>NT</v>
      </c>
      <c r="M145" s="17" t="str">
        <f>'P08'!$E130</f>
        <v>NT</v>
      </c>
      <c r="N145" s="17" t="str">
        <f>'P09'!$E130</f>
        <v>NT</v>
      </c>
      <c r="O145" s="17" t="str">
        <f>'P10'!$E130</f>
        <v>NT</v>
      </c>
      <c r="P145" s="17" t="str">
        <f>'P11'!$E130</f>
        <v>NT</v>
      </c>
      <c r="Q145" s="17" t="str">
        <f>'P12'!$E130</f>
        <v>NT</v>
      </c>
      <c r="R145" s="17" t="str">
        <f>'P13'!$E130</f>
        <v>NT</v>
      </c>
      <c r="S145" s="17" t="str">
        <f>'P14'!$E130</f>
        <v>NT</v>
      </c>
      <c r="T145" s="17" t="str">
        <f>'P15'!$E130</f>
        <v>NT</v>
      </c>
      <c r="U145" s="19">
        <f t="shared" si="30"/>
        <v>0</v>
      </c>
      <c r="V145" s="19">
        <f t="shared" si="31"/>
        <v>0</v>
      </c>
      <c r="W145" s="19">
        <f t="shared" si="32"/>
        <v>0</v>
      </c>
      <c r="X145" s="19">
        <f t="shared" si="33"/>
        <v>15</v>
      </c>
      <c r="Y145" s="13" t="str">
        <f t="shared" si="34"/>
        <v>NT</v>
      </c>
      <c r="Z145" s="13"/>
      <c r="AA145" s="13">
        <v>17</v>
      </c>
      <c r="AB145" s="17" t="str">
        <f>Critères!$C129</f>
        <v>17.2</v>
      </c>
      <c r="AC145" s="17" t="str">
        <f>Critères!$A$128</f>
        <v>COMMUNICATION EN TEMPS RÉEL</v>
      </c>
      <c r="AD145" s="17" t="str">
        <f>'P01'!$F130</f>
        <v>N</v>
      </c>
      <c r="AE145" s="17" t="str">
        <f>'P02'!$F130</f>
        <v>N</v>
      </c>
      <c r="AF145" s="17" t="str">
        <f>'P03'!$F130</f>
        <v>N</v>
      </c>
      <c r="AG145" s="17" t="str">
        <f>'P04'!$F130</f>
        <v>N</v>
      </c>
      <c r="AH145" s="17" t="str">
        <f>'P05'!$F130</f>
        <v>N</v>
      </c>
      <c r="AI145" s="17" t="str">
        <f>'P06'!$F130</f>
        <v>N</v>
      </c>
      <c r="AJ145" s="17" t="str">
        <f>'P07'!$F130</f>
        <v>N</v>
      </c>
      <c r="AK145" s="17" t="str">
        <f>'P08'!$F130</f>
        <v>N</v>
      </c>
      <c r="AL145" s="17" t="str">
        <f>'P09'!$F130</f>
        <v>N</v>
      </c>
      <c r="AM145" s="17" t="str">
        <f>'P10'!$F130</f>
        <v>N</v>
      </c>
      <c r="AN145" s="17" t="str">
        <f>'P11'!$F130</f>
        <v>N</v>
      </c>
      <c r="AO145" s="17" t="str">
        <f>'P12'!$F130</f>
        <v>N</v>
      </c>
      <c r="AP145" s="17" t="str">
        <f>'P13'!$F130</f>
        <v>N</v>
      </c>
      <c r="AQ145" s="17" t="str">
        <f>'P14'!$F130</f>
        <v>N</v>
      </c>
      <c r="AR145" s="17" t="str">
        <f>'P15'!$F130</f>
        <v>N</v>
      </c>
      <c r="AS145" s="19">
        <f t="shared" si="35"/>
        <v>0</v>
      </c>
      <c r="AT145" s="19">
        <f t="shared" si="36"/>
        <v>0</v>
      </c>
    </row>
    <row r="146" spans="1:46">
      <c r="A146" s="13">
        <v>17</v>
      </c>
      <c r="B146" s="17" t="str">
        <f>Critères!$B130</f>
        <v>-</v>
      </c>
      <c r="C146" s="17" t="str">
        <f>Critères!$C130</f>
        <v>17.3</v>
      </c>
      <c r="D146" s="17" t="str">
        <f>Critères!$A$128</f>
        <v>COMMUNICATION EN TEMPS RÉEL</v>
      </c>
      <c r="E146" s="17" t="s">
        <v>162</v>
      </c>
      <c r="F146" s="17" t="str">
        <f>'P01'!$E131</f>
        <v>NT</v>
      </c>
      <c r="G146" s="17" t="str">
        <f>'P02'!$E131</f>
        <v>NT</v>
      </c>
      <c r="H146" s="17" t="str">
        <f>'P03'!$E131</f>
        <v>NT</v>
      </c>
      <c r="I146" s="17" t="str">
        <f>'P04'!$E131</f>
        <v>NT</v>
      </c>
      <c r="J146" s="17" t="str">
        <f>'P05'!$E131</f>
        <v>NT</v>
      </c>
      <c r="K146" s="17" t="str">
        <f>'P06'!$E131</f>
        <v>NT</v>
      </c>
      <c r="L146" s="17" t="str">
        <f>'P07'!$E131</f>
        <v>NT</v>
      </c>
      <c r="M146" s="17" t="str">
        <f>'P08'!$E131</f>
        <v>NT</v>
      </c>
      <c r="N146" s="17" t="str">
        <f>'P09'!$E131</f>
        <v>NT</v>
      </c>
      <c r="O146" s="17" t="str">
        <f>'P10'!$E131</f>
        <v>NT</v>
      </c>
      <c r="P146" s="17" t="str">
        <f>'P11'!$E131</f>
        <v>NT</v>
      </c>
      <c r="Q146" s="17" t="str">
        <f>'P12'!$E131</f>
        <v>NT</v>
      </c>
      <c r="R146" s="17" t="str">
        <f>'P13'!$E131</f>
        <v>NT</v>
      </c>
      <c r="S146" s="17" t="str">
        <f>'P14'!$E131</f>
        <v>NT</v>
      </c>
      <c r="T146" s="17" t="str">
        <f>'P15'!$E131</f>
        <v>NT</v>
      </c>
      <c r="U146" s="19">
        <f t="shared" si="30"/>
        <v>0</v>
      </c>
      <c r="V146" s="19">
        <f t="shared" si="31"/>
        <v>0</v>
      </c>
      <c r="W146" s="19">
        <f t="shared" si="32"/>
        <v>0</v>
      </c>
      <c r="X146" s="19">
        <f t="shared" si="33"/>
        <v>15</v>
      </c>
      <c r="Y146" s="13" t="str">
        <f t="shared" si="34"/>
        <v>NT</v>
      </c>
      <c r="Z146" s="13"/>
      <c r="AA146" s="13">
        <v>17</v>
      </c>
      <c r="AB146" s="17" t="str">
        <f>Critères!$C130</f>
        <v>17.3</v>
      </c>
      <c r="AC146" s="17" t="str">
        <f>Critères!$A$128</f>
        <v>COMMUNICATION EN TEMPS RÉEL</v>
      </c>
      <c r="AD146" s="17" t="str">
        <f>'P01'!$F131</f>
        <v>N</v>
      </c>
      <c r="AE146" s="17" t="str">
        <f>'P02'!$F131</f>
        <v>N</v>
      </c>
      <c r="AF146" s="17" t="str">
        <f>'P03'!$F131</f>
        <v>N</v>
      </c>
      <c r="AG146" s="17" t="str">
        <f>'P04'!$F131</f>
        <v>N</v>
      </c>
      <c r="AH146" s="17" t="str">
        <f>'P05'!$F131</f>
        <v>N</v>
      </c>
      <c r="AI146" s="17" t="str">
        <f>'P06'!$F131</f>
        <v>N</v>
      </c>
      <c r="AJ146" s="17" t="str">
        <f>'P07'!$F131</f>
        <v>N</v>
      </c>
      <c r="AK146" s="17" t="str">
        <f>'P08'!$F131</f>
        <v>N</v>
      </c>
      <c r="AL146" s="17" t="str">
        <f>'P09'!$F131</f>
        <v>N</v>
      </c>
      <c r="AM146" s="17" t="str">
        <f>'P10'!$F131</f>
        <v>N</v>
      </c>
      <c r="AN146" s="17" t="str">
        <f>'P11'!$F131</f>
        <v>N</v>
      </c>
      <c r="AO146" s="17" t="str">
        <f>'P12'!$F131</f>
        <v>N</v>
      </c>
      <c r="AP146" s="17" t="str">
        <f>'P13'!$F131</f>
        <v>N</v>
      </c>
      <c r="AQ146" s="17" t="str">
        <f>'P14'!$F131</f>
        <v>N</v>
      </c>
      <c r="AR146" s="17" t="str">
        <f>'P15'!$F131</f>
        <v>N</v>
      </c>
      <c r="AS146" s="19">
        <f t="shared" si="35"/>
        <v>0</v>
      </c>
      <c r="AT146" s="19">
        <f t="shared" si="36"/>
        <v>0</v>
      </c>
    </row>
    <row r="147" spans="1:46">
      <c r="A147" s="13">
        <v>17</v>
      </c>
      <c r="B147" s="17" t="str">
        <f>Critères!$B131</f>
        <v>-</v>
      </c>
      <c r="C147" s="17" t="str">
        <f>Critères!$C131</f>
        <v>17.4</v>
      </c>
      <c r="D147" s="17" t="str">
        <f>Critères!$A$128</f>
        <v>COMMUNICATION EN TEMPS RÉEL</v>
      </c>
      <c r="E147" s="17" t="s">
        <v>162</v>
      </c>
      <c r="F147" s="17" t="str">
        <f>'P01'!$E132</f>
        <v>NT</v>
      </c>
      <c r="G147" s="17" t="str">
        <f>'P02'!$E132</f>
        <v>NT</v>
      </c>
      <c r="H147" s="17" t="str">
        <f>'P03'!$E132</f>
        <v>NT</v>
      </c>
      <c r="I147" s="17" t="str">
        <f>'P04'!$E132</f>
        <v>NT</v>
      </c>
      <c r="J147" s="17" t="str">
        <f>'P05'!$E132</f>
        <v>NT</v>
      </c>
      <c r="K147" s="17" t="str">
        <f>'P06'!$E132</f>
        <v>NT</v>
      </c>
      <c r="L147" s="17" t="str">
        <f>'P07'!$E132</f>
        <v>NT</v>
      </c>
      <c r="M147" s="17" t="str">
        <f>'P08'!$E132</f>
        <v>NT</v>
      </c>
      <c r="N147" s="17" t="str">
        <f>'P09'!$E132</f>
        <v>NT</v>
      </c>
      <c r="O147" s="17" t="str">
        <f>'P10'!$E132</f>
        <v>NT</v>
      </c>
      <c r="P147" s="17" t="str">
        <f>'P11'!$E132</f>
        <v>NT</v>
      </c>
      <c r="Q147" s="17" t="str">
        <f>'P12'!$E132</f>
        <v>NT</v>
      </c>
      <c r="R147" s="17" t="str">
        <f>'P13'!$E132</f>
        <v>NT</v>
      </c>
      <c r="S147" s="17" t="str">
        <f>'P14'!$E132</f>
        <v>NT</v>
      </c>
      <c r="T147" s="17" t="str">
        <f>'P15'!$E132</f>
        <v>NT</v>
      </c>
      <c r="U147" s="19">
        <f t="shared" si="30"/>
        <v>0</v>
      </c>
      <c r="V147" s="19">
        <f t="shared" si="31"/>
        <v>0</v>
      </c>
      <c r="W147" s="19">
        <f t="shared" si="32"/>
        <v>0</v>
      </c>
      <c r="X147" s="19">
        <f t="shared" si="33"/>
        <v>15</v>
      </c>
      <c r="Y147" s="13" t="str">
        <f t="shared" si="34"/>
        <v>NT</v>
      </c>
      <c r="Z147" s="13"/>
      <c r="AA147" s="13">
        <v>17</v>
      </c>
      <c r="AB147" s="17" t="str">
        <f>Critères!$C131</f>
        <v>17.4</v>
      </c>
      <c r="AC147" s="17" t="str">
        <f>Critères!$A$128</f>
        <v>COMMUNICATION EN TEMPS RÉEL</v>
      </c>
      <c r="AD147" s="17" t="str">
        <f>'P01'!$F132</f>
        <v>N</v>
      </c>
      <c r="AE147" s="17" t="str">
        <f>'P02'!$F132</f>
        <v>N</v>
      </c>
      <c r="AF147" s="17" t="str">
        <f>'P03'!$F132</f>
        <v>N</v>
      </c>
      <c r="AG147" s="17" t="str">
        <f>'P04'!$F132</f>
        <v>N</v>
      </c>
      <c r="AH147" s="17" t="str">
        <f>'P05'!$F132</f>
        <v>N</v>
      </c>
      <c r="AI147" s="17" t="str">
        <f>'P06'!$F132</f>
        <v>N</v>
      </c>
      <c r="AJ147" s="17" t="str">
        <f>'P07'!$F132</f>
        <v>N</v>
      </c>
      <c r="AK147" s="17" t="str">
        <f>'P08'!$F132</f>
        <v>N</v>
      </c>
      <c r="AL147" s="17" t="str">
        <f>'P09'!$F132</f>
        <v>N</v>
      </c>
      <c r="AM147" s="17" t="str">
        <f>'P10'!$F132</f>
        <v>N</v>
      </c>
      <c r="AN147" s="17" t="str">
        <f>'P11'!$F132</f>
        <v>N</v>
      </c>
      <c r="AO147" s="17" t="str">
        <f>'P12'!$F132</f>
        <v>N</v>
      </c>
      <c r="AP147" s="17" t="str">
        <f>'P13'!$F132</f>
        <v>N</v>
      </c>
      <c r="AQ147" s="17" t="str">
        <f>'P14'!$F132</f>
        <v>N</v>
      </c>
      <c r="AR147" s="17" t="str">
        <f>'P15'!$F132</f>
        <v>N</v>
      </c>
      <c r="AS147" s="19">
        <f t="shared" si="35"/>
        <v>0</v>
      </c>
      <c r="AT147" s="19">
        <f t="shared" si="36"/>
        <v>0</v>
      </c>
    </row>
    <row r="148" spans="1:46">
      <c r="A148" s="13">
        <v>17</v>
      </c>
      <c r="B148" s="17" t="str">
        <f>Critères!$B132</f>
        <v>-</v>
      </c>
      <c r="C148" s="17" t="str">
        <f>Critères!$C132</f>
        <v>17.5</v>
      </c>
      <c r="D148" s="17" t="str">
        <f>Critères!$A$128</f>
        <v>COMMUNICATION EN TEMPS RÉEL</v>
      </c>
      <c r="E148" s="17" t="s">
        <v>162</v>
      </c>
      <c r="F148" s="17" t="str">
        <f>'P01'!$E133</f>
        <v>NT</v>
      </c>
      <c r="G148" s="17" t="str">
        <f>'P02'!$E133</f>
        <v>NT</v>
      </c>
      <c r="H148" s="17" t="str">
        <f>'P03'!$E133</f>
        <v>NT</v>
      </c>
      <c r="I148" s="17" t="str">
        <f>'P04'!$E133</f>
        <v>NT</v>
      </c>
      <c r="J148" s="17" t="str">
        <f>'P05'!$E133</f>
        <v>NT</v>
      </c>
      <c r="K148" s="17" t="str">
        <f>'P06'!$E133</f>
        <v>NT</v>
      </c>
      <c r="L148" s="17" t="str">
        <f>'P07'!$E133</f>
        <v>NT</v>
      </c>
      <c r="M148" s="17" t="str">
        <f>'P08'!$E133</f>
        <v>NT</v>
      </c>
      <c r="N148" s="17" t="str">
        <f>'P09'!$E133</f>
        <v>NT</v>
      </c>
      <c r="O148" s="17" t="str">
        <f>'P10'!$E133</f>
        <v>NT</v>
      </c>
      <c r="P148" s="17" t="str">
        <f>'P11'!$E133</f>
        <v>NT</v>
      </c>
      <c r="Q148" s="17" t="str">
        <f>'P12'!$E133</f>
        <v>NT</v>
      </c>
      <c r="R148" s="17" t="str">
        <f>'P13'!$E133</f>
        <v>NT</v>
      </c>
      <c r="S148" s="17" t="str">
        <f>'P14'!$E133</f>
        <v>NT</v>
      </c>
      <c r="T148" s="17" t="str">
        <f>'P15'!$E133</f>
        <v>NT</v>
      </c>
      <c r="U148" s="19">
        <f t="shared" ref="U148:U154" si="51">COUNTIF(F148:T148,"C")</f>
        <v>0</v>
      </c>
      <c r="V148" s="19">
        <f t="shared" ref="V148:V154" si="52">COUNTIF(F148:T148,"NC")</f>
        <v>0</v>
      </c>
      <c r="W148" s="19">
        <f t="shared" ref="W148:W154" si="53">COUNTIF(F148:T148,"NA")</f>
        <v>0</v>
      </c>
      <c r="X148" s="19">
        <f t="shared" ref="X148:X154" si="54">COUNTIF(F148:T148,"NT")</f>
        <v>15</v>
      </c>
      <c r="Y148" s="13" t="str">
        <f t="shared" ref="Y148:Y154" si="55">IF(V148&gt;0,"NC",IF(U148&gt;0,"C",IF(X148&gt;0,"NT","NA")))</f>
        <v>NT</v>
      </c>
      <c r="Z148" s="13"/>
      <c r="AA148" s="13">
        <v>17</v>
      </c>
      <c r="AB148" s="17" t="str">
        <f>Critères!$C132</f>
        <v>17.5</v>
      </c>
      <c r="AC148" s="17" t="str">
        <f>Critères!$A$128</f>
        <v>COMMUNICATION EN TEMPS RÉEL</v>
      </c>
      <c r="AD148" s="17" t="str">
        <f>'P01'!$F133</f>
        <v>N</v>
      </c>
      <c r="AE148" s="17" t="str">
        <f>'P02'!$F133</f>
        <v>N</v>
      </c>
      <c r="AF148" s="17" t="str">
        <f>'P03'!$F133</f>
        <v>N</v>
      </c>
      <c r="AG148" s="17" t="str">
        <f>'P04'!$F133</f>
        <v>N</v>
      </c>
      <c r="AH148" s="17" t="str">
        <f>'P05'!$F133</f>
        <v>N</v>
      </c>
      <c r="AI148" s="17" t="str">
        <f>'P06'!$F133</f>
        <v>N</v>
      </c>
      <c r="AJ148" s="17" t="str">
        <f>'P07'!$F133</f>
        <v>N</v>
      </c>
      <c r="AK148" s="17" t="str">
        <f>'P08'!$F133</f>
        <v>N</v>
      </c>
      <c r="AL148" s="17" t="str">
        <f>'P09'!$F133</f>
        <v>N</v>
      </c>
      <c r="AM148" s="17" t="str">
        <f>'P10'!$F133</f>
        <v>N</v>
      </c>
      <c r="AN148" s="17" t="str">
        <f>'P11'!$F133</f>
        <v>N</v>
      </c>
      <c r="AO148" s="17" t="str">
        <f>'P12'!$F133</f>
        <v>N</v>
      </c>
      <c r="AP148" s="17" t="str">
        <f>'P13'!$F133</f>
        <v>N</v>
      </c>
      <c r="AQ148" s="17" t="str">
        <f>'P14'!$F133</f>
        <v>N</v>
      </c>
      <c r="AR148" s="17" t="str">
        <f>'P15'!$F133</f>
        <v>N</v>
      </c>
      <c r="AS148" s="19">
        <f t="shared" ref="AS148:AS154" si="56">COUNTIF(AD148:AR148,"D")</f>
        <v>0</v>
      </c>
      <c r="AT148" s="19">
        <f t="shared" ref="AT148:AT154" si="57">COUNTIF(AD148:AR148,"E")</f>
        <v>0</v>
      </c>
    </row>
    <row r="149" spans="1:46">
      <c r="A149" s="13">
        <v>17</v>
      </c>
      <c r="B149" s="17" t="str">
        <f>Critères!$B133</f>
        <v>-</v>
      </c>
      <c r="C149" s="17" t="str">
        <f>Critères!$C133</f>
        <v>17.6</v>
      </c>
      <c r="D149" s="17" t="str">
        <f>Critères!$A$128</f>
        <v>COMMUNICATION EN TEMPS RÉEL</v>
      </c>
      <c r="E149" s="17" t="s">
        <v>162</v>
      </c>
      <c r="F149" s="17" t="str">
        <f>'P01'!$E134</f>
        <v>NT</v>
      </c>
      <c r="G149" s="17" t="str">
        <f>'P02'!$E134</f>
        <v>NT</v>
      </c>
      <c r="H149" s="17" t="str">
        <f>'P03'!$E134</f>
        <v>NT</v>
      </c>
      <c r="I149" s="17" t="str">
        <f>'P04'!$E134</f>
        <v>NT</v>
      </c>
      <c r="J149" s="17" t="str">
        <f>'P05'!$E134</f>
        <v>NT</v>
      </c>
      <c r="K149" s="17" t="str">
        <f>'P06'!$E134</f>
        <v>NT</v>
      </c>
      <c r="L149" s="17" t="str">
        <f>'P07'!$E134</f>
        <v>NT</v>
      </c>
      <c r="M149" s="17" t="str">
        <f>'P08'!$E134</f>
        <v>NT</v>
      </c>
      <c r="N149" s="17" t="str">
        <f>'P09'!$E134</f>
        <v>NT</v>
      </c>
      <c r="O149" s="17" t="str">
        <f>'P10'!$E134</f>
        <v>NT</v>
      </c>
      <c r="P149" s="17" t="str">
        <f>'P11'!$E134</f>
        <v>NT</v>
      </c>
      <c r="Q149" s="17" t="str">
        <f>'P12'!$E134</f>
        <v>NT</v>
      </c>
      <c r="R149" s="17" t="str">
        <f>'P13'!$E134</f>
        <v>NT</v>
      </c>
      <c r="S149" s="17" t="str">
        <f>'P14'!$E134</f>
        <v>NT</v>
      </c>
      <c r="T149" s="17" t="str">
        <f>'P15'!$E134</f>
        <v>NT</v>
      </c>
      <c r="U149" s="19">
        <f t="shared" si="51"/>
        <v>0</v>
      </c>
      <c r="V149" s="19">
        <f t="shared" si="52"/>
        <v>0</v>
      </c>
      <c r="W149" s="19">
        <f t="shared" si="53"/>
        <v>0</v>
      </c>
      <c r="X149" s="19">
        <f t="shared" si="54"/>
        <v>15</v>
      </c>
      <c r="Y149" s="13" t="str">
        <f t="shared" si="55"/>
        <v>NT</v>
      </c>
      <c r="Z149" s="13"/>
      <c r="AA149" s="13">
        <v>17</v>
      </c>
      <c r="AB149" s="17" t="str">
        <f>Critères!$C133</f>
        <v>17.6</v>
      </c>
      <c r="AC149" s="17" t="str">
        <f>Critères!$A$128</f>
        <v>COMMUNICATION EN TEMPS RÉEL</v>
      </c>
      <c r="AD149" s="17" t="str">
        <f>'P01'!$F134</f>
        <v>N</v>
      </c>
      <c r="AE149" s="17" t="str">
        <f>'P02'!$F134</f>
        <v>N</v>
      </c>
      <c r="AF149" s="17" t="str">
        <f>'P03'!$F134</f>
        <v>N</v>
      </c>
      <c r="AG149" s="17" t="str">
        <f>'P04'!$F134</f>
        <v>N</v>
      </c>
      <c r="AH149" s="17" t="str">
        <f>'P05'!$F134</f>
        <v>N</v>
      </c>
      <c r="AI149" s="17" t="str">
        <f>'P06'!$F134</f>
        <v>N</v>
      </c>
      <c r="AJ149" s="17" t="str">
        <f>'P07'!$F134</f>
        <v>N</v>
      </c>
      <c r="AK149" s="17" t="str">
        <f>'P08'!$F134</f>
        <v>N</v>
      </c>
      <c r="AL149" s="17" t="str">
        <f>'P09'!$F134</f>
        <v>N</v>
      </c>
      <c r="AM149" s="17" t="str">
        <f>'P10'!$F134</f>
        <v>N</v>
      </c>
      <c r="AN149" s="17" t="str">
        <f>'P11'!$F134</f>
        <v>N</v>
      </c>
      <c r="AO149" s="17" t="str">
        <f>'P12'!$F134</f>
        <v>N</v>
      </c>
      <c r="AP149" s="17" t="str">
        <f>'P13'!$F134</f>
        <v>N</v>
      </c>
      <c r="AQ149" s="17" t="str">
        <f>'P14'!$F134</f>
        <v>N</v>
      </c>
      <c r="AR149" s="17" t="str">
        <f>'P15'!$F134</f>
        <v>N</v>
      </c>
      <c r="AS149" s="19">
        <f t="shared" si="56"/>
        <v>0</v>
      </c>
      <c r="AT149" s="19">
        <f t="shared" si="57"/>
        <v>0</v>
      </c>
    </row>
    <row r="150" spans="1:46">
      <c r="A150" s="13">
        <v>17</v>
      </c>
      <c r="B150" s="17" t="str">
        <f>Critères!$B134</f>
        <v>-</v>
      </c>
      <c r="C150" s="17" t="str">
        <f>Critères!$C134</f>
        <v>17.7</v>
      </c>
      <c r="D150" s="17" t="str">
        <f>Critères!$A$128</f>
        <v>COMMUNICATION EN TEMPS RÉEL</v>
      </c>
      <c r="E150" s="17" t="s">
        <v>163</v>
      </c>
      <c r="F150" s="17" t="str">
        <f>'P01'!$E135</f>
        <v>NT</v>
      </c>
      <c r="G150" s="17" t="str">
        <f>'P02'!$E135</f>
        <v>NT</v>
      </c>
      <c r="H150" s="17" t="str">
        <f>'P03'!$E135</f>
        <v>NT</v>
      </c>
      <c r="I150" s="17" t="str">
        <f>'P04'!$E135</f>
        <v>NT</v>
      </c>
      <c r="J150" s="17" t="str">
        <f>'P05'!$E135</f>
        <v>NT</v>
      </c>
      <c r="K150" s="17" t="str">
        <f>'P06'!$E135</f>
        <v>NT</v>
      </c>
      <c r="L150" s="17" t="str">
        <f>'P07'!$E135</f>
        <v>NT</v>
      </c>
      <c r="M150" s="17" t="str">
        <f>'P08'!$E135</f>
        <v>NT</v>
      </c>
      <c r="N150" s="17" t="str">
        <f>'P09'!$E135</f>
        <v>NT</v>
      </c>
      <c r="O150" s="17" t="str">
        <f>'P10'!$E135</f>
        <v>NT</v>
      </c>
      <c r="P150" s="17" t="str">
        <f>'P11'!$E135</f>
        <v>NT</v>
      </c>
      <c r="Q150" s="17" t="str">
        <f>'P12'!$E135</f>
        <v>NT</v>
      </c>
      <c r="R150" s="17" t="str">
        <f>'P13'!$E135</f>
        <v>NT</v>
      </c>
      <c r="S150" s="17" t="str">
        <f>'P14'!$E135</f>
        <v>NT</v>
      </c>
      <c r="T150" s="17" t="str">
        <f>'P15'!$E135</f>
        <v>NT</v>
      </c>
      <c r="U150" s="19">
        <f t="shared" si="51"/>
        <v>0</v>
      </c>
      <c r="V150" s="19">
        <f t="shared" si="52"/>
        <v>0</v>
      </c>
      <c r="W150" s="19">
        <f t="shared" si="53"/>
        <v>0</v>
      </c>
      <c r="X150" s="19">
        <f t="shared" si="54"/>
        <v>15</v>
      </c>
      <c r="Y150" s="13" t="str">
        <f t="shared" si="55"/>
        <v>NT</v>
      </c>
      <c r="Z150" s="13"/>
      <c r="AA150" s="13">
        <v>17</v>
      </c>
      <c r="AB150" s="17" t="str">
        <f>Critères!$C134</f>
        <v>17.7</v>
      </c>
      <c r="AC150" s="17" t="str">
        <f>Critères!$A$128</f>
        <v>COMMUNICATION EN TEMPS RÉEL</v>
      </c>
      <c r="AD150" s="17" t="str">
        <f>'P01'!$F135</f>
        <v>N</v>
      </c>
      <c r="AE150" s="17" t="str">
        <f>'P02'!$F135</f>
        <v>N</v>
      </c>
      <c r="AF150" s="17" t="str">
        <f>'P03'!$F135</f>
        <v>N</v>
      </c>
      <c r="AG150" s="17" t="str">
        <f>'P04'!$F135</f>
        <v>N</v>
      </c>
      <c r="AH150" s="17" t="str">
        <f>'P05'!$F135</f>
        <v>N</v>
      </c>
      <c r="AI150" s="17" t="str">
        <f>'P06'!$F135</f>
        <v>N</v>
      </c>
      <c r="AJ150" s="17" t="str">
        <f>'P07'!$F135</f>
        <v>N</v>
      </c>
      <c r="AK150" s="17" t="str">
        <f>'P08'!$F135</f>
        <v>N</v>
      </c>
      <c r="AL150" s="17" t="str">
        <f>'P09'!$F135</f>
        <v>N</v>
      </c>
      <c r="AM150" s="17" t="str">
        <f>'P10'!$F135</f>
        <v>N</v>
      </c>
      <c r="AN150" s="17" t="str">
        <f>'P11'!$F135</f>
        <v>N</v>
      </c>
      <c r="AO150" s="17" t="str">
        <f>'P12'!$F135</f>
        <v>N</v>
      </c>
      <c r="AP150" s="17" t="str">
        <f>'P13'!$F135</f>
        <v>N</v>
      </c>
      <c r="AQ150" s="17" t="str">
        <f>'P14'!$F135</f>
        <v>N</v>
      </c>
      <c r="AR150" s="17" t="str">
        <f>'P15'!$F135</f>
        <v>N</v>
      </c>
      <c r="AS150" s="19">
        <f t="shared" si="56"/>
        <v>0</v>
      </c>
      <c r="AT150" s="19">
        <f t="shared" si="57"/>
        <v>0</v>
      </c>
    </row>
    <row r="151" spans="1:46">
      <c r="A151" s="13">
        <v>17</v>
      </c>
      <c r="B151" s="17" t="str">
        <f>Critères!$B135</f>
        <v>-</v>
      </c>
      <c r="C151" s="17" t="str">
        <f>Critères!$C135</f>
        <v>17.8</v>
      </c>
      <c r="D151" s="17" t="str">
        <f>Critères!$A$128</f>
        <v>COMMUNICATION EN TEMPS RÉEL</v>
      </c>
      <c r="E151" s="17" t="s">
        <v>162</v>
      </c>
      <c r="F151" s="17" t="str">
        <f>'P01'!$E136</f>
        <v>NT</v>
      </c>
      <c r="G151" s="17" t="str">
        <f>'P02'!$E136</f>
        <v>NT</v>
      </c>
      <c r="H151" s="17" t="str">
        <f>'P03'!$E136</f>
        <v>NT</v>
      </c>
      <c r="I151" s="17" t="str">
        <f>'P04'!$E136</f>
        <v>NT</v>
      </c>
      <c r="J151" s="17" t="str">
        <f>'P05'!$E136</f>
        <v>NT</v>
      </c>
      <c r="K151" s="17" t="str">
        <f>'P06'!$E136</f>
        <v>NT</v>
      </c>
      <c r="L151" s="17" t="str">
        <f>'P07'!$E136</f>
        <v>NT</v>
      </c>
      <c r="M151" s="17" t="str">
        <f>'P08'!$E136</f>
        <v>NT</v>
      </c>
      <c r="N151" s="17" t="str">
        <f>'P09'!$E136</f>
        <v>NT</v>
      </c>
      <c r="O151" s="17" t="str">
        <f>'P10'!$E136</f>
        <v>NT</v>
      </c>
      <c r="P151" s="17" t="str">
        <f>'P11'!$E136</f>
        <v>NT</v>
      </c>
      <c r="Q151" s="17" t="str">
        <f>'P12'!$E136</f>
        <v>NT</v>
      </c>
      <c r="R151" s="17" t="str">
        <f>'P13'!$E136</f>
        <v>NT</v>
      </c>
      <c r="S151" s="17" t="str">
        <f>'P14'!$E136</f>
        <v>NT</v>
      </c>
      <c r="T151" s="17" t="str">
        <f>'P15'!$E136</f>
        <v>NT</v>
      </c>
      <c r="U151" s="19">
        <f t="shared" si="51"/>
        <v>0</v>
      </c>
      <c r="V151" s="19">
        <f t="shared" si="52"/>
        <v>0</v>
      </c>
      <c r="W151" s="19">
        <f t="shared" si="53"/>
        <v>0</v>
      </c>
      <c r="X151" s="19">
        <f t="shared" si="54"/>
        <v>15</v>
      </c>
      <c r="Y151" s="13" t="str">
        <f t="shared" si="55"/>
        <v>NT</v>
      </c>
      <c r="Z151" s="13"/>
      <c r="AA151" s="13">
        <v>17</v>
      </c>
      <c r="AB151" s="17" t="str">
        <f>Critères!$C135</f>
        <v>17.8</v>
      </c>
      <c r="AC151" s="17" t="str">
        <f>Critères!$A$128</f>
        <v>COMMUNICATION EN TEMPS RÉEL</v>
      </c>
      <c r="AD151" s="17" t="str">
        <f>'P01'!$F136</f>
        <v>N</v>
      </c>
      <c r="AE151" s="17" t="str">
        <f>'P02'!$F136</f>
        <v>N</v>
      </c>
      <c r="AF151" s="17" t="str">
        <f>'P03'!$F136</f>
        <v>N</v>
      </c>
      <c r="AG151" s="17" t="str">
        <f>'P04'!$F136</f>
        <v>N</v>
      </c>
      <c r="AH151" s="17" t="str">
        <f>'P05'!$F136</f>
        <v>N</v>
      </c>
      <c r="AI151" s="17" t="str">
        <f>'P06'!$F136</f>
        <v>N</v>
      </c>
      <c r="AJ151" s="17" t="str">
        <f>'P07'!$F136</f>
        <v>N</v>
      </c>
      <c r="AK151" s="17" t="str">
        <f>'P08'!$F136</f>
        <v>N</v>
      </c>
      <c r="AL151" s="17" t="str">
        <f>'P09'!$F136</f>
        <v>N</v>
      </c>
      <c r="AM151" s="17" t="str">
        <f>'P10'!$F136</f>
        <v>N</v>
      </c>
      <c r="AN151" s="17" t="str">
        <f>'P11'!$F136</f>
        <v>N</v>
      </c>
      <c r="AO151" s="17" t="str">
        <f>'P12'!$F136</f>
        <v>N</v>
      </c>
      <c r="AP151" s="17" t="str">
        <f>'P13'!$F136</f>
        <v>N</v>
      </c>
      <c r="AQ151" s="17" t="str">
        <f>'P14'!$F136</f>
        <v>N</v>
      </c>
      <c r="AR151" s="17" t="str">
        <f>'P15'!$F136</f>
        <v>N</v>
      </c>
      <c r="AS151" s="19">
        <f t="shared" si="56"/>
        <v>0</v>
      </c>
      <c r="AT151" s="19">
        <f t="shared" si="57"/>
        <v>0</v>
      </c>
    </row>
    <row r="152" spans="1:46">
      <c r="A152" s="13">
        <v>17</v>
      </c>
      <c r="B152" s="17" t="str">
        <f>Critères!$B136</f>
        <v>-</v>
      </c>
      <c r="C152" s="17" t="str">
        <f>Critères!$C136</f>
        <v>17.9</v>
      </c>
      <c r="D152" s="17" t="str">
        <f>Critères!$A$128</f>
        <v>COMMUNICATION EN TEMPS RÉEL</v>
      </c>
      <c r="E152" s="17" t="s">
        <v>162</v>
      </c>
      <c r="F152" s="17" t="str">
        <f>'P01'!$E137</f>
        <v>NT</v>
      </c>
      <c r="G152" s="17" t="str">
        <f>'P02'!$E137</f>
        <v>NT</v>
      </c>
      <c r="H152" s="17" t="str">
        <f>'P03'!$E137</f>
        <v>NT</v>
      </c>
      <c r="I152" s="17" t="str">
        <f>'P04'!$E137</f>
        <v>NT</v>
      </c>
      <c r="J152" s="17" t="str">
        <f>'P05'!$E137</f>
        <v>NT</v>
      </c>
      <c r="K152" s="17" t="str">
        <f>'P06'!$E137</f>
        <v>NT</v>
      </c>
      <c r="L152" s="17" t="str">
        <f>'P07'!$E137</f>
        <v>NT</v>
      </c>
      <c r="M152" s="17" t="str">
        <f>'P08'!$E137</f>
        <v>NT</v>
      </c>
      <c r="N152" s="17" t="str">
        <f>'P09'!$E137</f>
        <v>NT</v>
      </c>
      <c r="O152" s="17" t="str">
        <f>'P10'!$E137</f>
        <v>NT</v>
      </c>
      <c r="P152" s="17" t="str">
        <f>'P11'!$E137</f>
        <v>NT</v>
      </c>
      <c r="Q152" s="17" t="str">
        <f>'P12'!$E137</f>
        <v>NT</v>
      </c>
      <c r="R152" s="17" t="str">
        <f>'P13'!$E137</f>
        <v>NT</v>
      </c>
      <c r="S152" s="17" t="str">
        <f>'P14'!$E137</f>
        <v>NT</v>
      </c>
      <c r="T152" s="17" t="str">
        <f>'P15'!$E137</f>
        <v>NT</v>
      </c>
      <c r="U152" s="19">
        <f t="shared" si="51"/>
        <v>0</v>
      </c>
      <c r="V152" s="19">
        <f t="shared" si="52"/>
        <v>0</v>
      </c>
      <c r="W152" s="19">
        <f t="shared" si="53"/>
        <v>0</v>
      </c>
      <c r="X152" s="19">
        <f t="shared" si="54"/>
        <v>15</v>
      </c>
      <c r="Y152" s="13" t="str">
        <f t="shared" si="55"/>
        <v>NT</v>
      </c>
      <c r="Z152" s="13"/>
      <c r="AA152" s="13">
        <v>17</v>
      </c>
      <c r="AB152" s="17" t="str">
        <f>Critères!$C136</f>
        <v>17.9</v>
      </c>
      <c r="AC152" s="17" t="str">
        <f>Critères!$A$128</f>
        <v>COMMUNICATION EN TEMPS RÉEL</v>
      </c>
      <c r="AD152" s="17" t="str">
        <f>'P01'!$F137</f>
        <v>N</v>
      </c>
      <c r="AE152" s="17" t="str">
        <f>'P02'!$F137</f>
        <v>N</v>
      </c>
      <c r="AF152" s="17" t="str">
        <f>'P03'!$F137</f>
        <v>N</v>
      </c>
      <c r="AG152" s="17" t="str">
        <f>'P04'!$F137</f>
        <v>N</v>
      </c>
      <c r="AH152" s="17" t="str">
        <f>'P05'!$F137</f>
        <v>N</v>
      </c>
      <c r="AI152" s="17" t="str">
        <f>'P06'!$F137</f>
        <v>N</v>
      </c>
      <c r="AJ152" s="17" t="str">
        <f>'P07'!$F137</f>
        <v>N</v>
      </c>
      <c r="AK152" s="17" t="str">
        <f>'P08'!$F137</f>
        <v>N</v>
      </c>
      <c r="AL152" s="17" t="str">
        <f>'P09'!$F137</f>
        <v>N</v>
      </c>
      <c r="AM152" s="17" t="str">
        <f>'P10'!$F137</f>
        <v>N</v>
      </c>
      <c r="AN152" s="17" t="str">
        <f>'P11'!$F137</f>
        <v>N</v>
      </c>
      <c r="AO152" s="17" t="str">
        <f>'P12'!$F137</f>
        <v>N</v>
      </c>
      <c r="AP152" s="17" t="str">
        <f>'P13'!$F137</f>
        <v>N</v>
      </c>
      <c r="AQ152" s="17" t="str">
        <f>'P14'!$F137</f>
        <v>N</v>
      </c>
      <c r="AR152" s="17" t="str">
        <f>'P15'!$F137</f>
        <v>N</v>
      </c>
      <c r="AS152" s="19">
        <f t="shared" si="56"/>
        <v>0</v>
      </c>
      <c r="AT152" s="19">
        <f t="shared" si="57"/>
        <v>0</v>
      </c>
    </row>
    <row r="153" spans="1:46">
      <c r="A153" s="13">
        <v>17</v>
      </c>
      <c r="B153" s="17" t="str">
        <f>Critères!$B137</f>
        <v>-</v>
      </c>
      <c r="C153" s="17" t="str">
        <f>Critères!$C137</f>
        <v>17.10</v>
      </c>
      <c r="D153" s="17" t="str">
        <f>Critères!$A$128</f>
        <v>COMMUNICATION EN TEMPS RÉEL</v>
      </c>
      <c r="E153" s="17" t="s">
        <v>162</v>
      </c>
      <c r="F153" s="17" t="str">
        <f>'P01'!$E138</f>
        <v>NT</v>
      </c>
      <c r="G153" s="17" t="str">
        <f>'P02'!$E138</f>
        <v>NT</v>
      </c>
      <c r="H153" s="17" t="str">
        <f>'P03'!$E138</f>
        <v>NT</v>
      </c>
      <c r="I153" s="17" t="str">
        <f>'P04'!$E138</f>
        <v>NT</v>
      </c>
      <c r="J153" s="17" t="str">
        <f>'P05'!$E138</f>
        <v>NT</v>
      </c>
      <c r="K153" s="17" t="str">
        <f>'P06'!$E138</f>
        <v>NT</v>
      </c>
      <c r="L153" s="17" t="str">
        <f>'P07'!$E138</f>
        <v>NT</v>
      </c>
      <c r="M153" s="17" t="str">
        <f>'P08'!$E138</f>
        <v>NT</v>
      </c>
      <c r="N153" s="17" t="str">
        <f>'P09'!$E138</f>
        <v>NT</v>
      </c>
      <c r="O153" s="17" t="str">
        <f>'P10'!$E138</f>
        <v>NT</v>
      </c>
      <c r="P153" s="17" t="str">
        <f>'P11'!$E138</f>
        <v>NT</v>
      </c>
      <c r="Q153" s="17" t="str">
        <f>'P12'!$E138</f>
        <v>NT</v>
      </c>
      <c r="R153" s="17" t="str">
        <f>'P13'!$E138</f>
        <v>NT</v>
      </c>
      <c r="S153" s="17" t="str">
        <f>'P14'!$E138</f>
        <v>NT</v>
      </c>
      <c r="T153" s="17" t="str">
        <f>'P15'!$E138</f>
        <v>NT</v>
      </c>
      <c r="U153" s="19">
        <f t="shared" si="51"/>
        <v>0</v>
      </c>
      <c r="V153" s="19">
        <f t="shared" si="52"/>
        <v>0</v>
      </c>
      <c r="W153" s="19">
        <f t="shared" si="53"/>
        <v>0</v>
      </c>
      <c r="X153" s="19">
        <f t="shared" si="54"/>
        <v>15</v>
      </c>
      <c r="Y153" s="13" t="str">
        <f t="shared" si="55"/>
        <v>NT</v>
      </c>
      <c r="Z153" s="13"/>
      <c r="AA153" s="13">
        <v>17</v>
      </c>
      <c r="AB153" s="17" t="str">
        <f>Critères!$C137</f>
        <v>17.10</v>
      </c>
      <c r="AC153" s="17" t="str">
        <f>Critères!$A$128</f>
        <v>COMMUNICATION EN TEMPS RÉEL</v>
      </c>
      <c r="AD153" s="17" t="str">
        <f>'P01'!$F138</f>
        <v>N</v>
      </c>
      <c r="AE153" s="17" t="str">
        <f>'P02'!$F138</f>
        <v>N</v>
      </c>
      <c r="AF153" s="17" t="str">
        <f>'P03'!$F138</f>
        <v>N</v>
      </c>
      <c r="AG153" s="17" t="str">
        <f>'P04'!$F138</f>
        <v>N</v>
      </c>
      <c r="AH153" s="17" t="str">
        <f>'P05'!$F138</f>
        <v>N</v>
      </c>
      <c r="AI153" s="17" t="str">
        <f>'P06'!$F138</f>
        <v>N</v>
      </c>
      <c r="AJ153" s="17" t="str">
        <f>'P07'!$F138</f>
        <v>N</v>
      </c>
      <c r="AK153" s="17" t="str">
        <f>'P08'!$F138</f>
        <v>N</v>
      </c>
      <c r="AL153" s="17" t="str">
        <f>'P09'!$F138</f>
        <v>N</v>
      </c>
      <c r="AM153" s="17" t="str">
        <f>'P10'!$F138</f>
        <v>N</v>
      </c>
      <c r="AN153" s="17" t="str">
        <f>'P11'!$F138</f>
        <v>N</v>
      </c>
      <c r="AO153" s="17" t="str">
        <f>'P12'!$F138</f>
        <v>N</v>
      </c>
      <c r="AP153" s="17" t="str">
        <f>'P13'!$F138</f>
        <v>N</v>
      </c>
      <c r="AQ153" s="17" t="str">
        <f>'P14'!$F138</f>
        <v>N</v>
      </c>
      <c r="AR153" s="17" t="str">
        <f>'P15'!$F138</f>
        <v>N</v>
      </c>
      <c r="AS153" s="19">
        <f t="shared" si="56"/>
        <v>0</v>
      </c>
      <c r="AT153" s="19">
        <f t="shared" si="57"/>
        <v>0</v>
      </c>
    </row>
    <row r="154" spans="1:46">
      <c r="A154" s="13">
        <v>17</v>
      </c>
      <c r="B154" s="17" t="str">
        <f>Critères!$B138</f>
        <v>-</v>
      </c>
      <c r="C154" s="17" t="str">
        <f>Critères!$C138</f>
        <v>17.11</v>
      </c>
      <c r="D154" s="17" t="str">
        <f>Critères!$A$128</f>
        <v>COMMUNICATION EN TEMPS RÉEL</v>
      </c>
      <c r="E154" s="17" t="s">
        <v>163</v>
      </c>
      <c r="F154" s="17" t="str">
        <f>'P01'!$E139</f>
        <v>NT</v>
      </c>
      <c r="G154" s="17" t="str">
        <f>'P02'!$E139</f>
        <v>NT</v>
      </c>
      <c r="H154" s="17" t="str">
        <f>'P03'!$E139</f>
        <v>NT</v>
      </c>
      <c r="I154" s="17" t="str">
        <f>'P04'!$E139</f>
        <v>NT</v>
      </c>
      <c r="J154" s="17" t="str">
        <f>'P05'!$E139</f>
        <v>NT</v>
      </c>
      <c r="K154" s="17" t="str">
        <f>'P06'!$E139</f>
        <v>NT</v>
      </c>
      <c r="L154" s="17" t="str">
        <f>'P07'!$E139</f>
        <v>NT</v>
      </c>
      <c r="M154" s="17" t="str">
        <f>'P08'!$E139</f>
        <v>NT</v>
      </c>
      <c r="N154" s="17" t="str">
        <f>'P09'!$E139</f>
        <v>NT</v>
      </c>
      <c r="O154" s="17" t="str">
        <f>'P10'!$E139</f>
        <v>NT</v>
      </c>
      <c r="P154" s="17" t="str">
        <f>'P11'!$E139</f>
        <v>NT</v>
      </c>
      <c r="Q154" s="17" t="str">
        <f>'P12'!$E139</f>
        <v>NT</v>
      </c>
      <c r="R154" s="17" t="str">
        <f>'P13'!$E139</f>
        <v>NT</v>
      </c>
      <c r="S154" s="17" t="str">
        <f>'P14'!$E139</f>
        <v>NT</v>
      </c>
      <c r="T154" s="17" t="str">
        <f>'P15'!$E139</f>
        <v>NT</v>
      </c>
      <c r="U154" s="19">
        <f t="shared" si="51"/>
        <v>0</v>
      </c>
      <c r="V154" s="19">
        <f t="shared" si="52"/>
        <v>0</v>
      </c>
      <c r="W154" s="19">
        <f t="shared" si="53"/>
        <v>0</v>
      </c>
      <c r="X154" s="19">
        <f t="shared" si="54"/>
        <v>15</v>
      </c>
      <c r="Y154" s="13" t="str">
        <f t="shared" si="55"/>
        <v>NT</v>
      </c>
      <c r="Z154" s="13"/>
      <c r="AA154" s="13">
        <v>17</v>
      </c>
      <c r="AB154" s="17" t="str">
        <f>Critères!$C138</f>
        <v>17.11</v>
      </c>
      <c r="AC154" s="17" t="str">
        <f>Critères!$A$128</f>
        <v>COMMUNICATION EN TEMPS RÉEL</v>
      </c>
      <c r="AD154" s="17" t="str">
        <f>'P01'!$F139</f>
        <v>N</v>
      </c>
      <c r="AE154" s="17" t="str">
        <f>'P02'!$F139</f>
        <v>N</v>
      </c>
      <c r="AF154" s="17" t="str">
        <f>'P03'!$F139</f>
        <v>N</v>
      </c>
      <c r="AG154" s="17" t="str">
        <f>'P04'!$F139</f>
        <v>N</v>
      </c>
      <c r="AH154" s="17" t="str">
        <f>'P05'!$F139</f>
        <v>N</v>
      </c>
      <c r="AI154" s="17" t="str">
        <f>'P06'!$F139</f>
        <v>N</v>
      </c>
      <c r="AJ154" s="17" t="str">
        <f>'P07'!$F139</f>
        <v>N</v>
      </c>
      <c r="AK154" s="17" t="str">
        <f>'P08'!$F139</f>
        <v>N</v>
      </c>
      <c r="AL154" s="17" t="str">
        <f>'P09'!$F139</f>
        <v>N</v>
      </c>
      <c r="AM154" s="17" t="str">
        <f>'P10'!$F139</f>
        <v>N</v>
      </c>
      <c r="AN154" s="17" t="str">
        <f>'P11'!$F139</f>
        <v>N</v>
      </c>
      <c r="AO154" s="17" t="str">
        <f>'P12'!$F139</f>
        <v>N</v>
      </c>
      <c r="AP154" s="17" t="str">
        <f>'P13'!$F139</f>
        <v>N</v>
      </c>
      <c r="AQ154" s="17" t="str">
        <f>'P14'!$F139</f>
        <v>N</v>
      </c>
      <c r="AR154" s="17" t="str">
        <f>'P15'!$F139</f>
        <v>N</v>
      </c>
      <c r="AS154" s="19">
        <f t="shared" si="56"/>
        <v>0</v>
      </c>
      <c r="AT154" s="19">
        <f t="shared" si="57"/>
        <v>0</v>
      </c>
    </row>
    <row r="155" spans="1:46">
      <c r="A155" s="55"/>
      <c r="B155" s="56"/>
      <c r="C155" s="56"/>
      <c r="D155" s="56"/>
      <c r="E155" s="56"/>
      <c r="F155" s="56"/>
      <c r="G155" s="56"/>
      <c r="H155" s="56"/>
      <c r="I155" s="56"/>
      <c r="J155" s="56"/>
      <c r="K155" s="56"/>
      <c r="L155" s="56"/>
      <c r="M155" s="56"/>
      <c r="N155" s="56"/>
      <c r="O155" s="56"/>
      <c r="P155" s="56"/>
      <c r="Q155" s="56"/>
      <c r="R155" s="56"/>
      <c r="S155" s="56"/>
      <c r="T155" s="56"/>
      <c r="U155" s="61">
        <f>SUM(U144:U154)</f>
        <v>0</v>
      </c>
      <c r="V155" s="61">
        <f t="shared" ref="V155:X155" si="58">SUM(V144:V154)</f>
        <v>0</v>
      </c>
      <c r="W155" s="61">
        <f t="shared" si="58"/>
        <v>0</v>
      </c>
      <c r="X155" s="61">
        <f t="shared" si="58"/>
        <v>165</v>
      </c>
      <c r="Y155" s="13"/>
      <c r="Z155" s="13"/>
      <c r="AA155" s="55"/>
      <c r="AB155" s="56"/>
      <c r="AC155" s="56"/>
      <c r="AD155" s="56"/>
      <c r="AE155" s="56"/>
      <c r="AF155" s="56"/>
      <c r="AG155" s="56"/>
      <c r="AH155" s="56"/>
      <c r="AI155" s="56"/>
      <c r="AJ155" s="56"/>
      <c r="AK155" s="56"/>
      <c r="AL155" s="56"/>
      <c r="AM155" s="56"/>
      <c r="AN155" s="56"/>
      <c r="AO155" s="56"/>
      <c r="AP155" s="56"/>
      <c r="AQ155" s="56"/>
      <c r="AR155" s="56"/>
      <c r="AS155" s="61">
        <f>SUM(AS144:AS154)</f>
        <v>0</v>
      </c>
      <c r="AT155" s="61">
        <f t="shared" ref="AT155" si="59">SUM(AT144:AT154)</f>
        <v>0</v>
      </c>
    </row>
    <row r="156" spans="1:46">
      <c r="A156" s="13"/>
      <c r="B156" s="13"/>
      <c r="C156" s="17"/>
      <c r="D156" s="51" t="s">
        <v>155</v>
      </c>
      <c r="E156" s="51"/>
      <c r="F156" s="51">
        <f>SUM(COUNTIF(F3:F154,"C"))</f>
        <v>0</v>
      </c>
      <c r="G156" s="51">
        <f t="shared" ref="G156:T156" si="60">SUM(COUNTIF(G3:G154,"C"))</f>
        <v>0</v>
      </c>
      <c r="H156" s="51">
        <f t="shared" si="60"/>
        <v>0</v>
      </c>
      <c r="I156" s="51">
        <f t="shared" si="60"/>
        <v>0</v>
      </c>
      <c r="J156" s="51">
        <f t="shared" si="60"/>
        <v>0</v>
      </c>
      <c r="K156" s="51">
        <f t="shared" si="60"/>
        <v>0</v>
      </c>
      <c r="L156" s="51">
        <f t="shared" si="60"/>
        <v>0</v>
      </c>
      <c r="M156" s="51">
        <f t="shared" si="60"/>
        <v>0</v>
      </c>
      <c r="N156" s="51">
        <f t="shared" si="60"/>
        <v>0</v>
      </c>
      <c r="O156" s="51">
        <f t="shared" si="60"/>
        <v>0</v>
      </c>
      <c r="P156" s="51">
        <f t="shared" si="60"/>
        <v>0</v>
      </c>
      <c r="Q156" s="51">
        <f t="shared" si="60"/>
        <v>0</v>
      </c>
      <c r="R156" s="51">
        <f t="shared" si="60"/>
        <v>0</v>
      </c>
      <c r="S156" s="51">
        <f t="shared" si="60"/>
        <v>0</v>
      </c>
      <c r="T156" s="51">
        <f t="shared" si="60"/>
        <v>0</v>
      </c>
      <c r="U156" s="50"/>
      <c r="V156" s="20"/>
      <c r="W156" s="20"/>
      <c r="X156" s="20"/>
      <c r="Y156" s="13"/>
      <c r="Z156" s="13"/>
      <c r="AA156" s="13"/>
      <c r="AB156" s="17"/>
      <c r="AC156" s="17"/>
      <c r="AD156" s="17"/>
      <c r="AE156" s="17"/>
      <c r="AF156" s="17"/>
      <c r="AG156" s="17"/>
      <c r="AH156" s="17"/>
      <c r="AI156" s="17"/>
      <c r="AJ156" s="17"/>
      <c r="AK156" s="17"/>
      <c r="AL156" s="17"/>
      <c r="AM156" s="17"/>
      <c r="AN156" s="17"/>
      <c r="AO156" s="17"/>
      <c r="AP156" s="17"/>
      <c r="AQ156" s="17"/>
      <c r="AR156" s="17"/>
      <c r="AS156" s="20"/>
      <c r="AT156" s="20"/>
    </row>
    <row r="157" spans="1:46">
      <c r="A157" s="13"/>
      <c r="B157" s="13"/>
      <c r="C157" s="17"/>
      <c r="D157" s="51" t="s">
        <v>156</v>
      </c>
      <c r="E157" s="51"/>
      <c r="F157" s="51">
        <f>SUM(COUNTIF(F3:F154,"NC"))</f>
        <v>0</v>
      </c>
      <c r="G157" s="51">
        <f t="shared" ref="G157:T157" si="61">SUM(COUNTIF(G3:G154,"NC"))</f>
        <v>0</v>
      </c>
      <c r="H157" s="51">
        <f t="shared" si="61"/>
        <v>0</v>
      </c>
      <c r="I157" s="51">
        <f t="shared" si="61"/>
        <v>0</v>
      </c>
      <c r="J157" s="51">
        <f t="shared" si="61"/>
        <v>0</v>
      </c>
      <c r="K157" s="51">
        <f t="shared" si="61"/>
        <v>0</v>
      </c>
      <c r="L157" s="51">
        <f t="shared" si="61"/>
        <v>0</v>
      </c>
      <c r="M157" s="51">
        <f t="shared" si="61"/>
        <v>0</v>
      </c>
      <c r="N157" s="51">
        <f t="shared" si="61"/>
        <v>0</v>
      </c>
      <c r="O157" s="51">
        <f t="shared" si="61"/>
        <v>0</v>
      </c>
      <c r="P157" s="51">
        <f t="shared" si="61"/>
        <v>0</v>
      </c>
      <c r="Q157" s="51">
        <f t="shared" si="61"/>
        <v>0</v>
      </c>
      <c r="R157" s="51">
        <f t="shared" si="61"/>
        <v>0</v>
      </c>
      <c r="S157" s="51">
        <f t="shared" si="61"/>
        <v>0</v>
      </c>
      <c r="T157" s="51">
        <f t="shared" si="61"/>
        <v>0</v>
      </c>
      <c r="U157" s="50"/>
      <c r="V157" s="20"/>
      <c r="W157" s="20"/>
      <c r="X157" s="20"/>
      <c r="Y157" s="13"/>
      <c r="Z157" s="13"/>
      <c r="AA157" s="13"/>
      <c r="AB157" s="17"/>
      <c r="AC157" s="17"/>
      <c r="AD157" s="17"/>
      <c r="AE157" s="17"/>
      <c r="AF157" s="17"/>
      <c r="AG157" s="17"/>
      <c r="AH157" s="17"/>
      <c r="AI157" s="17"/>
      <c r="AJ157" s="17"/>
      <c r="AK157" s="17"/>
      <c r="AL157" s="17"/>
      <c r="AM157" s="17"/>
      <c r="AN157" s="17"/>
      <c r="AO157" s="17"/>
      <c r="AP157" s="17"/>
      <c r="AQ157" s="17"/>
      <c r="AR157" s="17"/>
      <c r="AS157" s="20"/>
      <c r="AT157" s="20"/>
    </row>
    <row r="158" spans="1:46">
      <c r="A158" s="13"/>
      <c r="B158" s="13"/>
      <c r="C158" s="17"/>
      <c r="D158" s="51" t="s">
        <v>157</v>
      </c>
      <c r="E158" s="51"/>
      <c r="F158" s="51">
        <f>SUM(COUNTIF(F3:F154,"NA"))</f>
        <v>0</v>
      </c>
      <c r="G158" s="51">
        <f t="shared" ref="G158:T158" si="62">SUM(COUNTIF(G3:G154,"NA"))</f>
        <v>0</v>
      </c>
      <c r="H158" s="51">
        <f t="shared" si="62"/>
        <v>0</v>
      </c>
      <c r="I158" s="51">
        <f t="shared" si="62"/>
        <v>0</v>
      </c>
      <c r="J158" s="51">
        <f t="shared" si="62"/>
        <v>0</v>
      </c>
      <c r="K158" s="51">
        <f t="shared" si="62"/>
        <v>0</v>
      </c>
      <c r="L158" s="51">
        <f t="shared" si="62"/>
        <v>0</v>
      </c>
      <c r="M158" s="51">
        <f t="shared" si="62"/>
        <v>0</v>
      </c>
      <c r="N158" s="51">
        <f t="shared" si="62"/>
        <v>0</v>
      </c>
      <c r="O158" s="51">
        <f t="shared" si="62"/>
        <v>0</v>
      </c>
      <c r="P158" s="51">
        <f t="shared" si="62"/>
        <v>0</v>
      </c>
      <c r="Q158" s="51">
        <f t="shared" si="62"/>
        <v>0</v>
      </c>
      <c r="R158" s="51">
        <f t="shared" si="62"/>
        <v>0</v>
      </c>
      <c r="S158" s="51">
        <f t="shared" si="62"/>
        <v>0</v>
      </c>
      <c r="T158" s="51">
        <f t="shared" si="62"/>
        <v>0</v>
      </c>
      <c r="U158" s="50"/>
      <c r="V158" s="20"/>
      <c r="W158" s="20"/>
      <c r="X158" s="20"/>
      <c r="Y158" s="13"/>
      <c r="Z158" s="13"/>
      <c r="AA158" s="13"/>
      <c r="AB158" s="17"/>
      <c r="AC158" s="17"/>
      <c r="AD158" s="17"/>
      <c r="AE158" s="17"/>
      <c r="AF158" s="17"/>
      <c r="AG158" s="17"/>
      <c r="AH158" s="17"/>
      <c r="AI158" s="17"/>
      <c r="AJ158" s="17"/>
      <c r="AK158" s="17"/>
      <c r="AL158" s="17"/>
      <c r="AM158" s="17"/>
      <c r="AN158" s="17"/>
      <c r="AO158" s="17"/>
      <c r="AP158" s="17"/>
      <c r="AQ158" s="17"/>
      <c r="AR158" s="17"/>
      <c r="AS158" s="20"/>
      <c r="AT158" s="20"/>
    </row>
    <row r="159" spans="1:46">
      <c r="A159" s="13"/>
      <c r="B159" s="13"/>
      <c r="C159" s="17"/>
      <c r="D159" s="51" t="s">
        <v>158</v>
      </c>
      <c r="E159" s="51"/>
      <c r="F159" s="52" t="str">
        <f t="shared" ref="F159:T159" si="63">IF(AND(F156=0,F157=0),"NA",F156/(F156+F157))</f>
        <v>NA</v>
      </c>
      <c r="G159" s="52" t="str">
        <f t="shared" si="63"/>
        <v>NA</v>
      </c>
      <c r="H159" s="52" t="str">
        <f t="shared" si="63"/>
        <v>NA</v>
      </c>
      <c r="I159" s="52" t="str">
        <f t="shared" si="63"/>
        <v>NA</v>
      </c>
      <c r="J159" s="52" t="str">
        <f t="shared" si="63"/>
        <v>NA</v>
      </c>
      <c r="K159" s="52" t="str">
        <f t="shared" si="63"/>
        <v>NA</v>
      </c>
      <c r="L159" s="52" t="str">
        <f t="shared" si="63"/>
        <v>NA</v>
      </c>
      <c r="M159" s="52" t="str">
        <f t="shared" si="63"/>
        <v>NA</v>
      </c>
      <c r="N159" s="52" t="str">
        <f t="shared" si="63"/>
        <v>NA</v>
      </c>
      <c r="O159" s="52" t="str">
        <f t="shared" si="63"/>
        <v>NA</v>
      </c>
      <c r="P159" s="52" t="str">
        <f t="shared" si="63"/>
        <v>NA</v>
      </c>
      <c r="Q159" s="52" t="str">
        <f t="shared" si="63"/>
        <v>NA</v>
      </c>
      <c r="R159" s="52" t="str">
        <f t="shared" si="63"/>
        <v>NA</v>
      </c>
      <c r="S159" s="52" t="str">
        <f t="shared" si="63"/>
        <v>NA</v>
      </c>
      <c r="T159" s="52" t="str">
        <f t="shared" si="63"/>
        <v>NA</v>
      </c>
      <c r="U159" s="50" t="e">
        <f>IF(AND(#REF!&lt;&gt;0,#REF!&lt;&gt;0),"ok","ko")</f>
        <v>#REF!</v>
      </c>
      <c r="V159" s="20"/>
      <c r="W159" s="20"/>
      <c r="X159" s="20"/>
      <c r="Y159" s="13"/>
      <c r="Z159" s="13"/>
      <c r="AA159" s="13"/>
      <c r="AB159" s="17"/>
      <c r="AC159" s="17"/>
      <c r="AD159" s="17"/>
      <c r="AE159" s="17"/>
      <c r="AF159" s="17"/>
      <c r="AG159" s="17"/>
      <c r="AH159" s="17"/>
      <c r="AI159" s="17"/>
      <c r="AJ159" s="17"/>
      <c r="AK159" s="17"/>
      <c r="AL159" s="17"/>
      <c r="AM159" s="17"/>
      <c r="AN159" s="17"/>
      <c r="AO159" s="17"/>
      <c r="AP159" s="17"/>
      <c r="AQ159" s="17"/>
      <c r="AR159" s="17"/>
      <c r="AS159" s="20"/>
      <c r="AT159" s="20"/>
    </row>
  </sheetData>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dimension ref="A1:AMJ139"/>
  <sheetViews>
    <sheetView zoomScaleNormal="100" workbookViewId="0">
      <selection activeCell="E4" sqref="E4"/>
    </sheetView>
  </sheetViews>
  <sheetFormatPr defaultColWidth="9.5546875" defaultRowHeight="15"/>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c r="A1" s="98" t="str">
        <f>Échantillon!A1</f>
        <v>RAWeb 1 – GRILLE D'ÉVALUATION</v>
      </c>
      <c r="B1" s="98"/>
      <c r="C1" s="98"/>
      <c r="D1" s="98"/>
      <c r="E1" s="98"/>
      <c r="F1" s="98"/>
      <c r="G1" s="98"/>
      <c r="H1" s="98"/>
    </row>
    <row r="2" spans="1:1024">
      <c r="A2" s="126" t="str">
        <f>CONCATENATE(Échantillon!B12," : ",Échantillon!C12)</f>
        <v>Accueil : http://www.site.lu/accueil.html</v>
      </c>
      <c r="B2" s="126"/>
      <c r="C2" s="126"/>
      <c r="D2" s="126"/>
      <c r="E2" s="126"/>
      <c r="F2" s="126"/>
      <c r="G2" s="126"/>
      <c r="H2" s="126"/>
    </row>
    <row r="3" spans="1:1024" ht="117.75">
      <c r="A3" s="46" t="s">
        <v>23</v>
      </c>
      <c r="B3" s="46" t="s">
        <v>305</v>
      </c>
      <c r="C3" s="46" t="s">
        <v>24</v>
      </c>
      <c r="D3" s="47" t="s">
        <v>25</v>
      </c>
      <c r="E3" s="46" t="s">
        <v>148</v>
      </c>
      <c r="F3" s="46" t="s">
        <v>368</v>
      </c>
      <c r="G3" s="47" t="s">
        <v>290</v>
      </c>
      <c r="H3" s="47" t="s">
        <v>367</v>
      </c>
    </row>
    <row r="4" spans="1:1024" ht="30">
      <c r="A4" s="115"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30">
      <c r="A5" s="116"/>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5">
      <c r="A6" s="116"/>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60">
      <c r="A7" s="116"/>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5">
      <c r="A8" s="116"/>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30">
      <c r="A9" s="116"/>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5">
      <c r="A10" s="116"/>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60">
      <c r="A11" s="116"/>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30">
      <c r="A12" s="117"/>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30">
      <c r="A13" s="115" t="str">
        <f>Critères!$A$12</f>
        <v>CADRES</v>
      </c>
      <c r="B13" s="27" t="str">
        <f>Critères!B12</f>
        <v>RGAA</v>
      </c>
      <c r="C13" s="27" t="str">
        <f>Critères!C12</f>
        <v>2.1</v>
      </c>
      <c r="D13" s="22" t="str">
        <f>Critères!D12</f>
        <v>Chaque cadre a-t-il un titre de cadre ?</v>
      </c>
      <c r="E13" s="22" t="s">
        <v>153</v>
      </c>
      <c r="F13" s="28" t="s">
        <v>160</v>
      </c>
      <c r="G13" s="29"/>
      <c r="H13" s="22"/>
    </row>
    <row r="14" spans="1:1024" ht="30">
      <c r="A14" s="117"/>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5">
      <c r="A15" s="115"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5">
      <c r="A16" s="116"/>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60">
      <c r="A17" s="117"/>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5">
      <c r="A18" s="115"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60">
      <c r="A19" s="116"/>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5">
      <c r="A20" s="116"/>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5">
      <c r="A21" s="116"/>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5">
      <c r="A22" s="116"/>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5">
      <c r="A23" s="116"/>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30">
      <c r="A24" s="116"/>
      <c r="B24" s="27" t="str">
        <f>Critères!B23</f>
        <v>RGAA</v>
      </c>
      <c r="C24" s="27" t="str">
        <f>Critères!C23</f>
        <v>4.7</v>
      </c>
      <c r="D24" s="22" t="str">
        <f>Critères!D23</f>
        <v>Chaque média temporel est-il clairement identifiable (hors cas particuliers) ?</v>
      </c>
      <c r="E24" s="22" t="s">
        <v>153</v>
      </c>
      <c r="F24" s="28" t="s">
        <v>160</v>
      </c>
      <c r="G24" s="22"/>
      <c r="H24" s="22"/>
    </row>
    <row r="25" spans="1:8" ht="30">
      <c r="A25" s="116"/>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30">
      <c r="A26" s="116"/>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30">
      <c r="A27" s="116"/>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5">
      <c r="A28" s="116"/>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5">
      <c r="A29" s="116"/>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5">
      <c r="A30" s="116"/>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5">
      <c r="A31" s="116"/>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5">
      <c r="A32" s="116"/>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60">
      <c r="A33" s="116"/>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5">
      <c r="A34" s="116"/>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60">
      <c r="A35" s="117"/>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30">
      <c r="A36" s="115"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30">
      <c r="A37" s="116"/>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30">
      <c r="A38" s="116"/>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30">
      <c r="A39" s="116"/>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30">
      <c r="A40" s="116"/>
      <c r="B40" s="27" t="str">
        <f>Critères!B39</f>
        <v>RGAA</v>
      </c>
      <c r="C40" s="27" t="str">
        <f>Critères!C39</f>
        <v>5.5</v>
      </c>
      <c r="D40" s="22" t="str">
        <f>Critères!D39</f>
        <v>Pour chaque tableau de données ayant un titre, celui-ci est-il pertinent ?</v>
      </c>
      <c r="E40" s="22" t="s">
        <v>153</v>
      </c>
      <c r="F40" s="28" t="s">
        <v>160</v>
      </c>
      <c r="G40" s="30"/>
      <c r="H40" s="22"/>
    </row>
    <row r="41" spans="1:9" ht="45">
      <c r="A41" s="116"/>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5">
      <c r="A42" s="116"/>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5">
      <c r="A43" s="117"/>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30">
      <c r="A44" s="115"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30">
      <c r="A45" s="117"/>
      <c r="B45" s="27" t="str">
        <f>Critères!B44</f>
        <v>RGAA</v>
      </c>
      <c r="C45" s="27" t="str">
        <f>Critères!C44</f>
        <v>6.2</v>
      </c>
      <c r="D45" s="22" t="str">
        <f>Critères!D44</f>
        <v>Dans chaque page web, chaque lien a-t-il un intitulé ?</v>
      </c>
      <c r="E45" s="22" t="s">
        <v>153</v>
      </c>
      <c r="F45" s="28" t="s">
        <v>160</v>
      </c>
      <c r="G45" s="22"/>
      <c r="H45" s="22"/>
    </row>
    <row r="46" spans="1:9" ht="30">
      <c r="A46" s="115"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30">
      <c r="A47" s="116"/>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30">
      <c r="A48" s="116"/>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5">
      <c r="A49" s="116"/>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5">
      <c r="A50" s="117"/>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30">
      <c r="A51" s="115"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5">
      <c r="A52" s="116"/>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30">
      <c r="A53" s="116"/>
      <c r="B53" s="27" t="str">
        <f>Critères!B52</f>
        <v>RGAA</v>
      </c>
      <c r="C53" s="27" t="str">
        <f>Critères!C52</f>
        <v>8.3</v>
      </c>
      <c r="D53" s="22" t="str">
        <f>Critères!D52</f>
        <v>Dans chaque page web, la langue par défaut est-elle présente ?</v>
      </c>
      <c r="E53" s="22" t="s">
        <v>153</v>
      </c>
      <c r="F53" s="28" t="s">
        <v>160</v>
      </c>
      <c r="G53" s="22"/>
      <c r="H53" s="22"/>
    </row>
    <row r="54" spans="1:8" ht="30">
      <c r="A54" s="116"/>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30">
      <c r="A55" s="116"/>
      <c r="B55" s="27" t="str">
        <f>Critères!B54</f>
        <v>RGAA</v>
      </c>
      <c r="C55" s="27" t="str">
        <f>Critères!C54</f>
        <v>8.5</v>
      </c>
      <c r="D55" s="22" t="str">
        <f>Critères!D54</f>
        <v>Chaque page web a-t-elle un titre de page ?</v>
      </c>
      <c r="E55" s="22" t="s">
        <v>153</v>
      </c>
      <c r="F55" s="28" t="s">
        <v>160</v>
      </c>
      <c r="G55" s="22"/>
      <c r="H55" s="22"/>
    </row>
    <row r="56" spans="1:8" ht="30">
      <c r="A56" s="116"/>
      <c r="B56" s="27" t="str">
        <f>Critères!B55</f>
        <v>RGAA</v>
      </c>
      <c r="C56" s="27" t="str">
        <f>Critères!C55</f>
        <v>8.6</v>
      </c>
      <c r="D56" s="22" t="str">
        <f>Critères!D55</f>
        <v>Pour chaque page web ayant un titre de page, ce titre est-il pertinent ?</v>
      </c>
      <c r="E56" s="22" t="s">
        <v>153</v>
      </c>
      <c r="F56" s="28" t="s">
        <v>160</v>
      </c>
      <c r="G56" s="22"/>
      <c r="H56" s="22"/>
    </row>
    <row r="57" spans="1:8" ht="45">
      <c r="A57" s="116"/>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30">
      <c r="A58" s="116"/>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5">
      <c r="A59" s="116"/>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30">
      <c r="A60" s="117"/>
      <c r="B60" s="27" t="str">
        <f>Critères!B59</f>
        <v>RGAA</v>
      </c>
      <c r="C60" s="27" t="str">
        <f>Critères!C59</f>
        <v>8.10</v>
      </c>
      <c r="D60" s="22" t="str">
        <f>Critères!D59</f>
        <v>Dans chaque page web, les changements du sens de lecture sont-ils signalés ?</v>
      </c>
      <c r="E60" s="22" t="s">
        <v>153</v>
      </c>
      <c r="F60" s="28" t="s">
        <v>160</v>
      </c>
      <c r="G60" s="22"/>
      <c r="H60" s="22"/>
    </row>
    <row r="61" spans="1:8" ht="30">
      <c r="A61" s="115"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30">
      <c r="A62" s="116"/>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30">
      <c r="A63" s="116"/>
      <c r="B63" s="27" t="str">
        <f>Critères!B62</f>
        <v>RGAA</v>
      </c>
      <c r="C63" s="27" t="str">
        <f>Critères!C62</f>
        <v>9.3</v>
      </c>
      <c r="D63" s="22" t="str">
        <f>Critères!D62</f>
        <v>Dans chaque page web, chaque liste est-elle correctement structurée ?</v>
      </c>
      <c r="E63" s="22" t="s">
        <v>153</v>
      </c>
      <c r="F63" s="28" t="s">
        <v>160</v>
      </c>
      <c r="G63" s="22"/>
      <c r="H63" s="22"/>
    </row>
    <row r="64" spans="1:8" ht="30">
      <c r="A64" s="117"/>
      <c r="B64" s="27" t="str">
        <f>Critères!B63</f>
        <v>RGAA</v>
      </c>
      <c r="C64" s="27" t="str">
        <f>Critères!C63</f>
        <v>9.4</v>
      </c>
      <c r="D64" s="22" t="str">
        <f>Critères!D63</f>
        <v>Dans chaque page web, chaque citation est-elle correctement indiquée ?</v>
      </c>
      <c r="E64" s="22" t="s">
        <v>153</v>
      </c>
      <c r="F64" s="28" t="s">
        <v>160</v>
      </c>
      <c r="G64" s="22"/>
      <c r="H64" s="22"/>
    </row>
    <row r="65" spans="1:8" ht="45">
      <c r="A65" s="115"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5">
      <c r="A66" s="116"/>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5">
      <c r="A67" s="116"/>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5">
      <c r="A68" s="116"/>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5">
      <c r="A69" s="116"/>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5">
      <c r="A70" s="116"/>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30">
      <c r="A71" s="116"/>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5">
      <c r="A72" s="116"/>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5">
      <c r="A73" s="116"/>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5">
      <c r="A74" s="116"/>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90">
      <c r="A75" s="116"/>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60">
      <c r="A76" s="116"/>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60">
      <c r="A77" s="116"/>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60">
      <c r="A78" s="117"/>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30">
      <c r="A79" s="115"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30">
      <c r="A80" s="116"/>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60">
      <c r="A81" s="116"/>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5">
      <c r="A82" s="116"/>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30">
      <c r="A83" s="116"/>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30">
      <c r="A84" s="116"/>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5">
      <c r="A85" s="116"/>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5">
      <c r="A86" s="116"/>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30">
      <c r="A87" s="116"/>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30">
      <c r="A88" s="116"/>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5">
      <c r="A89" s="116"/>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90">
      <c r="A90" s="116"/>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5">
      <c r="A91" s="117"/>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5">
      <c r="A92" s="115"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5">
      <c r="A93" s="116"/>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30">
      <c r="A94" s="116"/>
      <c r="B94" s="27" t="str">
        <f>Critères!B93</f>
        <v>RGAA</v>
      </c>
      <c r="C94" s="27" t="str">
        <f>Critères!C93</f>
        <v>12.3</v>
      </c>
      <c r="D94" s="22" t="str">
        <f>Critères!D93</f>
        <v>La page « plan du site » est-elle pertinente ?</v>
      </c>
      <c r="E94" s="22" t="s">
        <v>153</v>
      </c>
      <c r="F94" s="28" t="s">
        <v>160</v>
      </c>
      <c r="G94" s="22"/>
      <c r="H94" s="22"/>
    </row>
    <row r="95" spans="1:8" ht="30">
      <c r="A95" s="116"/>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30">
      <c r="A96" s="116"/>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5">
      <c r="A97" s="116"/>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5">
      <c r="A98" s="116"/>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30">
      <c r="A99" s="116"/>
      <c r="B99" s="27" t="str">
        <f>Critères!B98</f>
        <v>RGAA</v>
      </c>
      <c r="C99" s="27" t="str">
        <f>Critères!C98</f>
        <v>12.8</v>
      </c>
      <c r="D99" s="22" t="str">
        <f>Critères!D98</f>
        <v>Dans chaque page web, l’ordre de tabulation est-il cohérent ?</v>
      </c>
      <c r="E99" s="22" t="s">
        <v>153</v>
      </c>
      <c r="F99" s="28" t="s">
        <v>160</v>
      </c>
      <c r="G99" s="22"/>
      <c r="H99" s="22"/>
    </row>
    <row r="100" spans="1:8" ht="45">
      <c r="A100" s="116"/>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60">
      <c r="A101" s="116"/>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60">
      <c r="A102" s="117"/>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5">
      <c r="A103" s="115"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5">
      <c r="A104" s="116"/>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45">
      <c r="A105" s="116"/>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5">
      <c r="A106" s="116"/>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5">
      <c r="A107" s="116"/>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45">
      <c r="A108" s="116"/>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5">
      <c r="A109" s="116"/>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30">
      <c r="A110" s="116"/>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5">
      <c r="A111" s="116"/>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60">
      <c r="A112" s="116"/>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60">
      <c r="A113" s="116"/>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60">
      <c r="A114" s="116"/>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5">
      <c r="A115" s="116"/>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60">
      <c r="A116" s="117"/>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60">
      <c r="A117" s="115"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5">
      <c r="A118" s="116"/>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ht="15.75">
      <c r="A119" s="117"/>
      <c r="B119" s="27" t="str">
        <f>Critères!B118</f>
        <v>-</v>
      </c>
      <c r="C119" s="27" t="str">
        <f>Critères!C118</f>
        <v>14.3</v>
      </c>
      <c r="D119" s="22" t="str">
        <f>Critères!D118</f>
        <v>La documentation du site web est-elle accessible ?</v>
      </c>
      <c r="E119" s="22" t="s">
        <v>153</v>
      </c>
      <c r="F119" s="28" t="s">
        <v>160</v>
      </c>
    </row>
    <row r="120" spans="1:6" ht="60">
      <c r="A120" s="115"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5">
      <c r="A121" s="116"/>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5">
      <c r="A122" s="116"/>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60">
      <c r="A123" s="116"/>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5">
      <c r="A124" s="116"/>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5">
      <c r="A125" s="117"/>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60">
      <c r="A126" s="115"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60">
      <c r="A127" s="116"/>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30">
      <c r="A128" s="117"/>
      <c r="B128" s="27" t="str">
        <f>Critères!B127</f>
        <v>-</v>
      </c>
      <c r="C128" s="27" t="str">
        <f>Critères!C127</f>
        <v>16.3</v>
      </c>
      <c r="D128" s="22" t="str">
        <f>Critères!D127</f>
        <v>La documentation fournie par le service d’assistance est-elle accessible ?</v>
      </c>
      <c r="E128" s="22" t="s">
        <v>153</v>
      </c>
      <c r="F128" s="28" t="s">
        <v>160</v>
      </c>
    </row>
    <row r="129" spans="1:6" ht="75">
      <c r="A129" s="127"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60">
      <c r="A130" s="116"/>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60">
      <c r="A131" s="116"/>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5">
      <c r="A132" s="116"/>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5">
      <c r="A133" s="116"/>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60">
      <c r="A134" s="116"/>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60">
      <c r="A135" s="116"/>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5">
      <c r="A136" s="116"/>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5">
      <c r="A137" s="116"/>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60">
      <c r="A138" s="116"/>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5">
      <c r="A139" s="117"/>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20:A125"/>
    <mergeCell ref="A126:A128"/>
    <mergeCell ref="A129:A139"/>
    <mergeCell ref="A51:A60"/>
    <mergeCell ref="A61:A64"/>
    <mergeCell ref="A65:A78"/>
    <mergeCell ref="A79:A91"/>
    <mergeCell ref="A92:A102"/>
    <mergeCell ref="A103:A116"/>
    <mergeCell ref="A46:A50"/>
    <mergeCell ref="A4:A12"/>
    <mergeCell ref="A13:A14"/>
    <mergeCell ref="A15:A17"/>
    <mergeCell ref="A117:A119"/>
    <mergeCell ref="A1:H1"/>
    <mergeCell ref="A2:H2"/>
    <mergeCell ref="A18:A35"/>
    <mergeCell ref="A36:A43"/>
    <mergeCell ref="A44:A45"/>
  </mergeCells>
  <conditionalFormatting sqref="E4:E139">
    <cfRule type="cellIs" dxfId="104" priority="3" operator="equal">
      <formula>"C"</formula>
    </cfRule>
    <cfRule type="cellIs" dxfId="103" priority="4" operator="equal">
      <formula>"NC"</formula>
    </cfRule>
    <cfRule type="cellIs" dxfId="102" priority="5" operator="equal">
      <formula>"NA"</formula>
    </cfRule>
    <cfRule type="cellIs" dxfId="101" priority="6" operator="equal">
      <formula>"NT"</formula>
    </cfRule>
  </conditionalFormatting>
  <conditionalFormatting sqref="F4:F139">
    <cfRule type="cellIs" dxfId="100" priority="1" operator="equal">
      <formula>"D"</formula>
    </cfRule>
    <cfRule type="cellIs" dxfId="99" priority="7" operator="equal">
      <formula>"E"</formula>
    </cfRule>
    <cfRule type="cellIs" dxfId="98" priority="8" operator="equal">
      <formula>"N"</formula>
    </cfRule>
  </conditionalFormatting>
  <dataValidations count="2">
    <dataValidation type="list" operator="equal" showErrorMessage="1" sqref="E4:E139" xr:uid="{00000000-0002-0000-0600-000000000000}">
      <formula1>"C,NC,NA,NT"</formula1>
      <formula2>0</formula2>
    </dataValidation>
    <dataValidation type="list" operator="equal" showErrorMessage="1" sqref="F4:F139" xr:uid="{EEDEC7CC-9935-F543-8039-1706561D6AE5}">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dimension ref="A1:AMJ139"/>
  <sheetViews>
    <sheetView zoomScaleNormal="100" workbookViewId="0">
      <selection activeCell="E14" sqref="E14"/>
    </sheetView>
  </sheetViews>
  <sheetFormatPr defaultColWidth="9.5546875" defaultRowHeight="15"/>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c r="A1" s="98" t="str">
        <f>Échantillon!A1</f>
        <v>RAWeb 1 – GRILLE D'ÉVALUATION</v>
      </c>
      <c r="B1" s="98"/>
      <c r="C1" s="98"/>
      <c r="D1" s="98"/>
      <c r="E1" s="98"/>
      <c r="F1" s="98"/>
      <c r="G1" s="98"/>
      <c r="H1" s="98"/>
    </row>
    <row r="2" spans="1:1024">
      <c r="A2" s="126" t="str">
        <f>CONCATENATE(Échantillon!B13," : ",Échantillon!C13)</f>
        <v>Authentification : http://www.site.lu/authentification.html</v>
      </c>
      <c r="B2" s="126"/>
      <c r="C2" s="126"/>
      <c r="D2" s="126"/>
      <c r="E2" s="126"/>
      <c r="F2" s="126"/>
      <c r="G2" s="126"/>
      <c r="H2" s="126"/>
    </row>
    <row r="3" spans="1:1024" ht="117.75">
      <c r="A3" s="46" t="s">
        <v>23</v>
      </c>
      <c r="B3" s="46" t="s">
        <v>305</v>
      </c>
      <c r="C3" s="46" t="s">
        <v>24</v>
      </c>
      <c r="D3" s="47" t="s">
        <v>25</v>
      </c>
      <c r="E3" s="46" t="s">
        <v>148</v>
      </c>
      <c r="F3" s="46" t="s">
        <v>368</v>
      </c>
      <c r="G3" s="47" t="s">
        <v>290</v>
      </c>
      <c r="H3" s="47" t="s">
        <v>367</v>
      </c>
    </row>
    <row r="4" spans="1:1024" ht="30">
      <c r="A4" s="115"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30">
      <c r="A5" s="116"/>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5">
      <c r="A6" s="116"/>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60">
      <c r="A7" s="116"/>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5">
      <c r="A8" s="116"/>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30">
      <c r="A9" s="116"/>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5">
      <c r="A10" s="116"/>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60">
      <c r="A11" s="116"/>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30">
      <c r="A12" s="117"/>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30">
      <c r="A13" s="115" t="str">
        <f>Critères!$A$12</f>
        <v>CADRES</v>
      </c>
      <c r="B13" s="27" t="str">
        <f>Critères!B12</f>
        <v>RGAA</v>
      </c>
      <c r="C13" s="27" t="str">
        <f>Critères!C12</f>
        <v>2.1</v>
      </c>
      <c r="D13" s="22" t="str">
        <f>Critères!D12</f>
        <v>Chaque cadre a-t-il un titre de cadre ?</v>
      </c>
      <c r="E13" s="22" t="s">
        <v>153</v>
      </c>
      <c r="F13" s="28" t="s">
        <v>160</v>
      </c>
      <c r="G13" s="29"/>
      <c r="H13" s="22"/>
    </row>
    <row r="14" spans="1:1024" ht="30">
      <c r="A14" s="117"/>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5">
      <c r="A15" s="115"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5">
      <c r="A16" s="116"/>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60">
      <c r="A17" s="117"/>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5">
      <c r="A18" s="115"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60">
      <c r="A19" s="116"/>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5">
      <c r="A20" s="116"/>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5">
      <c r="A21" s="116"/>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5">
      <c r="A22" s="116"/>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5">
      <c r="A23" s="116"/>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30">
      <c r="A24" s="116"/>
      <c r="B24" s="27" t="str">
        <f>Critères!B23</f>
        <v>RGAA</v>
      </c>
      <c r="C24" s="27" t="str">
        <f>Critères!C23</f>
        <v>4.7</v>
      </c>
      <c r="D24" s="22" t="str">
        <f>Critères!D23</f>
        <v>Chaque média temporel est-il clairement identifiable (hors cas particuliers) ?</v>
      </c>
      <c r="E24" s="22" t="s">
        <v>153</v>
      </c>
      <c r="F24" s="28" t="s">
        <v>160</v>
      </c>
      <c r="G24" s="22"/>
      <c r="H24" s="22"/>
    </row>
    <row r="25" spans="1:8" ht="30">
      <c r="A25" s="116"/>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30">
      <c r="A26" s="116"/>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30">
      <c r="A27" s="116"/>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5">
      <c r="A28" s="116"/>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5">
      <c r="A29" s="116"/>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5">
      <c r="A30" s="116"/>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5">
      <c r="A31" s="116"/>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5">
      <c r="A32" s="116"/>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60">
      <c r="A33" s="116"/>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5">
      <c r="A34" s="116"/>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60">
      <c r="A35" s="117"/>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30">
      <c r="A36" s="115"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30">
      <c r="A37" s="116"/>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30">
      <c r="A38" s="116"/>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30">
      <c r="A39" s="116"/>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30">
      <c r="A40" s="116"/>
      <c r="B40" s="27" t="str">
        <f>Critères!B39</f>
        <v>RGAA</v>
      </c>
      <c r="C40" s="27" t="str">
        <f>Critères!C39</f>
        <v>5.5</v>
      </c>
      <c r="D40" s="22" t="str">
        <f>Critères!D39</f>
        <v>Pour chaque tableau de données ayant un titre, celui-ci est-il pertinent ?</v>
      </c>
      <c r="E40" s="22" t="s">
        <v>153</v>
      </c>
      <c r="F40" s="28" t="s">
        <v>160</v>
      </c>
      <c r="G40" s="30"/>
      <c r="H40" s="22"/>
    </row>
    <row r="41" spans="1:9" ht="45">
      <c r="A41" s="116"/>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5">
      <c r="A42" s="116"/>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5">
      <c r="A43" s="117"/>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30">
      <c r="A44" s="115"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30">
      <c r="A45" s="117"/>
      <c r="B45" s="27" t="str">
        <f>Critères!B44</f>
        <v>RGAA</v>
      </c>
      <c r="C45" s="27" t="str">
        <f>Critères!C44</f>
        <v>6.2</v>
      </c>
      <c r="D45" s="22" t="str">
        <f>Critères!D44</f>
        <v>Dans chaque page web, chaque lien a-t-il un intitulé ?</v>
      </c>
      <c r="E45" s="22" t="s">
        <v>153</v>
      </c>
      <c r="F45" s="28" t="s">
        <v>160</v>
      </c>
      <c r="G45" s="22"/>
      <c r="H45" s="22"/>
    </row>
    <row r="46" spans="1:9" ht="30">
      <c r="A46" s="115"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30">
      <c r="A47" s="116"/>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30">
      <c r="A48" s="116"/>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5">
      <c r="A49" s="116"/>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5">
      <c r="A50" s="117"/>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30">
      <c r="A51" s="115"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5">
      <c r="A52" s="116"/>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30">
      <c r="A53" s="116"/>
      <c r="B53" s="27" t="str">
        <f>Critères!B52</f>
        <v>RGAA</v>
      </c>
      <c r="C53" s="27" t="str">
        <f>Critères!C52</f>
        <v>8.3</v>
      </c>
      <c r="D53" s="22" t="str">
        <f>Critères!D52</f>
        <v>Dans chaque page web, la langue par défaut est-elle présente ?</v>
      </c>
      <c r="E53" s="22" t="s">
        <v>153</v>
      </c>
      <c r="F53" s="28" t="s">
        <v>160</v>
      </c>
      <c r="G53" s="22"/>
      <c r="H53" s="22"/>
    </row>
    <row r="54" spans="1:8" ht="30">
      <c r="A54" s="116"/>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30">
      <c r="A55" s="116"/>
      <c r="B55" s="27" t="str">
        <f>Critères!B54</f>
        <v>RGAA</v>
      </c>
      <c r="C55" s="27" t="str">
        <f>Critères!C54</f>
        <v>8.5</v>
      </c>
      <c r="D55" s="22" t="str">
        <f>Critères!D54</f>
        <v>Chaque page web a-t-elle un titre de page ?</v>
      </c>
      <c r="E55" s="22" t="s">
        <v>153</v>
      </c>
      <c r="F55" s="28" t="s">
        <v>160</v>
      </c>
      <c r="G55" s="22"/>
      <c r="H55" s="22"/>
    </row>
    <row r="56" spans="1:8" ht="30">
      <c r="A56" s="116"/>
      <c r="B56" s="27" t="str">
        <f>Critères!B55</f>
        <v>RGAA</v>
      </c>
      <c r="C56" s="27" t="str">
        <f>Critères!C55</f>
        <v>8.6</v>
      </c>
      <c r="D56" s="22" t="str">
        <f>Critères!D55</f>
        <v>Pour chaque page web ayant un titre de page, ce titre est-il pertinent ?</v>
      </c>
      <c r="E56" s="22" t="s">
        <v>153</v>
      </c>
      <c r="F56" s="28" t="s">
        <v>160</v>
      </c>
      <c r="G56" s="22"/>
      <c r="H56" s="22"/>
    </row>
    <row r="57" spans="1:8" ht="45">
      <c r="A57" s="116"/>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30">
      <c r="A58" s="116"/>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5">
      <c r="A59" s="116"/>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30">
      <c r="A60" s="117"/>
      <c r="B60" s="27" t="str">
        <f>Critères!B59</f>
        <v>RGAA</v>
      </c>
      <c r="C60" s="27" t="str">
        <f>Critères!C59</f>
        <v>8.10</v>
      </c>
      <c r="D60" s="22" t="str">
        <f>Critères!D59</f>
        <v>Dans chaque page web, les changements du sens de lecture sont-ils signalés ?</v>
      </c>
      <c r="E60" s="22" t="s">
        <v>153</v>
      </c>
      <c r="F60" s="28" t="s">
        <v>160</v>
      </c>
      <c r="G60" s="22"/>
      <c r="H60" s="22"/>
    </row>
    <row r="61" spans="1:8" ht="30">
      <c r="A61" s="115"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30">
      <c r="A62" s="116"/>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30">
      <c r="A63" s="116"/>
      <c r="B63" s="27" t="str">
        <f>Critères!B62</f>
        <v>RGAA</v>
      </c>
      <c r="C63" s="27" t="str">
        <f>Critères!C62</f>
        <v>9.3</v>
      </c>
      <c r="D63" s="22" t="str">
        <f>Critères!D62</f>
        <v>Dans chaque page web, chaque liste est-elle correctement structurée ?</v>
      </c>
      <c r="E63" s="22" t="s">
        <v>153</v>
      </c>
      <c r="F63" s="28" t="s">
        <v>160</v>
      </c>
      <c r="G63" s="22"/>
      <c r="H63" s="22"/>
    </row>
    <row r="64" spans="1:8" ht="30">
      <c r="A64" s="117"/>
      <c r="B64" s="27" t="str">
        <f>Critères!B63</f>
        <v>RGAA</v>
      </c>
      <c r="C64" s="27" t="str">
        <f>Critères!C63</f>
        <v>9.4</v>
      </c>
      <c r="D64" s="22" t="str">
        <f>Critères!D63</f>
        <v>Dans chaque page web, chaque citation est-elle correctement indiquée ?</v>
      </c>
      <c r="E64" s="22" t="s">
        <v>153</v>
      </c>
      <c r="F64" s="28" t="s">
        <v>160</v>
      </c>
      <c r="G64" s="22"/>
      <c r="H64" s="22"/>
    </row>
    <row r="65" spans="1:8" ht="45">
      <c r="A65" s="115"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5">
      <c r="A66" s="116"/>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5">
      <c r="A67" s="116"/>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5">
      <c r="A68" s="116"/>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5">
      <c r="A69" s="116"/>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5">
      <c r="A70" s="116"/>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30">
      <c r="A71" s="116"/>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5">
      <c r="A72" s="116"/>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5">
      <c r="A73" s="116"/>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5">
      <c r="A74" s="116"/>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90">
      <c r="A75" s="116"/>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60">
      <c r="A76" s="116"/>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60">
      <c r="A77" s="116"/>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60">
      <c r="A78" s="117"/>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30">
      <c r="A79" s="115"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30">
      <c r="A80" s="116"/>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60">
      <c r="A81" s="116"/>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5">
      <c r="A82" s="116"/>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30">
      <c r="A83" s="116"/>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30">
      <c r="A84" s="116"/>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5">
      <c r="A85" s="116"/>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5">
      <c r="A86" s="116"/>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30">
      <c r="A87" s="116"/>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30">
      <c r="A88" s="116"/>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5">
      <c r="A89" s="116"/>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90">
      <c r="A90" s="116"/>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5">
      <c r="A91" s="117"/>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5">
      <c r="A92" s="115"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5">
      <c r="A93" s="116"/>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30">
      <c r="A94" s="116"/>
      <c r="B94" s="27" t="str">
        <f>Critères!B93</f>
        <v>RGAA</v>
      </c>
      <c r="C94" s="27" t="str">
        <f>Critères!C93</f>
        <v>12.3</v>
      </c>
      <c r="D94" s="22" t="str">
        <f>Critères!D93</f>
        <v>La page « plan du site » est-elle pertinente ?</v>
      </c>
      <c r="E94" s="22" t="s">
        <v>153</v>
      </c>
      <c r="F94" s="28" t="s">
        <v>160</v>
      </c>
      <c r="G94" s="22"/>
      <c r="H94" s="22"/>
    </row>
    <row r="95" spans="1:8" ht="30">
      <c r="A95" s="116"/>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30">
      <c r="A96" s="116"/>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5">
      <c r="A97" s="116"/>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5">
      <c r="A98" s="116"/>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30">
      <c r="A99" s="116"/>
      <c r="B99" s="27" t="str">
        <f>Critères!B98</f>
        <v>RGAA</v>
      </c>
      <c r="C99" s="27" t="str">
        <f>Critères!C98</f>
        <v>12.8</v>
      </c>
      <c r="D99" s="22" t="str">
        <f>Critères!D98</f>
        <v>Dans chaque page web, l’ordre de tabulation est-il cohérent ?</v>
      </c>
      <c r="E99" s="22" t="s">
        <v>153</v>
      </c>
      <c r="F99" s="28" t="s">
        <v>160</v>
      </c>
      <c r="G99" s="22"/>
      <c r="H99" s="22"/>
    </row>
    <row r="100" spans="1:8" ht="45">
      <c r="A100" s="116"/>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60">
      <c r="A101" s="116"/>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60">
      <c r="A102" s="117"/>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5">
      <c r="A103" s="115"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5">
      <c r="A104" s="116"/>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45">
      <c r="A105" s="116"/>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5">
      <c r="A106" s="116"/>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5">
      <c r="A107" s="116"/>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45">
      <c r="A108" s="116"/>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5">
      <c r="A109" s="116"/>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30">
      <c r="A110" s="116"/>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5">
      <c r="A111" s="116"/>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60">
      <c r="A112" s="116"/>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60">
      <c r="A113" s="116"/>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60">
      <c r="A114" s="116"/>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5">
      <c r="A115" s="116"/>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60">
      <c r="A116" s="117"/>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60">
      <c r="A117" s="115"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5">
      <c r="A118" s="116"/>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ht="15.75">
      <c r="A119" s="117"/>
      <c r="B119" s="27" t="str">
        <f>Critères!B118</f>
        <v>-</v>
      </c>
      <c r="C119" s="27" t="str">
        <f>Critères!C118</f>
        <v>14.3</v>
      </c>
      <c r="D119" s="22" t="str">
        <f>Critères!D118</f>
        <v>La documentation du site web est-elle accessible ?</v>
      </c>
      <c r="E119" s="22" t="s">
        <v>153</v>
      </c>
      <c r="F119" s="28" t="s">
        <v>160</v>
      </c>
    </row>
    <row r="120" spans="1:6" ht="60">
      <c r="A120" s="115"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5">
      <c r="A121" s="116"/>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5">
      <c r="A122" s="116"/>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60">
      <c r="A123" s="116"/>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5">
      <c r="A124" s="116"/>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5">
      <c r="A125" s="117"/>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60">
      <c r="A126" s="115"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60">
      <c r="A127" s="116"/>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30">
      <c r="A128" s="117"/>
      <c r="B128" s="27" t="str">
        <f>Critères!B127</f>
        <v>-</v>
      </c>
      <c r="C128" s="27" t="str">
        <f>Critères!C127</f>
        <v>16.3</v>
      </c>
      <c r="D128" s="22" t="str">
        <f>Critères!D127</f>
        <v>La documentation fournie par le service d’assistance est-elle accessible ?</v>
      </c>
      <c r="E128" s="22" t="s">
        <v>153</v>
      </c>
      <c r="F128" s="28" t="s">
        <v>160</v>
      </c>
    </row>
    <row r="129" spans="1:6" ht="75">
      <c r="A129" s="127"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60">
      <c r="A130" s="116"/>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60">
      <c r="A131" s="116"/>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5">
      <c r="A132" s="116"/>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5">
      <c r="A133" s="116"/>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60">
      <c r="A134" s="116"/>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60">
      <c r="A135" s="116"/>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5">
      <c r="A136" s="116"/>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5">
      <c r="A137" s="116"/>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60">
      <c r="A138" s="116"/>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5">
      <c r="A139" s="117"/>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97" priority="1" operator="equal">
      <formula>"C"</formula>
    </cfRule>
    <cfRule type="cellIs" dxfId="96" priority="2" operator="equal">
      <formula>"NC"</formula>
    </cfRule>
    <cfRule type="cellIs" dxfId="95" priority="3" operator="equal">
      <formula>"NA"</formula>
    </cfRule>
    <cfRule type="cellIs" dxfId="94" priority="4" operator="equal">
      <formula>"NT"</formula>
    </cfRule>
  </conditionalFormatting>
  <conditionalFormatting sqref="F4:F139">
    <cfRule type="cellIs" dxfId="93" priority="5" operator="equal">
      <formula>"D"</formula>
    </cfRule>
    <cfRule type="cellIs" dxfId="92" priority="6" operator="equal">
      <formula>"E"</formula>
    </cfRule>
    <cfRule type="cellIs" dxfId="91" priority="7" operator="equal">
      <formula>"N"</formula>
    </cfRule>
  </conditionalFormatting>
  <dataValidations count="2">
    <dataValidation type="list" operator="equal" showErrorMessage="1" sqref="E4:E139" xr:uid="{38A7737D-E6ED-7D47-8649-920BEC38A201}">
      <formula1>"C,NC,NA,NT"</formula1>
      <formula2>0</formula2>
    </dataValidation>
    <dataValidation type="list" operator="equal" showErrorMessage="1" sqref="F4:F139" xr:uid="{2DA48EC6-D557-164A-9281-116688E13188}">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8"/>
  <dimension ref="A1:AMJ139"/>
  <sheetViews>
    <sheetView zoomScaleNormal="100" workbookViewId="0">
      <selection activeCell="E4" sqref="E4:E139"/>
    </sheetView>
  </sheetViews>
  <sheetFormatPr defaultColWidth="9.5546875" defaultRowHeight="15"/>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44140625" style="1" customWidth="1"/>
    <col min="10" max="65" width="9.5546875" style="1"/>
    <col min="1025" max="1025" width="7.44140625" customWidth="1"/>
  </cols>
  <sheetData>
    <row r="1" spans="1:1024" ht="15.75">
      <c r="A1" s="98" t="str">
        <f>Échantillon!A1</f>
        <v>RAWeb 1 – GRILLE D'ÉVALUATION</v>
      </c>
      <c r="B1" s="98"/>
      <c r="C1" s="98"/>
      <c r="D1" s="98"/>
      <c r="E1" s="98"/>
      <c r="F1" s="98"/>
      <c r="G1" s="98"/>
      <c r="H1" s="98"/>
    </row>
    <row r="2" spans="1:1024">
      <c r="A2" s="126" t="str">
        <f>CONCATENATE(Échantillon!B14," : ",Échantillon!C14)</f>
        <v>Contact : http://www.site.lu/contact.html</v>
      </c>
      <c r="B2" s="126"/>
      <c r="C2" s="126"/>
      <c r="D2" s="126"/>
      <c r="E2" s="126"/>
      <c r="F2" s="126"/>
      <c r="G2" s="126"/>
      <c r="H2" s="126"/>
    </row>
    <row r="3" spans="1:1024" ht="117.75">
      <c r="A3" s="46" t="s">
        <v>23</v>
      </c>
      <c r="B3" s="46" t="s">
        <v>305</v>
      </c>
      <c r="C3" s="46" t="s">
        <v>24</v>
      </c>
      <c r="D3" s="47" t="s">
        <v>25</v>
      </c>
      <c r="E3" s="46" t="s">
        <v>148</v>
      </c>
      <c r="F3" s="46" t="s">
        <v>368</v>
      </c>
      <c r="G3" s="47" t="s">
        <v>290</v>
      </c>
      <c r="H3" s="47" t="s">
        <v>159</v>
      </c>
    </row>
    <row r="4" spans="1:1024" ht="30">
      <c r="A4" s="115" t="str">
        <f>Critères!$A$3</f>
        <v>IMAGES</v>
      </c>
      <c r="B4" s="27" t="str">
        <f>Critères!B3</f>
        <v>RGAA</v>
      </c>
      <c r="C4" s="27" t="str">
        <f>Critères!C3</f>
        <v>1.1</v>
      </c>
      <c r="D4" s="22" t="str">
        <f>Critères!D3</f>
        <v>Chaque image porteuse d’information a-t-elle une alternative textuelle ?</v>
      </c>
      <c r="E4" s="22" t="s">
        <v>153</v>
      </c>
      <c r="F4" s="28" t="s">
        <v>160</v>
      </c>
      <c r="G4" s="22"/>
      <c r="H4" s="22"/>
      <c r="I4"/>
    </row>
    <row r="5" spans="1:1024" ht="30">
      <c r="A5" s="116"/>
      <c r="B5" s="27" t="str">
        <f>Critères!B4</f>
        <v>RGAA</v>
      </c>
      <c r="C5" s="27" t="str">
        <f>Critères!C4</f>
        <v>1.2</v>
      </c>
      <c r="D5" s="22" t="str">
        <f>Critères!D4</f>
        <v>Chaque image de décoration est-elle correctement ignorée par les technologies d’assistance ?</v>
      </c>
      <c r="E5" s="22" t="s">
        <v>153</v>
      </c>
      <c r="F5" s="28" t="s">
        <v>160</v>
      </c>
      <c r="G5" s="22"/>
      <c r="H5" s="22"/>
      <c r="AME5" s="12"/>
      <c r="AMF5" s="12"/>
      <c r="AMG5" s="12"/>
      <c r="AMH5" s="12"/>
      <c r="AMI5" s="12"/>
      <c r="AMJ5" s="12"/>
    </row>
    <row r="6" spans="1:1024" ht="45">
      <c r="A6" s="116"/>
      <c r="B6" s="27" t="str">
        <f>Critères!B5</f>
        <v>RGAA</v>
      </c>
      <c r="C6" s="27" t="str">
        <f>Critères!C5</f>
        <v>1.3</v>
      </c>
      <c r="D6" s="22" t="str">
        <f>Critères!D5</f>
        <v>Pour chaque image porteuse d'information ayant une alternative textuelle, cette alternative est-elle pertinente (hors cas particuliers) ?</v>
      </c>
      <c r="E6" s="22" t="s">
        <v>153</v>
      </c>
      <c r="F6" s="28" t="s">
        <v>160</v>
      </c>
      <c r="G6" s="22"/>
      <c r="H6" s="22"/>
    </row>
    <row r="7" spans="1:1024" ht="60">
      <c r="A7" s="116"/>
      <c r="B7" s="27" t="str">
        <f>Critères!B6</f>
        <v>RGAA</v>
      </c>
      <c r="C7" s="27" t="str">
        <f>Critères!C6</f>
        <v>1.4</v>
      </c>
      <c r="D7" s="22" t="str">
        <f>Critères!D6</f>
        <v>Pour chaque image utilisée comme CAPTCHA ou comme image-test, ayant une alternative textuelle, cette alternative permet-elle d’identifier la nature et la fonction de l’image ?</v>
      </c>
      <c r="E7" s="22" t="s">
        <v>153</v>
      </c>
      <c r="F7" s="28" t="s">
        <v>160</v>
      </c>
      <c r="G7" s="22"/>
      <c r="H7" s="22"/>
    </row>
    <row r="8" spans="1:1024" ht="45">
      <c r="A8" s="116"/>
      <c r="B8" s="27" t="str">
        <f>Critères!B7</f>
        <v>RGAA</v>
      </c>
      <c r="C8" s="27" t="str">
        <f>Critères!C7</f>
        <v>1.5</v>
      </c>
      <c r="D8" s="22" t="str">
        <f>Critères!D7</f>
        <v>Pour chaque image utilisée comme CAPTCHA, une solution d’accès alternatif au contenu ou à la fonction du CAPTCHA est-elle présente ?</v>
      </c>
      <c r="E8" s="22" t="s">
        <v>153</v>
      </c>
      <c r="F8" s="28" t="s">
        <v>160</v>
      </c>
      <c r="G8" s="41"/>
      <c r="H8" s="22"/>
    </row>
    <row r="9" spans="1:1024" ht="30">
      <c r="A9" s="116"/>
      <c r="B9" s="27" t="str">
        <f>Critères!B8</f>
        <v>RGAA</v>
      </c>
      <c r="C9" s="27" t="str">
        <f>Critères!C8</f>
        <v>1.6</v>
      </c>
      <c r="D9" s="22" t="str">
        <f>Critères!D8</f>
        <v>Chaque image porteuse d’information a-t-elle, si nécessaire, une description détaillée ?</v>
      </c>
      <c r="E9" s="22" t="s">
        <v>153</v>
      </c>
      <c r="F9" s="28" t="s">
        <v>160</v>
      </c>
      <c r="G9" s="22"/>
      <c r="H9" s="22"/>
    </row>
    <row r="10" spans="1:1024" ht="45">
      <c r="A10" s="116"/>
      <c r="B10" s="27" t="str">
        <f>Critères!B9</f>
        <v>RGAA</v>
      </c>
      <c r="C10" s="27" t="str">
        <f>Critères!C9</f>
        <v>1.7</v>
      </c>
      <c r="D10" s="22" t="str">
        <f>Critères!D9</f>
        <v>Pour chaque image porteuse d’information ayant une description détaillée, cette description est-elle pertinente ?</v>
      </c>
      <c r="E10" s="22" t="s">
        <v>153</v>
      </c>
      <c r="F10" s="28" t="s">
        <v>160</v>
      </c>
      <c r="G10" s="22"/>
      <c r="H10" s="22"/>
    </row>
    <row r="11" spans="1:1024" ht="60">
      <c r="A11" s="116"/>
      <c r="B11" s="27" t="str">
        <f>Critères!B10</f>
        <v>RGAA</v>
      </c>
      <c r="C11" s="27" t="str">
        <f>Critères!C10</f>
        <v>1.8</v>
      </c>
      <c r="D11" s="22" t="str">
        <f>Critères!D10</f>
        <v>Chaque image texte porteuse d’information, en l’absence d’un mécanisme de remplacement, doit si possible être remplacée par du texte stylé. Cette règle est-elle respectée (hors cas particuliers) ?</v>
      </c>
      <c r="E11" s="22" t="s">
        <v>153</v>
      </c>
      <c r="F11" s="28" t="s">
        <v>160</v>
      </c>
      <c r="G11" s="22"/>
      <c r="H11" s="22"/>
    </row>
    <row r="12" spans="1:1024" ht="30">
      <c r="A12" s="117"/>
      <c r="B12" s="27" t="str">
        <f>Critères!B11</f>
        <v>RGAA</v>
      </c>
      <c r="C12" s="27" t="str">
        <f>Critères!C11</f>
        <v>1.9</v>
      </c>
      <c r="D12" s="22" t="str">
        <f>Critères!D11</f>
        <v>Chaque légende d’image est-elle, si nécessaire, correctement reliée à l’image correspondante ?</v>
      </c>
      <c r="E12" s="22" t="s">
        <v>153</v>
      </c>
      <c r="F12" s="28" t="s">
        <v>160</v>
      </c>
      <c r="G12" s="22"/>
      <c r="H12" s="22"/>
    </row>
    <row r="13" spans="1:1024" ht="30">
      <c r="A13" s="115" t="str">
        <f>Critères!$A$12</f>
        <v>CADRES</v>
      </c>
      <c r="B13" s="27" t="str">
        <f>Critères!B12</f>
        <v>RGAA</v>
      </c>
      <c r="C13" s="27" t="str">
        <f>Critères!C12</f>
        <v>2.1</v>
      </c>
      <c r="D13" s="22" t="str">
        <f>Critères!D12</f>
        <v>Chaque cadre a-t-il un titre de cadre ?</v>
      </c>
      <c r="E13" s="22" t="s">
        <v>153</v>
      </c>
      <c r="F13" s="28" t="s">
        <v>160</v>
      </c>
      <c r="G13" s="29"/>
      <c r="H13" s="22"/>
    </row>
    <row r="14" spans="1:1024" ht="30">
      <c r="A14" s="117"/>
      <c r="B14" s="27" t="str">
        <f>Critères!B13</f>
        <v>RGAA</v>
      </c>
      <c r="C14" s="27" t="str">
        <f>Critères!C13</f>
        <v>2.2</v>
      </c>
      <c r="D14" s="22" t="str">
        <f>Critères!D13</f>
        <v>Pour chaque cadre ayant un titre de cadre, ce titre de cadre est-il pertinent ?</v>
      </c>
      <c r="E14" s="22" t="s">
        <v>153</v>
      </c>
      <c r="F14" s="28" t="s">
        <v>160</v>
      </c>
      <c r="G14" s="22"/>
      <c r="H14" s="22"/>
    </row>
    <row r="15" spans="1:1024" ht="45">
      <c r="A15" s="115" t="str">
        <f>Critères!$A$14</f>
        <v>COULEURS</v>
      </c>
      <c r="B15" s="27" t="str">
        <f>Critères!B14</f>
        <v>RGAA</v>
      </c>
      <c r="C15" s="27" t="str">
        <f>Critères!C14</f>
        <v>3.1</v>
      </c>
      <c r="D15" s="22" t="str">
        <f>Critères!D14</f>
        <v>Dans chaque page web, l’information ne doit pas être donnée uniquement par la couleur. Cette règle est-elle respectée ?</v>
      </c>
      <c r="E15" s="22" t="s">
        <v>153</v>
      </c>
      <c r="F15" s="28" t="s">
        <v>160</v>
      </c>
      <c r="G15" s="22"/>
      <c r="H15" s="22"/>
    </row>
    <row r="16" spans="1:1024" ht="45">
      <c r="A16" s="116"/>
      <c r="B16" s="27" t="str">
        <f>Critères!B15</f>
        <v>RGAA</v>
      </c>
      <c r="C16" s="27" t="str">
        <f>Critères!C15</f>
        <v>3.2</v>
      </c>
      <c r="D16" s="22" t="str">
        <f>Critères!D15</f>
        <v>Dans chaque page web, le contraste entre la couleur du texte et la couleur de son arrière-plan est-il suffisamment élevé (hors cas particuliers) ?</v>
      </c>
      <c r="E16" s="22" t="s">
        <v>153</v>
      </c>
      <c r="F16" s="28" t="s">
        <v>160</v>
      </c>
      <c r="G16" s="22"/>
      <c r="H16" s="22"/>
    </row>
    <row r="17" spans="1:8" ht="60">
      <c r="A17" s="117"/>
      <c r="B17" s="27" t="str">
        <f>Critères!B16</f>
        <v>RGAA</v>
      </c>
      <c r="C17" s="27" t="str">
        <f>Critères!C16</f>
        <v>3.3</v>
      </c>
      <c r="D17" s="22" t="str">
        <f>Critères!D16</f>
        <v>Dans chaque page web, les couleurs utilisées dans les composants d’interface ou les éléments graphiques porteurs d’informations sont-elles suffisamment contrastées (hors cas particuliers) ?</v>
      </c>
      <c r="E17" s="22" t="s">
        <v>153</v>
      </c>
      <c r="F17" s="28" t="s">
        <v>160</v>
      </c>
      <c r="G17" s="22"/>
      <c r="H17" s="22"/>
    </row>
    <row r="18" spans="1:8" ht="45">
      <c r="A18" s="115" t="str">
        <f>Critères!$A$17</f>
        <v>MULTIMÉDIA</v>
      </c>
      <c r="B18" s="27" t="str">
        <f>Critères!B17</f>
        <v>RGAA</v>
      </c>
      <c r="C18" s="27" t="str">
        <f>Critères!C17</f>
        <v>4.1</v>
      </c>
      <c r="D18" s="22" t="str">
        <f>Critères!D17</f>
        <v>Chaque média temporel pré-enregistré a-t-il, si nécessaire, une transcription textuelle ou une audiodescription (hors cas particuliers) ?</v>
      </c>
      <c r="E18" s="22" t="s">
        <v>153</v>
      </c>
      <c r="F18" s="28" t="s">
        <v>160</v>
      </c>
      <c r="G18" s="22"/>
      <c r="H18" s="22"/>
    </row>
    <row r="19" spans="1:8" ht="60">
      <c r="A19" s="116"/>
      <c r="B19" s="27" t="str">
        <f>Critères!B18</f>
        <v>RGAA</v>
      </c>
      <c r="C19" s="27" t="str">
        <f>Critères!C18</f>
        <v>4.2</v>
      </c>
      <c r="D19" s="22" t="str">
        <f>Critères!D18</f>
        <v>Pour chaque média temporel pré-enregistré ayant une transcription textuelle ou une audiodescription synchronisée, celles-ci sont-elles pertinentes (hors cas particuliers) ?</v>
      </c>
      <c r="E19" s="22" t="s">
        <v>153</v>
      </c>
      <c r="F19" s="28" t="s">
        <v>160</v>
      </c>
      <c r="G19" s="22"/>
      <c r="H19" s="22"/>
    </row>
    <row r="20" spans="1:8" ht="45">
      <c r="A20" s="116"/>
      <c r="B20" s="27" t="str">
        <f>Critères!B19</f>
        <v>RGAA</v>
      </c>
      <c r="C20" s="27" t="str">
        <f>Critères!C19</f>
        <v>4.3</v>
      </c>
      <c r="D20" s="22" t="str">
        <f>Critères!D19</f>
        <v>Chaque média temporel synchronisé pré-enregistré a-t-il, si nécessaire, des sous-titres synchronisés (hors cas particuliers) ?</v>
      </c>
      <c r="E20" s="22" t="s">
        <v>153</v>
      </c>
      <c r="F20" s="28" t="s">
        <v>160</v>
      </c>
      <c r="G20" s="22"/>
      <c r="H20" s="22"/>
    </row>
    <row r="21" spans="1:8" ht="45">
      <c r="A21" s="116"/>
      <c r="B21" s="27" t="str">
        <f>Critères!B20</f>
        <v>RGAA</v>
      </c>
      <c r="C21" s="27" t="str">
        <f>Critères!C20</f>
        <v>4.4</v>
      </c>
      <c r="D21" s="22" t="str">
        <f>Critères!D20</f>
        <v>Pour chaque média temporel synchronisé pré-enregistré ayant des sous-titres synchronisés, ces sous-titres sont-ils pertinents ?</v>
      </c>
      <c r="E21" s="22" t="s">
        <v>153</v>
      </c>
      <c r="F21" s="28" t="s">
        <v>160</v>
      </c>
      <c r="G21" s="22"/>
      <c r="H21" s="22"/>
    </row>
    <row r="22" spans="1:8" ht="45">
      <c r="A22" s="116"/>
      <c r="B22" s="27" t="str">
        <f>Critères!B21</f>
        <v>RGAA</v>
      </c>
      <c r="C22" s="27" t="str">
        <f>Critères!C21</f>
        <v>4.5</v>
      </c>
      <c r="D22" s="22" t="str">
        <f>Critères!D21</f>
        <v>Chaque média temporel pré-enregistré a-t-il, si nécessaire, une audiodescription synchronisée (hors cas particuliers) ?</v>
      </c>
      <c r="E22" s="22" t="s">
        <v>153</v>
      </c>
      <c r="F22" s="28" t="s">
        <v>160</v>
      </c>
      <c r="G22" s="22"/>
      <c r="H22" s="22"/>
    </row>
    <row r="23" spans="1:8" ht="45">
      <c r="A23" s="116"/>
      <c r="B23" s="27" t="str">
        <f>Critères!B22</f>
        <v>RGAA</v>
      </c>
      <c r="C23" s="27" t="str">
        <f>Critères!C22</f>
        <v>4.6</v>
      </c>
      <c r="D23" s="22" t="str">
        <f>Critères!D22</f>
        <v>Pour chaque média temporel pré-enregistré ayant une audiodescription synchronisée, celle-ci est-elle pertinente ?</v>
      </c>
      <c r="E23" s="22" t="s">
        <v>153</v>
      </c>
      <c r="F23" s="28" t="s">
        <v>160</v>
      </c>
      <c r="G23" s="22"/>
      <c r="H23" s="22"/>
    </row>
    <row r="24" spans="1:8" ht="30">
      <c r="A24" s="116"/>
      <c r="B24" s="27" t="str">
        <f>Critères!B23</f>
        <v>RGAA</v>
      </c>
      <c r="C24" s="27" t="str">
        <f>Critères!C23</f>
        <v>4.7</v>
      </c>
      <c r="D24" s="22" t="str">
        <f>Critères!D23</f>
        <v>Chaque média temporel est-il clairement identifiable (hors cas particuliers) ?</v>
      </c>
      <c r="E24" s="22" t="s">
        <v>153</v>
      </c>
      <c r="F24" s="28" t="s">
        <v>160</v>
      </c>
      <c r="G24" s="22"/>
      <c r="H24" s="22"/>
    </row>
    <row r="25" spans="1:8" ht="30">
      <c r="A25" s="116"/>
      <c r="B25" s="27" t="str">
        <f>Critères!B24</f>
        <v>RGAA</v>
      </c>
      <c r="C25" s="27" t="str">
        <f>Critères!C24</f>
        <v>4.8</v>
      </c>
      <c r="D25" s="22" t="str">
        <f>Critères!D24</f>
        <v>Chaque média non temporel a-t-il, si nécessaire, une alternative (hors cas particuliers) ?</v>
      </c>
      <c r="E25" s="22" t="s">
        <v>153</v>
      </c>
      <c r="F25" s="28" t="s">
        <v>160</v>
      </c>
      <c r="G25" s="22"/>
      <c r="H25" s="22"/>
    </row>
    <row r="26" spans="1:8" ht="30">
      <c r="A26" s="116"/>
      <c r="B26" s="27" t="str">
        <f>Critères!B25</f>
        <v>RGAA</v>
      </c>
      <c r="C26" s="27" t="str">
        <f>Critères!C25</f>
        <v>4.9</v>
      </c>
      <c r="D26" s="22" t="str">
        <f>Critères!D25</f>
        <v>Pour chaque média non temporel ayant une alternative, cette alternative est-elle pertinente ?</v>
      </c>
      <c r="E26" s="22" t="s">
        <v>153</v>
      </c>
      <c r="F26" s="28" t="s">
        <v>160</v>
      </c>
      <c r="G26" s="22"/>
      <c r="H26" s="22"/>
    </row>
    <row r="27" spans="1:8" ht="30">
      <c r="A27" s="116"/>
      <c r="B27" s="27" t="str">
        <f>Critères!B26</f>
        <v>RGAA</v>
      </c>
      <c r="C27" s="27" t="str">
        <f>Critères!C26</f>
        <v>4.10</v>
      </c>
      <c r="D27" s="22" t="str">
        <f>Critères!D26</f>
        <v>Chaque son déclenché automatiquement est-il contrôlable par l’utilisateur ?</v>
      </c>
      <c r="E27" s="22" t="s">
        <v>153</v>
      </c>
      <c r="F27" s="28" t="s">
        <v>160</v>
      </c>
      <c r="G27" s="22"/>
      <c r="H27" s="22"/>
    </row>
    <row r="28" spans="1:8" ht="45">
      <c r="A28" s="116"/>
      <c r="B28" s="27" t="str">
        <f>Critères!B27</f>
        <v>RGAA</v>
      </c>
      <c r="C28" s="27" t="str">
        <f>Critères!C27</f>
        <v>4.11</v>
      </c>
      <c r="D28" s="22" t="str">
        <f>Critères!D27</f>
        <v>La consultation de chaque média temporel est-elle, si nécessaire, contrôlable par le clavier et tout dispositif de pointage ?</v>
      </c>
      <c r="E28" s="22" t="s">
        <v>153</v>
      </c>
      <c r="F28" s="28" t="s">
        <v>160</v>
      </c>
      <c r="G28" s="22"/>
      <c r="H28" s="22"/>
    </row>
    <row r="29" spans="1:8" ht="45">
      <c r="A29" s="116"/>
      <c r="B29" s="27" t="str">
        <f>Critères!B28</f>
        <v>RGAA</v>
      </c>
      <c r="C29" s="27" t="str">
        <f>Critères!C28</f>
        <v>4.12</v>
      </c>
      <c r="D29" s="22" t="str">
        <f>Critères!D28</f>
        <v>La consultation de chaque média non temporel est-elle contrôlable par le clavier et tout dispositif de pointage ?</v>
      </c>
      <c r="E29" s="22" t="s">
        <v>153</v>
      </c>
      <c r="F29" s="28" t="s">
        <v>160</v>
      </c>
      <c r="G29" s="22"/>
      <c r="H29" s="22"/>
    </row>
    <row r="30" spans="1:8" ht="45">
      <c r="A30" s="116"/>
      <c r="B30" s="27" t="str">
        <f>Critères!B29</f>
        <v>RGAA</v>
      </c>
      <c r="C30" s="27" t="str">
        <f>Critères!C29</f>
        <v>4.13</v>
      </c>
      <c r="D30" s="22" t="str">
        <f>Critères!D29</f>
        <v>Chaque média temporel et non temporel est-il compatible avec les technologies d’assistance (hors cas particuliers) ?</v>
      </c>
      <c r="E30" s="22" t="s">
        <v>153</v>
      </c>
      <c r="F30" s="28" t="s">
        <v>160</v>
      </c>
      <c r="G30" s="22"/>
      <c r="H30" s="22"/>
    </row>
    <row r="31" spans="1:8" ht="75">
      <c r="A31" s="116"/>
      <c r="B31" s="27" t="str">
        <f>Critères!B30</f>
        <v>-</v>
      </c>
      <c r="C31" s="27" t="str">
        <f>Critères!C30</f>
        <v>4.14</v>
      </c>
      <c r="D31" s="22" t="str">
        <f>Critères!D30</f>
        <v xml:space="preserve">Pour chaque média temporel qui dispose d’une piste de sous-titres synchronisés ou d’une audiodescription , les fonctionnalités de contrôle de ces alternatives sont-elles présentées au même niveau que les fonctionnalités principales  ? </v>
      </c>
      <c r="E31" s="22" t="s">
        <v>153</v>
      </c>
      <c r="F31" s="28" t="s">
        <v>160</v>
      </c>
      <c r="G31" s="22"/>
      <c r="H31" s="22"/>
    </row>
    <row r="32" spans="1:8" ht="75">
      <c r="A32" s="116"/>
      <c r="B32" s="27" t="str">
        <f>Critères!B31</f>
        <v>-</v>
      </c>
      <c r="C32" s="27" t="str">
        <f>Critères!C31</f>
        <v>4.15</v>
      </c>
      <c r="D32" s="22" t="str">
        <f>Critères!D31</f>
        <v>Pour chaque fonctionnalité qui transmet, convertit ou enregistre un média temporel synchronisé pré-enregistré qui possède une piste de sous-titres, à l’issue du processus, les sous-titres sont-ils correctement conservés ?</v>
      </c>
      <c r="E32" s="22" t="s">
        <v>153</v>
      </c>
      <c r="F32" s="28" t="s">
        <v>160</v>
      </c>
      <c r="G32" s="22"/>
      <c r="H32" s="22"/>
    </row>
    <row r="33" spans="1:9" ht="60">
      <c r="A33" s="116"/>
      <c r="B33" s="27" t="str">
        <f>Critères!B32</f>
        <v>-</v>
      </c>
      <c r="C33" s="27" t="str">
        <f>Critères!C32</f>
        <v>4.16</v>
      </c>
      <c r="D33" s="22" t="str">
        <f>Critères!D32</f>
        <v>Pour chaque fonctionnalité qui transmet, convertit ou enregistre un média temporel pré-enregistré avec une audiodescription synchronisée, à l’issue du processus, l’audiodescription est-elle correctement conservée ?</v>
      </c>
      <c r="E33" s="22" t="s">
        <v>153</v>
      </c>
      <c r="F33" s="28" t="s">
        <v>160</v>
      </c>
      <c r="G33" s="22"/>
      <c r="H33" s="22"/>
    </row>
    <row r="34" spans="1:9" ht="45">
      <c r="A34" s="116"/>
      <c r="B34" s="27" t="str">
        <f>Critères!B33</f>
        <v>-</v>
      </c>
      <c r="C34" s="27" t="str">
        <f>Critères!C33</f>
        <v>4.17</v>
      </c>
      <c r="D34" s="22" t="str">
        <f>Critères!D33</f>
        <v>Pour chaque média temporel pré-enregistré, la présentation des sous-titres est-elle contrôlable par l’utilisateur (hors cas particuliers) ?</v>
      </c>
      <c r="E34" s="22" t="s">
        <v>153</v>
      </c>
      <c r="F34" s="28" t="s">
        <v>160</v>
      </c>
      <c r="G34" s="22"/>
      <c r="H34" s="22"/>
    </row>
    <row r="35" spans="1:9" ht="60">
      <c r="A35" s="117"/>
      <c r="B35" s="27" t="str">
        <f>Critères!B34</f>
        <v>-</v>
      </c>
      <c r="C35" s="27" t="str">
        <f>Critères!C34</f>
        <v>4.18</v>
      </c>
      <c r="D35" s="22" t="str">
        <f>Critères!D34</f>
        <v>Pour chaque média temporel synchronisé pré-enregistré qui possède des sous-titres de traduction synchronisés, ceux-ci peuvent-ils être vocalisés (hors cas particuliers) ?</v>
      </c>
      <c r="E35" s="22" t="s">
        <v>153</v>
      </c>
      <c r="F35" s="28" t="s">
        <v>160</v>
      </c>
      <c r="G35" s="22"/>
      <c r="H35" s="22"/>
    </row>
    <row r="36" spans="1:9" ht="30">
      <c r="A36" s="115" t="str">
        <f>Critères!$A$35</f>
        <v>TABLEAUX</v>
      </c>
      <c r="B36" s="27" t="str">
        <f>Critères!B35</f>
        <v>RGAA</v>
      </c>
      <c r="C36" s="27" t="str">
        <f>Critères!C35</f>
        <v>5.1</v>
      </c>
      <c r="D36" s="22" t="str">
        <f>Critères!D35</f>
        <v>Chaque tableau de données complexe a-t-il un résumé ?</v>
      </c>
      <c r="E36" s="22" t="s">
        <v>153</v>
      </c>
      <c r="F36" s="28" t="s">
        <v>160</v>
      </c>
      <c r="G36" s="22"/>
      <c r="H36" s="22"/>
    </row>
    <row r="37" spans="1:9" ht="30">
      <c r="A37" s="116"/>
      <c r="B37" s="27" t="str">
        <f>Critères!B36</f>
        <v>RGAA</v>
      </c>
      <c r="C37" s="27" t="str">
        <f>Critères!C36</f>
        <v>5.2</v>
      </c>
      <c r="D37" s="22" t="str">
        <f>Critères!D36</f>
        <v>Pour chaque tableau de données complexe ayant un résumé, celui-ci est-il pertinent ?</v>
      </c>
      <c r="E37" s="22" t="s">
        <v>153</v>
      </c>
      <c r="F37" s="28" t="s">
        <v>160</v>
      </c>
      <c r="G37" s="22"/>
      <c r="H37" s="22"/>
    </row>
    <row r="38" spans="1:9" ht="30">
      <c r="A38" s="116"/>
      <c r="B38" s="27" t="str">
        <f>Critères!B37</f>
        <v>RGAA</v>
      </c>
      <c r="C38" s="27" t="str">
        <f>Critères!C37</f>
        <v>5.3</v>
      </c>
      <c r="D38" s="22" t="str">
        <f>Critères!D37</f>
        <v>Pour chaque tableau de mise en forme, le contenu linéarisé reste-t-il compréhensible ?</v>
      </c>
      <c r="E38" s="22" t="s">
        <v>153</v>
      </c>
      <c r="F38" s="28" t="s">
        <v>160</v>
      </c>
      <c r="G38" s="22"/>
      <c r="H38" s="22"/>
    </row>
    <row r="39" spans="1:9" ht="30">
      <c r="A39" s="116"/>
      <c r="B39" s="27" t="str">
        <f>Critères!B38</f>
        <v>RGAA</v>
      </c>
      <c r="C39" s="27" t="str">
        <f>Critères!C38</f>
        <v>5.4</v>
      </c>
      <c r="D39" s="22" t="str">
        <f>Critères!D38</f>
        <v>Pour chaque tableau de données ayant un titre, le titre est-il correctement associé au tableau de données ?</v>
      </c>
      <c r="E39" s="22" t="s">
        <v>153</v>
      </c>
      <c r="F39" s="28" t="s">
        <v>160</v>
      </c>
      <c r="G39" s="22"/>
      <c r="H39" s="22"/>
    </row>
    <row r="40" spans="1:9" ht="30">
      <c r="A40" s="116"/>
      <c r="B40" s="27" t="str">
        <f>Critères!B39</f>
        <v>RGAA</v>
      </c>
      <c r="C40" s="27" t="str">
        <f>Critères!C39</f>
        <v>5.5</v>
      </c>
      <c r="D40" s="22" t="str">
        <f>Critères!D39</f>
        <v>Pour chaque tableau de données ayant un titre, celui-ci est-il pertinent ?</v>
      </c>
      <c r="E40" s="22" t="s">
        <v>153</v>
      </c>
      <c r="F40" s="28" t="s">
        <v>160</v>
      </c>
      <c r="G40" s="30"/>
      <c r="H40" s="22"/>
    </row>
    <row r="41" spans="1:9" ht="45">
      <c r="A41" s="116"/>
      <c r="B41" s="27" t="str">
        <f>Critères!B40</f>
        <v>RGAA</v>
      </c>
      <c r="C41" s="27" t="str">
        <f>Critères!C40</f>
        <v>5.6</v>
      </c>
      <c r="D41" s="22" t="str">
        <f>Critères!D40</f>
        <v>Pour chaque tableau de données, chaque en-tête de colonnes et chaque en-tête de lignes sont-ils correctement déclarés ?</v>
      </c>
      <c r="E41" s="22" t="s">
        <v>153</v>
      </c>
      <c r="F41" s="28" t="s">
        <v>160</v>
      </c>
      <c r="G41" s="22"/>
      <c r="H41" s="22"/>
    </row>
    <row r="42" spans="1:9" ht="45">
      <c r="A42" s="116"/>
      <c r="B42" s="27" t="str">
        <f>Critères!B41</f>
        <v>RGAA</v>
      </c>
      <c r="C42" s="27" t="str">
        <f>Critères!C41</f>
        <v>5.7</v>
      </c>
      <c r="D42" s="22" t="str">
        <f>Critères!D41</f>
        <v>Pour chaque tableau de données, la technique appropriée permettant d’associer chaque cellule avec ses en-têtes est-elle utilisée (hors cas particuliers) ?</v>
      </c>
      <c r="E42" s="22" t="s">
        <v>153</v>
      </c>
      <c r="F42" s="28" t="s">
        <v>160</v>
      </c>
      <c r="G42" s="22"/>
      <c r="H42" s="22"/>
    </row>
    <row r="43" spans="1:9" ht="45">
      <c r="A43" s="117"/>
      <c r="B43" s="27" t="str">
        <f>Critères!B42</f>
        <v>RGAA</v>
      </c>
      <c r="C43" s="27" t="str">
        <f>Critères!C42</f>
        <v>5.8</v>
      </c>
      <c r="D43" s="22" t="str">
        <f>Critères!D42</f>
        <v>Chaque tableau de mise en forme ne doit pas utiliser d’éléments propres aux tableaux de données. Cette règle est-elle respectée ?</v>
      </c>
      <c r="E43" s="22" t="s">
        <v>153</v>
      </c>
      <c r="F43" s="28" t="s">
        <v>160</v>
      </c>
      <c r="G43" s="22"/>
      <c r="H43" s="22"/>
    </row>
    <row r="44" spans="1:9" ht="30">
      <c r="A44" s="115" t="str">
        <f>Critères!$A$43</f>
        <v>LIENS</v>
      </c>
      <c r="B44" s="27" t="str">
        <f>Critères!B43</f>
        <v>RGAA</v>
      </c>
      <c r="C44" s="27" t="str">
        <f>Critères!C43</f>
        <v>6.1</v>
      </c>
      <c r="D44" s="22" t="str">
        <f>Critères!D43</f>
        <v>Chaque lien est-il explicite (hors cas particuliers) ?</v>
      </c>
      <c r="E44" s="22" t="s">
        <v>153</v>
      </c>
      <c r="F44" s="28" t="s">
        <v>160</v>
      </c>
      <c r="G44" s="22"/>
      <c r="H44" s="22"/>
    </row>
    <row r="45" spans="1:9" ht="30">
      <c r="A45" s="117"/>
      <c r="B45" s="27" t="str">
        <f>Critères!B44</f>
        <v>RGAA</v>
      </c>
      <c r="C45" s="27" t="str">
        <f>Critères!C44</f>
        <v>6.2</v>
      </c>
      <c r="D45" s="22" t="str">
        <f>Critères!D44</f>
        <v>Dans chaque page web, chaque lien a-t-il un intitulé ?</v>
      </c>
      <c r="E45" s="22" t="s">
        <v>153</v>
      </c>
      <c r="F45" s="28" t="s">
        <v>160</v>
      </c>
      <c r="G45" s="22"/>
      <c r="H45" s="22"/>
    </row>
    <row r="46" spans="1:9" ht="30">
      <c r="A46" s="115" t="str">
        <f>Critères!$A$45</f>
        <v>SCRIPTS</v>
      </c>
      <c r="B46" s="27" t="str">
        <f>Critères!B45</f>
        <v>RGAA</v>
      </c>
      <c r="C46" s="27" t="str">
        <f>Critères!C45</f>
        <v>7.1</v>
      </c>
      <c r="D46" s="22" t="str">
        <f>Critères!D45</f>
        <v>Chaque script est-il, si nécessaire, compatible avec les technologies d’assistance ?</v>
      </c>
      <c r="E46" s="22" t="s">
        <v>153</v>
      </c>
      <c r="F46" s="28" t="s">
        <v>160</v>
      </c>
      <c r="G46" s="22"/>
      <c r="H46" s="22"/>
    </row>
    <row r="47" spans="1:9" ht="30">
      <c r="A47" s="116"/>
      <c r="B47" s="27" t="str">
        <f>Critères!B46</f>
        <v>RGAA</v>
      </c>
      <c r="C47" s="27" t="str">
        <f>Critères!C46</f>
        <v>7.2</v>
      </c>
      <c r="D47" s="22" t="str">
        <f>Critères!D46</f>
        <v>Pour chaque script ayant une alternative, cette alternative est-elle pertinente ?</v>
      </c>
      <c r="E47" s="22" t="s">
        <v>153</v>
      </c>
      <c r="F47" s="28" t="s">
        <v>160</v>
      </c>
      <c r="G47" s="22"/>
      <c r="H47" s="22"/>
      <c r="I47" s="36"/>
    </row>
    <row r="48" spans="1:9" ht="30">
      <c r="A48" s="116"/>
      <c r="B48" s="27" t="str">
        <f>Critères!B47</f>
        <v>RGAA</v>
      </c>
      <c r="C48" s="27" t="str">
        <f>Critères!C47</f>
        <v>7.3</v>
      </c>
      <c r="D48" s="22" t="str">
        <f>Critères!D47</f>
        <v>Chaque script est-il contrôlable par le clavier et par tout dispositif de pointage (hors cas particuliers) ?</v>
      </c>
      <c r="E48" s="22" t="s">
        <v>153</v>
      </c>
      <c r="F48" s="28" t="s">
        <v>160</v>
      </c>
      <c r="G48" s="22"/>
      <c r="H48" s="22"/>
    </row>
    <row r="49" spans="1:8" ht="45">
      <c r="A49" s="116"/>
      <c r="B49" s="27" t="str">
        <f>Critères!B48</f>
        <v>RGAA</v>
      </c>
      <c r="C49" s="27" t="str">
        <f>Critères!C48</f>
        <v>7.4</v>
      </c>
      <c r="D49" s="22" t="str">
        <f>Critères!D48</f>
        <v>Pour chaque script qui initie un changement de contexte, l’utilisateur est-il averti ou en a-t-il le contrôle ?</v>
      </c>
      <c r="E49" s="22" t="s">
        <v>153</v>
      </c>
      <c r="F49" s="28" t="s">
        <v>160</v>
      </c>
      <c r="G49" s="22"/>
      <c r="H49" s="22"/>
    </row>
    <row r="50" spans="1:8" ht="45">
      <c r="A50" s="117"/>
      <c r="B50" s="27" t="str">
        <f>Critères!B49</f>
        <v>RGAA</v>
      </c>
      <c r="C50" s="27" t="str">
        <f>Critères!C49</f>
        <v>7.5</v>
      </c>
      <c r="D50" s="22" t="str">
        <f>Critères!D49</f>
        <v>Dans chaque page web, les messages de statut sont-ils correctement restitués par les technologies d’assistance ?</v>
      </c>
      <c r="E50" s="22" t="s">
        <v>153</v>
      </c>
      <c r="F50" s="28" t="s">
        <v>160</v>
      </c>
      <c r="G50" s="22"/>
      <c r="H50" s="22"/>
    </row>
    <row r="51" spans="1:8" ht="30">
      <c r="A51" s="115" t="str">
        <f>Critères!$A$50</f>
        <v>ÉLÉMENTS OBLIGATOIRES</v>
      </c>
      <c r="B51" s="27" t="str">
        <f>Critères!B50</f>
        <v>RGAA</v>
      </c>
      <c r="C51" s="27" t="str">
        <f>Critères!C50</f>
        <v>8.1</v>
      </c>
      <c r="D51" s="22" t="str">
        <f>Critères!D50</f>
        <v>Chaque page web est-elle définie par un type de document ?</v>
      </c>
      <c r="E51" s="22" t="s">
        <v>153</v>
      </c>
      <c r="F51" s="28" t="s">
        <v>160</v>
      </c>
      <c r="G51" s="22"/>
      <c r="H51" s="22"/>
    </row>
    <row r="52" spans="1:8" ht="45">
      <c r="A52" s="116"/>
      <c r="B52" s="27" t="str">
        <f>Critères!B51</f>
        <v>RGAA</v>
      </c>
      <c r="C52" s="27" t="str">
        <f>Critères!C51</f>
        <v>8.2</v>
      </c>
      <c r="D52" s="22" t="str">
        <f>Critères!D51</f>
        <v>Pour chaque page web, le code source généré est-il valide selon le type de document spécifié (hors cas particuliers) ?</v>
      </c>
      <c r="E52" s="22" t="s">
        <v>153</v>
      </c>
      <c r="F52" s="28" t="s">
        <v>160</v>
      </c>
      <c r="G52" s="22"/>
      <c r="H52" s="22"/>
    </row>
    <row r="53" spans="1:8" ht="30">
      <c r="A53" s="116"/>
      <c r="B53" s="27" t="str">
        <f>Critères!B52</f>
        <v>RGAA</v>
      </c>
      <c r="C53" s="27" t="str">
        <f>Critères!C52</f>
        <v>8.3</v>
      </c>
      <c r="D53" s="22" t="str">
        <f>Critères!D52</f>
        <v>Dans chaque page web, la langue par défaut est-elle présente ?</v>
      </c>
      <c r="E53" s="22" t="s">
        <v>153</v>
      </c>
      <c r="F53" s="28" t="s">
        <v>160</v>
      </c>
      <c r="G53" s="22"/>
      <c r="H53" s="22"/>
    </row>
    <row r="54" spans="1:8" ht="30">
      <c r="A54" s="116"/>
      <c r="B54" s="27" t="str">
        <f>Critères!B53</f>
        <v>RGAA</v>
      </c>
      <c r="C54" s="27" t="str">
        <f>Critères!C53</f>
        <v>8.4</v>
      </c>
      <c r="D54" s="22" t="str">
        <f>Critères!D53</f>
        <v>Pour chaque page web ayant une langue par défaut, le code de langue est-il pertinent ?</v>
      </c>
      <c r="E54" s="22" t="s">
        <v>153</v>
      </c>
      <c r="F54" s="28" t="s">
        <v>160</v>
      </c>
      <c r="G54" s="22"/>
      <c r="H54" s="22"/>
    </row>
    <row r="55" spans="1:8" ht="30">
      <c r="A55" s="116"/>
      <c r="B55" s="27" t="str">
        <f>Critères!B54</f>
        <v>RGAA</v>
      </c>
      <c r="C55" s="27" t="str">
        <f>Critères!C54</f>
        <v>8.5</v>
      </c>
      <c r="D55" s="22" t="str">
        <f>Critères!D54</f>
        <v>Chaque page web a-t-elle un titre de page ?</v>
      </c>
      <c r="E55" s="22" t="s">
        <v>153</v>
      </c>
      <c r="F55" s="28" t="s">
        <v>160</v>
      </c>
      <c r="G55" s="22"/>
      <c r="H55" s="22"/>
    </row>
    <row r="56" spans="1:8" ht="30">
      <c r="A56" s="116"/>
      <c r="B56" s="27" t="str">
        <f>Critères!B55</f>
        <v>RGAA</v>
      </c>
      <c r="C56" s="27" t="str">
        <f>Critères!C55</f>
        <v>8.6</v>
      </c>
      <c r="D56" s="22" t="str">
        <f>Critères!D55</f>
        <v>Pour chaque page web ayant un titre de page, ce titre est-il pertinent ?</v>
      </c>
      <c r="E56" s="22" t="s">
        <v>153</v>
      </c>
      <c r="F56" s="28" t="s">
        <v>160</v>
      </c>
      <c r="G56" s="22"/>
      <c r="H56" s="22"/>
    </row>
    <row r="57" spans="1:8" ht="45">
      <c r="A57" s="116"/>
      <c r="B57" s="27" t="str">
        <f>Critères!B56</f>
        <v>RGAA</v>
      </c>
      <c r="C57" s="27" t="str">
        <f>Critères!C56</f>
        <v>8.7</v>
      </c>
      <c r="D57" s="22" t="str">
        <f>Critères!D56</f>
        <v>Dans chaque page web, chaque changement de langue est-il indiqué dans le code source (hors cas particuliers) ?</v>
      </c>
      <c r="E57" s="22" t="s">
        <v>153</v>
      </c>
      <c r="F57" s="28" t="s">
        <v>160</v>
      </c>
      <c r="G57" s="22"/>
      <c r="H57" s="22"/>
    </row>
    <row r="58" spans="1:8" ht="30">
      <c r="A58" s="116"/>
      <c r="B58" s="27" t="str">
        <f>Critères!B57</f>
        <v>RGAA</v>
      </c>
      <c r="C58" s="27" t="str">
        <f>Critères!C57</f>
        <v>8.8</v>
      </c>
      <c r="D58" s="22" t="str">
        <f>Critères!D57</f>
        <v>Dans chaque page web, le code de langue de chaque changement de langue est-il valide et pertinent ?</v>
      </c>
      <c r="E58" s="22" t="s">
        <v>153</v>
      </c>
      <c r="F58" s="28" t="s">
        <v>160</v>
      </c>
      <c r="G58" s="22"/>
      <c r="H58" s="22"/>
    </row>
    <row r="59" spans="1:8" ht="45">
      <c r="A59" s="116"/>
      <c r="B59" s="27" t="str">
        <f>Critères!B58</f>
        <v>RGAA</v>
      </c>
      <c r="C59" s="27" t="str">
        <f>Critères!C58</f>
        <v>8.9</v>
      </c>
      <c r="D59" s="22" t="str">
        <f>Critères!D58</f>
        <v>Dans chaque page web, les balises ne doivent pas être utilisées uniquement à des fins de présentation. Cette règle est-elle respectée ?</v>
      </c>
      <c r="E59" s="22" t="s">
        <v>153</v>
      </c>
      <c r="F59" s="28" t="s">
        <v>160</v>
      </c>
      <c r="G59" s="22"/>
      <c r="H59" s="22"/>
    </row>
    <row r="60" spans="1:8" ht="30">
      <c r="A60" s="117"/>
      <c r="B60" s="27" t="str">
        <f>Critères!B59</f>
        <v>RGAA</v>
      </c>
      <c r="C60" s="27" t="str">
        <f>Critères!C59</f>
        <v>8.10</v>
      </c>
      <c r="D60" s="22" t="str">
        <f>Critères!D59</f>
        <v>Dans chaque page web, les changements du sens de lecture sont-ils signalés ?</v>
      </c>
      <c r="E60" s="22" t="s">
        <v>153</v>
      </c>
      <c r="F60" s="28" t="s">
        <v>160</v>
      </c>
      <c r="G60" s="22"/>
      <c r="H60" s="22"/>
    </row>
    <row r="61" spans="1:8" ht="30">
      <c r="A61" s="115" t="str">
        <f>Critères!$A$60</f>
        <v>STRUCTURATION</v>
      </c>
      <c r="B61" s="27" t="str">
        <f>Critères!B60</f>
        <v>RGAA</v>
      </c>
      <c r="C61" s="27" t="str">
        <f>Critères!C60</f>
        <v>9.1</v>
      </c>
      <c r="D61" s="22" t="str">
        <f>Critères!D60</f>
        <v>Dans chaque page web, l’information est-elle structurée par l’utilisation appropriée de titres ?</v>
      </c>
      <c r="E61" s="22" t="s">
        <v>153</v>
      </c>
      <c r="F61" s="28" t="s">
        <v>160</v>
      </c>
      <c r="G61" s="22"/>
      <c r="H61" s="22"/>
    </row>
    <row r="62" spans="1:8" ht="30">
      <c r="A62" s="116"/>
      <c r="B62" s="27" t="str">
        <f>Critères!B61</f>
        <v>RGAA</v>
      </c>
      <c r="C62" s="27" t="str">
        <f>Critères!C61</f>
        <v>9.2</v>
      </c>
      <c r="D62" s="22" t="str">
        <f>Critères!D61</f>
        <v>Dans chaque page web, la structure du document est-elle cohérente (hors cas particuliers) ?</v>
      </c>
      <c r="E62" s="22" t="s">
        <v>153</v>
      </c>
      <c r="F62" s="28" t="s">
        <v>160</v>
      </c>
      <c r="G62" s="22"/>
      <c r="H62" s="22"/>
    </row>
    <row r="63" spans="1:8" ht="30">
      <c r="A63" s="116"/>
      <c r="B63" s="27" t="str">
        <f>Critères!B62</f>
        <v>RGAA</v>
      </c>
      <c r="C63" s="27" t="str">
        <f>Critères!C62</f>
        <v>9.3</v>
      </c>
      <c r="D63" s="22" t="str">
        <f>Critères!D62</f>
        <v>Dans chaque page web, chaque liste est-elle correctement structurée ?</v>
      </c>
      <c r="E63" s="22" t="s">
        <v>153</v>
      </c>
      <c r="F63" s="28" t="s">
        <v>160</v>
      </c>
      <c r="G63" s="22"/>
      <c r="H63" s="22"/>
    </row>
    <row r="64" spans="1:8" ht="30">
      <c r="A64" s="117"/>
      <c r="B64" s="27" t="str">
        <f>Critères!B63</f>
        <v>RGAA</v>
      </c>
      <c r="C64" s="27" t="str">
        <f>Critères!C63</f>
        <v>9.4</v>
      </c>
      <c r="D64" s="22" t="str">
        <f>Critères!D63</f>
        <v>Dans chaque page web, chaque citation est-elle correctement indiquée ?</v>
      </c>
      <c r="E64" s="22" t="s">
        <v>153</v>
      </c>
      <c r="F64" s="28" t="s">
        <v>160</v>
      </c>
      <c r="G64" s="22"/>
      <c r="H64" s="22"/>
    </row>
    <row r="65" spans="1:8" ht="45">
      <c r="A65" s="115" t="str">
        <f>Critères!$A$64</f>
        <v>PRÉSENTATION</v>
      </c>
      <c r="B65" s="27" t="str">
        <f>Critères!B64</f>
        <v>RGAA</v>
      </c>
      <c r="C65" s="27" t="str">
        <f>Critères!C64</f>
        <v>10.1</v>
      </c>
      <c r="D65" s="22" t="str">
        <f>Critères!D64</f>
        <v>Dans le site web, des feuilles de styles sont-elles utilisées pour contrôler la présentation de l’information ?</v>
      </c>
      <c r="E65" s="22" t="s">
        <v>153</v>
      </c>
      <c r="F65" s="28" t="s">
        <v>160</v>
      </c>
      <c r="G65" s="22"/>
      <c r="H65" s="22"/>
    </row>
    <row r="66" spans="1:8" ht="45">
      <c r="A66" s="116"/>
      <c r="B66" s="27" t="str">
        <f>Critères!B65</f>
        <v>RGAA</v>
      </c>
      <c r="C66" s="27" t="str">
        <f>Critères!C65</f>
        <v>10.2</v>
      </c>
      <c r="D66" s="22" t="str">
        <f>Critères!D65</f>
        <v>Dans chaque page web, le contenu visible porteur d’information reste-t-il présent lorsque les feuilles de styles sont désactivées ?</v>
      </c>
      <c r="E66" s="22" t="s">
        <v>153</v>
      </c>
      <c r="F66" s="28" t="s">
        <v>160</v>
      </c>
      <c r="G66" s="22"/>
      <c r="H66" s="22"/>
    </row>
    <row r="67" spans="1:8" ht="45">
      <c r="A67" s="116"/>
      <c r="B67" s="27" t="str">
        <f>Critères!B66</f>
        <v>RGAA</v>
      </c>
      <c r="C67" s="27" t="str">
        <f>Critères!C66</f>
        <v>10.3</v>
      </c>
      <c r="D67" s="22" t="str">
        <f>Critères!D66</f>
        <v>Dans chaque page web, l’information reste-t-elle compréhensible lorsque les feuilles de styles sont désactivées ?</v>
      </c>
      <c r="E67" s="22" t="s">
        <v>153</v>
      </c>
      <c r="F67" s="28" t="s">
        <v>160</v>
      </c>
      <c r="G67" s="22"/>
      <c r="H67" s="22"/>
    </row>
    <row r="68" spans="1:8" ht="45">
      <c r="A68" s="116"/>
      <c r="B68" s="27" t="str">
        <f>Critères!B67</f>
        <v>RGAA</v>
      </c>
      <c r="C68" s="27" t="str">
        <f>Critères!C67</f>
        <v>10.4</v>
      </c>
      <c r="D68" s="22" t="str">
        <f>Critères!D67</f>
        <v>Dans chaque page web, le texte reste-t-il lisible lorsque la taille des caractères est augmentée jusqu’à 200%, au moins (hors cas particuliers) ?</v>
      </c>
      <c r="E68" s="22" t="s">
        <v>153</v>
      </c>
      <c r="F68" s="28" t="s">
        <v>160</v>
      </c>
      <c r="G68" s="22"/>
      <c r="H68" s="22"/>
    </row>
    <row r="69" spans="1:8" ht="45">
      <c r="A69" s="116"/>
      <c r="B69" s="27" t="str">
        <f>Critères!B68</f>
        <v>RGAA</v>
      </c>
      <c r="C69" s="27" t="str">
        <f>Critères!C68</f>
        <v>10.5</v>
      </c>
      <c r="D69" s="22" t="str">
        <f>Critères!D68</f>
        <v>Dans chaque page web, les déclarations CSS de couleurs de fond d’élément et de police sont-elles correctement utilisées ?</v>
      </c>
      <c r="E69" s="22" t="s">
        <v>153</v>
      </c>
      <c r="F69" s="28" t="s">
        <v>160</v>
      </c>
      <c r="G69" s="22"/>
      <c r="H69" s="22"/>
    </row>
    <row r="70" spans="1:8" ht="45">
      <c r="A70" s="116"/>
      <c r="B70" s="27" t="str">
        <f>Critères!B69</f>
        <v>RGAA</v>
      </c>
      <c r="C70" s="27" t="str">
        <f>Critères!C69</f>
        <v>10.6</v>
      </c>
      <c r="D70" s="22" t="str">
        <f>Critères!D69</f>
        <v>Dans chaque page web, chaque lien dont la nature n’est pas évidente est-il visible par rapport au texte environnant ?</v>
      </c>
      <c r="E70" s="22" t="s">
        <v>153</v>
      </c>
      <c r="F70" s="28" t="s">
        <v>160</v>
      </c>
      <c r="G70" s="22"/>
      <c r="H70" s="22"/>
    </row>
    <row r="71" spans="1:8" ht="30">
      <c r="A71" s="116"/>
      <c r="B71" s="27" t="str">
        <f>Critères!B70</f>
        <v>RGAA</v>
      </c>
      <c r="C71" s="27" t="str">
        <f>Critères!C70</f>
        <v>10.7</v>
      </c>
      <c r="D71" s="22" t="str">
        <f>Critères!D70</f>
        <v>Dans chaque page web, pour chaque élément recevant le focus, la prise de focus est-elle visible ?</v>
      </c>
      <c r="E71" s="22" t="s">
        <v>153</v>
      </c>
      <c r="F71" s="28" t="s">
        <v>160</v>
      </c>
      <c r="G71" s="22"/>
      <c r="H71" s="22"/>
    </row>
    <row r="72" spans="1:8" ht="45">
      <c r="A72" s="116"/>
      <c r="B72" s="27" t="str">
        <f>Critères!B71</f>
        <v>RGAA</v>
      </c>
      <c r="C72" s="27" t="str">
        <f>Critères!C71</f>
        <v>10.8</v>
      </c>
      <c r="D72" s="22" t="str">
        <f>Critères!D71</f>
        <v>Pour chaque page web, les contenus cachés ont-ils vocation à être ignorés par les technologies d’assistance ?</v>
      </c>
      <c r="E72" s="22" t="s">
        <v>153</v>
      </c>
      <c r="F72" s="28" t="s">
        <v>160</v>
      </c>
      <c r="G72" s="22"/>
      <c r="H72" s="22"/>
    </row>
    <row r="73" spans="1:8" ht="45">
      <c r="A73" s="116"/>
      <c r="B73" s="27" t="str">
        <f>Critères!B72</f>
        <v>RGAA</v>
      </c>
      <c r="C73" s="27" t="str">
        <f>Critères!C72</f>
        <v>10.9</v>
      </c>
      <c r="D73" s="22" t="str">
        <f>Critères!D72</f>
        <v>Dans chaque page web, l’information ne doit pas être donnée uniquement par la forme, taille ou position. Cette règle est-elle respectée ?</v>
      </c>
      <c r="E73" s="22" t="s">
        <v>153</v>
      </c>
      <c r="F73" s="28" t="s">
        <v>160</v>
      </c>
      <c r="G73" s="22"/>
      <c r="H73" s="22"/>
    </row>
    <row r="74" spans="1:8" ht="45">
      <c r="A74" s="116"/>
      <c r="B74" s="27" t="str">
        <f>Critères!B73</f>
        <v>RGAA</v>
      </c>
      <c r="C74" s="27" t="str">
        <f>Critères!C73</f>
        <v>10.10</v>
      </c>
      <c r="D74" s="22" t="str">
        <f>Critères!D73</f>
        <v>Dans chaque page web, l’information ne doit pas être donnée par la forme, taille ou position uniquement. Cette règle est-elle implémentée de façon pertinente ?</v>
      </c>
      <c r="E74" s="22" t="s">
        <v>153</v>
      </c>
      <c r="F74" s="28" t="s">
        <v>160</v>
      </c>
      <c r="G74" s="22"/>
      <c r="H74" s="22"/>
    </row>
    <row r="75" spans="1:8" ht="90">
      <c r="A75" s="116"/>
      <c r="B75" s="27" t="str">
        <f>Critères!B74</f>
        <v>RGAA</v>
      </c>
      <c r="C75" s="27" t="str">
        <f>Critères!C74</f>
        <v>10.11</v>
      </c>
      <c r="D75" s="22" t="str">
        <f>Critères!D74</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5" s="22" t="s">
        <v>153</v>
      </c>
      <c r="F75" s="28" t="s">
        <v>160</v>
      </c>
      <c r="G75" s="22"/>
      <c r="H75" s="22"/>
    </row>
    <row r="76" spans="1:8" ht="60">
      <c r="A76" s="116"/>
      <c r="B76" s="27" t="str">
        <f>Critères!B75</f>
        <v>RGAA</v>
      </c>
      <c r="C76" s="27" t="str">
        <f>Critères!C75</f>
        <v>10.12</v>
      </c>
      <c r="D76" s="22" t="str">
        <f>Critères!D75</f>
        <v>Dans chaque page web, les propriétés d’espacement du texte peuvent-elles être redéfinies par l’utilisateur sans perte de contenu ou de fonctionnalité (hors cas particuliers) ?</v>
      </c>
      <c r="E76" s="22" t="s">
        <v>153</v>
      </c>
      <c r="F76" s="28" t="s">
        <v>160</v>
      </c>
      <c r="G76" s="22"/>
      <c r="H76" s="22"/>
    </row>
    <row r="77" spans="1:8" ht="60">
      <c r="A77" s="116"/>
      <c r="B77" s="27" t="str">
        <f>Critères!B76</f>
        <v>RGAA</v>
      </c>
      <c r="C77" s="27" t="str">
        <f>Critères!C76</f>
        <v>10.13</v>
      </c>
      <c r="D77" s="22" t="str">
        <f>Critères!D76</f>
        <v>Dans chaque page web, les contenus additionnels apparaissant à la prise de focus ou au survol d’un composant d’interface sont-ils contrôlables par l’utilisateur (hors cas particuliers) ?</v>
      </c>
      <c r="E77" s="22" t="s">
        <v>153</v>
      </c>
      <c r="F77" s="28" t="s">
        <v>160</v>
      </c>
      <c r="G77" s="22"/>
      <c r="H77" s="22"/>
    </row>
    <row r="78" spans="1:8" ht="60">
      <c r="A78" s="117"/>
      <c r="B78" s="27" t="str">
        <f>Critères!B77</f>
        <v>RGAA</v>
      </c>
      <c r="C78" s="27" t="str">
        <f>Critères!C77</f>
        <v>10.14</v>
      </c>
      <c r="D78" s="22" t="str">
        <f>Critères!D77</f>
        <v>Dans chaque page web, les contenus additionnels apparaissant via les styles CSS uniquement peuvent-ils être rendus visibles au clavier et par tout dispositif de pointage ?</v>
      </c>
      <c r="E78" s="22" t="s">
        <v>153</v>
      </c>
      <c r="F78" s="28" t="s">
        <v>160</v>
      </c>
      <c r="G78" s="22"/>
      <c r="H78" s="22"/>
    </row>
    <row r="79" spans="1:8" ht="30">
      <c r="A79" s="115" t="str">
        <f>Critères!$A$78</f>
        <v>FORMULAIRES</v>
      </c>
      <c r="B79" s="27" t="str">
        <f>Critères!B78</f>
        <v>RGAA</v>
      </c>
      <c r="C79" s="27" t="str">
        <f>Critères!C78</f>
        <v>11.1</v>
      </c>
      <c r="D79" s="22" t="str">
        <f>Critères!D78</f>
        <v>Chaque champ de formulaire a-t-il une étiquette ?</v>
      </c>
      <c r="E79" s="22" t="s">
        <v>153</v>
      </c>
      <c r="F79" s="28" t="s">
        <v>160</v>
      </c>
      <c r="G79" s="22"/>
      <c r="H79" s="22"/>
    </row>
    <row r="80" spans="1:8" ht="30">
      <c r="A80" s="116"/>
      <c r="B80" s="27" t="str">
        <f>Critères!B79</f>
        <v>RGAA</v>
      </c>
      <c r="C80" s="27" t="str">
        <f>Critères!C79</f>
        <v>11.2</v>
      </c>
      <c r="D80" s="22" t="str">
        <f>Critères!D79</f>
        <v>Chaque étiquette associée à un champ de formulaire est-elle pertinente (hors cas particuliers) ?</v>
      </c>
      <c r="E80" s="22" t="s">
        <v>153</v>
      </c>
      <c r="F80" s="28" t="s">
        <v>160</v>
      </c>
      <c r="G80" s="22"/>
      <c r="H80" s="22"/>
    </row>
    <row r="81" spans="1:8" ht="60">
      <c r="A81" s="116"/>
      <c r="B81" s="27" t="str">
        <f>Critères!B80</f>
        <v>RGAA</v>
      </c>
      <c r="C81" s="27" t="str">
        <f>Critères!C80</f>
        <v>11.3</v>
      </c>
      <c r="D81" s="22" t="str">
        <f>Critères!D80</f>
        <v>Dans chaque formulaire, chaque étiquette associée à un champ de formulaire ayant la même fonction et répétée plusieurs fois dans une même page ou dans un ensemble de pages est-elle cohérente ?</v>
      </c>
      <c r="E81" s="22" t="s">
        <v>153</v>
      </c>
      <c r="F81" s="28" t="s">
        <v>160</v>
      </c>
      <c r="G81" s="22"/>
      <c r="H81" s="22"/>
    </row>
    <row r="82" spans="1:8" ht="45">
      <c r="A82" s="116"/>
      <c r="B82" s="27" t="str">
        <f>Critères!B81</f>
        <v>RGAA</v>
      </c>
      <c r="C82" s="27" t="str">
        <f>Critères!C81</f>
        <v>11.4</v>
      </c>
      <c r="D82" s="22" t="str">
        <f>Critères!D81</f>
        <v>Dans chaque formulaire, chaque étiquette de champ et son champ associé sont-ils accolés (hors cas particuliers) ?</v>
      </c>
      <c r="E82" s="22" t="s">
        <v>153</v>
      </c>
      <c r="F82" s="28" t="s">
        <v>160</v>
      </c>
      <c r="G82" s="22"/>
      <c r="H82" s="22"/>
    </row>
    <row r="83" spans="1:8" ht="30">
      <c r="A83" s="116"/>
      <c r="B83" s="27" t="str">
        <f>Critères!B82</f>
        <v>RGAA</v>
      </c>
      <c r="C83" s="27" t="str">
        <f>Critères!C82</f>
        <v>11.5</v>
      </c>
      <c r="D83" s="22" t="str">
        <f>Critères!D82</f>
        <v>Dans chaque formulaire, les champs de même nature sont-ils regroupés, si nécessaire ?</v>
      </c>
      <c r="E83" s="22" t="s">
        <v>153</v>
      </c>
      <c r="F83" s="28" t="s">
        <v>160</v>
      </c>
      <c r="G83" s="22"/>
      <c r="H83" s="22"/>
    </row>
    <row r="84" spans="1:8" ht="30">
      <c r="A84" s="116"/>
      <c r="B84" s="27" t="str">
        <f>Critères!B83</f>
        <v>RGAA</v>
      </c>
      <c r="C84" s="27" t="str">
        <f>Critères!C83</f>
        <v>11.6</v>
      </c>
      <c r="D84" s="22" t="str">
        <f>Critères!D83</f>
        <v>Dans chaque formulaire, chaque regroupement de champs de même nature a-t-il une légende ?</v>
      </c>
      <c r="E84" s="22" t="s">
        <v>153</v>
      </c>
      <c r="F84" s="28" t="s">
        <v>160</v>
      </c>
      <c r="G84" s="22"/>
      <c r="H84" s="22"/>
    </row>
    <row r="85" spans="1:8" ht="45">
      <c r="A85" s="116"/>
      <c r="B85" s="27" t="str">
        <f>Critères!B84</f>
        <v>RGAA</v>
      </c>
      <c r="C85" s="27" t="str">
        <f>Critères!C84</f>
        <v>11.7</v>
      </c>
      <c r="D85" s="22" t="str">
        <f>Critères!D84</f>
        <v>Dans chaque formulaire, chaque légende associée à un regroupement de champs de même nature est-elle pertinente ?</v>
      </c>
      <c r="E85" s="22" t="s">
        <v>153</v>
      </c>
      <c r="F85" s="28" t="s">
        <v>160</v>
      </c>
      <c r="G85" s="22"/>
      <c r="H85" s="22"/>
    </row>
    <row r="86" spans="1:8" ht="45">
      <c r="A86" s="116"/>
      <c r="B86" s="27" t="str">
        <f>Critères!B85</f>
        <v>RGAA</v>
      </c>
      <c r="C86" s="27" t="str">
        <f>Critères!C85</f>
        <v>11.8</v>
      </c>
      <c r="D86" s="22" t="str">
        <f>Critères!D85</f>
        <v>Dans chaque formulaire, les items de même nature d’une liste de choix sont-ils regroupés de manière pertinente ?</v>
      </c>
      <c r="E86" s="22" t="s">
        <v>153</v>
      </c>
      <c r="F86" s="28" t="s">
        <v>160</v>
      </c>
      <c r="G86" s="22"/>
      <c r="H86" s="22"/>
    </row>
    <row r="87" spans="1:8" ht="30">
      <c r="A87" s="116"/>
      <c r="B87" s="27" t="str">
        <f>Critères!B86</f>
        <v>RGAA</v>
      </c>
      <c r="C87" s="27" t="str">
        <f>Critères!C86</f>
        <v>11.9</v>
      </c>
      <c r="D87" s="22" t="str">
        <f>Critères!D86</f>
        <v>Dans chaque formulaire, l’intitulé de chaque bouton est-il pertinent (hors cas particuliers) ?</v>
      </c>
      <c r="E87" s="22" t="s">
        <v>153</v>
      </c>
      <c r="F87" s="28" t="s">
        <v>160</v>
      </c>
      <c r="G87" s="22"/>
      <c r="H87" s="22"/>
    </row>
    <row r="88" spans="1:8" ht="30">
      <c r="A88" s="116"/>
      <c r="B88" s="27" t="str">
        <f>Critères!B87</f>
        <v>RGAA</v>
      </c>
      <c r="C88" s="27" t="str">
        <f>Critères!C87</f>
        <v>11.10</v>
      </c>
      <c r="D88" s="22" t="str">
        <f>Critères!D87</f>
        <v>Dans chaque formulaire, le contrôle de saisie est-il utilisé de manière pertinente (hors cas particuliers) ?</v>
      </c>
      <c r="E88" s="22" t="s">
        <v>153</v>
      </c>
      <c r="F88" s="28" t="s">
        <v>160</v>
      </c>
      <c r="G88" s="22"/>
      <c r="H88" s="22"/>
    </row>
    <row r="89" spans="1:8" ht="45">
      <c r="A89" s="116"/>
      <c r="B89" s="27" t="str">
        <f>Critères!B88</f>
        <v>RGAA</v>
      </c>
      <c r="C89" s="27" t="str">
        <f>Critères!C88</f>
        <v>11.11</v>
      </c>
      <c r="D89" s="22" t="str">
        <f>Critères!D88</f>
        <v>Dans chaque formulaire, le contrôle de saisie est-il accompagné, si nécessaire, de suggestions facilitant la correction des erreurs de saisie ?</v>
      </c>
      <c r="E89" s="22" t="s">
        <v>153</v>
      </c>
      <c r="F89" s="28" t="s">
        <v>160</v>
      </c>
      <c r="G89" s="22"/>
      <c r="H89" s="22"/>
    </row>
    <row r="90" spans="1:8" ht="90">
      <c r="A90" s="116"/>
      <c r="B90" s="27" t="str">
        <f>Critères!B89</f>
        <v>RGAA</v>
      </c>
      <c r="C90" s="27" t="str">
        <f>Critères!C89</f>
        <v>11.12</v>
      </c>
      <c r="D90" s="22" t="str">
        <f>Critères!D89</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90" s="22" t="s">
        <v>153</v>
      </c>
      <c r="F90" s="28" t="s">
        <v>160</v>
      </c>
      <c r="G90" s="22"/>
      <c r="H90" s="22"/>
    </row>
    <row r="91" spans="1:8" ht="45">
      <c r="A91" s="117"/>
      <c r="B91" s="27" t="str">
        <f>Critères!B90</f>
        <v>RGAA</v>
      </c>
      <c r="C91" s="27" t="str">
        <f>Critères!C90</f>
        <v>11.13</v>
      </c>
      <c r="D91" s="22" t="str">
        <f>Critères!D90</f>
        <v>La finalité d’un champ de saisie peut-elle être déduite pour faciliter le remplissage automatique des champs avec les données de l’utilisateur ?</v>
      </c>
      <c r="E91" s="22" t="s">
        <v>153</v>
      </c>
      <c r="F91" s="28" t="s">
        <v>160</v>
      </c>
      <c r="G91" s="22"/>
      <c r="H91" s="22"/>
    </row>
    <row r="92" spans="1:8" ht="45">
      <c r="A92" s="115" t="str">
        <f>Critères!$A$91</f>
        <v>NAVIGATION</v>
      </c>
      <c r="B92" s="27" t="str">
        <f>Critères!B91</f>
        <v>RGAA</v>
      </c>
      <c r="C92" s="27" t="str">
        <f>Critères!C91</f>
        <v>12.1</v>
      </c>
      <c r="D92" s="22" t="str">
        <f>Critères!D91</f>
        <v>Chaque ensemble de pages dispose-t-il de deux systèmes de navigation différents, au moins (hors cas particuliers) ?</v>
      </c>
      <c r="E92" s="22" t="s">
        <v>153</v>
      </c>
      <c r="F92" s="28" t="s">
        <v>160</v>
      </c>
      <c r="G92" s="22"/>
      <c r="H92" s="22"/>
    </row>
    <row r="93" spans="1:8" ht="45">
      <c r="A93" s="116"/>
      <c r="B93" s="27" t="str">
        <f>Critères!B92</f>
        <v>RGAA</v>
      </c>
      <c r="C93" s="27" t="str">
        <f>Critères!C92</f>
        <v>12.2</v>
      </c>
      <c r="D93" s="22" t="str">
        <f>Critères!D92</f>
        <v>Dans chaque ensemble de pages, le menu et les barres de navigation sont-ils toujours à la même place (hors cas particuliers) ?</v>
      </c>
      <c r="E93" s="22" t="s">
        <v>153</v>
      </c>
      <c r="F93" s="28" t="s">
        <v>160</v>
      </c>
      <c r="G93" s="22"/>
      <c r="H93" s="22"/>
    </row>
    <row r="94" spans="1:8" ht="30">
      <c r="A94" s="116"/>
      <c r="B94" s="27" t="str">
        <f>Critères!B93</f>
        <v>RGAA</v>
      </c>
      <c r="C94" s="27" t="str">
        <f>Critères!C93</f>
        <v>12.3</v>
      </c>
      <c r="D94" s="22" t="str">
        <f>Critères!D93</f>
        <v>La page « plan du site » est-elle pertinente ?</v>
      </c>
      <c r="E94" s="22" t="s">
        <v>153</v>
      </c>
      <c r="F94" s="28" t="s">
        <v>160</v>
      </c>
      <c r="G94" s="22"/>
      <c r="H94" s="22"/>
    </row>
    <row r="95" spans="1:8" ht="30">
      <c r="A95" s="116"/>
      <c r="B95" s="27" t="str">
        <f>Critères!B94</f>
        <v>RGAA</v>
      </c>
      <c r="C95" s="27" t="str">
        <f>Critères!C94</f>
        <v>12.4</v>
      </c>
      <c r="D95" s="22" t="str">
        <f>Critères!D94</f>
        <v>Dans chaque ensemble de pages, la page « plan du site » est-elle atteignable de manière identique ?</v>
      </c>
      <c r="E95" s="22" t="s">
        <v>153</v>
      </c>
      <c r="F95" s="28" t="s">
        <v>160</v>
      </c>
      <c r="G95" s="22"/>
      <c r="H95" s="22"/>
    </row>
    <row r="96" spans="1:8" ht="30">
      <c r="A96" s="116"/>
      <c r="B96" s="27" t="str">
        <f>Critères!B95</f>
        <v>RGAA</v>
      </c>
      <c r="C96" s="27" t="str">
        <f>Critères!C95</f>
        <v>12.5</v>
      </c>
      <c r="D96" s="22" t="str">
        <f>Critères!D95</f>
        <v>Dans chaque ensemble de pages, le moteur de recherche est-il atteignable de manière identique ?</v>
      </c>
      <c r="E96" s="22" t="s">
        <v>153</v>
      </c>
      <c r="F96" s="28" t="s">
        <v>160</v>
      </c>
      <c r="G96" s="22"/>
      <c r="H96" s="22"/>
    </row>
    <row r="97" spans="1:8" ht="75">
      <c r="A97" s="116"/>
      <c r="B97" s="27" t="str">
        <f>Critères!B96</f>
        <v>RGAA</v>
      </c>
      <c r="C97" s="27" t="str">
        <f>Critères!C96</f>
        <v>12.6</v>
      </c>
      <c r="D97" s="22" t="str">
        <f>Critères!D96</f>
        <v>Les zones de regroupement de contenus présentes dans plusieurs pages web (zones d’en-tête, de navigation principale, de contenu principal, de pied de page et de moteur de recherche) peuvent-elles être atteintes ou évitées ?</v>
      </c>
      <c r="E97" s="22" t="s">
        <v>153</v>
      </c>
      <c r="F97" s="28" t="s">
        <v>160</v>
      </c>
      <c r="G97" s="22"/>
      <c r="H97" s="22"/>
    </row>
    <row r="98" spans="1:8" ht="45">
      <c r="A98" s="116"/>
      <c r="B98" s="27" t="str">
        <f>Critères!B97</f>
        <v>RGAA</v>
      </c>
      <c r="C98" s="27" t="str">
        <f>Critères!C97</f>
        <v>12.7</v>
      </c>
      <c r="D98" s="22" t="str">
        <f>Critères!D97</f>
        <v>Dans chaque page web, un lien d’évitement ou d’accès rapide à la zone de contenu principal est-il présent (hors cas particuliers) ?</v>
      </c>
      <c r="E98" s="22" t="s">
        <v>153</v>
      </c>
      <c r="F98" s="28" t="s">
        <v>160</v>
      </c>
      <c r="G98" s="22"/>
      <c r="H98" s="22"/>
    </row>
    <row r="99" spans="1:8" ht="30">
      <c r="A99" s="116"/>
      <c r="B99" s="27" t="str">
        <f>Critères!B98</f>
        <v>RGAA</v>
      </c>
      <c r="C99" s="27" t="str">
        <f>Critères!C98</f>
        <v>12.8</v>
      </c>
      <c r="D99" s="22" t="str">
        <f>Critères!D98</f>
        <v>Dans chaque page web, l’ordre de tabulation est-il cohérent ?</v>
      </c>
      <c r="E99" s="22" t="s">
        <v>153</v>
      </c>
      <c r="F99" s="28" t="s">
        <v>160</v>
      </c>
      <c r="G99" s="22"/>
      <c r="H99" s="22"/>
    </row>
    <row r="100" spans="1:8" ht="45">
      <c r="A100" s="116"/>
      <c r="B100" s="27" t="str">
        <f>Critères!B99</f>
        <v>RGAA</v>
      </c>
      <c r="C100" s="27" t="str">
        <f>Critères!C99</f>
        <v>12.9</v>
      </c>
      <c r="D100" s="22" t="str">
        <f>Critères!D99</f>
        <v>Dans chaque page web, la navigation ne doit pas contenir de piège au clavier. Cette règle est-elle respectée ?</v>
      </c>
      <c r="E100" s="22" t="s">
        <v>153</v>
      </c>
      <c r="F100" s="28" t="s">
        <v>160</v>
      </c>
      <c r="G100" s="22"/>
      <c r="H100" s="22"/>
    </row>
    <row r="101" spans="1:8" ht="60">
      <c r="A101" s="116"/>
      <c r="B101" s="27" t="str">
        <f>Critères!B100</f>
        <v>RGAA</v>
      </c>
      <c r="C101" s="27" t="str">
        <f>Critères!C100</f>
        <v>12.10</v>
      </c>
      <c r="D101" s="22" t="str">
        <f>Critères!D100</f>
        <v>Dans chaque page web, les raccourcis clavier n’utilisant qu’une seule touche (lettre minuscule ou majuscule, ponctuation, chiffre ou symbole) sont-ils contrôlables par l’utilisateur ?</v>
      </c>
      <c r="E101" s="22" t="s">
        <v>153</v>
      </c>
      <c r="F101" s="28" t="s">
        <v>160</v>
      </c>
      <c r="G101" s="22"/>
      <c r="H101" s="22"/>
    </row>
    <row r="102" spans="1:8" ht="60">
      <c r="A102" s="117"/>
      <c r="B102" s="27" t="str">
        <f>Critères!B101</f>
        <v>RGAA</v>
      </c>
      <c r="C102" s="27" t="str">
        <f>Critères!C101</f>
        <v>12.11</v>
      </c>
      <c r="D102" s="22" t="str">
        <f>Critères!D101</f>
        <v>Dans chaque page web, les contenus additionnels apparaissant au survol, à la prise de focus ou à l’activation d’un composant d’interface sont-ils si nécessaire atteignables au clavier ?</v>
      </c>
      <c r="E102" s="22" t="s">
        <v>153</v>
      </c>
      <c r="F102" s="28" t="s">
        <v>160</v>
      </c>
      <c r="G102" s="22"/>
      <c r="H102" s="22"/>
    </row>
    <row r="103" spans="1:8" ht="45">
      <c r="A103" s="115" t="str">
        <f>Critères!$A$102</f>
        <v>CONSULTATION</v>
      </c>
      <c r="B103" s="27" t="str">
        <f>Critères!B102</f>
        <v>RGAA</v>
      </c>
      <c r="C103" s="27" t="str">
        <f>Critères!C102</f>
        <v>13.1</v>
      </c>
      <c r="D103" s="22" t="str">
        <f>Critères!D102</f>
        <v>Pour chaque page web, l’utilisateur a-t-il le contrôle de chaque limite de temps modifiant le contenu (hors cas particuliers) ?</v>
      </c>
      <c r="E103" s="22" t="s">
        <v>153</v>
      </c>
      <c r="F103" s="28" t="s">
        <v>160</v>
      </c>
      <c r="G103" s="22"/>
      <c r="H103" s="22"/>
    </row>
    <row r="104" spans="1:8" ht="45">
      <c r="A104" s="116"/>
      <c r="B104" s="27" t="str">
        <f>Critères!B103</f>
        <v>RGAA</v>
      </c>
      <c r="C104" s="27" t="str">
        <f>Critères!C103</f>
        <v>13.2</v>
      </c>
      <c r="D104" s="22" t="str">
        <f>Critères!D103</f>
        <v>Dans chaque page web, l’ouverture d’une nouvelle fenêtre ne doit pas être déclenchée sans action de l’utilisateur. Cette règle est-elle respectée ?</v>
      </c>
      <c r="E104" s="22" t="s">
        <v>153</v>
      </c>
      <c r="F104" s="28" t="s">
        <v>160</v>
      </c>
      <c r="G104" s="22"/>
      <c r="H104" s="22"/>
    </row>
    <row r="105" spans="1:8" ht="45">
      <c r="A105" s="116"/>
      <c r="B105" s="27" t="str">
        <f>Critères!B104</f>
        <v>RGAA</v>
      </c>
      <c r="C105" s="27" t="str">
        <f>Critères!C104</f>
        <v>13.3</v>
      </c>
      <c r="D105" s="22" t="str">
        <f>Critères!D104</f>
        <v>Dans chaque page web, chaque document bureautique en téléchargement possède-t-il, si nécessaire, une version accessible (hors cas particuliers) ?</v>
      </c>
      <c r="E105" s="22" t="s">
        <v>153</v>
      </c>
      <c r="F105" s="28" t="s">
        <v>160</v>
      </c>
      <c r="G105" s="22"/>
      <c r="H105" s="22"/>
    </row>
    <row r="106" spans="1:8" ht="45">
      <c r="A106" s="116"/>
      <c r="B106" s="27" t="str">
        <f>Critères!B105</f>
        <v>RGAA</v>
      </c>
      <c r="C106" s="27" t="str">
        <f>Critères!C105</f>
        <v>13.4</v>
      </c>
      <c r="D106" s="22" t="str">
        <f>Critères!D105</f>
        <v>Pour chaque document bureautique ayant une version accessible, cette version offre-t-elle la même information ?</v>
      </c>
      <c r="E106" s="22" t="s">
        <v>153</v>
      </c>
      <c r="F106" s="28" t="s">
        <v>160</v>
      </c>
      <c r="G106" s="22"/>
      <c r="H106" s="22"/>
    </row>
    <row r="107" spans="1:8" ht="45">
      <c r="A107" s="116"/>
      <c r="B107" s="27" t="str">
        <f>Critères!B106</f>
        <v>RGAA</v>
      </c>
      <c r="C107" s="27" t="str">
        <f>Critères!C106</f>
        <v>13.5</v>
      </c>
      <c r="D107" s="22" t="str">
        <f>Critères!D106</f>
        <v>Dans chaque page web, chaque contenu cryptique (art ASCII, émoticon, syntaxe cryptique) a-t-il une alternative ?</v>
      </c>
      <c r="E107" s="22" t="s">
        <v>153</v>
      </c>
      <c r="F107" s="28" t="s">
        <v>160</v>
      </c>
      <c r="G107" s="22"/>
      <c r="H107" s="22"/>
    </row>
    <row r="108" spans="1:8" ht="45">
      <c r="A108" s="116"/>
      <c r="B108" s="27" t="str">
        <f>Critères!B107</f>
        <v>RGAA</v>
      </c>
      <c r="C108" s="27" t="str">
        <f>Critères!C107</f>
        <v>13.6</v>
      </c>
      <c r="D108" s="22" t="str">
        <f>Critères!D107</f>
        <v>Dans chaque page web, pour chaque contenu cryptique (art ASCII, émoticon, syntaxe cryptique) ayant une alternative, cette alternative est-elle pertinente ?</v>
      </c>
      <c r="E108" s="22" t="s">
        <v>153</v>
      </c>
      <c r="F108" s="28" t="s">
        <v>160</v>
      </c>
      <c r="G108" s="22"/>
      <c r="H108" s="22"/>
    </row>
    <row r="109" spans="1:8" ht="45">
      <c r="A109" s="116"/>
      <c r="B109" s="27" t="str">
        <f>Critères!B108</f>
        <v>RGAA</v>
      </c>
      <c r="C109" s="27" t="str">
        <f>Critères!C108</f>
        <v>13.7</v>
      </c>
      <c r="D109" s="22" t="str">
        <f>Critères!D108</f>
        <v>Dans chaque page web, les changements brusques de luminosité ou les effets de flash sont-ils correctement utilisés ?</v>
      </c>
      <c r="E109" s="22" t="s">
        <v>153</v>
      </c>
      <c r="F109" s="28" t="s">
        <v>160</v>
      </c>
      <c r="G109" s="22"/>
      <c r="H109" s="22"/>
    </row>
    <row r="110" spans="1:8" ht="30">
      <c r="A110" s="116"/>
      <c r="B110" s="27" t="str">
        <f>Critères!B109</f>
        <v>RGAA</v>
      </c>
      <c r="C110" s="27" t="str">
        <f>Critères!C109</f>
        <v>13.8</v>
      </c>
      <c r="D110" s="22" t="str">
        <f>Critères!D109</f>
        <v>Dans chaque page web, chaque contenu en mouvement ou clignotant est-il contrôlable par l’utilisateur ?</v>
      </c>
      <c r="E110" s="22" t="s">
        <v>153</v>
      </c>
      <c r="F110" s="28" t="s">
        <v>160</v>
      </c>
    </row>
    <row r="111" spans="1:8" ht="45">
      <c r="A111" s="116"/>
      <c r="B111" s="27" t="str">
        <f>Critères!B110</f>
        <v>RGAA</v>
      </c>
      <c r="C111" s="27" t="str">
        <f>Critères!C110</f>
        <v>13.9</v>
      </c>
      <c r="D111" s="22" t="str">
        <f>Critères!D110</f>
        <v>Dans chaque page web, le contenu proposé est-il consultable quelle que soit l’orientation de l’écran (portait ou paysage) (hors cas particuliers) ?</v>
      </c>
      <c r="E111" s="22" t="s">
        <v>153</v>
      </c>
      <c r="F111" s="28" t="s">
        <v>160</v>
      </c>
    </row>
    <row r="112" spans="1:8" ht="60">
      <c r="A112" s="116"/>
      <c r="B112" s="27" t="str">
        <f>Critères!B111</f>
        <v>RGAA</v>
      </c>
      <c r="C112" s="27" t="str">
        <f>Critères!C111</f>
        <v>13.10</v>
      </c>
      <c r="D112" s="22" t="str">
        <f>Critères!D111</f>
        <v>Dans chaque page web, les fonctionnalités utilisables ou disponibles au moyen d’un geste complexe peuvent-elles être également disponibles au moyen d’un geste simple (hors cas particuliers) ?</v>
      </c>
      <c r="E112" s="22" t="s">
        <v>153</v>
      </c>
      <c r="F112" s="28" t="s">
        <v>160</v>
      </c>
    </row>
    <row r="113" spans="1:6" ht="60">
      <c r="A113" s="116"/>
      <c r="B113" s="27" t="str">
        <f>Critères!B112</f>
        <v>RGAA</v>
      </c>
      <c r="C113" s="27" t="str">
        <f>Critères!C112</f>
        <v>13.11</v>
      </c>
      <c r="D113" s="22" t="str">
        <f>Critères!D112</f>
        <v>Dans chaque page web, les actions déclenchées au moyen d’un dispositif de pointage sur un point unique de l’écran peuvent-elles faire l’objet d’une annulation (hors cas particuliers) ?</v>
      </c>
      <c r="E113" s="22" t="s">
        <v>153</v>
      </c>
      <c r="F113" s="28" t="s">
        <v>160</v>
      </c>
    </row>
    <row r="114" spans="1:6" ht="60">
      <c r="A114" s="116"/>
      <c r="B114" s="27" t="str">
        <f>Critères!B113</f>
        <v>RGAA</v>
      </c>
      <c r="C114" s="27" t="str">
        <f>Critères!C113</f>
        <v>13.12</v>
      </c>
      <c r="D114" s="22" t="str">
        <f>Critères!D113</f>
        <v>Dans chaque page web, les fonctionnalités qui impliquent un mouvement de l’appareil ou vers l’appareil peuvent-elles être satisfaites de manière alternative (hors cas particuliers) ?</v>
      </c>
      <c r="E114" s="22" t="s">
        <v>153</v>
      </c>
      <c r="F114" s="28" t="s">
        <v>160</v>
      </c>
    </row>
    <row r="115" spans="1:6" ht="75">
      <c r="A115" s="116"/>
      <c r="B115" s="27" t="str">
        <f>Critères!B114</f>
        <v>-</v>
      </c>
      <c r="C115" s="27" t="str">
        <f>Critères!C114</f>
        <v>13.13</v>
      </c>
      <c r="D115" s="22" t="str">
        <f>Critères!D114</f>
        <v>Pour chaque fonctionnalité de conversion d’un document, les informations relatives à l’accessibilité disponibles dans le document source sont-elles conservées dans le document de destination (hors cas particuliers) ?</v>
      </c>
      <c r="E115" s="22" t="s">
        <v>153</v>
      </c>
      <c r="F115" s="28" t="s">
        <v>160</v>
      </c>
    </row>
    <row r="116" spans="1:6" ht="60">
      <c r="A116" s="117"/>
      <c r="B116" s="27" t="str">
        <f>Critères!B115</f>
        <v>-</v>
      </c>
      <c r="C116" s="27" t="str">
        <f>Critères!C115</f>
        <v>13.14</v>
      </c>
      <c r="D116" s="22" t="str">
        <f>Critères!D115</f>
        <v>Chaque fonctionnalité d’identification ou de contrôle qui repose sur l’utilisation de caractéristiques biologiques de l’utilisateur dispose-t-elle d’une méthode alternative ?</v>
      </c>
      <c r="E116" s="22" t="s">
        <v>153</v>
      </c>
      <c r="F116" s="28" t="s">
        <v>160</v>
      </c>
    </row>
    <row r="117" spans="1:6" ht="60">
      <c r="A117" s="115" t="str">
        <f>Critères!$A$116</f>
        <v xml:space="preserve">DOCUMENTATION ET FONCTIONNALITÉS D’ACCESSIBILITÉ </v>
      </c>
      <c r="B117" s="27" t="str">
        <f>Critères!B116</f>
        <v>-</v>
      </c>
      <c r="C117" s="27" t="str">
        <f>Critères!C116</f>
        <v>14.1</v>
      </c>
      <c r="D117" s="22" t="str">
        <f>Critères!D116</f>
        <v>La documentation du site web décrit-elle les fonctionnalités d’accessibilité disponibles et les informations relatives à la compatibilité avec l’accessibilité ?</v>
      </c>
      <c r="E117" s="22" t="s">
        <v>153</v>
      </c>
      <c r="F117" s="28" t="s">
        <v>160</v>
      </c>
    </row>
    <row r="118" spans="1:6" ht="75">
      <c r="A118" s="116"/>
      <c r="B118" s="27" t="str">
        <f>Critères!B117</f>
        <v>-</v>
      </c>
      <c r="C118" s="27" t="str">
        <f>Critères!C117</f>
        <v>14.2</v>
      </c>
      <c r="D118" s="22" t="str">
        <f>Critères!D117</f>
        <v>Pour chaque fonctionnalité d’accessibilité décrite dans la documentation, le mécanisme qui permet de l’activer répond aux besoins d’accessibilité des utilisateurs concernés. Cette règle est-elle respectée (hors cas particuliers) ?</v>
      </c>
      <c r="E118" s="22" t="s">
        <v>153</v>
      </c>
      <c r="F118" s="28" t="s">
        <v>160</v>
      </c>
    </row>
    <row r="119" spans="1:6" ht="15.75">
      <c r="A119" s="117"/>
      <c r="B119" s="27" t="str">
        <f>Critères!B118</f>
        <v>-</v>
      </c>
      <c r="C119" s="27" t="str">
        <f>Critères!C118</f>
        <v>14.3</v>
      </c>
      <c r="D119" s="22" t="str">
        <f>Critères!D118</f>
        <v>La documentation du site web est-elle accessible ?</v>
      </c>
      <c r="E119" s="22" t="s">
        <v>153</v>
      </c>
      <c r="F119" s="28" t="s">
        <v>160</v>
      </c>
    </row>
    <row r="120" spans="1:6" ht="60">
      <c r="A120" s="115" t="str">
        <f>Critères!$A$119</f>
        <v>OUTILS D’ÉDITION</v>
      </c>
      <c r="B120" s="27" t="str">
        <f>Critères!B119</f>
        <v>-</v>
      </c>
      <c r="C120" s="27" t="str">
        <f>Critères!C119</f>
        <v>15.1</v>
      </c>
      <c r="D120" s="22" t="str">
        <f>Critères!D119</f>
        <v>Chaque outil d’édition permet-il de définir les informations d’accessibilité nécessaires pour créer un contenu conforme aux règles d’accessibilité numérique ?</v>
      </c>
      <c r="E120" s="22" t="s">
        <v>153</v>
      </c>
      <c r="F120" s="28" t="s">
        <v>160</v>
      </c>
    </row>
    <row r="121" spans="1:6" ht="45">
      <c r="A121" s="116"/>
      <c r="B121" s="27" t="str">
        <f>Critères!B120</f>
        <v>-</v>
      </c>
      <c r="C121" s="27" t="str">
        <f>Critères!C120</f>
        <v>15.2</v>
      </c>
      <c r="D121" s="22" t="str">
        <f>Critères!D120</f>
        <v>Chaque outil d’édition met-il à disposition des aides à la création de contenus conformes aux règles d’accessibilité numérique ?</v>
      </c>
      <c r="E121" s="22" t="s">
        <v>153</v>
      </c>
      <c r="F121" s="28" t="s">
        <v>160</v>
      </c>
    </row>
    <row r="122" spans="1:6" ht="45">
      <c r="A122" s="116"/>
      <c r="B122" s="27" t="str">
        <f>Critères!B121</f>
        <v>-</v>
      </c>
      <c r="C122" s="27" t="str">
        <f>Critères!C121</f>
        <v>15.3</v>
      </c>
      <c r="D122" s="22" t="str">
        <f>Critères!D121</f>
        <v>Le contenu généré par chaque transformation des contenus est-il conforme aux règles d’accessibilité numérique (hors cas particuliers) ?</v>
      </c>
      <c r="E122" s="22" t="s">
        <v>153</v>
      </c>
      <c r="F122" s="28" t="s">
        <v>160</v>
      </c>
    </row>
    <row r="123" spans="1:6" ht="60">
      <c r="A123" s="116"/>
      <c r="B123" s="27" t="str">
        <f>Critères!B122</f>
        <v>-</v>
      </c>
      <c r="C123" s="27" t="str">
        <f>Critères!C122</f>
        <v>15.4</v>
      </c>
      <c r="D123" s="22" t="str">
        <f>Critères!D122</f>
        <v>Pour chaque erreur d’accessibilité relevée par un test d’accessibilité automatique ou semi-automatique, l’ outil d’édition fournit-il des suggestions de réparation ?</v>
      </c>
      <c r="E123" s="22" t="s">
        <v>153</v>
      </c>
      <c r="F123" s="28" t="s">
        <v>160</v>
      </c>
    </row>
    <row r="124" spans="1:6" ht="45">
      <c r="A124" s="116"/>
      <c r="B124" s="27" t="str">
        <f>Critères!B123</f>
        <v>-</v>
      </c>
      <c r="C124" s="27" t="str">
        <f>Critères!C123</f>
        <v>15.5</v>
      </c>
      <c r="D124" s="22" t="str">
        <f>Critères!D123</f>
        <v>Pour chaque ensemble de gabarits, un gabarit au moins permet de répondre aux règles d’accessibilité numérique. Cette règle est-elle respectée ?</v>
      </c>
      <c r="E124" s="22" t="s">
        <v>153</v>
      </c>
      <c r="F124" s="28" t="s">
        <v>160</v>
      </c>
    </row>
    <row r="125" spans="1:6" ht="45">
      <c r="A125" s="117"/>
      <c r="B125" s="27" t="str">
        <f>Critères!B124</f>
        <v>-</v>
      </c>
      <c r="C125" s="27" t="str">
        <f>Critères!C124</f>
        <v>15.6</v>
      </c>
      <c r="D125" s="22" t="str">
        <f>Critères!D124</f>
        <v>Chaque gabarit qui permet de répondre aux règles d’accessibilité numérique est-il clairement identifiable ?</v>
      </c>
      <c r="E125" s="22" t="s">
        <v>153</v>
      </c>
      <c r="F125" s="28" t="s">
        <v>160</v>
      </c>
    </row>
    <row r="126" spans="1:6" ht="60">
      <c r="A126" s="115" t="str">
        <f>Critères!$A$125</f>
        <v>SERVICES D’ASSISTANCE</v>
      </c>
      <c r="B126" s="27" t="str">
        <f>Critères!B125</f>
        <v>-</v>
      </c>
      <c r="C126" s="27" t="str">
        <f>Critères!C125</f>
        <v>16.1</v>
      </c>
      <c r="D126" s="22" t="str">
        <f>Critères!D125</f>
        <v>Chaque service d’assistance fournit-il des informations relatives aux fonctionnalités d’accessibilité et à la compatibilité avec l’accessibilité, décrites dans la documentation du site web ?</v>
      </c>
      <c r="E126" s="22" t="s">
        <v>153</v>
      </c>
      <c r="F126" s="28" t="s">
        <v>160</v>
      </c>
    </row>
    <row r="127" spans="1:6" ht="60">
      <c r="A127" s="116"/>
      <c r="B127" s="27" t="str">
        <f>Critères!B126</f>
        <v>-</v>
      </c>
      <c r="C127" s="27" t="str">
        <f>Critères!C126</f>
        <v>16.2</v>
      </c>
      <c r="D127" s="22" t="str">
        <f>Critères!D126</f>
        <v>Le service d’assistance répond aux besoins de communication des personnes handicapées directement ou par l’intermédiaire d’un service de relais. Cette règle est-elle respectée ?</v>
      </c>
      <c r="E127" s="22" t="s">
        <v>153</v>
      </c>
      <c r="F127" s="28" t="s">
        <v>160</v>
      </c>
    </row>
    <row r="128" spans="1:6" ht="30">
      <c r="A128" s="117"/>
      <c r="B128" s="27" t="str">
        <f>Critères!B127</f>
        <v>-</v>
      </c>
      <c r="C128" s="27" t="str">
        <f>Critères!C127</f>
        <v>16.3</v>
      </c>
      <c r="D128" s="22" t="str">
        <f>Critères!D127</f>
        <v>La documentation fournie par le service d’assistance est-elle accessible ?</v>
      </c>
      <c r="E128" s="22" t="s">
        <v>153</v>
      </c>
      <c r="F128" s="28" t="s">
        <v>160</v>
      </c>
    </row>
    <row r="129" spans="1:6" ht="75">
      <c r="A129" s="127" t="str">
        <f>Critères!$A$128</f>
        <v>COMMUNICATION EN TEMPS RÉEL</v>
      </c>
      <c r="B129" s="27" t="str">
        <f>Critères!B128</f>
        <v>-</v>
      </c>
      <c r="C129" s="27" t="str">
        <f>Critères!C128</f>
        <v>17.1</v>
      </c>
      <c r="D129" s="22" t="str">
        <f>Critères!D128</f>
        <v>Pour chaque application web de communication orale bidirectionnelle, l’application est-elle capable d’encoder et de décoder cette communication avec une gamme de fréquences dont la limite supérieure est de 7 000 Hz au moins ?</v>
      </c>
      <c r="E129" s="22" t="s">
        <v>153</v>
      </c>
      <c r="F129" s="28" t="s">
        <v>160</v>
      </c>
    </row>
    <row r="130" spans="1:6" ht="60">
      <c r="A130" s="116"/>
      <c r="B130" s="27" t="str">
        <f>Critères!B129</f>
        <v>-</v>
      </c>
      <c r="C130" s="27" t="str">
        <f>Critères!C129</f>
        <v>17.2</v>
      </c>
      <c r="D130" s="22" t="str">
        <f>Critères!D129</f>
        <v>Chaque application web qui permet une communication orale bidirectionnelle dispose-t-elle d’une fonctionnalité de communication écrite en temps réel ?</v>
      </c>
      <c r="E130" s="22" t="s">
        <v>153</v>
      </c>
      <c r="F130" s="28" t="s">
        <v>160</v>
      </c>
    </row>
    <row r="131" spans="1:6" ht="60">
      <c r="A131" s="116"/>
      <c r="B131" s="27" t="str">
        <f>Critères!B130</f>
        <v>-</v>
      </c>
      <c r="C131" s="27" t="str">
        <f>Critères!C130</f>
        <v>17.3</v>
      </c>
      <c r="D131" s="22" t="str">
        <f>Critères!D130</f>
        <v>Pour chaque application web qui permet une communication orale bidirectionnelle et écrite en temps réel, les deux modes sont-ils utilisables simultanément ?</v>
      </c>
      <c r="E131" s="22" t="s">
        <v>153</v>
      </c>
      <c r="F131" s="28" t="s">
        <v>160</v>
      </c>
    </row>
    <row r="132" spans="1:6" ht="45">
      <c r="A132" s="116"/>
      <c r="B132" s="27" t="str">
        <f>Critères!B131</f>
        <v>-</v>
      </c>
      <c r="C132" s="27" t="str">
        <f>Critères!C131</f>
        <v>17.4</v>
      </c>
      <c r="D132" s="22" t="str">
        <f>Critères!D131</f>
        <v>Pour chaque fonctionnalité de communication écrite en temps réel, les messages peuvent-ils être identifiés (hors cas particuliers) ?</v>
      </c>
      <c r="E132" s="22" t="s">
        <v>153</v>
      </c>
      <c r="F132" s="28" t="s">
        <v>160</v>
      </c>
    </row>
    <row r="133" spans="1:6" ht="45">
      <c r="A133" s="116"/>
      <c r="B133" s="27" t="str">
        <f>Critères!B132</f>
        <v>-</v>
      </c>
      <c r="C133" s="27" t="str">
        <f>Critères!C132</f>
        <v>17.5</v>
      </c>
      <c r="D133" s="22" t="str">
        <f>Critères!D132</f>
        <v>Pour chaque application web de communication orale bidirectionnelle, un indicateur visuel de l’activité orale est-il présent ?</v>
      </c>
      <c r="E133" s="22" t="s">
        <v>153</v>
      </c>
      <c r="F133" s="28" t="s">
        <v>160</v>
      </c>
    </row>
    <row r="134" spans="1:6" ht="60">
      <c r="A134" s="116"/>
      <c r="B134" s="27" t="str">
        <f>Critères!B133</f>
        <v>-</v>
      </c>
      <c r="C134" s="27" t="str">
        <f>Critères!C133</f>
        <v>17.6</v>
      </c>
      <c r="D134" s="22" t="str">
        <f>Critères!D133</f>
        <v>Chaque application web de communication écrite en temps réel qui peut interagir avec d’autres applications de communication écrite en temps réel respecte-t-elle les règles d’interopérabilité en vigueur ?</v>
      </c>
      <c r="E134" s="22" t="s">
        <v>153</v>
      </c>
      <c r="F134" s="28" t="s">
        <v>160</v>
      </c>
    </row>
    <row r="135" spans="1:6" ht="60">
      <c r="A135" s="116"/>
      <c r="B135" s="27" t="str">
        <f>Critères!B134</f>
        <v>-</v>
      </c>
      <c r="C135" s="27" t="str">
        <f>Critères!C134</f>
        <v>17.7</v>
      </c>
      <c r="D135" s="22" t="str">
        <f>Critères!D134</f>
        <v>Pour chaque application web de communication écrite en temps réel, le délai de transmission de chaque unité de saisie est de 500ms ou moins. Cette règle est-elle respectée ?</v>
      </c>
      <c r="E135" s="22" t="s">
        <v>153</v>
      </c>
      <c r="F135" s="28" t="s">
        <v>160</v>
      </c>
    </row>
    <row r="136" spans="1:6" ht="45">
      <c r="A136" s="116"/>
      <c r="B136" s="27" t="str">
        <f>Critères!B135</f>
        <v>-</v>
      </c>
      <c r="C136" s="27" t="str">
        <f>Critères!C135</f>
        <v>17.8</v>
      </c>
      <c r="D136" s="22" t="str">
        <f>Critères!D135</f>
        <v>Pour chaque application web de télécommunication, l’identification de l’interlocuteur qui initie un appel est-elle accessible ?</v>
      </c>
      <c r="E136" s="22" t="s">
        <v>153</v>
      </c>
      <c r="F136" s="28" t="s">
        <v>160</v>
      </c>
    </row>
    <row r="137" spans="1:6" ht="75">
      <c r="A137" s="116"/>
      <c r="B137" s="27" t="str">
        <f>Critères!B136</f>
        <v>-</v>
      </c>
      <c r="C137" s="27" t="str">
        <f>Critères!C136</f>
        <v>17.9</v>
      </c>
      <c r="D137" s="22" t="str">
        <f>Critères!D136</f>
        <v>Pour chaque application web de communication orale bidirectionnelle qui permet d’identifier l’activité d’un interlocuteur oralisant, il est possible d’identifier l’activité d’un interlocuteur signant. Cette règle est-elle respectée ?</v>
      </c>
      <c r="E137" s="22" t="s">
        <v>153</v>
      </c>
      <c r="F137" s="28" t="s">
        <v>160</v>
      </c>
    </row>
    <row r="138" spans="1:6" ht="60">
      <c r="A138" s="116"/>
      <c r="B138" s="27" t="str">
        <f>Critères!B137</f>
        <v>-</v>
      </c>
      <c r="C138" s="27" t="str">
        <f>Critères!C137</f>
        <v>17.10</v>
      </c>
      <c r="D138" s="22" t="str">
        <f>Critères!D137</f>
        <v>Pour chaque application web de communication orale bidirectionnelle qui dispose de fonctionnalités vocales, celles-ci sont-elles utilisables sans la nécessité d’écouter ou parler ?</v>
      </c>
      <c r="E138" s="22" t="s">
        <v>153</v>
      </c>
      <c r="F138" s="28" t="s">
        <v>160</v>
      </c>
    </row>
    <row r="139" spans="1:6" ht="45">
      <c r="A139" s="117"/>
      <c r="B139" s="27" t="str">
        <f>Critères!B138</f>
        <v>-</v>
      </c>
      <c r="C139" s="27" t="str">
        <f>Critères!C138</f>
        <v>17.11</v>
      </c>
      <c r="D139" s="22" t="str">
        <f>Critères!D138</f>
        <v>Pour chaque application web de communication orale bidirectionnelle qui dispose d’une vidéo en temps réel, la qualité de la vidéo est-elle suffisante ?</v>
      </c>
      <c r="E139" s="22" t="s">
        <v>153</v>
      </c>
      <c r="F139" s="28" t="s">
        <v>160</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90" priority="1" operator="equal">
      <formula>"C"</formula>
    </cfRule>
    <cfRule type="cellIs" dxfId="89" priority="2" operator="equal">
      <formula>"NC"</formula>
    </cfRule>
    <cfRule type="cellIs" dxfId="88" priority="3" operator="equal">
      <formula>"NA"</formula>
    </cfRule>
    <cfRule type="cellIs" dxfId="87" priority="4" operator="equal">
      <formula>"NT"</formula>
    </cfRule>
  </conditionalFormatting>
  <conditionalFormatting sqref="F4:F139">
    <cfRule type="cellIs" dxfId="86" priority="5" operator="equal">
      <formula>"D"</formula>
    </cfRule>
    <cfRule type="cellIs" dxfId="85" priority="6" operator="equal">
      <formula>"E"</formula>
    </cfRule>
    <cfRule type="cellIs" dxfId="84" priority="7" operator="equal">
      <formula>"N"</formula>
    </cfRule>
  </conditionalFormatting>
  <dataValidations count="2">
    <dataValidation type="list" operator="equal" showErrorMessage="1" sqref="E4:E139" xr:uid="{02A96794-64C1-9445-AC7B-81914D02FCB2}">
      <formula1>"C,NC,NA,NT"</formula1>
      <formula2>0</formula2>
    </dataValidation>
    <dataValidation type="list" operator="equal" showErrorMessage="1" sqref="F4:F139" xr:uid="{AA952A81-BA27-B24D-8989-B4B5FB3A59D7}">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Mode_d'emploi</vt:lpstr>
      <vt:lpstr>Échantillon</vt:lpstr>
      <vt:lpstr>Résultats</vt:lpstr>
      <vt:lpstr>Critères</vt:lpstr>
      <vt:lpstr>Synthèse</vt:lpstr>
      <vt:lpstr>BaseDeCalcul</vt:lpstr>
      <vt:lpstr>P01</vt:lpstr>
      <vt:lpstr>P02</vt:lpstr>
      <vt:lpstr>P03</vt:lpstr>
      <vt:lpstr>P04</vt:lpstr>
      <vt:lpstr>P05</vt:lpstr>
      <vt:lpstr>P06</vt:lpstr>
      <vt:lpstr>P07</vt:lpstr>
      <vt:lpstr>P08</vt:lpstr>
      <vt:lpstr>P09</vt:lpstr>
      <vt:lpstr>P10</vt:lpstr>
      <vt:lpstr>P11</vt:lpstr>
      <vt:lpstr>P12</vt:lpstr>
      <vt:lpstr>P13</vt:lpstr>
      <vt:lpstr>P14</vt:lpstr>
      <vt:lpstr>P15</vt:lpstr>
      <vt:lpstr>Critères!Print_Area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Alain Vagner</dc:creator>
  <dc:description/>
  <cp:lastModifiedBy>Alain Vagner</cp:lastModifiedBy>
  <cp:revision>530</cp:revision>
  <cp:lastPrinted>2015-03-10T10:18:37Z</cp:lastPrinted>
  <dcterms:created xsi:type="dcterms:W3CDTF">2015-03-10T09:08:51Z</dcterms:created>
  <dcterms:modified xsi:type="dcterms:W3CDTF">2025-02-11T13:26:07Z</dcterms:modified>
  <dc:language>en-US</dc:language>
</cp:coreProperties>
</file>