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xampp\htdocs\sip\deepl\out\"/>
    </mc:Choice>
  </mc:AlternateContent>
  <xr:revisionPtr revIDLastSave="0" documentId="13_ncr:1_{B82048C5-3226-432B-86E8-8FC78C5A1633}" xr6:coauthVersionLast="47" xr6:coauthVersionMax="47" xr10:uidLastSave="{00000000-0000-0000-0000-000000000000}"/>
  <bookViews>
    <workbookView xWindow="-28920" yWindow="-120" windowWidth="29040" windowHeight="17790" tabRatio="861" activeTab="3" xr2:uid="{00000000-000D-0000-FFFF-FFFF00000000}"/>
  </bookViews>
  <sheets>
    <sheet name="Instructions for use" sheetId="24" r:id="rId1"/>
    <sheet name="Sample" sheetId="2" r:id="rId2"/>
    <sheet name="Results" sheetId="22" r:id="rId3"/>
    <sheet name="Criteria" sheetId="3" r:id="rId4"/>
    <sheet name="Summary" sheetId="4"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<sst xmlns="http://schemas.openxmlformats.org/spreadsheetml/2006/main" count="4959" uniqueCount="391">
  <si>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</si>
  <si>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</si>
  <si>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</si>
  <si>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</si>
  <si>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</si>
  <si>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</si>
  <si>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</si>
  <si>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</si>
  <si>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</si>
  <si>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</si>
  <si>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</si>
  <si>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</si>
  <si>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</si>
  <si>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</si>
  <si>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</si>
  <si>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</si>
  <si>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</si>
  <si>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</si>
  <si>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</si>
  <si>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</si>
  <si>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</si>
  <si>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</si>
  <si>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</si>
  <si>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</si>
  <si>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</si>
  <si>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</si>
  <si>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</si>
  <si>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</si>
  <si>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</si>
  <si>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</si>
  <si>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</si>
  <si>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</si>
  <si>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</si>
  <si>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</si>
  <si>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</si>
  <si>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</si>
  <si>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</si>
  <si>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</si>
  <si>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</si>
  <si>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</si>
  <si>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</si>
  <si>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</si>
  <si>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</si>
  <si>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</si>
  <si>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</si>
  <si>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</si>
  <si>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</si>
  <si>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</si>
  <si>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</si>
  <si>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</si>
  <si>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</si>
  <si>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</si>
  <si>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</si>
  <si>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</si>
  <si>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</si>
  <si>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</si>
  <si>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</si>
  <si>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</si>
  <si>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</si>
  <si>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</si>
  <si>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</si>
  <si>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</si>
  <si>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</si>
  <si>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</si>
  <si>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</si>
  <si>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</si>
  <si>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</si>
  <si>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</si>
  <si>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</si>
  <si>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</si>
  <si>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</si>
  <si>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</si>
  <si>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</si>
  <si>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</si>
  <si>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</si>
  <si>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</si>
  <si>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</si>
  <si>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</si>
  <si>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</si>
  <si>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</si>
  <si>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</si>
  <si>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</si>
  <si>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</si>
  <si>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</si>
  <si>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</si>
  <si>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</si>
  <si>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</si>
  <si>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</si>
  <si>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</si>
  <si>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</si>
  <si>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</si>
  <si>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</si>
  <si>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</si>
  <si>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</si>
  <si>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</si>
  <si>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</si>
  <si>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</si>
  <si>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</si>
  <si>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</si>
  <si>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</si>
  <si>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</si>
  <si>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</si>
  <si>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</si>
  <si>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</si>
  <si>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</si>
  <si>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</si>
  <si>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</si>
  <si>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</si>
  <si>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</si>
  <si>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</si>
  <si>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</si>
  <si>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</si>
  <si>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</si>
  <si>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</si>
  <si>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</si>
  <si>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</si>
  <si>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</si>
  <si>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</si>
  <si>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</si>
  <si>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</si>
  <si>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</si>
  <si>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</si>
  <si>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</si>
  <si>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</si>
  <si>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</si>
  <si>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</si>
  <si>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</si>
  <si>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</si>
  <si>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</si>
  <si>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</si>
  <si>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</si>
  <si>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</si>
  <si>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</si>
  <si>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</si>
  <si>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TOTAL D</t>
  </si>
  <si>
    <t>TOTAL C</t>
  </si>
  <si>
    <t>TOTAL NC</t>
  </si>
  <si>
    <t>TOTAL NA</t>
  </si>
  <si>
    <t>TAUX MOYEN</t>
  </si>
  <si>
    <t>N</t>
  </si>
  <si>
    <t>Total</t>
  </si>
  <si>
    <t>A</t>
  </si>
  <si>
    <t>AA</t>
  </si>
  <si>
    <t>Niveau</t>
  </si>
  <si>
    <t>Conformité pour chaque niveau</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</si>
  <si>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</si>
  <si>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</si>
  <si>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</si>
  <si>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</si>
  <si>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</si>
  <si>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</si>
  <si>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</si>
  <si>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</si>
  <si>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</si>
  <si>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</si>
  <si>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</si>
  <si>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</si>
  <si>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</si>
  <si>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</si>
  <si>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</si>
  <si>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</si>
  <si>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</si>
  <si>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</si>
  <si>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</si>
  <si>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</si>
  <si>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</si>
  <si>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</si>
  <si>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</si>
  <si>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</si>
  <si>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</si>
  <si>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</si>
  <si>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</si>
  <si>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</si>
  <si>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</si>
  <si>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</si>
  <si>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</si>
  <si>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</si>
  <si>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</si>
  <si>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</si>
  <si>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</si>
  <si>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</si>
  <si>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</si>
  <si>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</si>
  <si>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</si>
  <si>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</si>
  <si>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</si>
  <si>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</si>
  <si>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</si>
  <si>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</si>
  <si>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</si>
  <si>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</si>
  <si>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t>Reproduction rights
This document is licensed under CC-BY 3.0 LU</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</si>
  <si>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</si>
  <si>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</si>
  <si>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</si>
  <si>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</si>
  <si>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</si>
  <si>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</si>
  <si>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</si>
  <si>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</si>
  <si>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</si>
  <si>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</si>
  <si>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Date: dd/mm/yyyy</t>
  </si>
  <si>
    <t>Auditor: Last name First name</t>
  </si>
  <si>
    <t>Context : Initial visit</t>
  </si>
  <si>
    <t>Site :</t>
  </si>
  <si>
    <t>site url</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</si>
  <si>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</si>
  <si>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</si>
  <si>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</si>
  <si>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</si>
  <si>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</si>
  <si>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</si>
  <si>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</si>
  <si>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</si>
  <si>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</si>
  <si>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</si>
  <si>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</si>
  <si>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</si>
  <si>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</si>
  <si>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</si>
  <si>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</si>
  <si>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</si>
  <si>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</si>
  <si>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</si>
  <si>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</si>
  <si>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</si>
  <si>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</si>
  <si>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</si>
  <si>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</si>
  <si>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</si>
  <si>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</si>
  <si>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</si>
  <si>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 xml:space="preserve">DOCUMENTATION AND ACCESSIBILITY FEATURES </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</si>
  <si>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</si>
  <si>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</si>
  <si>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</si>
  <si>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</si>
  <si>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</si>
  <si>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</si>
  <si>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</si>
  <si>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</si>
  <si>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</si>
  <si>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</si>
  <si>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</si>
  <si>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</si>
  <si>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</si>
  <si>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</si>
  <si>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</si>
  <si>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</si>
  <si>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</si>
  <si>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</si>
  <si>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</si>
  <si>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</si>
  <si>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</si>
  <si>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</si>
  <si>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</si>
  <si>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</si>
  <si>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</si>
  <si>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</si>
  <si>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</si>
  <si>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</si>
  <si>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Each image of text conveying information, in the absence of a replacement mechanism, must if possible be replaced by styled text. Is this rule respected (excluding special cases)?</t>
  </si>
  <si>
    <t>Is each image caption, if necessary, correctly linked to the corresponding image?</t>
  </si>
  <si>
    <t>Does each frame have a frame title?</t>
  </si>
  <si>
    <t>For each frame with a frame title, is this frame title relevant?</t>
  </si>
  <si>
    <t>In every web page, the information must not be provided by colour alone. Is this rule respected?</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</si>
  <si>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</si>
  <si>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</si>
  <si>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</si>
  <si>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</si>
  <si>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synchronised time-based media have, if necessary, synchronised subtitles (excluding special cases)?</t>
  </si>
  <si>
    <t>For each pre-recorded synchronised time-based media with synchronised subtitles, are these subtitles relevant?</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</si>
  <si>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</si>
  <si>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</si>
  <si>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</si>
  <si>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</si>
  <si>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</si>
  <si>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</si>
  <si>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</si>
  <si>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the viewing of each non-time-based media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</si>
  <si>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</si>
  <si>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</si>
  <si>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</si>
  <si>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feature that transmits, converts or records a pre-recorded time-based media with a synchronised audio description, is at the end of the process the audio description correctly preserved?</t>
  </si>
  <si>
    <t>For each pre-recorded time-based media, is the presentation of captions controllable by the user (excluding special cases)?</t>
  </si>
  <si>
    <t>For each pre-recorded synchronised time-based media that has synchronised translation subtitles, can these be vocalised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</si>
  <si>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</si>
  <si>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</si>
  <si>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</si>
  <si>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</si>
  <si>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</si>
  <si>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</si>
  <si>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</si>
  <si>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</si>
  <si>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</si>
  <si>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On each web page, does each link have a title?</t>
  </si>
  <si>
    <t>Is each script, if necessary, compatible with assistive technologies?</t>
  </si>
  <si>
    <t>For each script with an alternative, is this alternative relevant?</t>
  </si>
  <si>
    <t>Is each script controllable by keyboard and any pointing device (excluding special cases)?</t>
  </si>
  <si>
    <t>For each script that initiates a context change, is the user warned or does the user have control?</t>
  </si>
  <si>
    <t>On each web page, are status messages correctly rendered (by assistive technologies)?</t>
  </si>
  <si>
    <t>Is each web page defined by a document type?</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</si>
  <si>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</si>
  <si>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</si>
  <si>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</si>
  <si>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</si>
  <si>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</si>
  <si>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</si>
  <si>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</si>
  <si>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</si>
  <si>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</si>
  <si>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information structured by the appropriate use of titles?</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</si>
  <si>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</si>
  <si>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</si>
  <si>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</si>
  <si>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</si>
  <si>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</si>
  <si>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</si>
  <si>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</si>
  <si>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</si>
  <si>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</si>
  <si>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</si>
  <si>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</si>
  <si>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</si>
  <si>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</si>
  <si>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</si>
  <si>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</si>
  <si>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</si>
  <si>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</si>
  <si>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</si>
  <si>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</si>
  <si>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is each label associated with a form input field having the same function and repeated several times in the same page or in a set of pages consistent?</t>
  </si>
  <si>
    <t>In each form, are each field label and its associated field located next to each other (excluding special cases)?</t>
  </si>
  <si>
    <t>In each form, are the fields of same kind grouped together, if necessary?</t>
  </si>
  <si>
    <t>In each form, does each group of fields of same kind have a legend?</t>
  </si>
  <si>
    <t>In each form, is each legend associated with a group of fields of same kind relevant?</t>
  </si>
  <si>
    <t>In each form, are the items of the same type in a selection list grouped together in a relevant way?</t>
  </si>
  <si>
    <t>In each form, is the title of each button relevant (excluding special cases)?</t>
  </si>
  <si>
    <t>In each form, is the input control used appropriately (excluding special cases)?</t>
  </si>
  <si>
    <t>In each form, is the input control accompanied, if necessary, by suggestions to help correct input errors?</t>
  </si>
  <si>
    <t>For each form that modifies or deletes data, or transmits answers to a test or examination, or whose validation has financial or legal consequences, can the data entered be modified, updated or recovered by the user?</t>
  </si>
  <si>
    <t>Can the purpose of an input field be deduced to facilitate the automatic filling of fields with user data?</t>
  </si>
  <si>
    <t>Does each set of pages have at least two different navigation systems (excluding special cases)?</t>
  </si>
  <si>
    <t>In each set of pages, are the menu and navigation bars always in the same place (except in special cases)?</t>
  </si>
  <si>
    <t>Is the site map page relevant?</t>
  </si>
  <si>
    <t>In each set of pages, is the site map page accessible from an identical functionality?</t>
  </si>
  <si>
    <t>In each set of pages, is the search engine reachable in the same way?</t>
  </si>
  <si>
    <t>Can content grouping zones present in several web pages header, main navigation, main content, footer and search engine) be reached or avoided?</t>
  </si>
  <si>
    <t>On each web page, is there a bypass or skip link to the main content region (excluding special cases)?</t>
  </si>
  <si>
    <t>On each web page, is the tab order consistent?</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</si>
  <si>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</si>
  <si>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</si>
  <si>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</si>
  <si>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</si>
  <si>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</si>
  <si>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</si>
  <si>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</si>
  <si>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</si>
  <si>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</si>
  <si>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are sudden changes in brightness or flashing effects used correctly?</t>
  </si>
  <si>
    <t>On each web page, is every moving or flashing content controllable by the user?</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</si>
  <si>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</si>
  <si>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</si>
  <si>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</si>
  <si>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</si>
  <si>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</si>
  <si>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</si>
  <si>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</si>
  <si>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</si>
  <si>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</si>
  <si>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</si>
  <si>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each editing tool provide aids for creating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</si>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</sst>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2" fillId="0" borderId="0" applyFont="0" applyFill="0" applyBorder="0" applyAlignment="0" applyProtection="0"/>
  </cellStyleXfs>
  <cellXfs count="119">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20" fillId="0" borderId="0" xfId="0" applyFont="1" applyAlignment="1">
      <alignment horizontal="left" vertical="center" wrapText="1"/>
    </xf>
    <xf numFmtId="0" fontId="17"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9" fillId="0" borderId="0" xfId="0" applyFont="1" applyAlignment="1">
      <alignment horizontal="left" vertical="center" wrapText="1"/>
    </xf>
    <xf numFmtId="0" fontId="33" fillId="0" borderId="0" xfId="0" applyFont="1" applyAlignment="1">
      <alignment horizontal="left" vertical="center" wrapText="1"/>
    </xf>
    <xf numFmtId="0" fontId="0" fillId="0" borderId="0" xfId="0" applyAlignment="1">
      <alignment horizontal="center"/>
    </xf>
    <xf numFmtId="0" fontId="24"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2" fillId="11" borderId="2" xfId="13" applyFont="1" applyFill="1" applyBorder="1" applyAlignment="1" applyProtection="1">
      <alignment horizontal="center" vertical="center" wrapText="1"/>
    </xf>
    <xf numFmtId="0" fontId="13" fillId="14" borderId="1" xfId="6" applyFont="1" applyFill="1" applyBorder="1" applyAlignment="1" applyProtection="1">
      <alignment horizontal="center" vertical="center" textRotation="90"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0"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1" borderId="2" xfId="13" applyFont="1" applyFill="1" applyBorder="1" applyProtection="1">
      <alignment horizontal="center" vertical="center"/>
    </xf>
    <xf numFmtId="0" fontId="13" fillId="14" borderId="9" xfId="6" applyFont="1" applyFill="1" applyBorder="1" applyAlignment="1" applyProtection="1">
      <alignment horizontal="center" vertical="center" textRotation="90" wrapText="1"/>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i val="0"/>
        <sz val="12"/>
        <color theme="2" tint="-0.499984740745262"/>
        <name val="Arial (Corps)"/>
      </font>
      <numFmt numFmtId="30" formatCode="@"/>
      <fill>
        <patternFill>
          <bgColor rgb="FFFFFFFF"/>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 dataDxfId="119">
  <autoFilter ref="I4:M21" xr:uid="{00000000-0009-0000-0100-000003000000}"/>
  <tableColumns count="5">
    <tableColumn id="1" xr3:uid="{00000000-0010-0000-0000-000001000000}" name="Themes" dataDxfId="0"/>
    <tableColumn id="2" xr3:uid="{00000000-0010-0000-0000-000002000000}" name="C" dataDxfId="118">
      <calculatedColumnFormula>COUNTIFS(BaseDeCalcul!D$3:D$120, I5, BaseDeCalcul!Y$3:Y$120, "C")</calculatedColumnFormula>
    </tableColumn>
    <tableColumn id="3" xr3:uid="{00000000-0010-0000-0000-000003000000}" name="NC" dataDxfId="117">
      <calculatedColumnFormula>COUNTIFS(BaseDeCalcul!D$3:D$120, I5, BaseDeCalcul!Y$3:Y$120, "NC")</calculatedColumnFormula>
    </tableColumn>
    <tableColumn id="4" xr3:uid="{00000000-0010-0000-0000-000004000000}" name="Total" dataDxfId="116">
      <calculatedColumnFormula>J5+K5</calculatedColumnFormula>
    </tableColumn>
    <tableColumn id="5" xr3:uid="{00000000-0010-0000-0000-000005000000}" name="Compliance rate" dataDxfId="115">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4">
  <autoFilter ref="F4:G23" xr:uid="{00000000-0009-0000-0100-000004000000}"/>
  <tableColumns count="2">
    <tableColumn id="1" xr3:uid="{00000000-0010-0000-0100-000001000000}" name="Page" dataDxfId="113"/>
    <tableColumn id="2" xr3:uid="{00000000-0010-0000-0100-000002000000}" name="Compliance rate" dataDxfId="11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11">
  <autoFilter ref="A8:D10" xr:uid="{00000000-0009-0000-0100-000005000000}"/>
  <tableColumns count="4">
    <tableColumn id="1" xr3:uid="{00000000-0010-0000-0200-000001000000}" name="Level" dataDxfId="110"/>
    <tableColumn id="2" xr3:uid="{00000000-0010-0000-0200-000002000000}" name="C" dataDxfId="109">
      <calculatedColumnFormula>COUNTIFS(BaseDeCalcul!$E$3:$E$154, Results!A9, BaseDeCalcul!$Y$3:$Y$154, "C")</calculatedColumnFormula>
    </tableColumn>
    <tableColumn id="3" xr3:uid="{00000000-0010-0000-0200-000003000000}" name="NC" dataDxfId="108">
      <calculatedColumnFormula>COUNTIFS(BaseDeCalcul!$E$3:$E$154, Results!A9, BaseDeCalcul!$Y$3:$Y$154, "NC")</calculatedColumnFormula>
    </tableColumn>
    <tableColumn id="4" xr3:uid="{00000000-0010-0000-0200-000004000000}" name="Compliance rate" dataDxfId="107">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opLeftCell="A9" workbookViewId="0">
      <selection activeCell="D18" sqref="D18"/>
    </sheetView>
  </sheetViews>
  <sheetFormatPr defaultColWidth="9.53515625" defaultRowHeight="15.5" x14ac:dyDescent="0.35"/>
  <cols>
    <col min="1" max="1" width="18.84375" customWidth="1"/>
    <col min="2" max="3" width="22.84375" customWidth="1"/>
    <col min="4" max="4" width="27.53515625" customWidth="1"/>
    <col min="1024" max="1024" width="7.3828125" customWidth="1"/>
  </cols>
  <sheetData>
    <row r="1" spans="1:4" ht="65.25" customHeight="1" x14ac:dyDescent="0.35">
      <c r="A1" s="91"/>
      <c r="B1" s="91"/>
      <c r="C1" s="91"/>
      <c r="D1" s="91"/>
    </row>
    <row r="2" spans="1:4" ht="15.5" customHeight="1" x14ac:dyDescent="0.35">
      <c r="A2" s="92" t="s">
        <v>189</v>
      </c>
      <c r="B2" s="93"/>
      <c r="C2" s="93"/>
      <c r="D2" s="93"/>
    </row>
    <row r="3" spans="1:4" ht="15.5" customHeight="1" x14ac:dyDescent="0.35">
      <c r="A3" s="94" t="s">
        <v>190</v>
      </c>
      <c r="B3" s="95"/>
      <c r="C3" s="95"/>
      <c r="D3" s="95"/>
    </row>
    <row r="4" spans="1:4" ht="51.5" customHeight="1" x14ac:dyDescent="0.35">
      <c r="A4" s="96" t="s">
        <v>191</v>
      </c>
      <c r="B4" s="97"/>
      <c r="C4" s="97"/>
      <c r="D4" s="97"/>
    </row>
    <row r="5" spans="1:4" ht="95.5" customHeight="1" x14ac:dyDescent="0.35">
      <c r="A5" s="98" t="s">
        <v>192</v>
      </c>
      <c r="B5" s="99"/>
      <c r="C5" s="99"/>
      <c r="D5" s="99"/>
    </row>
    <row r="6" spans="1:4" ht="118" customHeight="1" x14ac:dyDescent="0.35">
      <c r="A6" s="98" t="s">
        <v>193</v>
      </c>
      <c r="B6" s="98"/>
      <c r="C6" s="98"/>
      <c r="D6" s="98"/>
    </row>
    <row r="7" spans="1:4" ht="24" customHeight="1" x14ac:dyDescent="0.35">
      <c r="A7" s="100" t="s">
        <v>194</v>
      </c>
      <c r="B7" s="101"/>
      <c r="C7" s="101"/>
      <c r="D7" s="101"/>
    </row>
    <row r="8" spans="1:4" ht="354" customHeight="1" x14ac:dyDescent="0.35">
      <c r="A8" s="98" t="s">
        <v>195</v>
      </c>
      <c r="B8" s="98"/>
      <c r="C8" s="98"/>
      <c r="D8" s="98"/>
    </row>
    <row r="9" spans="1:4" ht="85.5" customHeight="1" x14ac:dyDescent="0.35">
      <c r="A9" s="98" t="s">
        <v>196</v>
      </c>
      <c r="B9" s="89"/>
      <c r="C9" s="89"/>
      <c r="D9" s="89"/>
    </row>
    <row r="10" spans="1:4" ht="27" customHeight="1" x14ac:dyDescent="0.35">
      <c r="A10" s="100" t="s">
        <v>197</v>
      </c>
      <c r="B10" s="101"/>
      <c r="C10" s="101"/>
      <c r="D10" s="101"/>
    </row>
    <row r="11" spans="1:4" ht="164.5" customHeight="1" x14ac:dyDescent="0.35">
      <c r="A11" s="98" t="s">
        <v>198</v>
      </c>
      <c r="B11" s="98"/>
      <c r="C11" s="98"/>
      <c r="D11" s="98"/>
    </row>
    <row r="12" spans="1:4" ht="124.75" customHeight="1" x14ac:dyDescent="0.35">
      <c r="A12" s="98" t="s">
        <v>199</v>
      </c>
      <c r="B12" s="98"/>
      <c r="C12" s="98"/>
      <c r="D12" s="98"/>
    </row>
    <row r="13" spans="1:4" ht="145" customHeight="1" x14ac:dyDescent="0.35">
      <c r="A13" s="89" t="s">
        <v>200</v>
      </c>
      <c r="B13" s="90"/>
      <c r="C13" s="90"/>
      <c r="D13" s="90"/>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251</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5" priority="1" operator="equal">
      <formula>"C"</formula>
    </cfRule>
    <cfRule type="cellIs" dxfId="84" priority="2" operator="equal">
      <formula>"NC"</formula>
    </cfRule>
    <cfRule type="cellIs" dxfId="83" priority="3" operator="equal">
      <formula>"NA"</formula>
    </cfRule>
    <cfRule type="cellIs" dxfId="82" priority="4" operator="equal">
      <formula>"NT"</formula>
    </cfRule>
  </conditionalFormatting>
  <conditionalFormatting sqref="F4:F139">
    <cfRule type="cellIs" dxfId="81" priority="5" operator="equal">
      <formula>"D"</formula>
    </cfRule>
    <cfRule type="cellIs" dxfId="80" priority="6" operator="equal">
      <formula>"E"</formula>
    </cfRule>
    <cfRule type="cellIs" dxfId="79"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252</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8" priority="1" operator="equal">
      <formula>"C"</formula>
    </cfRule>
    <cfRule type="cellIs" dxfId="77" priority="2" operator="equal">
      <formula>"NC"</formula>
    </cfRule>
    <cfRule type="cellIs" dxfId="76" priority="3" operator="equal">
      <formula>"NA"</formula>
    </cfRule>
    <cfRule type="cellIs" dxfId="75" priority="4" operator="equal">
      <formula>"NT"</formula>
    </cfRule>
  </conditionalFormatting>
  <conditionalFormatting sqref="F4:F139">
    <cfRule type="cellIs" dxfId="74" priority="5" operator="equal">
      <formula>"D"</formula>
    </cfRule>
    <cfRule type="cellIs" dxfId="73" priority="6" operator="equal">
      <formula>"E"</formula>
    </cfRule>
    <cfRule type="cellIs" dxfId="72"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253</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1" priority="1" operator="equal">
      <formula>"C"</formula>
    </cfRule>
    <cfRule type="cellIs" dxfId="70" priority="2" operator="equal">
      <formula>"NC"</formula>
    </cfRule>
    <cfRule type="cellIs" dxfId="69" priority="3" operator="equal">
      <formula>"NA"</formula>
    </cfRule>
    <cfRule type="cellIs" dxfId="68" priority="4" operator="equal">
      <formula>"NT"</formula>
    </cfRule>
  </conditionalFormatting>
  <conditionalFormatting sqref="F4:F139">
    <cfRule type="cellIs" dxfId="67" priority="5" operator="equal">
      <formula>"D"</formula>
    </cfRule>
    <cfRule type="cellIs" dxfId="66" priority="6" operator="equal">
      <formula>"E"</formula>
    </cfRule>
    <cfRule type="cellIs" dxfId="65"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254</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4" priority="1" operator="equal">
      <formula>"C"</formula>
    </cfRule>
    <cfRule type="cellIs" dxfId="63" priority="2" operator="equal">
      <formula>"NC"</formula>
    </cfRule>
    <cfRule type="cellIs" dxfId="62" priority="3" operator="equal">
      <formula>"NA"</formula>
    </cfRule>
    <cfRule type="cellIs" dxfId="61" priority="4" operator="equal">
      <formula>"NT"</formula>
    </cfRule>
  </conditionalFormatting>
  <conditionalFormatting sqref="F4:F139">
    <cfRule type="cellIs" dxfId="60" priority="5" operator="equal">
      <formula>"D"</formula>
    </cfRule>
    <cfRule type="cellIs" dxfId="59" priority="6" operator="equal">
      <formula>"E"</formula>
    </cfRule>
    <cfRule type="cellIs" dxfId="58"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CONCATENATE(Sample!B16," : ",Sample!C16)</f>
        <v>Search : http://www.site.lu/recherche.html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7" priority="1" operator="equal">
      <formula>"C"</formula>
    </cfRule>
    <cfRule type="cellIs" dxfId="56" priority="2" operator="equal">
      <formula>"NC"</formula>
    </cfRule>
    <cfRule type="cellIs" dxfId="55" priority="3" operator="equal">
      <formula>"NA"</formula>
    </cfRule>
    <cfRule type="cellIs" dxfId="54" priority="4" operator="equal">
      <formula>"NT"</formula>
    </cfRule>
  </conditionalFormatting>
  <conditionalFormatting sqref="F4:F139">
    <cfRule type="cellIs" dxfId="53" priority="5" operator="equal">
      <formula>"D"</formula>
    </cfRule>
    <cfRule type="cellIs" dxfId="52" priority="6" operator="equal">
      <formula>"E"</formula>
    </cfRule>
    <cfRule type="cellIs" dxfId="51"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CONCATENATE(Sample!B17," : ",Sample!C17)</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0" priority="1" operator="equal">
      <formula>"C"</formula>
    </cfRule>
    <cfRule type="cellIs" dxfId="49" priority="2" operator="equal">
      <formula>"NC"</formula>
    </cfRule>
    <cfRule type="cellIs" dxfId="48" priority="3" operator="equal">
      <formula>"NA"</formula>
    </cfRule>
    <cfRule type="cellIs" dxfId="47" priority="4" operator="equal">
      <formula>"NT"</formula>
    </cfRule>
  </conditionalFormatting>
  <conditionalFormatting sqref="F4:F139">
    <cfRule type="cellIs" dxfId="46" priority="5" operator="equal">
      <formula>"D"</formula>
    </cfRule>
    <cfRule type="cellIs" dxfId="45" priority="6" operator="equal">
      <formula>"E"</formula>
    </cfRule>
    <cfRule type="cellIs" dxfId="44"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CONCATENATE(Sample!B18," : ",Sample!C18)</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3" priority="1" operator="equal">
      <formula>"C"</formula>
    </cfRule>
    <cfRule type="cellIs" dxfId="42" priority="2" operator="equal">
      <formula>"NC"</formula>
    </cfRule>
    <cfRule type="cellIs" dxfId="41" priority="3" operator="equal">
      <formula>"NA"</formula>
    </cfRule>
    <cfRule type="cellIs" dxfId="40" priority="4" operator="equal">
      <formula>"NT"</formula>
    </cfRule>
  </conditionalFormatting>
  <conditionalFormatting sqref="F4:F139">
    <cfRule type="cellIs" dxfId="39" priority="5" operator="equal">
      <formula>"D"</formula>
    </cfRule>
    <cfRule type="cellIs" dxfId="38" priority="6" operator="equal">
      <formula>"E"</formula>
    </cfRule>
    <cfRule type="cellIs" dxfId="37"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CONCATENATE(Sample!B19," : ",Sample!C19)</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36" priority="1" operator="equal">
      <formula>"C"</formula>
    </cfRule>
    <cfRule type="cellIs" dxfId="35" priority="2" operator="equal">
      <formula>"NC"</formula>
    </cfRule>
    <cfRule type="cellIs" dxfId="34" priority="3" operator="equal">
      <formula>"NA"</formula>
    </cfRule>
    <cfRule type="cellIs" dxfId="33" priority="4" operator="equal">
      <formula>"NT"</formula>
    </cfRule>
  </conditionalFormatting>
  <conditionalFormatting sqref="F4:F139">
    <cfRule type="cellIs" dxfId="32" priority="5" operator="equal">
      <formula>"D"</formula>
    </cfRule>
    <cfRule type="cellIs" dxfId="31" priority="6" operator="equal">
      <formula>"E"</formula>
    </cfRule>
    <cfRule type="cellIs" dxfId="30"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CONCATENATE(Sample!B20," : ",Sample!C20)</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9" priority="1" operator="equal">
      <formula>"C"</formula>
    </cfRule>
    <cfRule type="cellIs" dxfId="28" priority="2" operator="equal">
      <formula>"NC"</formula>
    </cfRule>
    <cfRule type="cellIs" dxfId="27" priority="3" operator="equal">
      <formula>"NA"</formula>
    </cfRule>
    <cfRule type="cellIs" dxfId="26" priority="4" operator="equal">
      <formula>"NT"</formula>
    </cfRule>
  </conditionalFormatting>
  <conditionalFormatting sqref="F4:F139">
    <cfRule type="cellIs" dxfId="25" priority="5" operator="equal">
      <formula>"D"</formula>
    </cfRule>
    <cfRule type="cellIs" dxfId="24" priority="6" operator="equal">
      <formula>"E"</formula>
    </cfRule>
    <cfRule type="cellIs" dxfId="23"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CONCATENATE(Sample!B21," : ",Sample!C21)</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2" priority="1" operator="equal">
      <formula>"C"</formula>
    </cfRule>
    <cfRule type="cellIs" dxfId="21" priority="2" operator="equal">
      <formula>"NC"</formula>
    </cfRule>
    <cfRule type="cellIs" dxfId="20" priority="3" operator="equal">
      <formula>"NA"</formula>
    </cfRule>
    <cfRule type="cellIs" dxfId="19" priority="4" operator="equal">
      <formula>"NT"</formula>
    </cfRule>
  </conditionalFormatting>
  <conditionalFormatting sqref="F4:F139">
    <cfRule type="cellIs" dxfId="18" priority="5" operator="equal">
      <formula>"D"</formula>
    </cfRule>
    <cfRule type="cellIs" dxfId="17" priority="6" operator="equal">
      <formula>"E"</formula>
    </cfRule>
    <cfRule type="cellIs" dxfId="16"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6" sqref="B6:C6"/>
    </sheetView>
  </sheetViews>
  <sheetFormatPr defaultColWidth="7.3828125" defaultRowHeight="15.5" x14ac:dyDescent="0.35"/>
  <cols>
    <col min="1" max="1" width="5.53515625" style="13" customWidth="1"/>
    <col min="2" max="2" width="39.3828125" style="13" customWidth="1"/>
    <col min="3" max="3" width="68.84375" style="13" customWidth="1"/>
    <col min="4" max="16384" width="7.3828125" style="13"/>
  </cols>
  <sheetData>
    <row r="1" spans="1:4" ht="15" customHeight="1" x14ac:dyDescent="0.35">
      <c r="A1" s="92" t="s">
        <v>189</v>
      </c>
      <c r="B1" s="92"/>
      <c r="C1" s="92"/>
      <c r="D1" s="43"/>
    </row>
    <row r="2" spans="1:4" ht="15" customHeight="1" x14ac:dyDescent="0.35">
      <c r="A2" s="93" t="s">
        <v>201</v>
      </c>
      <c r="B2" s="93"/>
      <c r="C2" s="93"/>
    </row>
    <row r="3" spans="1:4" ht="15" customHeight="1" x14ac:dyDescent="0.35">
      <c r="A3" s="103" t="s">
        <v>202</v>
      </c>
      <c r="B3" s="103"/>
      <c r="C3" s="103"/>
    </row>
    <row r="4" spans="1:4" ht="15" customHeight="1" x14ac:dyDescent="0.35">
      <c r="A4" s="103" t="s">
        <v>203</v>
      </c>
      <c r="B4" s="103"/>
      <c r="C4" s="103"/>
    </row>
    <row r="5" spans="1:4" ht="15" customHeight="1" x14ac:dyDescent="0.35">
      <c r="A5" s="103" t="s">
        <v>204</v>
      </c>
      <c r="B5" s="103"/>
      <c r="C5" s="103"/>
    </row>
    <row r="6" spans="1:4" x14ac:dyDescent="0.35">
      <c r="A6" s="87" t="s">
        <v>205</v>
      </c>
      <c r="B6" s="102" t="s">
        <v>206</v>
      </c>
      <c r="C6" s="102"/>
    </row>
    <row r="7" spans="1:4" x14ac:dyDescent="0.35">
      <c r="A7" s="85"/>
      <c r="B7" s="85"/>
      <c r="C7" s="85"/>
    </row>
    <row r="8" spans="1:4" x14ac:dyDescent="0.35">
      <c r="A8" s="44" t="s">
        <v>207</v>
      </c>
      <c r="B8" s="44" t="s">
        <v>208</v>
      </c>
      <c r="C8" s="44" t="s">
        <v>0</v>
      </c>
    </row>
    <row r="9" spans="1:4" ht="27.75" customHeight="1" x14ac:dyDescent="0.35">
      <c r="A9" s="14" t="s">
        <v>1</v>
      </c>
      <c r="B9" s="38" t="s">
        <v>209</v>
      </c>
      <c r="C9" s="39" t="s">
        <v>146</v>
      </c>
    </row>
    <row r="10" spans="1:4" ht="27.75" customHeight="1" x14ac:dyDescent="0.35">
      <c r="A10" s="14" t="s">
        <v>2</v>
      </c>
      <c r="B10" s="38" t="s">
        <v>210</v>
      </c>
      <c r="C10" s="39" t="s">
        <v>147</v>
      </c>
    </row>
    <row r="11" spans="1:4" ht="27.75" customHeight="1" x14ac:dyDescent="0.35">
      <c r="A11" s="14" t="s">
        <v>3</v>
      </c>
      <c r="B11" s="38" t="s">
        <v>4</v>
      </c>
      <c r="C11" s="39" t="s">
        <v>148</v>
      </c>
    </row>
    <row r="12" spans="1:4" ht="27.75" customHeight="1" x14ac:dyDescent="0.35">
      <c r="A12" s="14" t="s">
        <v>5</v>
      </c>
      <c r="B12" s="38" t="s">
        <v>211</v>
      </c>
      <c r="C12" s="39" t="s">
        <v>149</v>
      </c>
    </row>
    <row r="13" spans="1:4" ht="27.75" customHeight="1" x14ac:dyDescent="0.35">
      <c r="A13" s="14" t="s">
        <v>6</v>
      </c>
      <c r="B13" s="38" t="s">
        <v>212</v>
      </c>
      <c r="C13" s="40" t="s">
        <v>150</v>
      </c>
    </row>
    <row r="14" spans="1:4" ht="27.75" customHeight="1" x14ac:dyDescent="0.35">
      <c r="A14" s="14" t="s">
        <v>7</v>
      </c>
      <c r="B14" s="38" t="s">
        <v>213</v>
      </c>
      <c r="C14" s="40" t="s">
        <v>151</v>
      </c>
    </row>
    <row r="15" spans="1:4" ht="27.75" customHeight="1" x14ac:dyDescent="0.35">
      <c r="A15" s="14" t="s">
        <v>8</v>
      </c>
      <c r="B15" s="38" t="s">
        <v>214</v>
      </c>
      <c r="C15" s="40" t="s">
        <v>152</v>
      </c>
    </row>
    <row r="16" spans="1:4" ht="27.75" customHeight="1" x14ac:dyDescent="0.35">
      <c r="A16" s="14" t="s">
        <v>9</v>
      </c>
      <c r="B16" s="38" t="s">
        <v>215</v>
      </c>
      <c r="C16" s="41" t="s">
        <v>153</v>
      </c>
    </row>
    <row r="17" spans="1:3" ht="27.75" customHeight="1" x14ac:dyDescent="0.35">
      <c r="A17" s="14" t="s">
        <v>10</v>
      </c>
      <c r="B17" s="38" t="s">
        <v>216</v>
      </c>
      <c r="C17" s="41" t="s">
        <v>154</v>
      </c>
    </row>
    <row r="18" spans="1:3" ht="27.75" customHeight="1" x14ac:dyDescent="0.35">
      <c r="A18" s="14" t="s">
        <v>11</v>
      </c>
      <c r="B18" s="38" t="s">
        <v>216</v>
      </c>
      <c r="C18" s="41" t="s">
        <v>154</v>
      </c>
    </row>
    <row r="19" spans="1:3" ht="27.75" customHeight="1" x14ac:dyDescent="0.35">
      <c r="A19" s="14" t="s">
        <v>12</v>
      </c>
      <c r="B19" s="38" t="s">
        <v>216</v>
      </c>
      <c r="C19" s="41" t="s">
        <v>154</v>
      </c>
    </row>
    <row r="20" spans="1:3" ht="27.75" customHeight="1" x14ac:dyDescent="0.35">
      <c r="A20" s="14" t="s">
        <v>13</v>
      </c>
      <c r="B20" s="38" t="s">
        <v>216</v>
      </c>
      <c r="C20" s="41" t="s">
        <v>154</v>
      </c>
    </row>
    <row r="21" spans="1:3" ht="27.75" customHeight="1" x14ac:dyDescent="0.35">
      <c r="A21" s="14" t="s">
        <v>14</v>
      </c>
      <c r="B21" s="38" t="s">
        <v>216</v>
      </c>
      <c r="C21" s="41" t="s">
        <v>154</v>
      </c>
    </row>
    <row r="22" spans="1:3" ht="27.75" customHeight="1" x14ac:dyDescent="0.35">
      <c r="A22" s="14" t="s">
        <v>15</v>
      </c>
      <c r="B22" s="38" t="s">
        <v>216</v>
      </c>
      <c r="C22" s="41" t="s">
        <v>154</v>
      </c>
    </row>
    <row r="23" spans="1:3" ht="24.5" customHeight="1" x14ac:dyDescent="0.35">
      <c r="A23" s="14" t="s">
        <v>16</v>
      </c>
      <c r="B23" s="38" t="s">
        <v>216</v>
      </c>
      <c r="C23" s="41" t="s">
        <v>154</v>
      </c>
    </row>
  </sheetData>
  <mergeCells count="6">
    <mergeCell ref="B6:C6"/>
    <mergeCell ref="A1:C1"/>
    <mergeCell ref="A2:C2"/>
    <mergeCell ref="A3:C3"/>
    <mergeCell ref="A4:C4"/>
    <mergeCell ref="A5:C5"/>
  </mergeCells>
  <hyperlinks>
    <hyperlink ref="C18" r:id="rId1" display="https://cns.public.lu/fr/assure/demarches/adresse-sejour-temporaire0.html" xr:uid="{102DC47A-035D-419D-B80C-286B54D5FEFA}"/>
    <hyperlink ref="C20" r:id="rId2" display="https://cns.public.lu/fr/a-propos-cns/chiffres-cles/activites-CNS.html" xr:uid="{4EDA33DC-CCF9-48CD-A52E-A6CA624E4478}"/>
    <hyperlink ref="C23" r:id="rId3" display="https://cns.public.lu/fr/publications/rapport-annuel/rp-2019.html" xr:uid="{61DB820D-4E8F-4260-9AF3-C1A94B58AA77}"/>
    <hyperlink ref="C11" r:id="rId4" display="https://cns.public.lu/fr/support/aspects-legaux.html" xr:uid="{9CFB352D-B6BD-4CBD-93F6-C046BEAA7DD7}"/>
    <hyperlink ref="C12" r:id="rId5" display="https://cns.public.lu/fr/support/accessibilite.html" xr:uid="{2517C090-7568-4793-AB5C-4094C7E06603}"/>
    <hyperlink ref="C14" r:id="rId6" display="https://cns.public.lu/fr/support/recherche.html?q=" xr:uid="{B8EE5AAE-1AFF-42E4-ACA5-2CA8541C4437}"/>
    <hyperlink ref="C15" r:id="rId7" display="https://cns.public.lu/fr/assure.html" xr:uid="{35F0BB19-19E9-45E2-8DEA-F1037A9EF907}"/>
    <hyperlink ref="C16" r:id="rId8" display="https://cns.public.lu/fr/support/aide-faq-enligne.html" xr:uid="{3FD4CCEF-FF68-479C-B36D-A4449C0D5C80}"/>
    <hyperlink ref="C17" r:id="rId9" display="https://cns.public.lu/fr/assure/vie-professionnelle/arret-de-travail/maladie/declaration-incapacite-travail.html" xr:uid="{B9F271E0-AB1A-427B-A5B4-11FE14996EDC}"/>
    <hyperlink ref="C19" r:id="rId10" display="https://cns.public.lu/fr/caisse-nationale-sante/recrutement.html" xr:uid="{672A79D7-938F-404D-B6A9-4BA467B2D99F}"/>
    <hyperlink ref="C21" r:id="rId11" display="https://cns.public.lu/fr/a-propos-cns/chiffres-cles/finances.html" xr:uid="{6B5BF46E-9001-4A0D-A214-B3D3A66849FF}"/>
    <hyperlink ref="C22" r:id="rId12" display="https://cns.public.lu/fr/formulaires/sevrage-tabagique/forms-sevtabac-feuillea-premiereconsult.html" xr:uid="{46F6F793-95C5-4D85-AE9D-9EBC7F4F9A60}"/>
    <hyperlink ref="C10" r:id="rId13" display="https://cns.public.lu/fr/support/contact.html" xr:uid="{C832D1E4-6A0D-45FB-8275-9D468DF2FB23}"/>
    <hyperlink ref="C13"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CONCATENATE(Sample!B22," : ",Sample!C22)</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15" priority="1" operator="equal">
      <formula>"C"</formula>
    </cfRule>
    <cfRule type="cellIs" dxfId="14" priority="2" operator="equal">
      <formula>"NC"</formula>
    </cfRule>
    <cfRule type="cellIs" dxfId="13" priority="3" operator="equal">
      <formula>"NA"</formula>
    </cfRule>
    <cfRule type="cellIs" dxfId="12" priority="4" operator="equal">
      <formula>"NT"</formula>
    </cfRule>
  </conditionalFormatting>
  <conditionalFormatting sqref="F4:F139">
    <cfRule type="cellIs" dxfId="11" priority="5" operator="equal">
      <formula>"D"</formula>
    </cfRule>
    <cfRule type="cellIs" dxfId="10" priority="6" operator="equal">
      <formula>"E"</formula>
    </cfRule>
    <cfRule type="cellIs" dxfId="9"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CONCATENATE(Sample!B23," : ",Sample!C23)</f>
        <v>News : http://www.site.lu/actualites.html</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 priority="1" operator="equal">
      <formula>"C"</formula>
    </cfRule>
    <cfRule type="cellIs" dxfId="7" priority="2" operator="equal">
      <formula>"NC"</formula>
    </cfRule>
    <cfRule type="cellIs" dxfId="6" priority="3" operator="equal">
      <formula>"NA"</formula>
    </cfRule>
    <cfRule type="cellIs" dxfId="5" priority="4" operator="equal">
      <formula>"NT"</formula>
    </cfRule>
  </conditionalFormatting>
  <conditionalFormatting sqref="F4:F139">
    <cfRule type="cellIs" dxfId="4" priority="5" operator="equal">
      <formula>"D"</formula>
    </cfRule>
    <cfRule type="cellIs" dxfId="3" priority="6" operator="equal">
      <formula>"E"</formula>
    </cfRule>
    <cfRule type="cellIs" dxfId="2"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G21" sqref="G21"/>
    </sheetView>
  </sheetViews>
  <sheetFormatPr defaultColWidth="8.69140625" defaultRowHeight="15.5" x14ac:dyDescent="0.35"/>
  <cols>
    <col min="1" max="1" width="21.3046875" customWidth="1"/>
    <col min="2" max="2" width="6.53515625" bestFit="1" customWidth="1"/>
    <col min="3" max="3" width="5.69140625" bestFit="1" customWidth="1"/>
    <col min="4" max="4" width="19.15234375" bestFit="1" customWidth="1"/>
    <col min="5" max="5" width="4.84375" customWidth="1"/>
    <col min="6" max="6" width="33.84375" bestFit="1" customWidth="1"/>
    <col min="7" max="7" width="20.84375" customWidth="1"/>
    <col min="8" max="8" width="5" customWidth="1"/>
    <col min="9" max="9" width="21.53515625" bestFit="1" customWidth="1"/>
    <col min="10" max="10" width="6.53515625" bestFit="1" customWidth="1"/>
    <col min="11" max="11" width="7.84375" bestFit="1" customWidth="1"/>
    <col min="12" max="12" width="9.3046875" bestFit="1" customWidth="1"/>
    <col min="13" max="13" width="21.3046875" bestFit="1" customWidth="1"/>
    <col min="14" max="14" width="6.53515625" hidden="1" customWidth="1"/>
  </cols>
  <sheetData>
    <row r="1" spans="1:14" ht="15.5" customHeight="1" x14ac:dyDescent="0.35">
      <c r="A1" s="93" t="s">
        <v>217</v>
      </c>
      <c r="B1" s="93"/>
      <c r="C1" s="93"/>
      <c r="D1" s="93"/>
      <c r="E1" s="93"/>
      <c r="F1" s="93"/>
      <c r="G1" s="93"/>
      <c r="H1" s="93"/>
      <c r="I1" s="93"/>
      <c r="J1" s="93"/>
      <c r="K1" s="93"/>
      <c r="L1" s="93"/>
      <c r="M1" s="93"/>
    </row>
    <row r="3" spans="1:14" ht="15.5" customHeight="1" x14ac:dyDescent="0.35">
      <c r="A3" s="93" t="s">
        <v>218</v>
      </c>
      <c r="B3" s="93"/>
      <c r="C3" s="93"/>
      <c r="D3" s="93"/>
      <c r="F3" s="93" t="s">
        <v>219</v>
      </c>
      <c r="G3" s="93"/>
      <c r="I3" s="93" t="s">
        <v>220</v>
      </c>
      <c r="J3" s="93"/>
      <c r="K3" s="93"/>
      <c r="L3" s="93"/>
      <c r="M3" s="93"/>
    </row>
    <row r="4" spans="1:14" x14ac:dyDescent="0.35">
      <c r="A4" s="5" t="str">
        <f>Summary!B16</f>
        <v>NA</v>
      </c>
      <c r="F4" s="45" t="s">
        <v>145</v>
      </c>
      <c r="G4" s="45" t="s">
        <v>221</v>
      </c>
      <c r="I4" s="45" t="s">
        <v>223</v>
      </c>
      <c r="J4" s="45" t="s">
        <v>129</v>
      </c>
      <c r="K4" s="45" t="s">
        <v>130</v>
      </c>
      <c r="L4" s="45" t="s">
        <v>140</v>
      </c>
      <c r="M4" s="45" t="s">
        <v>221</v>
      </c>
      <c r="N4" s="5" t="s">
        <v>130</v>
      </c>
    </row>
    <row r="5" spans="1:14" x14ac:dyDescent="0.35">
      <c r="F5" s="34" t="str">
        <f>Sample!B9</f>
        <v>Home</v>
      </c>
      <c r="G5" s="35" t="str">
        <f>BaseDeCalcul!F$159</f>
        <v>NA</v>
      </c>
      <c r="I5" s="77" t="s">
        <v>17</v>
      </c>
      <c r="J5" s="4">
        <f>COUNTIFS(BaseDeCalcul!D$3:D$154, I5, BaseDeCalcul!Y$3:Y$154, "C")</f>
        <v>0</v>
      </c>
      <c r="K5" s="4">
        <f>COUNTIFS(BaseDeCalcul!D$3:D$154, I5, BaseDeCalcul!Y$3:Y$154, "NC")</f>
        <v>0</v>
      </c>
      <c r="L5" s="4">
        <f t="shared" ref="L5:L17" si="0">J5+K5</f>
        <v>0</v>
      </c>
      <c r="M5" s="78">
        <f t="shared" ref="M5:M17" si="1">IF(L5&gt;0, J5/L5, 0)</f>
        <v>0</v>
      </c>
      <c r="N5" s="32">
        <f>IF(K5&gt;0, K5/L5, 0)</f>
        <v>0</v>
      </c>
    </row>
    <row r="6" spans="1:14" x14ac:dyDescent="0.35">
      <c r="F6" s="34" t="str">
        <f>Sample!B10</f>
        <v>Authentication</v>
      </c>
      <c r="G6" s="35" t="str">
        <f>BaseDeCalcul!G$159</f>
        <v>NA</v>
      </c>
      <c r="I6" s="77" t="s">
        <v>224</v>
      </c>
      <c r="J6" s="4">
        <f>COUNTIFS(BaseDeCalcul!D$3:D$154, I6, BaseDeCalcul!Y$3:Y$154, "C")</f>
        <v>0</v>
      </c>
      <c r="K6" s="4">
        <f>COUNTIFS(BaseDeCalcul!D$3:D$154, I6, BaseDeCalcul!Y$3:Y$154, "NC")</f>
        <v>0</v>
      </c>
      <c r="L6" s="4">
        <f t="shared" si="0"/>
        <v>0</v>
      </c>
      <c r="M6" s="78">
        <f t="shared" si="1"/>
        <v>0</v>
      </c>
      <c r="N6" s="32">
        <f>IF(K6&gt;0, K6/L6, 0)</f>
        <v>0</v>
      </c>
    </row>
    <row r="7" spans="1:14" x14ac:dyDescent="0.35">
      <c r="A7" s="93" t="s">
        <v>144</v>
      </c>
      <c r="B7" s="93"/>
      <c r="C7" s="93"/>
      <c r="D7" s="93"/>
      <c r="F7" s="34" t="str">
        <f>Sample!B11</f>
        <v>Contact</v>
      </c>
      <c r="G7" s="35" t="str">
        <f>BaseDeCalcul!H$159</f>
        <v>NA</v>
      </c>
      <c r="I7" s="77" t="s">
        <v>225</v>
      </c>
      <c r="J7" s="4">
        <f>COUNTIFS(BaseDeCalcul!D$3:D$154, I7, BaseDeCalcul!Y$3:Y$154, "C")</f>
        <v>0</v>
      </c>
      <c r="K7" s="4">
        <f>COUNTIFS(BaseDeCalcul!D$3:D$154, I7, BaseDeCalcul!Y$3:Y$154, "NC")</f>
        <v>0</v>
      </c>
      <c r="L7" s="4">
        <f t="shared" si="0"/>
        <v>0</v>
      </c>
      <c r="M7" s="78">
        <f t="shared" si="1"/>
        <v>0</v>
      </c>
      <c r="N7" s="32">
        <f>IF(K7&gt;0, K7/L7, 0)</f>
        <v>0</v>
      </c>
    </row>
    <row r="8" spans="1:14" x14ac:dyDescent="0.35">
      <c r="A8" s="45" t="s">
        <v>222</v>
      </c>
      <c r="B8" s="45" t="s">
        <v>129</v>
      </c>
      <c r="C8" s="46" t="s">
        <v>130</v>
      </c>
      <c r="D8" s="45" t="s">
        <v>221</v>
      </c>
      <c r="F8" s="34" t="str">
        <f>Sample!B12</f>
        <v>Accessibility</v>
      </c>
      <c r="G8" s="35" t="str">
        <f>BaseDeCalcul!I$159</f>
        <v>NA</v>
      </c>
      <c r="I8" s="79" t="s">
        <v>226</v>
      </c>
      <c r="J8" s="4">
        <f>COUNTIFS(BaseDeCalcul!D$3:D$154, I8, BaseDeCalcul!Y$3:Y$154, "C")</f>
        <v>0</v>
      </c>
      <c r="K8" s="4">
        <f>COUNTIFS(BaseDeCalcul!D$3:D$154, I8, BaseDeCalcul!Y$3:Y$154, "NC")</f>
        <v>0</v>
      </c>
      <c r="L8" s="4">
        <f t="shared" si="0"/>
        <v>0</v>
      </c>
      <c r="M8" s="78">
        <f t="shared" si="1"/>
        <v>0</v>
      </c>
      <c r="N8" s="32"/>
    </row>
    <row r="9" spans="1:14" x14ac:dyDescent="0.35">
      <c r="A9" s="34" t="s">
        <v>141</v>
      </c>
      <c r="B9">
        <f>COUNTIFS(BaseDeCalcul!$E$3:$E$154, Results!A9, BaseDeCalcul!$Y$3:$Y$154, "C")</f>
        <v>0</v>
      </c>
      <c r="C9">
        <f>COUNTIFS(BaseDeCalcul!$E$3:$E$154, Results!A9, BaseDeCalcul!$Y$3:$Y$154, "NC")</f>
        <v>0</v>
      </c>
      <c r="D9" s="84" t="str">
        <f t="shared" ref="D9:D10" si="2">IF(ISERROR( B9/(B9+C9)),"-", B9/(B9+C9))</f>
        <v>-</v>
      </c>
      <c r="E9" s="36"/>
      <c r="F9" s="34" t="str">
        <f>Sample!B13</f>
        <v>Legal information</v>
      </c>
      <c r="G9" s="35" t="str">
        <f>BaseDeCalcul!J$159</f>
        <v>NA</v>
      </c>
      <c r="I9" s="79" t="s">
        <v>227</v>
      </c>
      <c r="J9" s="4">
        <f>COUNTIFS(BaseDeCalcul!D$3:D$154, I9, BaseDeCalcul!Y$3:Y$154, "C")</f>
        <v>0</v>
      </c>
      <c r="K9" s="4">
        <f>COUNTIFS(BaseDeCalcul!D$3:D$154, I9, BaseDeCalcul!Y$3:Y$154, "NC")</f>
        <v>0</v>
      </c>
      <c r="L9" s="4">
        <f t="shared" si="0"/>
        <v>0</v>
      </c>
      <c r="M9" s="78">
        <f t="shared" si="1"/>
        <v>0</v>
      </c>
      <c r="N9" s="32">
        <f t="shared" ref="N9:N18" si="3">IF(K8&gt;0, K8/L8, 0)</f>
        <v>0</v>
      </c>
    </row>
    <row r="10" spans="1:14" x14ac:dyDescent="0.35">
      <c r="A10" s="34" t="s">
        <v>142</v>
      </c>
      <c r="B10">
        <f>COUNTIFS(BaseDeCalcul!$E$3:$E$154, Results!A10, BaseDeCalcul!$Y$3:$Y$154, "C")</f>
        <v>0</v>
      </c>
      <c r="C10">
        <f>COUNTIFS(BaseDeCalcul!$E$3:$E$154, Results!A10, BaseDeCalcul!$Y$3:$Y$154, "NC")</f>
        <v>0</v>
      </c>
      <c r="D10" s="84" t="str">
        <f t="shared" si="2"/>
        <v>-</v>
      </c>
      <c r="E10" s="36"/>
      <c r="F10" s="34" t="str">
        <f>Sample!B14</f>
        <v>Help</v>
      </c>
      <c r="G10" s="35" t="str">
        <f>BaseDeCalcul!K$159</f>
        <v>NA</v>
      </c>
      <c r="I10" s="79" t="s">
        <v>228</v>
      </c>
      <c r="J10" s="4">
        <f>COUNTIFS(BaseDeCalcul!D$3:D$154, I10, BaseDeCalcul!Y$3:Y$154, "C")</f>
        <v>0</v>
      </c>
      <c r="K10" s="4">
        <f>COUNTIFS(BaseDeCalcul!D$3:D$154, I10, BaseDeCalcul!Y$3:Y$154, "NC")</f>
        <v>0</v>
      </c>
      <c r="L10" s="4">
        <f t="shared" si="0"/>
        <v>0</v>
      </c>
      <c r="M10" s="78">
        <f t="shared" si="1"/>
        <v>0</v>
      </c>
      <c r="N10" s="32">
        <f t="shared" si="3"/>
        <v>0</v>
      </c>
    </row>
    <row r="11" spans="1:14" ht="16.25" customHeight="1" x14ac:dyDescent="0.35">
      <c r="F11" s="34" t="str">
        <f>Sample!B15</f>
        <v>Site map</v>
      </c>
      <c r="G11" s="35" t="str">
        <f>BaseDeCalcul!L$159</f>
        <v>NA</v>
      </c>
      <c r="I11" s="79" t="s">
        <v>55</v>
      </c>
      <c r="J11" s="4">
        <f>COUNTIFS(BaseDeCalcul!D$3:D$154, I11, BaseDeCalcul!Y$3:Y$154, "C")</f>
        <v>0</v>
      </c>
      <c r="K11" s="4">
        <f>COUNTIFS(BaseDeCalcul!D$3:D$154, I11, BaseDeCalcul!Y$3:Y$154, "NC")</f>
        <v>0</v>
      </c>
      <c r="L11" s="4">
        <f t="shared" si="0"/>
        <v>0</v>
      </c>
      <c r="M11" s="78">
        <f t="shared" si="1"/>
        <v>0</v>
      </c>
      <c r="N11" s="32">
        <f t="shared" si="3"/>
        <v>0</v>
      </c>
    </row>
    <row r="12" spans="1:14" x14ac:dyDescent="0.35">
      <c r="F12" s="34" t="str">
        <f>Sample!B16</f>
        <v>Search</v>
      </c>
      <c r="G12" s="35" t="str">
        <f>BaseDeCalcul!M$159</f>
        <v>NA</v>
      </c>
      <c r="I12" s="79" t="s">
        <v>229</v>
      </c>
      <c r="J12" s="4">
        <f>COUNTIFS(BaseDeCalcul!D$3:D$154, I12, BaseDeCalcul!Y$3:Y$154, "C")</f>
        <v>0</v>
      </c>
      <c r="K12" s="4">
        <f>COUNTIFS(BaseDeCalcul!D$3:D$154, I12, BaseDeCalcul!Y$3:Y$154, "NC")</f>
        <v>0</v>
      </c>
      <c r="L12" s="4">
        <f t="shared" si="0"/>
        <v>0</v>
      </c>
      <c r="M12" s="78">
        <f t="shared" si="1"/>
        <v>0</v>
      </c>
      <c r="N12" s="32">
        <f t="shared" si="3"/>
        <v>0</v>
      </c>
    </row>
    <row r="13" spans="1:14" x14ac:dyDescent="0.35">
      <c r="F13" s="34" t="str">
        <f>Sample!B17</f>
        <v>News</v>
      </c>
      <c r="G13" s="35" t="str">
        <f>BaseDeCalcul!N$159</f>
        <v>NA</v>
      </c>
      <c r="I13" s="79" t="s">
        <v>230</v>
      </c>
      <c r="J13" s="4">
        <f>COUNTIFS(BaseDeCalcul!D$3:D$154, I13, BaseDeCalcul!Y$3:Y$154, "C")</f>
        <v>0</v>
      </c>
      <c r="K13" s="4">
        <f>COUNTIFS(BaseDeCalcul!D$3:D$154, I13, BaseDeCalcul!Y$3:Y$154, "NC")</f>
        <v>0</v>
      </c>
      <c r="L13" s="4">
        <f t="shared" si="0"/>
        <v>0</v>
      </c>
      <c r="M13" s="78">
        <f t="shared" si="1"/>
        <v>0</v>
      </c>
      <c r="N13" s="32">
        <f t="shared" si="3"/>
        <v>0</v>
      </c>
    </row>
    <row r="14" spans="1:14" x14ac:dyDescent="0.35">
      <c r="F14" s="34" t="str">
        <f>Sample!B18</f>
        <v>News</v>
      </c>
      <c r="G14" s="35" t="str">
        <f>BaseDeCalcul!O$159</f>
        <v>NA</v>
      </c>
      <c r="I14" s="79" t="s">
        <v>231</v>
      </c>
      <c r="J14" s="4">
        <f>COUNTIFS(BaseDeCalcul!D$3:D$154, I14, BaseDeCalcul!Y$3:Y$154, "C")</f>
        <v>0</v>
      </c>
      <c r="K14" s="4">
        <f>COUNTIFS(BaseDeCalcul!D$3:D$154, I14, BaseDeCalcul!Y$3:Y$154, "NC")</f>
        <v>0</v>
      </c>
      <c r="L14" s="4">
        <f t="shared" si="0"/>
        <v>0</v>
      </c>
      <c r="M14" s="78">
        <f t="shared" si="1"/>
        <v>0</v>
      </c>
      <c r="N14" s="32">
        <f t="shared" si="3"/>
        <v>0</v>
      </c>
    </row>
    <row r="15" spans="1:14" x14ac:dyDescent="0.35">
      <c r="F15" s="34" t="str">
        <f>Sample!B19</f>
        <v>News</v>
      </c>
      <c r="G15" s="35" t="str">
        <f>BaseDeCalcul!P$159</f>
        <v>NA</v>
      </c>
      <c r="I15" s="79" t="s">
        <v>232</v>
      </c>
      <c r="J15" s="4">
        <f>COUNTIFS(BaseDeCalcul!D$3:D$154, I15, BaseDeCalcul!Y$3:Y$154, "C")</f>
        <v>0</v>
      </c>
      <c r="K15" s="4">
        <f>COUNTIFS(BaseDeCalcul!D$3:D$154, I15, BaseDeCalcul!Y$3:Y$154, "NC")</f>
        <v>0</v>
      </c>
      <c r="L15" s="4">
        <f t="shared" si="0"/>
        <v>0</v>
      </c>
      <c r="M15" s="78">
        <f t="shared" si="1"/>
        <v>0</v>
      </c>
      <c r="N15" s="32">
        <f t="shared" si="3"/>
        <v>0</v>
      </c>
    </row>
    <row r="16" spans="1:14" x14ac:dyDescent="0.35">
      <c r="F16" s="34" t="str">
        <f>Sample!B20</f>
        <v>News</v>
      </c>
      <c r="G16" s="35" t="str">
        <f>BaseDeCalcul!Q$159</f>
        <v>NA</v>
      </c>
      <c r="I16" s="79" t="s">
        <v>102</v>
      </c>
      <c r="J16" s="4">
        <f>COUNTIFS(BaseDeCalcul!D$3:D$154, I16, BaseDeCalcul!Y$3:Y$154, "C")</f>
        <v>0</v>
      </c>
      <c r="K16" s="4">
        <f>COUNTIFS(BaseDeCalcul!D$3:D$154, I16, BaseDeCalcul!Y$3:Y$154, "NC")</f>
        <v>0</v>
      </c>
      <c r="L16" s="4">
        <f t="shared" si="0"/>
        <v>0</v>
      </c>
      <c r="M16" s="78">
        <f t="shared" si="1"/>
        <v>0</v>
      </c>
      <c r="N16" s="32">
        <f t="shared" si="3"/>
        <v>0</v>
      </c>
    </row>
    <row r="17" spans="6:14" x14ac:dyDescent="0.35">
      <c r="F17" s="34" t="str">
        <f>Sample!B21</f>
        <v>News</v>
      </c>
      <c r="G17" s="35" t="str">
        <f>BaseDeCalcul!R$159</f>
        <v>NA</v>
      </c>
      <c r="I17" s="79" t="s">
        <v>114</v>
      </c>
      <c r="J17" s="4">
        <f>COUNTIFS(BaseDeCalcul!D$3:D$154, I17, BaseDeCalcul!Y$3:Y$154, "C")</f>
        <v>0</v>
      </c>
      <c r="K17" s="4">
        <f>COUNTIFS(BaseDeCalcul!D$3:D$154, I17, BaseDeCalcul!Y$3:Y$154, "NC")</f>
        <v>0</v>
      </c>
      <c r="L17" s="4">
        <f t="shared" si="0"/>
        <v>0</v>
      </c>
      <c r="M17" s="78">
        <f t="shared" si="1"/>
        <v>0</v>
      </c>
      <c r="N17" s="32">
        <f t="shared" si="3"/>
        <v>0</v>
      </c>
    </row>
    <row r="18" spans="6:14" ht="20" customHeight="1" x14ac:dyDescent="0.35">
      <c r="F18" s="34" t="str">
        <f>Sample!B22</f>
        <v>News</v>
      </c>
      <c r="G18" s="35" t="str">
        <f>BaseDeCalcul!S$159</f>
        <v>NA</v>
      </c>
      <c r="I18" s="80" t="s">
        <v>233</v>
      </c>
      <c r="J18" s="4">
        <f>COUNTIFS(BaseDeCalcul!D$3:D$154, I18, BaseDeCalcul!Y$3:Y$154, "C")</f>
        <v>0</v>
      </c>
      <c r="K18" s="4">
        <f>COUNTIFS(BaseDeCalcul!D$3:D$154, I18, BaseDeCalcul!Y$3:Y$154, "NC")</f>
        <v>0</v>
      </c>
      <c r="L18" s="4">
        <f>J18+K18</f>
        <v>0</v>
      </c>
      <c r="M18" s="81">
        <f>IF(L18&gt;0, J18/L18, 0)</f>
        <v>0</v>
      </c>
      <c r="N18" s="32">
        <f t="shared" si="3"/>
        <v>0</v>
      </c>
    </row>
    <row r="19" spans="6:14" x14ac:dyDescent="0.35">
      <c r="F19" s="34" t="str">
        <f>Sample!B23</f>
        <v>News</v>
      </c>
      <c r="G19" s="35" t="str">
        <f>BaseDeCalcul!T$159</f>
        <v>NA</v>
      </c>
      <c r="I19" s="79" t="s">
        <v>234</v>
      </c>
      <c r="J19" s="4">
        <f>COUNTIFS(BaseDeCalcul!D$3:D$154, I19, BaseDeCalcul!Y$3:Y$154, "C")</f>
        <v>0</v>
      </c>
      <c r="K19" s="4">
        <f>COUNTIFS(BaseDeCalcul!D$3:D$154, I19, BaseDeCalcul!Y$3:Y$154, "NC")</f>
        <v>0</v>
      </c>
      <c r="L19" s="4">
        <f>J19+K19</f>
        <v>0</v>
      </c>
      <c r="M19" s="81">
        <f>IF(L19&gt;0, J19/L19, 0)</f>
        <v>0</v>
      </c>
    </row>
    <row r="20" spans="6:14" x14ac:dyDescent="0.35">
      <c r="G20" s="35"/>
      <c r="I20" s="79" t="s">
        <v>236</v>
      </c>
      <c r="J20" s="4">
        <f>COUNTIFS(BaseDeCalcul!D$3:D$154, I20, BaseDeCalcul!Y$3:Y$154, "C")</f>
        <v>0</v>
      </c>
      <c r="K20" s="4">
        <f>COUNTIFS(BaseDeCalcul!D$3:D$154, I20, BaseDeCalcul!Y$3:Y$154, "NC")</f>
        <v>0</v>
      </c>
      <c r="L20" s="4">
        <f>J20+K20</f>
        <v>0</v>
      </c>
      <c r="M20" s="81">
        <f>IF(L20&gt;0, J20/L20, 0)</f>
        <v>0</v>
      </c>
    </row>
    <row r="21" spans="6:14" ht="27" x14ac:dyDescent="0.35">
      <c r="F21" s="34" t="s">
        <v>237</v>
      </c>
      <c r="G21" s="35" t="e">
        <f>AVERAGE(G5:G19)</f>
        <v>#DIV/0!</v>
      </c>
      <c r="I21" s="80" t="s">
        <v>235</v>
      </c>
      <c r="J21" s="4">
        <f>COUNTIFS(BaseDeCalcul!D$3:D$154, I21, BaseDeCalcul!Y$3:Y$154, "C")</f>
        <v>0</v>
      </c>
      <c r="K21" s="4">
        <f>COUNTIFS(BaseDeCalcul!D$3:D$154, I21, BaseDeCalcul!Y$3:Y$154, "NC")</f>
        <v>0</v>
      </c>
      <c r="L21" s="4">
        <f>J21+K21</f>
        <v>0</v>
      </c>
      <c r="M21" s="81">
        <f>IF(L21&gt;0, J21/L21, 0)</f>
        <v>0</v>
      </c>
    </row>
    <row r="22" spans="6:14" x14ac:dyDescent="0.35">
      <c r="F22" s="34" t="s">
        <v>238</v>
      </c>
      <c r="G22" s="35">
        <f>MAX(G5:G19)</f>
        <v>0</v>
      </c>
    </row>
    <row r="23" spans="6:14" x14ac:dyDescent="0.35">
      <c r="F23" s="34" t="s">
        <v>239</v>
      </c>
      <c r="G23" s="35">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tabSelected="1" topLeftCell="A65" zoomScaleNormal="100" workbookViewId="0">
      <selection activeCell="D77" sqref="D77"/>
    </sheetView>
  </sheetViews>
  <sheetFormatPr defaultColWidth="9.53515625" defaultRowHeight="15.5" x14ac:dyDescent="0.35"/>
  <cols>
    <col min="1" max="1" width="4.3828125" customWidth="1"/>
    <col min="2" max="3" width="5.3046875" style="2" customWidth="1"/>
    <col min="4" max="4" width="75.3828125" style="49" customWidth="1"/>
    <col min="5" max="6" width="9.53515625" style="1"/>
    <col min="8" max="65" width="9.53515625" style="1"/>
    <col min="1025" max="1025" width="7.3828125" customWidth="1"/>
  </cols>
  <sheetData>
    <row r="1" spans="1:7" x14ac:dyDescent="0.35">
      <c r="A1" s="104" t="str">
        <f>Sample!A1</f>
        <v>RAWeb 1 - ASSESSMENT GRID</v>
      </c>
      <c r="B1" s="104"/>
      <c r="C1" s="104"/>
      <c r="D1" s="104"/>
    </row>
    <row r="2" spans="1:7" ht="41" x14ac:dyDescent="0.35">
      <c r="A2" s="88" t="s">
        <v>223</v>
      </c>
      <c r="B2" s="88" t="s">
        <v>160</v>
      </c>
      <c r="C2" s="88" t="s">
        <v>240</v>
      </c>
      <c r="D2" s="47" t="s">
        <v>241</v>
      </c>
    </row>
    <row r="3" spans="1:7" x14ac:dyDescent="0.35">
      <c r="A3" s="105" t="s">
        <v>17</v>
      </c>
      <c r="B3" s="22" t="s">
        <v>160</v>
      </c>
      <c r="C3" s="22" t="s">
        <v>18</v>
      </c>
      <c r="D3" s="23" t="s">
        <v>255</v>
      </c>
      <c r="E3" s="3"/>
    </row>
    <row r="4" spans="1:7" x14ac:dyDescent="0.35">
      <c r="A4" s="105"/>
      <c r="B4" s="22" t="s">
        <v>160</v>
      </c>
      <c r="C4" s="22" t="s">
        <v>19</v>
      </c>
      <c r="D4" s="23" t="s">
        <v>256</v>
      </c>
      <c r="E4" s="3"/>
    </row>
    <row r="5" spans="1:7" x14ac:dyDescent="0.35">
      <c r="A5" s="105"/>
      <c r="B5" s="22" t="s">
        <v>160</v>
      </c>
      <c r="C5" s="22" t="s">
        <v>20</v>
      </c>
      <c r="D5" s="23" t="s">
        <v>257</v>
      </c>
      <c r="E5" s="3"/>
    </row>
    <row r="6" spans="1:7" x14ac:dyDescent="0.35">
      <c r="A6" s="105"/>
      <c r="B6" s="22" t="s">
        <v>160</v>
      </c>
      <c r="C6" s="22" t="s">
        <v>21</v>
      </c>
      <c r="D6" s="23" t="s">
        <v>258</v>
      </c>
      <c r="E6" s="3"/>
    </row>
    <row r="7" spans="1:7" x14ac:dyDescent="0.35">
      <c r="A7" s="105"/>
      <c r="B7" s="22" t="s">
        <v>160</v>
      </c>
      <c r="C7" s="22" t="s">
        <v>22</v>
      </c>
      <c r="D7" s="23" t="s">
        <v>259</v>
      </c>
      <c r="E7" s="3"/>
    </row>
    <row r="8" spans="1:7" x14ac:dyDescent="0.35">
      <c r="A8" s="105"/>
      <c r="B8" s="22" t="s">
        <v>160</v>
      </c>
      <c r="C8" s="22" t="s">
        <v>23</v>
      </c>
      <c r="D8" s="23" t="s">
        <v>260</v>
      </c>
      <c r="E8" s="3"/>
    </row>
    <row r="9" spans="1:7" x14ac:dyDescent="0.35">
      <c r="A9" s="105"/>
      <c r="B9" s="22" t="s">
        <v>160</v>
      </c>
      <c r="C9" s="22" t="s">
        <v>24</v>
      </c>
      <c r="D9" s="23" t="s">
        <v>261</v>
      </c>
      <c r="E9" s="3"/>
    </row>
    <row r="10" spans="1:7" x14ac:dyDescent="0.35">
      <c r="A10" s="105"/>
      <c r="B10" s="22" t="s">
        <v>160</v>
      </c>
      <c r="C10" s="22" t="s">
        <v>25</v>
      </c>
      <c r="D10" s="23" t="s">
        <v>262</v>
      </c>
      <c r="E10" s="3"/>
      <c r="G10" s="4"/>
    </row>
    <row r="11" spans="1:7" x14ac:dyDescent="0.35">
      <c r="A11" s="105"/>
      <c r="B11" s="22" t="s">
        <v>160</v>
      </c>
      <c r="C11" s="22" t="s">
        <v>26</v>
      </c>
      <c r="D11" s="23" t="s">
        <v>263</v>
      </c>
      <c r="E11" s="3"/>
    </row>
    <row r="12" spans="1:7" x14ac:dyDescent="0.35">
      <c r="A12" s="105" t="s">
        <v>224</v>
      </c>
      <c r="B12" s="22" t="s">
        <v>160</v>
      </c>
      <c r="C12" s="22" t="s">
        <v>27</v>
      </c>
      <c r="D12" s="23" t="s">
        <v>264</v>
      </c>
      <c r="E12" s="3"/>
    </row>
    <row r="13" spans="1:7" x14ac:dyDescent="0.35">
      <c r="A13" s="105"/>
      <c r="B13" s="22" t="s">
        <v>160</v>
      </c>
      <c r="C13" s="22" t="s">
        <v>28</v>
      </c>
      <c r="D13" s="23" t="s">
        <v>265</v>
      </c>
      <c r="E13" s="3"/>
    </row>
    <row r="14" spans="1:7" x14ac:dyDescent="0.35">
      <c r="A14" s="105" t="s">
        <v>225</v>
      </c>
      <c r="B14" s="22" t="s">
        <v>160</v>
      </c>
      <c r="C14" s="22" t="s">
        <v>29</v>
      </c>
      <c r="D14" s="23" t="s">
        <v>266</v>
      </c>
      <c r="E14" s="3"/>
    </row>
    <row r="15" spans="1:7" x14ac:dyDescent="0.35">
      <c r="A15" s="105"/>
      <c r="B15" s="22" t="s">
        <v>160</v>
      </c>
      <c r="C15" s="22" t="s">
        <v>30</v>
      </c>
      <c r="D15" s="23" t="s">
        <v>267</v>
      </c>
      <c r="E15" s="3"/>
    </row>
    <row r="16" spans="1:7" x14ac:dyDescent="0.35">
      <c r="A16" s="105"/>
      <c r="B16" s="22" t="s">
        <v>160</v>
      </c>
      <c r="C16" s="22" t="s">
        <v>31</v>
      </c>
      <c r="D16" s="23" t="s">
        <v>268</v>
      </c>
      <c r="E16" s="3"/>
    </row>
    <row r="17" spans="1:5" x14ac:dyDescent="0.35">
      <c r="A17" s="106" t="s">
        <v>226</v>
      </c>
      <c r="B17" s="22" t="s">
        <v>160</v>
      </c>
      <c r="C17" s="22" t="s">
        <v>32</v>
      </c>
      <c r="D17" s="23" t="s">
        <v>269</v>
      </c>
      <c r="E17" s="3"/>
    </row>
    <row r="18" spans="1:5" x14ac:dyDescent="0.35">
      <c r="A18" s="107"/>
      <c r="B18" s="22" t="s">
        <v>160</v>
      </c>
      <c r="C18" s="22" t="s">
        <v>33</v>
      </c>
      <c r="D18" s="23" t="s">
        <v>270</v>
      </c>
      <c r="E18" s="3"/>
    </row>
    <row r="19" spans="1:5" x14ac:dyDescent="0.35">
      <c r="A19" s="107"/>
      <c r="B19" s="22" t="s">
        <v>160</v>
      </c>
      <c r="C19" s="22" t="s">
        <v>34</v>
      </c>
      <c r="D19" s="23" t="s">
        <v>271</v>
      </c>
      <c r="E19" s="3"/>
    </row>
    <row r="20" spans="1:5" x14ac:dyDescent="0.35">
      <c r="A20" s="107"/>
      <c r="B20" s="22" t="s">
        <v>160</v>
      </c>
      <c r="C20" s="22" t="s">
        <v>35</v>
      </c>
      <c r="D20" s="23" t="s">
        <v>272</v>
      </c>
      <c r="E20" s="3"/>
    </row>
    <row r="21" spans="1:5" x14ac:dyDescent="0.35">
      <c r="A21" s="107"/>
      <c r="B21" s="22" t="s">
        <v>160</v>
      </c>
      <c r="C21" s="22" t="s">
        <v>36</v>
      </c>
      <c r="D21" s="23" t="s">
        <v>273</v>
      </c>
      <c r="E21" s="3"/>
    </row>
    <row r="22" spans="1:5" x14ac:dyDescent="0.35">
      <c r="A22" s="107"/>
      <c r="B22" s="22" t="s">
        <v>160</v>
      </c>
      <c r="C22" s="22" t="s">
        <v>37</v>
      </c>
      <c r="D22" s="23" t="s">
        <v>274</v>
      </c>
      <c r="E22" s="3"/>
    </row>
    <row r="23" spans="1:5" x14ac:dyDescent="0.35">
      <c r="A23" s="107"/>
      <c r="B23" s="22" t="s">
        <v>160</v>
      </c>
      <c r="C23" s="22" t="s">
        <v>38</v>
      </c>
      <c r="D23" s="23" t="s">
        <v>275</v>
      </c>
      <c r="E23" s="3"/>
    </row>
    <row r="24" spans="1:5" x14ac:dyDescent="0.35">
      <c r="A24" s="107"/>
      <c r="B24" s="22" t="s">
        <v>160</v>
      </c>
      <c r="C24" s="22" t="s">
        <v>39</v>
      </c>
      <c r="D24" s="23" t="s">
        <v>276</v>
      </c>
      <c r="E24" s="3"/>
    </row>
    <row r="25" spans="1:5" x14ac:dyDescent="0.35">
      <c r="A25" s="107"/>
      <c r="B25" s="22" t="s">
        <v>160</v>
      </c>
      <c r="C25" s="22" t="s">
        <v>40</v>
      </c>
      <c r="D25" s="23" t="s">
        <v>277</v>
      </c>
      <c r="E25" s="3"/>
    </row>
    <row r="26" spans="1:5" x14ac:dyDescent="0.35">
      <c r="A26" s="107"/>
      <c r="B26" s="22" t="s">
        <v>160</v>
      </c>
      <c r="C26" s="22" t="s">
        <v>41</v>
      </c>
      <c r="D26" s="23" t="s">
        <v>278</v>
      </c>
      <c r="E26" s="3"/>
    </row>
    <row r="27" spans="1:5" x14ac:dyDescent="0.35">
      <c r="A27" s="107"/>
      <c r="B27" s="22" t="s">
        <v>160</v>
      </c>
      <c r="C27" s="22" t="s">
        <v>42</v>
      </c>
      <c r="D27" s="23" t="s">
        <v>279</v>
      </c>
      <c r="E27" s="3"/>
    </row>
    <row r="28" spans="1:5" x14ac:dyDescent="0.35">
      <c r="A28" s="107"/>
      <c r="B28" s="22" t="s">
        <v>160</v>
      </c>
      <c r="C28" s="22" t="s">
        <v>43</v>
      </c>
      <c r="D28" s="23" t="s">
        <v>280</v>
      </c>
      <c r="E28" s="3"/>
    </row>
    <row r="29" spans="1:5" x14ac:dyDescent="0.35">
      <c r="A29" s="107"/>
      <c r="B29" s="22" t="s">
        <v>160</v>
      </c>
      <c r="C29" s="22" t="s">
        <v>44</v>
      </c>
      <c r="D29" s="23" t="s">
        <v>281</v>
      </c>
      <c r="E29" s="3"/>
    </row>
    <row r="30" spans="1:5" x14ac:dyDescent="0.35">
      <c r="A30" s="107"/>
      <c r="B30" s="48" t="s">
        <v>163</v>
      </c>
      <c r="C30" s="22" t="s">
        <v>155</v>
      </c>
      <c r="D30" s="23" t="s">
        <v>282</v>
      </c>
      <c r="E30" s="3"/>
    </row>
    <row r="31" spans="1:5" x14ac:dyDescent="0.35">
      <c r="A31" s="107"/>
      <c r="B31" s="48" t="s">
        <v>163</v>
      </c>
      <c r="C31" s="22" t="s">
        <v>156</v>
      </c>
      <c r="D31" s="23" t="s">
        <v>283</v>
      </c>
      <c r="E31" s="3"/>
    </row>
    <row r="32" spans="1:5" x14ac:dyDescent="0.35">
      <c r="A32" s="107"/>
      <c r="B32" s="48" t="s">
        <v>163</v>
      </c>
      <c r="C32" s="22" t="s">
        <v>157</v>
      </c>
      <c r="D32" s="23" t="s">
        <v>284</v>
      </c>
      <c r="E32" s="3"/>
    </row>
    <row r="33" spans="1:5" x14ac:dyDescent="0.35">
      <c r="A33" s="107"/>
      <c r="B33" s="48" t="s">
        <v>163</v>
      </c>
      <c r="C33" s="22" t="s">
        <v>158</v>
      </c>
      <c r="D33" s="23" t="s">
        <v>285</v>
      </c>
      <c r="E33" s="3"/>
    </row>
    <row r="34" spans="1:5" x14ac:dyDescent="0.35">
      <c r="A34" s="108"/>
      <c r="B34" s="48" t="s">
        <v>163</v>
      </c>
      <c r="C34" s="22" t="s">
        <v>159</v>
      </c>
      <c r="D34" s="23" t="s">
        <v>286</v>
      </c>
      <c r="E34" s="3"/>
    </row>
    <row r="35" spans="1:5" x14ac:dyDescent="0.35">
      <c r="A35" s="105" t="s">
        <v>227</v>
      </c>
      <c r="B35" s="22" t="s">
        <v>160</v>
      </c>
      <c r="C35" s="22" t="s">
        <v>45</v>
      </c>
      <c r="D35" s="23" t="s">
        <v>287</v>
      </c>
      <c r="E35" s="3"/>
    </row>
    <row r="36" spans="1:5" x14ac:dyDescent="0.35">
      <c r="A36" s="105"/>
      <c r="B36" s="22" t="s">
        <v>160</v>
      </c>
      <c r="C36" s="22" t="s">
        <v>46</v>
      </c>
      <c r="D36" s="23" t="s">
        <v>288</v>
      </c>
      <c r="E36" s="3"/>
    </row>
    <row r="37" spans="1:5" x14ac:dyDescent="0.35">
      <c r="A37" s="105"/>
      <c r="B37" s="22" t="s">
        <v>160</v>
      </c>
      <c r="C37" s="22" t="s">
        <v>47</v>
      </c>
      <c r="D37" s="23" t="s">
        <v>289</v>
      </c>
      <c r="E37" s="3"/>
    </row>
    <row r="38" spans="1:5" x14ac:dyDescent="0.35">
      <c r="A38" s="105"/>
      <c r="B38" s="22" t="s">
        <v>160</v>
      </c>
      <c r="C38" s="22" t="s">
        <v>48</v>
      </c>
      <c r="D38" s="23" t="s">
        <v>290</v>
      </c>
      <c r="E38" s="3"/>
    </row>
    <row r="39" spans="1:5" x14ac:dyDescent="0.35">
      <c r="A39" s="105"/>
      <c r="B39" s="22" t="s">
        <v>160</v>
      </c>
      <c r="C39" s="22" t="s">
        <v>49</v>
      </c>
      <c r="D39" s="23" t="s">
        <v>291</v>
      </c>
      <c r="E39" s="3"/>
    </row>
    <row r="40" spans="1:5" x14ac:dyDescent="0.35">
      <c r="A40" s="105"/>
      <c r="B40" s="22" t="s">
        <v>160</v>
      </c>
      <c r="C40" s="22" t="s">
        <v>50</v>
      </c>
      <c r="D40" s="23" t="s">
        <v>292</v>
      </c>
      <c r="E40" s="3"/>
    </row>
    <row r="41" spans="1:5" x14ac:dyDescent="0.35">
      <c r="A41" s="105"/>
      <c r="B41" s="22" t="s">
        <v>160</v>
      </c>
      <c r="C41" s="22" t="s">
        <v>51</v>
      </c>
      <c r="D41" s="23" t="s">
        <v>293</v>
      </c>
      <c r="E41" s="3"/>
    </row>
    <row r="42" spans="1:5" x14ac:dyDescent="0.35">
      <c r="A42" s="105"/>
      <c r="B42" s="22" t="s">
        <v>160</v>
      </c>
      <c r="C42" s="22" t="s">
        <v>52</v>
      </c>
      <c r="D42" s="23" t="s">
        <v>294</v>
      </c>
      <c r="E42" s="3"/>
    </row>
    <row r="43" spans="1:5" x14ac:dyDescent="0.35">
      <c r="A43" s="105" t="s">
        <v>228</v>
      </c>
      <c r="B43" s="22" t="s">
        <v>160</v>
      </c>
      <c r="C43" s="22" t="s">
        <v>53</v>
      </c>
      <c r="D43" s="23" t="s">
        <v>295</v>
      </c>
      <c r="E43" s="3"/>
    </row>
    <row r="44" spans="1:5" x14ac:dyDescent="0.35">
      <c r="A44" s="105"/>
      <c r="B44" s="22" t="s">
        <v>160</v>
      </c>
      <c r="C44" s="22" t="s">
        <v>54</v>
      </c>
      <c r="D44" s="23" t="s">
        <v>296</v>
      </c>
      <c r="E44" s="3"/>
    </row>
    <row r="45" spans="1:5" x14ac:dyDescent="0.35">
      <c r="A45" s="105" t="s">
        <v>55</v>
      </c>
      <c r="B45" s="22" t="s">
        <v>160</v>
      </c>
      <c r="C45" s="22" t="s">
        <v>56</v>
      </c>
      <c r="D45" s="23" t="s">
        <v>297</v>
      </c>
      <c r="E45" s="3"/>
    </row>
    <row r="46" spans="1:5" x14ac:dyDescent="0.35">
      <c r="A46" s="105"/>
      <c r="B46" s="22" t="s">
        <v>160</v>
      </c>
      <c r="C46" s="22" t="s">
        <v>57</v>
      </c>
      <c r="D46" s="23" t="s">
        <v>298</v>
      </c>
      <c r="E46" s="3"/>
    </row>
    <row r="47" spans="1:5" x14ac:dyDescent="0.35">
      <c r="A47" s="105"/>
      <c r="B47" s="22" t="s">
        <v>160</v>
      </c>
      <c r="C47" s="22" t="s">
        <v>58</v>
      </c>
      <c r="D47" s="23" t="s">
        <v>299</v>
      </c>
      <c r="E47" s="3"/>
    </row>
    <row r="48" spans="1:5" x14ac:dyDescent="0.35">
      <c r="A48" s="105"/>
      <c r="B48" s="22" t="s">
        <v>160</v>
      </c>
      <c r="C48" s="22" t="s">
        <v>59</v>
      </c>
      <c r="D48" s="23" t="s">
        <v>300</v>
      </c>
      <c r="E48" s="3"/>
    </row>
    <row r="49" spans="1:5" x14ac:dyDescent="0.35">
      <c r="A49" s="105"/>
      <c r="B49" s="22" t="s">
        <v>160</v>
      </c>
      <c r="C49" s="22" t="s">
        <v>60</v>
      </c>
      <c r="D49" s="23" t="s">
        <v>301</v>
      </c>
      <c r="E49" s="3"/>
    </row>
    <row r="50" spans="1:5" x14ac:dyDescent="0.35">
      <c r="A50" s="105" t="s">
        <v>229</v>
      </c>
      <c r="B50" s="22" t="s">
        <v>160</v>
      </c>
      <c r="C50" s="22" t="s">
        <v>61</v>
      </c>
      <c r="D50" s="23" t="s">
        <v>302</v>
      </c>
      <c r="E50" s="3"/>
    </row>
    <row r="51" spans="1:5" x14ac:dyDescent="0.35">
      <c r="A51" s="105"/>
      <c r="B51" s="22" t="s">
        <v>160</v>
      </c>
      <c r="C51" s="22" t="s">
        <v>62</v>
      </c>
      <c r="D51" s="23" t="s">
        <v>303</v>
      </c>
      <c r="E51" s="3"/>
    </row>
    <row r="52" spans="1:5" x14ac:dyDescent="0.35">
      <c r="A52" s="105"/>
      <c r="B52" s="22" t="s">
        <v>160</v>
      </c>
      <c r="C52" s="22" t="s">
        <v>63</v>
      </c>
      <c r="D52" s="23" t="s">
        <v>304</v>
      </c>
      <c r="E52" s="3"/>
    </row>
    <row r="53" spans="1:5" x14ac:dyDescent="0.35">
      <c r="A53" s="105"/>
      <c r="B53" s="22" t="s">
        <v>160</v>
      </c>
      <c r="C53" s="22" t="s">
        <v>64</v>
      </c>
      <c r="D53" s="23" t="s">
        <v>305</v>
      </c>
      <c r="E53" s="3"/>
    </row>
    <row r="54" spans="1:5" x14ac:dyDescent="0.35">
      <c r="A54" s="105"/>
      <c r="B54" s="22" t="s">
        <v>160</v>
      </c>
      <c r="C54" s="22" t="s">
        <v>65</v>
      </c>
      <c r="D54" s="23" t="s">
        <v>306</v>
      </c>
      <c r="E54" s="3"/>
    </row>
    <row r="55" spans="1:5" x14ac:dyDescent="0.35">
      <c r="A55" s="105"/>
      <c r="B55" s="22" t="s">
        <v>160</v>
      </c>
      <c r="C55" s="22" t="s">
        <v>66</v>
      </c>
      <c r="D55" s="23" t="s">
        <v>307</v>
      </c>
      <c r="E55" s="3"/>
    </row>
    <row r="56" spans="1:5" x14ac:dyDescent="0.35">
      <c r="A56" s="105"/>
      <c r="B56" s="22" t="s">
        <v>160</v>
      </c>
      <c r="C56" s="22" t="s">
        <v>67</v>
      </c>
      <c r="D56" s="23" t="s">
        <v>308</v>
      </c>
      <c r="E56" s="3"/>
    </row>
    <row r="57" spans="1:5" x14ac:dyDescent="0.35">
      <c r="A57" s="105"/>
      <c r="B57" s="22" t="s">
        <v>160</v>
      </c>
      <c r="C57" s="22" t="s">
        <v>68</v>
      </c>
      <c r="D57" s="23" t="s">
        <v>309</v>
      </c>
      <c r="E57" s="3"/>
    </row>
    <row r="58" spans="1:5" x14ac:dyDescent="0.35">
      <c r="A58" s="105"/>
      <c r="B58" s="22" t="s">
        <v>160</v>
      </c>
      <c r="C58" s="22" t="s">
        <v>69</v>
      </c>
      <c r="D58" s="23" t="s">
        <v>310</v>
      </c>
      <c r="E58" s="3"/>
    </row>
    <row r="59" spans="1:5" x14ac:dyDescent="0.35">
      <c r="A59" s="105"/>
      <c r="B59" s="22" t="s">
        <v>160</v>
      </c>
      <c r="C59" s="22" t="s">
        <v>70</v>
      </c>
      <c r="D59" s="23" t="s">
        <v>311</v>
      </c>
      <c r="E59" s="3"/>
    </row>
    <row r="60" spans="1:5" x14ac:dyDescent="0.35">
      <c r="A60" s="105" t="s">
        <v>230</v>
      </c>
      <c r="B60" s="22" t="s">
        <v>160</v>
      </c>
      <c r="C60" s="22" t="s">
        <v>71</v>
      </c>
      <c r="D60" s="23" t="s">
        <v>312</v>
      </c>
      <c r="E60" s="3"/>
    </row>
    <row r="61" spans="1:5" x14ac:dyDescent="0.35">
      <c r="A61" s="105"/>
      <c r="B61" s="22" t="s">
        <v>160</v>
      </c>
      <c r="C61" s="22" t="s">
        <v>72</v>
      </c>
      <c r="D61" s="23" t="s">
        <v>313</v>
      </c>
      <c r="E61" s="3"/>
    </row>
    <row r="62" spans="1:5" x14ac:dyDescent="0.35">
      <c r="A62" s="105"/>
      <c r="B62" s="22" t="s">
        <v>160</v>
      </c>
      <c r="C62" s="22" t="s">
        <v>73</v>
      </c>
      <c r="D62" s="23" t="s">
        <v>314</v>
      </c>
      <c r="E62" s="3"/>
    </row>
    <row r="63" spans="1:5" x14ac:dyDescent="0.35">
      <c r="A63" s="105"/>
      <c r="B63" s="22" t="s">
        <v>160</v>
      </c>
      <c r="C63" s="22" t="s">
        <v>74</v>
      </c>
      <c r="D63" s="23" t="s">
        <v>315</v>
      </c>
      <c r="E63" s="3"/>
    </row>
    <row r="64" spans="1:5" x14ac:dyDescent="0.35">
      <c r="A64" s="105" t="s">
        <v>231</v>
      </c>
      <c r="B64" s="22" t="s">
        <v>160</v>
      </c>
      <c r="C64" s="22" t="s">
        <v>75</v>
      </c>
      <c r="D64" s="23" t="s">
        <v>316</v>
      </c>
      <c r="E64" s="3"/>
    </row>
    <row r="65" spans="1:5" x14ac:dyDescent="0.35">
      <c r="A65" s="105"/>
      <c r="B65" s="22" t="s">
        <v>160</v>
      </c>
      <c r="C65" s="22" t="s">
        <v>76</v>
      </c>
      <c r="D65" s="23" t="s">
        <v>317</v>
      </c>
      <c r="E65" s="3"/>
    </row>
    <row r="66" spans="1:5" x14ac:dyDescent="0.35">
      <c r="A66" s="105"/>
      <c r="B66" s="22" t="s">
        <v>160</v>
      </c>
      <c r="C66" s="22" t="s">
        <v>77</v>
      </c>
      <c r="D66" s="23" t="s">
        <v>318</v>
      </c>
      <c r="E66" s="3"/>
    </row>
    <row r="67" spans="1:5" x14ac:dyDescent="0.35">
      <c r="A67" s="105"/>
      <c r="B67" s="22" t="s">
        <v>160</v>
      </c>
      <c r="C67" s="22" t="s">
        <v>78</v>
      </c>
      <c r="D67" s="23" t="s">
        <v>319</v>
      </c>
      <c r="E67" s="3"/>
    </row>
    <row r="68" spans="1:5" x14ac:dyDescent="0.35">
      <c r="A68" s="105"/>
      <c r="B68" s="22" t="s">
        <v>160</v>
      </c>
      <c r="C68" s="22" t="s">
        <v>79</v>
      </c>
      <c r="D68" s="23" t="s">
        <v>320</v>
      </c>
      <c r="E68" s="3"/>
    </row>
    <row r="69" spans="1:5" x14ac:dyDescent="0.35">
      <c r="A69" s="105"/>
      <c r="B69" s="22" t="s">
        <v>160</v>
      </c>
      <c r="C69" s="22" t="s">
        <v>80</v>
      </c>
      <c r="D69" s="23" t="s">
        <v>321</v>
      </c>
      <c r="E69" s="3"/>
    </row>
    <row r="70" spans="1:5" x14ac:dyDescent="0.35">
      <c r="A70" s="105"/>
      <c r="B70" s="22" t="s">
        <v>160</v>
      </c>
      <c r="C70" s="22" t="s">
        <v>81</v>
      </c>
      <c r="D70" s="23" t="s">
        <v>322</v>
      </c>
      <c r="E70" s="3"/>
    </row>
    <row r="71" spans="1:5" x14ac:dyDescent="0.35">
      <c r="A71" s="105"/>
      <c r="B71" s="22" t="s">
        <v>160</v>
      </c>
      <c r="C71" s="22" t="s">
        <v>82</v>
      </c>
      <c r="D71" s="23" t="s">
        <v>323</v>
      </c>
      <c r="E71" s="3"/>
    </row>
    <row r="72" spans="1:5" x14ac:dyDescent="0.35">
      <c r="A72" s="105"/>
      <c r="B72" s="22" t="s">
        <v>160</v>
      </c>
      <c r="C72" s="22" t="s">
        <v>83</v>
      </c>
      <c r="D72" s="23" t="s">
        <v>324</v>
      </c>
      <c r="E72" s="3"/>
    </row>
    <row r="73" spans="1:5" x14ac:dyDescent="0.35">
      <c r="A73" s="105"/>
      <c r="B73" s="22" t="s">
        <v>160</v>
      </c>
      <c r="C73" s="22" t="s">
        <v>84</v>
      </c>
      <c r="D73" s="23" t="s">
        <v>325</v>
      </c>
      <c r="E73" s="3"/>
    </row>
    <row r="74" spans="1:5" x14ac:dyDescent="0.35">
      <c r="A74" s="105"/>
      <c r="B74" s="22" t="s">
        <v>160</v>
      </c>
      <c r="C74" s="22" t="s">
        <v>85</v>
      </c>
      <c r="D74" s="23" t="s">
        <v>326</v>
      </c>
      <c r="E74" s="3"/>
    </row>
    <row r="75" spans="1:5" x14ac:dyDescent="0.35">
      <c r="A75" s="105"/>
      <c r="B75" s="22" t="s">
        <v>160</v>
      </c>
      <c r="C75" s="22" t="s">
        <v>86</v>
      </c>
      <c r="D75" s="23" t="s">
        <v>327</v>
      </c>
      <c r="E75" s="3"/>
    </row>
    <row r="76" spans="1:5" x14ac:dyDescent="0.35">
      <c r="A76" s="105"/>
      <c r="B76" s="22" t="s">
        <v>160</v>
      </c>
      <c r="C76" s="22" t="s">
        <v>87</v>
      </c>
      <c r="D76" s="23" t="s">
        <v>328</v>
      </c>
      <c r="E76" s="3"/>
    </row>
    <row r="77" spans="1:5" x14ac:dyDescent="0.35">
      <c r="A77" s="105"/>
      <c r="B77" s="22" t="s">
        <v>160</v>
      </c>
      <c r="C77" s="22" t="s">
        <v>88</v>
      </c>
      <c r="D77" s="23" t="s">
        <v>329</v>
      </c>
      <c r="E77" s="3"/>
    </row>
    <row r="78" spans="1:5" x14ac:dyDescent="0.35">
      <c r="A78" s="105" t="s">
        <v>232</v>
      </c>
      <c r="B78" s="22" t="s">
        <v>160</v>
      </c>
      <c r="C78" s="22" t="s">
        <v>89</v>
      </c>
      <c r="D78" s="23" t="s">
        <v>330</v>
      </c>
      <c r="E78" s="3"/>
    </row>
    <row r="79" spans="1:5" x14ac:dyDescent="0.35">
      <c r="A79" s="105"/>
      <c r="B79" s="22" t="s">
        <v>160</v>
      </c>
      <c r="C79" s="22" t="s">
        <v>90</v>
      </c>
      <c r="D79" s="23" t="s">
        <v>331</v>
      </c>
      <c r="E79" s="3"/>
    </row>
    <row r="80" spans="1:5" x14ac:dyDescent="0.35">
      <c r="A80" s="105"/>
      <c r="B80" s="22" t="s">
        <v>160</v>
      </c>
      <c r="C80" s="22" t="s">
        <v>91</v>
      </c>
      <c r="D80" s="23" t="s">
        <v>332</v>
      </c>
      <c r="E80" s="3"/>
    </row>
    <row r="81" spans="1:5" x14ac:dyDescent="0.35">
      <c r="A81" s="105"/>
      <c r="B81" s="22" t="s">
        <v>160</v>
      </c>
      <c r="C81" s="22" t="s">
        <v>92</v>
      </c>
      <c r="D81" s="23" t="s">
        <v>333</v>
      </c>
      <c r="E81" s="3"/>
    </row>
    <row r="82" spans="1:5" x14ac:dyDescent="0.35">
      <c r="A82" s="105"/>
      <c r="B82" s="22" t="s">
        <v>160</v>
      </c>
      <c r="C82" s="22" t="s">
        <v>93</v>
      </c>
      <c r="D82" s="23" t="s">
        <v>334</v>
      </c>
      <c r="E82" s="3"/>
    </row>
    <row r="83" spans="1:5" x14ac:dyDescent="0.35">
      <c r="A83" s="105"/>
      <c r="B83" s="22" t="s">
        <v>160</v>
      </c>
      <c r="C83" s="22" t="s">
        <v>94</v>
      </c>
      <c r="D83" s="23" t="s">
        <v>335</v>
      </c>
      <c r="E83" s="3"/>
    </row>
    <row r="84" spans="1:5" x14ac:dyDescent="0.35">
      <c r="A84" s="105"/>
      <c r="B84" s="22" t="s">
        <v>160</v>
      </c>
      <c r="C84" s="22" t="s">
        <v>95</v>
      </c>
      <c r="D84" s="23" t="s">
        <v>336</v>
      </c>
      <c r="E84" s="3"/>
    </row>
    <row r="85" spans="1:5" x14ac:dyDescent="0.35">
      <c r="A85" s="105"/>
      <c r="B85" s="22" t="s">
        <v>160</v>
      </c>
      <c r="C85" s="22" t="s">
        <v>96</v>
      </c>
      <c r="D85" s="23" t="s">
        <v>337</v>
      </c>
      <c r="E85" s="3"/>
    </row>
    <row r="86" spans="1:5" x14ac:dyDescent="0.35">
      <c r="A86" s="105"/>
      <c r="B86" s="22" t="s">
        <v>160</v>
      </c>
      <c r="C86" s="22" t="s">
        <v>97</v>
      </c>
      <c r="D86" s="23" t="s">
        <v>338</v>
      </c>
      <c r="E86" s="3"/>
    </row>
    <row r="87" spans="1:5" x14ac:dyDescent="0.35">
      <c r="A87" s="105"/>
      <c r="B87" s="22" t="s">
        <v>160</v>
      </c>
      <c r="C87" s="22" t="s">
        <v>98</v>
      </c>
      <c r="D87" s="23" t="s">
        <v>339</v>
      </c>
      <c r="E87" s="3"/>
    </row>
    <row r="88" spans="1:5" x14ac:dyDescent="0.35">
      <c r="A88" s="105"/>
      <c r="B88" s="22" t="s">
        <v>160</v>
      </c>
      <c r="C88" s="22" t="s">
        <v>99</v>
      </c>
      <c r="D88" s="23" t="s">
        <v>340</v>
      </c>
      <c r="E88" s="3"/>
    </row>
    <row r="89" spans="1:5" x14ac:dyDescent="0.35">
      <c r="A89" s="105"/>
      <c r="B89" s="22" t="s">
        <v>160</v>
      </c>
      <c r="C89" s="22" t="s">
        <v>100</v>
      </c>
      <c r="D89" s="23" t="s">
        <v>341</v>
      </c>
      <c r="E89" s="3"/>
    </row>
    <row r="90" spans="1:5" x14ac:dyDescent="0.35">
      <c r="A90" s="105"/>
      <c r="B90" s="22" t="s">
        <v>160</v>
      </c>
      <c r="C90" s="22" t="s">
        <v>101</v>
      </c>
      <c r="D90" s="23" t="s">
        <v>342</v>
      </c>
      <c r="E90" s="3"/>
    </row>
    <row r="91" spans="1:5" x14ac:dyDescent="0.35">
      <c r="A91" s="105" t="s">
        <v>102</v>
      </c>
      <c r="B91" s="22" t="s">
        <v>160</v>
      </c>
      <c r="C91" s="22" t="s">
        <v>103</v>
      </c>
      <c r="D91" s="23" t="s">
        <v>343</v>
      </c>
      <c r="E91" s="3"/>
    </row>
    <row r="92" spans="1:5" x14ac:dyDescent="0.35">
      <c r="A92" s="105"/>
      <c r="B92" s="22" t="s">
        <v>160</v>
      </c>
      <c r="C92" s="22" t="s">
        <v>104</v>
      </c>
      <c r="D92" s="23" t="s">
        <v>344</v>
      </c>
      <c r="E92" s="3"/>
    </row>
    <row r="93" spans="1:5" x14ac:dyDescent="0.35">
      <c r="A93" s="105"/>
      <c r="B93" s="22" t="s">
        <v>160</v>
      </c>
      <c r="C93" s="22" t="s">
        <v>105</v>
      </c>
      <c r="D93" s="23" t="s">
        <v>345</v>
      </c>
      <c r="E93" s="3"/>
    </row>
    <row r="94" spans="1:5" x14ac:dyDescent="0.35">
      <c r="A94" s="105"/>
      <c r="B94" s="22" t="s">
        <v>160</v>
      </c>
      <c r="C94" s="22" t="s">
        <v>106</v>
      </c>
      <c r="D94" s="23" t="s">
        <v>346</v>
      </c>
      <c r="E94" s="3"/>
    </row>
    <row r="95" spans="1:5" x14ac:dyDescent="0.35">
      <c r="A95" s="105"/>
      <c r="B95" s="22" t="s">
        <v>160</v>
      </c>
      <c r="C95" s="22" t="s">
        <v>107</v>
      </c>
      <c r="D95" s="23" t="s">
        <v>347</v>
      </c>
      <c r="E95" s="3"/>
    </row>
    <row r="96" spans="1:5" x14ac:dyDescent="0.35">
      <c r="A96" s="105"/>
      <c r="B96" s="22" t="s">
        <v>160</v>
      </c>
      <c r="C96" s="22" t="s">
        <v>108</v>
      </c>
      <c r="D96" s="23" t="s">
        <v>348</v>
      </c>
      <c r="E96" s="3"/>
    </row>
    <row r="97" spans="1:5" x14ac:dyDescent="0.35">
      <c r="A97" s="105"/>
      <c r="B97" s="22" t="s">
        <v>160</v>
      </c>
      <c r="C97" s="22" t="s">
        <v>109</v>
      </c>
      <c r="D97" s="23" t="s">
        <v>349</v>
      </c>
      <c r="E97" s="3"/>
    </row>
    <row r="98" spans="1:5" x14ac:dyDescent="0.35">
      <c r="A98" s="105"/>
      <c r="B98" s="22" t="s">
        <v>160</v>
      </c>
      <c r="C98" s="22" t="s">
        <v>110</v>
      </c>
      <c r="D98" s="23" t="s">
        <v>350</v>
      </c>
      <c r="E98" s="3"/>
    </row>
    <row r="99" spans="1:5" x14ac:dyDescent="0.35">
      <c r="A99" s="105"/>
      <c r="B99" s="22" t="s">
        <v>160</v>
      </c>
      <c r="C99" s="22" t="s">
        <v>111</v>
      </c>
      <c r="D99" s="23" t="s">
        <v>351</v>
      </c>
      <c r="E99" s="3"/>
    </row>
    <row r="100" spans="1:5" x14ac:dyDescent="0.35">
      <c r="A100" s="105"/>
      <c r="B100" s="22" t="s">
        <v>160</v>
      </c>
      <c r="C100" s="22" t="s">
        <v>112</v>
      </c>
      <c r="D100" s="23" t="s">
        <v>352</v>
      </c>
      <c r="E100" s="3"/>
    </row>
    <row r="101" spans="1:5" x14ac:dyDescent="0.35">
      <c r="A101" s="105"/>
      <c r="B101" s="22" t="s">
        <v>160</v>
      </c>
      <c r="C101" s="22" t="s">
        <v>113</v>
      </c>
      <c r="D101" s="23" t="s">
        <v>353</v>
      </c>
      <c r="E101" s="3"/>
    </row>
    <row r="102" spans="1:5" x14ac:dyDescent="0.35">
      <c r="A102" s="109" t="s">
        <v>114</v>
      </c>
      <c r="B102" s="22" t="s">
        <v>160</v>
      </c>
      <c r="C102" s="22" t="s">
        <v>115</v>
      </c>
      <c r="D102" s="23" t="s">
        <v>354</v>
      </c>
      <c r="E102" s="3"/>
    </row>
    <row r="103" spans="1:5" x14ac:dyDescent="0.35">
      <c r="A103" s="110"/>
      <c r="B103" s="22" t="s">
        <v>160</v>
      </c>
      <c r="C103" s="22" t="s">
        <v>116</v>
      </c>
      <c r="D103" s="23" t="s">
        <v>355</v>
      </c>
      <c r="E103" s="3"/>
    </row>
    <row r="104" spans="1:5" x14ac:dyDescent="0.35">
      <c r="A104" s="110"/>
      <c r="B104" s="22" t="s">
        <v>160</v>
      </c>
      <c r="C104" s="22" t="s">
        <v>117</v>
      </c>
      <c r="D104" s="23" t="s">
        <v>356</v>
      </c>
      <c r="E104" s="3"/>
    </row>
    <row r="105" spans="1:5" x14ac:dyDescent="0.35">
      <c r="A105" s="110"/>
      <c r="B105" s="22" t="s">
        <v>160</v>
      </c>
      <c r="C105" s="22" t="s">
        <v>118</v>
      </c>
      <c r="D105" s="23" t="s">
        <v>357</v>
      </c>
      <c r="E105" s="3"/>
    </row>
    <row r="106" spans="1:5" x14ac:dyDescent="0.35">
      <c r="A106" s="110"/>
      <c r="B106" s="22" t="s">
        <v>160</v>
      </c>
      <c r="C106" s="22" t="s">
        <v>119</v>
      </c>
      <c r="D106" s="23" t="s">
        <v>358</v>
      </c>
      <c r="E106" s="3"/>
    </row>
    <row r="107" spans="1:5" x14ac:dyDescent="0.35">
      <c r="A107" s="110"/>
      <c r="B107" s="22" t="s">
        <v>160</v>
      </c>
      <c r="C107" s="22" t="s">
        <v>120</v>
      </c>
      <c r="D107" s="23" t="s">
        <v>359</v>
      </c>
      <c r="E107" s="3"/>
    </row>
    <row r="108" spans="1:5" x14ac:dyDescent="0.35">
      <c r="A108" s="110"/>
      <c r="B108" s="22" t="s">
        <v>160</v>
      </c>
      <c r="C108" s="22" t="s">
        <v>121</v>
      </c>
      <c r="D108" s="23" t="s">
        <v>360</v>
      </c>
      <c r="E108" s="3"/>
    </row>
    <row r="109" spans="1:5" x14ac:dyDescent="0.35">
      <c r="A109" s="110"/>
      <c r="B109" s="22" t="s">
        <v>160</v>
      </c>
      <c r="C109" s="22" t="s">
        <v>122</v>
      </c>
      <c r="D109" s="23" t="s">
        <v>361</v>
      </c>
      <c r="E109" s="3"/>
    </row>
    <row r="110" spans="1:5" x14ac:dyDescent="0.35">
      <c r="A110" s="110"/>
      <c r="B110" s="22" t="s">
        <v>160</v>
      </c>
      <c r="C110" s="22" t="s">
        <v>123</v>
      </c>
      <c r="D110" s="23" t="s">
        <v>362</v>
      </c>
      <c r="E110" s="3"/>
    </row>
    <row r="111" spans="1:5" x14ac:dyDescent="0.35">
      <c r="A111" s="110"/>
      <c r="B111" s="22" t="s">
        <v>160</v>
      </c>
      <c r="C111" s="22" t="s">
        <v>124</v>
      </c>
      <c r="D111" s="23" t="s">
        <v>363</v>
      </c>
      <c r="E111" s="3"/>
    </row>
    <row r="112" spans="1:5" x14ac:dyDescent="0.35">
      <c r="A112" s="110"/>
      <c r="B112" s="22" t="s">
        <v>160</v>
      </c>
      <c r="C112" s="22" t="s">
        <v>125</v>
      </c>
      <c r="D112" s="23" t="s">
        <v>364</v>
      </c>
      <c r="E112" s="3"/>
    </row>
    <row r="113" spans="1:5" x14ac:dyDescent="0.35">
      <c r="A113" s="110"/>
      <c r="B113" s="22" t="s">
        <v>160</v>
      </c>
      <c r="C113" s="22" t="s">
        <v>126</v>
      </c>
      <c r="D113" s="23" t="s">
        <v>365</v>
      </c>
      <c r="E113" s="3"/>
    </row>
    <row r="114" spans="1:5" x14ac:dyDescent="0.35">
      <c r="A114" s="110"/>
      <c r="B114" s="48" t="s">
        <v>163</v>
      </c>
      <c r="C114" s="22" t="s">
        <v>161</v>
      </c>
      <c r="D114" s="86" t="s">
        <v>366</v>
      </c>
    </row>
    <row r="115" spans="1:5" x14ac:dyDescent="0.35">
      <c r="A115" s="110"/>
      <c r="B115" s="48" t="s">
        <v>163</v>
      </c>
      <c r="C115" s="22" t="s">
        <v>162</v>
      </c>
      <c r="D115" s="86" t="s">
        <v>367</v>
      </c>
    </row>
    <row r="116" spans="1:5" x14ac:dyDescent="0.35">
      <c r="A116" s="109" t="s">
        <v>242</v>
      </c>
      <c r="B116" s="48" t="s">
        <v>163</v>
      </c>
      <c r="C116" s="2" t="s">
        <v>164</v>
      </c>
      <c r="D116" s="86" t="s">
        <v>368</v>
      </c>
    </row>
    <row r="117" spans="1:5" x14ac:dyDescent="0.35">
      <c r="A117" s="110"/>
      <c r="B117" s="48" t="s">
        <v>163</v>
      </c>
      <c r="C117" s="2" t="s">
        <v>165</v>
      </c>
      <c r="D117" s="86" t="s">
        <v>369</v>
      </c>
    </row>
    <row r="118" spans="1:5" x14ac:dyDescent="0.35">
      <c r="A118" s="110"/>
      <c r="B118" s="48" t="s">
        <v>163</v>
      </c>
      <c r="C118" s="2" t="s">
        <v>166</v>
      </c>
      <c r="D118" s="86" t="s">
        <v>370</v>
      </c>
    </row>
    <row r="119" spans="1:5" x14ac:dyDescent="0.35">
      <c r="A119" s="110" t="s">
        <v>234</v>
      </c>
      <c r="B119" s="48" t="s">
        <v>163</v>
      </c>
      <c r="C119" s="2" t="s">
        <v>167</v>
      </c>
      <c r="D119" s="86" t="s">
        <v>371</v>
      </c>
    </row>
    <row r="120" spans="1:5" x14ac:dyDescent="0.35">
      <c r="A120" s="110"/>
      <c r="B120" s="48" t="s">
        <v>163</v>
      </c>
      <c r="C120" s="2" t="s">
        <v>168</v>
      </c>
      <c r="D120" s="86" t="s">
        <v>372</v>
      </c>
    </row>
    <row r="121" spans="1:5" x14ac:dyDescent="0.35">
      <c r="A121" s="110"/>
      <c r="B121" s="48" t="s">
        <v>163</v>
      </c>
      <c r="C121" s="2" t="s">
        <v>169</v>
      </c>
      <c r="D121" s="86" t="s">
        <v>373</v>
      </c>
    </row>
    <row r="122" spans="1:5" x14ac:dyDescent="0.35">
      <c r="A122" s="110"/>
      <c r="B122" s="48" t="s">
        <v>163</v>
      </c>
      <c r="C122" s="2" t="s">
        <v>170</v>
      </c>
      <c r="D122" s="86" t="s">
        <v>374</v>
      </c>
    </row>
    <row r="123" spans="1:5" x14ac:dyDescent="0.35">
      <c r="A123" s="110"/>
      <c r="B123" s="48" t="s">
        <v>163</v>
      </c>
      <c r="C123" s="2" t="s">
        <v>171</v>
      </c>
      <c r="D123" s="86" t="s">
        <v>375</v>
      </c>
    </row>
    <row r="124" spans="1:5" x14ac:dyDescent="0.35">
      <c r="A124" s="110"/>
      <c r="B124" s="48" t="s">
        <v>163</v>
      </c>
      <c r="C124" s="2" t="s">
        <v>172</v>
      </c>
      <c r="D124" s="86" t="s">
        <v>376</v>
      </c>
    </row>
    <row r="125" spans="1:5" x14ac:dyDescent="0.35">
      <c r="A125" s="110" t="s">
        <v>236</v>
      </c>
      <c r="B125" s="48" t="s">
        <v>163</v>
      </c>
      <c r="C125" s="2" t="s">
        <v>173</v>
      </c>
      <c r="D125" s="86" t="s">
        <v>377</v>
      </c>
    </row>
    <row r="126" spans="1:5" x14ac:dyDescent="0.35">
      <c r="A126" s="110"/>
      <c r="B126" s="48" t="s">
        <v>163</v>
      </c>
      <c r="C126" s="2" t="s">
        <v>174</v>
      </c>
      <c r="D126" s="86" t="s">
        <v>378</v>
      </c>
    </row>
    <row r="127" spans="1:5" x14ac:dyDescent="0.35">
      <c r="A127" s="110"/>
      <c r="B127" s="48" t="s">
        <v>163</v>
      </c>
      <c r="C127" s="2" t="s">
        <v>175</v>
      </c>
      <c r="D127" s="86" t="s">
        <v>379</v>
      </c>
    </row>
    <row r="128" spans="1:5" x14ac:dyDescent="0.35">
      <c r="A128" s="110" t="s">
        <v>235</v>
      </c>
      <c r="B128" s="48" t="s">
        <v>163</v>
      </c>
      <c r="C128" s="2" t="s">
        <v>176</v>
      </c>
      <c r="D128" s="86" t="s">
        <v>380</v>
      </c>
    </row>
    <row r="129" spans="1:4" x14ac:dyDescent="0.35">
      <c r="A129" s="110"/>
      <c r="B129" s="48" t="s">
        <v>163</v>
      </c>
      <c r="C129" s="2" t="s">
        <v>177</v>
      </c>
      <c r="D129" s="86" t="s">
        <v>381</v>
      </c>
    </row>
    <row r="130" spans="1:4" x14ac:dyDescent="0.35">
      <c r="A130" s="110"/>
      <c r="B130" s="48" t="s">
        <v>163</v>
      </c>
      <c r="C130" s="2" t="s">
        <v>178</v>
      </c>
      <c r="D130" s="86" t="s">
        <v>382</v>
      </c>
    </row>
    <row r="131" spans="1:4" x14ac:dyDescent="0.35">
      <c r="A131" s="110"/>
      <c r="B131" s="48" t="s">
        <v>163</v>
      </c>
      <c r="C131" s="2" t="s">
        <v>179</v>
      </c>
      <c r="D131" s="86" t="s">
        <v>383</v>
      </c>
    </row>
    <row r="132" spans="1:4" x14ac:dyDescent="0.35">
      <c r="A132" s="110"/>
      <c r="B132" s="48" t="s">
        <v>163</v>
      </c>
      <c r="C132" s="2" t="s">
        <v>180</v>
      </c>
      <c r="D132" s="86" t="s">
        <v>384</v>
      </c>
    </row>
    <row r="133" spans="1:4" x14ac:dyDescent="0.35">
      <c r="A133" s="110"/>
      <c r="B133" s="48" t="s">
        <v>163</v>
      </c>
      <c r="C133" s="2" t="s">
        <v>181</v>
      </c>
      <c r="D133" s="86" t="s">
        <v>385</v>
      </c>
    </row>
    <row r="134" spans="1:4" x14ac:dyDescent="0.35">
      <c r="A134" s="110"/>
      <c r="B134" s="48" t="s">
        <v>163</v>
      </c>
      <c r="C134" s="2" t="s">
        <v>182</v>
      </c>
      <c r="D134" s="86" t="s">
        <v>386</v>
      </c>
    </row>
    <row r="135" spans="1:4" x14ac:dyDescent="0.35">
      <c r="A135" s="110"/>
      <c r="B135" s="48" t="s">
        <v>163</v>
      </c>
      <c r="C135" s="2" t="s">
        <v>183</v>
      </c>
      <c r="D135" s="86" t="s">
        <v>387</v>
      </c>
    </row>
    <row r="136" spans="1:4" x14ac:dyDescent="0.35">
      <c r="A136" s="110"/>
      <c r="B136" s="48" t="s">
        <v>163</v>
      </c>
      <c r="C136" s="2" t="s">
        <v>184</v>
      </c>
      <c r="D136" s="86" t="s">
        <v>388</v>
      </c>
    </row>
    <row r="137" spans="1:4" ht="31" x14ac:dyDescent="0.35">
      <c r="A137" s="110"/>
      <c r="B137" s="48" t="s">
        <v>163</v>
      </c>
      <c r="C137" s="2" t="s">
        <v>185</v>
      </c>
      <c r="D137" s="86" t="s">
        <v>389</v>
      </c>
    </row>
    <row r="138" spans="1:4" ht="31" x14ac:dyDescent="0.35">
      <c r="A138" s="110"/>
      <c r="B138" s="48" t="s">
        <v>163</v>
      </c>
      <c r="C138" s="2" t="s">
        <v>186</v>
      </c>
      <c r="D138" s="86" t="s">
        <v>390</v>
      </c>
    </row>
  </sheetData>
  <mergeCells count="18">
    <mergeCell ref="A116:A118"/>
    <mergeCell ref="A119:A124"/>
    <mergeCell ref="A125:A127"/>
    <mergeCell ref="A128:A138"/>
    <mergeCell ref="A64:A77"/>
    <mergeCell ref="A78:A90"/>
    <mergeCell ref="A91:A101"/>
    <mergeCell ref="A102:A115"/>
    <mergeCell ref="A35:A42"/>
    <mergeCell ref="A43:A44"/>
    <mergeCell ref="A45:A49"/>
    <mergeCell ref="A50:A59"/>
    <mergeCell ref="A60:A63"/>
    <mergeCell ref="A1:D1"/>
    <mergeCell ref="A3:A11"/>
    <mergeCell ref="A12:A13"/>
    <mergeCell ref="A14:A16"/>
    <mergeCell ref="A17:A34"/>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15" sqref="B15:S15"/>
    </sheetView>
  </sheetViews>
  <sheetFormatPr defaultColWidth="7.3828125" defaultRowHeight="15.5" x14ac:dyDescent="0.35"/>
  <cols>
    <col min="1" max="1" width="10.53515625" style="13" customWidth="1"/>
    <col min="2" max="2" width="5.53515625" style="13" customWidth="1"/>
    <col min="3" max="12" width="5" style="18" customWidth="1"/>
    <col min="13" max="13" width="5" style="13" customWidth="1"/>
    <col min="14" max="14" width="4.15234375" style="13" customWidth="1"/>
    <col min="15" max="19" width="4.84375" style="13" customWidth="1"/>
    <col min="20" max="20" width="1.84375" style="13" customWidth="1"/>
    <col min="21" max="21" width="4.84375" style="13" customWidth="1"/>
    <col min="22" max="22" width="5.84375" style="13" customWidth="1"/>
    <col min="23" max="16384" width="7.3828125" style="13"/>
  </cols>
  <sheetData>
    <row r="1" spans="1:22" ht="16" customHeight="1" x14ac:dyDescent="0.35">
      <c r="A1" s="93" t="str">
        <f>Sample!A1</f>
        <v>RAWeb 1 - ASSESSMENT GRID</v>
      </c>
      <c r="B1" s="93"/>
      <c r="C1" s="93"/>
      <c r="D1" s="93"/>
      <c r="E1" s="93"/>
      <c r="F1" s="93"/>
      <c r="G1" s="93"/>
      <c r="H1" s="93"/>
      <c r="I1" s="93"/>
      <c r="J1" s="93"/>
      <c r="K1" s="93"/>
      <c r="L1" s="93"/>
      <c r="M1" s="93"/>
      <c r="N1" s="93"/>
      <c r="O1" s="93"/>
      <c r="P1" s="93"/>
      <c r="Q1" s="93"/>
      <c r="R1" s="93"/>
      <c r="S1" s="93"/>
      <c r="T1" s="93"/>
      <c r="U1" s="93"/>
      <c r="V1" s="93"/>
    </row>
    <row r="2" spans="1:22" ht="15" customHeight="1" x14ac:dyDescent="0.35">
      <c r="A2" s="93" t="s">
        <v>127</v>
      </c>
      <c r="B2" s="93"/>
      <c r="C2" s="93"/>
      <c r="D2" s="93"/>
      <c r="E2" s="93"/>
      <c r="F2" s="93"/>
      <c r="G2" s="93"/>
      <c r="H2" s="93"/>
      <c r="I2" s="93"/>
      <c r="J2" s="93"/>
      <c r="K2" s="93"/>
      <c r="L2" s="93"/>
      <c r="M2" s="93"/>
      <c r="N2" s="93"/>
      <c r="O2" s="93"/>
      <c r="P2" s="93"/>
      <c r="Q2" s="93"/>
      <c r="R2" s="93"/>
      <c r="S2" s="93"/>
      <c r="T2" s="93"/>
      <c r="U2" s="93"/>
      <c r="V2" s="93"/>
    </row>
    <row r="3" spans="1:22" ht="15" customHeight="1" x14ac:dyDescent="0.35">
      <c r="B3" s="115" t="s">
        <v>128</v>
      </c>
      <c r="C3" s="111" t="s">
        <v>17</v>
      </c>
      <c r="D3" s="111" t="s">
        <v>224</v>
      </c>
      <c r="E3" s="111" t="s">
        <v>225</v>
      </c>
      <c r="F3" s="111" t="s">
        <v>226</v>
      </c>
      <c r="G3" s="111" t="s">
        <v>227</v>
      </c>
      <c r="H3" s="111" t="s">
        <v>228</v>
      </c>
      <c r="I3" s="111" t="s">
        <v>55</v>
      </c>
      <c r="J3" s="111" t="s">
        <v>229</v>
      </c>
      <c r="K3" s="111" t="s">
        <v>230</v>
      </c>
      <c r="L3" s="111" t="s">
        <v>231</v>
      </c>
      <c r="M3" s="111" t="s">
        <v>232</v>
      </c>
      <c r="N3" s="111" t="s">
        <v>102</v>
      </c>
      <c r="O3" s="111" t="s">
        <v>114</v>
      </c>
      <c r="P3" s="112" t="s">
        <v>242</v>
      </c>
      <c r="Q3" s="113" t="s">
        <v>234</v>
      </c>
      <c r="R3" s="113" t="s">
        <v>236</v>
      </c>
      <c r="S3" s="113" t="s">
        <v>235</v>
      </c>
      <c r="T3" s="24"/>
      <c r="U3" s="24"/>
      <c r="V3" s="24"/>
    </row>
    <row r="4" spans="1:22" ht="16" thickBot="1" x14ac:dyDescent="0.4">
      <c r="A4" s="15"/>
      <c r="B4" s="115"/>
      <c r="C4" s="111"/>
      <c r="D4" s="111"/>
      <c r="E4" s="111"/>
      <c r="F4" s="111"/>
      <c r="G4" s="111"/>
      <c r="H4" s="111"/>
      <c r="I4" s="111"/>
      <c r="J4" s="111"/>
      <c r="K4" s="111"/>
      <c r="L4" s="111"/>
      <c r="M4" s="111"/>
      <c r="N4" s="111"/>
      <c r="O4" s="111"/>
      <c r="P4" s="112"/>
      <c r="Q4" s="113"/>
      <c r="R4" s="113"/>
      <c r="S4" s="113"/>
      <c r="T4" s="24"/>
      <c r="U4" s="24"/>
      <c r="V4" s="24"/>
    </row>
    <row r="5" spans="1:22" ht="59.75" customHeight="1" x14ac:dyDescent="0.35">
      <c r="A5" s="15"/>
      <c r="B5" s="116"/>
      <c r="C5" s="106"/>
      <c r="D5" s="106"/>
      <c r="E5" s="106"/>
      <c r="F5" s="106"/>
      <c r="G5" s="106"/>
      <c r="H5" s="106"/>
      <c r="I5" s="106"/>
      <c r="J5" s="106"/>
      <c r="K5" s="106"/>
      <c r="L5" s="106"/>
      <c r="M5" s="106"/>
      <c r="N5" s="106"/>
      <c r="O5" s="106"/>
      <c r="P5" s="112"/>
      <c r="Q5" s="113"/>
      <c r="R5" s="113"/>
      <c r="S5" s="113"/>
      <c r="T5" s="24"/>
      <c r="U5" s="24"/>
      <c r="V5" s="24"/>
    </row>
    <row r="6" spans="1:22" ht="18" customHeight="1" x14ac:dyDescent="0.35">
      <c r="B6" s="66" t="s">
        <v>129</v>
      </c>
      <c r="C6" s="67">
        <f>BaseDeCalcul!U$12</f>
        <v>0</v>
      </c>
      <c r="D6" s="67">
        <f>BaseDeCalcul!U$15</f>
        <v>0</v>
      </c>
      <c r="E6" s="67">
        <f>BaseDeCalcul!U$19</f>
        <v>0</v>
      </c>
      <c r="F6" s="67">
        <f>BaseDeCalcul!U$38</f>
        <v>0</v>
      </c>
      <c r="G6" s="67">
        <f>BaseDeCalcul!U$47</f>
        <v>0</v>
      </c>
      <c r="H6" s="67">
        <f>BaseDeCalcul!U$50</f>
        <v>0</v>
      </c>
      <c r="I6" s="67">
        <f>BaseDeCalcul!U$56</f>
        <v>0</v>
      </c>
      <c r="J6" s="67">
        <f>BaseDeCalcul!U$67</f>
        <v>0</v>
      </c>
      <c r="K6" s="67">
        <f>BaseDeCalcul!U$72</f>
        <v>0</v>
      </c>
      <c r="L6" s="67">
        <f>BaseDeCalcul!U$87</f>
        <v>0</v>
      </c>
      <c r="M6" s="67">
        <f>BaseDeCalcul!U$101</f>
        <v>0</v>
      </c>
      <c r="N6" s="67">
        <f>BaseDeCalcul!U$113</f>
        <v>0</v>
      </c>
      <c r="O6" s="67">
        <f>BaseDeCalcul!U$128</f>
        <v>0</v>
      </c>
      <c r="P6" s="67">
        <f>BaseDeCalcul!U$132</f>
        <v>0</v>
      </c>
      <c r="Q6" s="67">
        <f>BaseDeCalcul!U$139</f>
        <v>0</v>
      </c>
      <c r="R6" s="67">
        <f>BaseDeCalcul!U$143</f>
        <v>0</v>
      </c>
      <c r="S6" s="68">
        <f>BaseDeCalcul!U$155</f>
        <v>0</v>
      </c>
      <c r="T6" s="24"/>
      <c r="U6" s="25">
        <f t="shared" ref="U6:U8" si="0">SUM(C6:S6)</f>
        <v>0</v>
      </c>
      <c r="V6" s="25" t="s">
        <v>129</v>
      </c>
    </row>
    <row r="7" spans="1:22" ht="18" customHeight="1" x14ac:dyDescent="0.35">
      <c r="A7" s="16"/>
      <c r="B7" s="69" t="s">
        <v>130</v>
      </c>
      <c r="C7" s="64">
        <f>BaseDeCalcul!V$12</f>
        <v>0</v>
      </c>
      <c r="D7" s="64">
        <f>BaseDeCalcul!V$15</f>
        <v>0</v>
      </c>
      <c r="E7" s="64">
        <f>BaseDeCalcul!V$19</f>
        <v>0</v>
      </c>
      <c r="F7" s="64">
        <f>BaseDeCalcul!V$38</f>
        <v>0</v>
      </c>
      <c r="G7" s="64">
        <f>BaseDeCalcul!V$47</f>
        <v>0</v>
      </c>
      <c r="H7" s="64">
        <f>BaseDeCalcul!V$50</f>
        <v>0</v>
      </c>
      <c r="I7" s="64">
        <f>BaseDeCalcul!V$56</f>
        <v>0</v>
      </c>
      <c r="J7" s="64">
        <f>BaseDeCalcul!V$67</f>
        <v>0</v>
      </c>
      <c r="K7" s="64">
        <f>BaseDeCalcul!V$72</f>
        <v>0</v>
      </c>
      <c r="L7" s="64">
        <f>BaseDeCalcul!V$87</f>
        <v>0</v>
      </c>
      <c r="M7" s="64">
        <f>BaseDeCalcul!V$101</f>
        <v>0</v>
      </c>
      <c r="N7" s="64">
        <f>BaseDeCalcul!V$113</f>
        <v>0</v>
      </c>
      <c r="O7" s="64">
        <f>BaseDeCalcul!V$128</f>
        <v>0</v>
      </c>
      <c r="P7" s="64">
        <f>BaseDeCalcul!V$132</f>
        <v>0</v>
      </c>
      <c r="Q7" s="64">
        <f>BaseDeCalcul!V$139</f>
        <v>0</v>
      </c>
      <c r="R7" s="64">
        <f>BaseDeCalcul!V$143</f>
        <v>0</v>
      </c>
      <c r="S7" s="70">
        <f>BaseDeCalcul!V$155</f>
        <v>0</v>
      </c>
      <c r="T7" s="24"/>
      <c r="U7" s="26">
        <f t="shared" si="0"/>
        <v>0</v>
      </c>
      <c r="V7" s="26" t="s">
        <v>130</v>
      </c>
    </row>
    <row r="8" spans="1:22" ht="18" customHeight="1" x14ac:dyDescent="0.35">
      <c r="A8" s="16"/>
      <c r="B8" s="71" t="s">
        <v>131</v>
      </c>
      <c r="C8" s="54">
        <f>BaseDeCalcul!W$12</f>
        <v>0</v>
      </c>
      <c r="D8" s="54">
        <f>BaseDeCalcul!W$15</f>
        <v>0</v>
      </c>
      <c r="E8" s="54">
        <f>BaseDeCalcul!W$19</f>
        <v>0</v>
      </c>
      <c r="F8" s="54">
        <f>BaseDeCalcul!W$38</f>
        <v>0</v>
      </c>
      <c r="G8" s="54">
        <f>BaseDeCalcul!W$47</f>
        <v>0</v>
      </c>
      <c r="H8" s="54">
        <f>BaseDeCalcul!W$50</f>
        <v>0</v>
      </c>
      <c r="I8" s="54">
        <f>BaseDeCalcul!W$56</f>
        <v>0</v>
      </c>
      <c r="J8" s="54">
        <f>BaseDeCalcul!W$67</f>
        <v>0</v>
      </c>
      <c r="K8" s="54">
        <f>BaseDeCalcul!W$72</f>
        <v>0</v>
      </c>
      <c r="L8" s="54">
        <f>BaseDeCalcul!W$87</f>
        <v>0</v>
      </c>
      <c r="M8" s="54">
        <f>BaseDeCalcul!W$101</f>
        <v>0</v>
      </c>
      <c r="N8" s="54">
        <f>BaseDeCalcul!W$113</f>
        <v>0</v>
      </c>
      <c r="O8" s="54">
        <f>BaseDeCalcul!W$128</f>
        <v>0</v>
      </c>
      <c r="P8" s="54">
        <f>BaseDeCalcul!W$132</f>
        <v>0</v>
      </c>
      <c r="Q8" s="54">
        <f>BaseDeCalcul!W$139</f>
        <v>0</v>
      </c>
      <c r="R8" s="54">
        <f>BaseDeCalcul!W$143</f>
        <v>0</v>
      </c>
      <c r="S8" s="72">
        <f>BaseDeCalcul!W$155</f>
        <v>0</v>
      </c>
      <c r="T8" s="24"/>
      <c r="U8" s="82">
        <f t="shared" si="0"/>
        <v>0</v>
      </c>
      <c r="V8" s="82" t="s">
        <v>131</v>
      </c>
    </row>
    <row r="9" spans="1:22" ht="18" customHeight="1" x14ac:dyDescent="0.35">
      <c r="A9" s="16"/>
      <c r="B9" s="69" t="s">
        <v>132</v>
      </c>
      <c r="C9" s="64">
        <f>BaseDeCalcul!AS$12</f>
        <v>0</v>
      </c>
      <c r="D9" s="64">
        <f>BaseDeCalcul!AS$15</f>
        <v>0</v>
      </c>
      <c r="E9" s="64">
        <f>BaseDeCalcul!AS$19</f>
        <v>0</v>
      </c>
      <c r="F9" s="64">
        <f>BaseDeCalcul!AS$38</f>
        <v>0</v>
      </c>
      <c r="G9" s="64">
        <f>BaseDeCalcul!AS$47</f>
        <v>0</v>
      </c>
      <c r="H9" s="64">
        <f>BaseDeCalcul!AS$50</f>
        <v>0</v>
      </c>
      <c r="I9" s="64">
        <f>BaseDeCalcul!AS$56</f>
        <v>0</v>
      </c>
      <c r="J9" s="64">
        <f>BaseDeCalcul!AS$67</f>
        <v>0</v>
      </c>
      <c r="K9" s="64">
        <f>BaseDeCalcul!AS$72</f>
        <v>0</v>
      </c>
      <c r="L9" s="64">
        <f>BaseDeCalcul!AS$87</f>
        <v>0</v>
      </c>
      <c r="M9" s="64">
        <f>BaseDeCalcul!AS$101</f>
        <v>0</v>
      </c>
      <c r="N9" s="64">
        <f>BaseDeCalcul!AS$113</f>
        <v>0</v>
      </c>
      <c r="O9" s="64">
        <f>BaseDeCalcul!AS$128</f>
        <v>0</v>
      </c>
      <c r="P9" s="64">
        <f>BaseDeCalcul!AS$132</f>
        <v>0</v>
      </c>
      <c r="Q9" s="64">
        <f>BaseDeCalcul!AS$139</f>
        <v>0</v>
      </c>
      <c r="R9" s="64">
        <f>BaseDeCalcul!AS$143</f>
        <v>0</v>
      </c>
      <c r="S9" s="70">
        <f>BaseDeCalcul!AS$155</f>
        <v>0</v>
      </c>
      <c r="T9" s="24"/>
      <c r="U9" s="27">
        <f>SUM(C9:S9)</f>
        <v>0</v>
      </c>
      <c r="V9" s="27" t="s">
        <v>132</v>
      </c>
    </row>
    <row r="10" spans="1:22" ht="18" customHeight="1" x14ac:dyDescent="0.35">
      <c r="A10" s="16"/>
      <c r="B10" s="73" t="s">
        <v>187</v>
      </c>
      <c r="C10" s="65">
        <f>BaseDeCalcul!AT$12</f>
        <v>0</v>
      </c>
      <c r="D10" s="54">
        <f>BaseDeCalcul!AT$15</f>
        <v>0</v>
      </c>
      <c r="E10" s="54">
        <f>BaseDeCalcul!AT$19</f>
        <v>0</v>
      </c>
      <c r="F10" s="54">
        <f>BaseDeCalcul!AT$38</f>
        <v>0</v>
      </c>
      <c r="G10" s="54">
        <f>BaseDeCalcul!AT$47</f>
        <v>0</v>
      </c>
      <c r="H10" s="54">
        <f>BaseDeCalcul!AT$50</f>
        <v>0</v>
      </c>
      <c r="I10" s="54">
        <f>BaseDeCalcul!AT$56</f>
        <v>0</v>
      </c>
      <c r="J10" s="54">
        <f>BaseDeCalcul!AT$67</f>
        <v>0</v>
      </c>
      <c r="K10" s="54">
        <f>BaseDeCalcul!AT$72</f>
        <v>0</v>
      </c>
      <c r="L10" s="54">
        <f>BaseDeCalcul!AT$87</f>
        <v>0</v>
      </c>
      <c r="M10" s="54">
        <f>BaseDeCalcul!AT$101</f>
        <v>0</v>
      </c>
      <c r="N10" s="54">
        <f>BaseDeCalcul!AT$113</f>
        <v>0</v>
      </c>
      <c r="O10" s="54">
        <f>BaseDeCalcul!AT$128</f>
        <v>0</v>
      </c>
      <c r="P10" s="54">
        <f>BaseDeCalcul!AT$132</f>
        <v>0</v>
      </c>
      <c r="Q10" s="54">
        <f>BaseDeCalcul!AT$139</f>
        <v>0</v>
      </c>
      <c r="R10" s="54">
        <f>BaseDeCalcul!AT$143</f>
        <v>0</v>
      </c>
      <c r="S10" s="72">
        <f>BaseDeCalcul!AT$155</f>
        <v>0</v>
      </c>
      <c r="T10" s="24"/>
      <c r="U10" s="63">
        <f>SUM(C10:S10)</f>
        <v>0</v>
      </c>
      <c r="V10" s="63" t="s">
        <v>187</v>
      </c>
    </row>
    <row r="11" spans="1:22" ht="18" customHeight="1" x14ac:dyDescent="0.35">
      <c r="A11" s="16"/>
      <c r="B11" s="74" t="s">
        <v>133</v>
      </c>
      <c r="C11" s="75">
        <f>BaseDeCalcul!X$12</f>
        <v>135</v>
      </c>
      <c r="D11" s="75">
        <f>BaseDeCalcul!X$15</f>
        <v>30</v>
      </c>
      <c r="E11" s="75">
        <f>BaseDeCalcul!X$19</f>
        <v>45</v>
      </c>
      <c r="F11" s="75">
        <f>BaseDeCalcul!X$38</f>
        <v>270</v>
      </c>
      <c r="G11" s="75">
        <f>BaseDeCalcul!X$47</f>
        <v>120</v>
      </c>
      <c r="H11" s="75">
        <f>BaseDeCalcul!X$50</f>
        <v>30</v>
      </c>
      <c r="I11" s="75">
        <f>BaseDeCalcul!X$56</f>
        <v>75</v>
      </c>
      <c r="J11" s="75">
        <f>BaseDeCalcul!X$67</f>
        <v>150</v>
      </c>
      <c r="K11" s="75">
        <f>BaseDeCalcul!X$72</f>
        <v>60</v>
      </c>
      <c r="L11" s="75">
        <f>BaseDeCalcul!X$87</f>
        <v>210</v>
      </c>
      <c r="M11" s="75">
        <f>BaseDeCalcul!X$101</f>
        <v>195</v>
      </c>
      <c r="N11" s="75">
        <f>BaseDeCalcul!X$113</f>
        <v>165</v>
      </c>
      <c r="O11" s="75">
        <f>BaseDeCalcul!X$128</f>
        <v>210</v>
      </c>
      <c r="P11" s="75">
        <f>BaseDeCalcul!X$132</f>
        <v>45</v>
      </c>
      <c r="Q11" s="75">
        <f>BaseDeCalcul!X$139</f>
        <v>90</v>
      </c>
      <c r="R11" s="75">
        <f>BaseDeCalcul!X$143</f>
        <v>45</v>
      </c>
      <c r="S11" s="76">
        <f>BaseDeCalcul!X$155</f>
        <v>165</v>
      </c>
      <c r="T11" s="24"/>
      <c r="U11" s="62">
        <f>SUM(C11:S11)</f>
        <v>2040</v>
      </c>
      <c r="V11" s="62" t="s">
        <v>133</v>
      </c>
    </row>
    <row r="12" spans="1:22" x14ac:dyDescent="0.35">
      <c r="B12" s="17"/>
      <c r="C12" s="17"/>
      <c r="D12" s="17"/>
      <c r="E12" s="17"/>
      <c r="F12" s="17"/>
      <c r="G12" s="17"/>
      <c r="H12" s="17"/>
      <c r="I12" s="17"/>
      <c r="J12" s="17"/>
      <c r="K12" s="17"/>
      <c r="L12" s="17"/>
      <c r="M12" s="17"/>
      <c r="N12" s="17"/>
      <c r="O12" s="17"/>
      <c r="P12" s="17"/>
      <c r="Q12" s="17"/>
      <c r="R12" s="17"/>
      <c r="S12" s="17"/>
    </row>
    <row r="13" spans="1:22" x14ac:dyDescent="0.35">
      <c r="B13" s="33" t="str">
        <f>IF(U11=0,"All criteria have been assessed.","Please note that there are still "&amp;U11&amp;" NT criteria.")</f>
        <v>Please note that there are still 2040 NT criteria.</v>
      </c>
      <c r="C13" s="13"/>
      <c r="D13" s="13"/>
      <c r="E13" s="13"/>
      <c r="F13" s="13"/>
    </row>
    <row r="14" spans="1:22" x14ac:dyDescent="0.35">
      <c r="C14" s="13"/>
      <c r="D14" s="13"/>
      <c r="E14" s="13"/>
      <c r="F14" s="13"/>
    </row>
    <row r="15" spans="1:22" ht="38" customHeight="1" x14ac:dyDescent="0.35">
      <c r="B15" s="114" t="s">
        <v>243</v>
      </c>
      <c r="C15" s="114"/>
      <c r="D15" s="114"/>
      <c r="E15" s="114"/>
      <c r="F15" s="114"/>
      <c r="G15" s="114"/>
      <c r="H15" s="114"/>
      <c r="I15" s="114"/>
      <c r="J15" s="114"/>
      <c r="K15" s="114"/>
      <c r="L15" s="114"/>
      <c r="M15" s="114"/>
      <c r="N15" s="114"/>
      <c r="O15" s="114"/>
      <c r="P15" s="114"/>
      <c r="Q15" s="114"/>
      <c r="R15" s="114"/>
      <c r="S15" s="114"/>
    </row>
    <row r="16" spans="1:22" ht="21" customHeight="1" x14ac:dyDescent="0.35">
      <c r="B16" s="83" t="str">
        <f>IF(ISERROR(ROUND(COUNTIF(BaseDeCalcul!Y3:Y154,"C")/(COUNTIF(BaseDeCalcul!Y3:Y154,"C")+COUNTIF(BaseDeCalcul!Y3:Y154,"NC"))*100, 2)&amp;"%"),"NA",ROUND(COUNTIF(BaseDeCalcul!Y3:Y154,"C")/(COUNTIF(BaseDeCalcul!Y3:Y154,"C")+COUNTIF(BaseDeCalcul!Y3:Y154,"NC"))*100, 2)&amp;"%")</f>
        <v>NA</v>
      </c>
      <c r="C16" s="19"/>
    </row>
    <row r="17" spans="3:3" x14ac:dyDescent="0.35">
      <c r="C17" s="19"/>
    </row>
    <row r="44" spans="3:3" x14ac:dyDescent="0.35">
      <c r="C44" s="18">
        <v>1</v>
      </c>
    </row>
    <row r="58" spans="3:3" x14ac:dyDescent="0.35">
      <c r="C58" s="18">
        <v>1</v>
      </c>
    </row>
    <row r="59" spans="3:3" x14ac:dyDescent="0.35">
      <c r="C59" s="18">
        <v>1</v>
      </c>
    </row>
    <row r="68" spans="3:3" x14ac:dyDescent="0.35">
      <c r="C68" s="18">
        <v>1</v>
      </c>
    </row>
    <row r="69" spans="3:3" x14ac:dyDescent="0.35">
      <c r="C69" s="18">
        <v>1</v>
      </c>
    </row>
    <row r="70" spans="3:3" x14ac:dyDescent="0.35">
      <c r="C70" s="18">
        <v>1</v>
      </c>
    </row>
    <row r="71" spans="3:3" x14ac:dyDescent="0.35">
      <c r="C71" s="18">
        <v>1</v>
      </c>
    </row>
    <row r="72" spans="3:3" x14ac:dyDescent="0.35">
      <c r="C72" s="18">
        <v>1</v>
      </c>
    </row>
    <row r="88" spans="3:3" x14ac:dyDescent="0.35">
      <c r="C88" s="18">
        <v>1</v>
      </c>
    </row>
    <row r="89" spans="3:3" x14ac:dyDescent="0.35">
      <c r="C89" s="18">
        <v>1</v>
      </c>
    </row>
    <row r="90" spans="3:3" x14ac:dyDescent="0.35">
      <c r="C90" s="18">
        <v>1</v>
      </c>
    </row>
    <row r="98" spans="3:3" x14ac:dyDescent="0.35">
      <c r="C98" s="18">
        <v>1</v>
      </c>
    </row>
    <row r="99" spans="3:3" x14ac:dyDescent="0.35">
      <c r="C99" s="18">
        <v>1</v>
      </c>
    </row>
    <row r="102" spans="3:3" x14ac:dyDescent="0.35">
      <c r="C102" s="18">
        <v>1</v>
      </c>
    </row>
    <row r="108" spans="3:3" x14ac:dyDescent="0.35">
      <c r="C108" s="18">
        <v>1</v>
      </c>
    </row>
    <row r="109" spans="3:3" x14ac:dyDescent="0.35">
      <c r="C109" s="18">
        <v>1</v>
      </c>
    </row>
    <row r="113" spans="3:3" x14ac:dyDescent="0.35">
      <c r="C113" s="18">
        <v>1</v>
      </c>
    </row>
    <row r="114" spans="3:3" x14ac:dyDescent="0.35">
      <c r="C114" s="18">
        <v>1</v>
      </c>
    </row>
    <row r="117" spans="3:3" x14ac:dyDescent="0.35">
      <c r="C117" s="18">
        <v>1</v>
      </c>
    </row>
    <row r="118" spans="3:3" x14ac:dyDescent="0.35">
      <c r="C118" s="18">
        <v>1</v>
      </c>
    </row>
    <row r="120" spans="3:3" x14ac:dyDescent="0.35">
      <c r="C120" s="18">
        <v>1</v>
      </c>
    </row>
  </sheetData>
  <mergeCells count="21">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33" zoomScaleNormal="100" workbookViewId="0">
      <selection activeCell="A154" sqref="A154"/>
    </sheetView>
  </sheetViews>
  <sheetFormatPr defaultColWidth="9.53515625" defaultRowHeight="15.5" x14ac:dyDescent="0.35"/>
  <cols>
    <col min="1" max="1" width="3.3828125" customWidth="1"/>
    <col min="2" max="2" width="4.69140625" customWidth="1"/>
    <col min="3" max="3" width="5.3828125" customWidth="1"/>
    <col min="4" max="4" width="21.84375" customWidth="1"/>
    <col min="5" max="5" width="6.53515625" customWidth="1"/>
    <col min="6" max="20" width="5.53515625" style="5" customWidth="1"/>
    <col min="21" max="24" width="5.15234375" style="6" customWidth="1"/>
    <col min="27" max="28" width="5.3828125" customWidth="1"/>
    <col min="29" max="29" width="14.15234375" customWidth="1"/>
    <col min="30" max="44" width="5.53515625" style="5" customWidth="1"/>
    <col min="45" max="46" width="7.3828125" style="6" customWidth="1"/>
    <col min="1017" max="1017" width="7.3828125" customWidth="1"/>
  </cols>
  <sheetData>
    <row r="1" spans="1:46" x14ac:dyDescent="0.35">
      <c r="B1" s="53" t="s">
        <v>160</v>
      </c>
      <c r="E1" t="s">
        <v>143</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129</v>
      </c>
      <c r="V1" s="8" t="s">
        <v>130</v>
      </c>
      <c r="W1" s="8" t="s">
        <v>131</v>
      </c>
      <c r="X1" s="8" t="s">
        <v>133</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134</v>
      </c>
      <c r="AT1" s="8" t="s">
        <v>188</v>
      </c>
    </row>
    <row r="2" spans="1:46" x14ac:dyDescent="0.3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35">
      <c r="A3" s="13">
        <v>1</v>
      </c>
      <c r="B3" s="18" t="str">
        <f>Criteria!$B3</f>
        <v>RGAA</v>
      </c>
      <c r="C3" s="18" t="str">
        <f>Criteria!$C3</f>
        <v>1.1</v>
      </c>
      <c r="D3" s="18" t="str">
        <f>Criteria!$A$3</f>
        <v>IMAGES</v>
      </c>
      <c r="E3" s="18" t="s">
        <v>141</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Criteria!$C3</f>
        <v>1.1</v>
      </c>
      <c r="AC3" s="18" t="str">
        <f>Criteria!$A$3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35">
      <c r="A4" s="13">
        <v>1</v>
      </c>
      <c r="B4" s="18" t="str">
        <f>Criteria!$B4</f>
        <v>RGAA</v>
      </c>
      <c r="C4" s="18" t="str">
        <f>Criteria!$C4</f>
        <v>1.2</v>
      </c>
      <c r="D4" s="18" t="str">
        <f>Criteria!$A$3</f>
        <v>IMAGES</v>
      </c>
      <c r="E4" s="18" t="s">
        <v>141</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Criteria!$C4</f>
        <v>1.2</v>
      </c>
      <c r="AC4" s="18" t="str">
        <f>Criteria!$A$3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35">
      <c r="A5" s="13">
        <v>1</v>
      </c>
      <c r="B5" s="18" t="str">
        <f>Criteria!$B5</f>
        <v>RGAA</v>
      </c>
      <c r="C5" s="18" t="str">
        <f>Criteria!$C5</f>
        <v>1.3</v>
      </c>
      <c r="D5" s="18" t="str">
        <f>Criteria!$A$3</f>
        <v>IMAGES</v>
      </c>
      <c r="E5" s="18" t="s">
        <v>141</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Criteria!$C5</f>
        <v>1.3</v>
      </c>
      <c r="AC5" s="18" t="str">
        <f>Criteria!$A$3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35">
      <c r="A6" s="13">
        <v>1</v>
      </c>
      <c r="B6" s="18" t="str">
        <f>Criteria!$B6</f>
        <v>RGAA</v>
      </c>
      <c r="C6" s="18" t="str">
        <f>Criteria!$C6</f>
        <v>1.4</v>
      </c>
      <c r="D6" s="18" t="str">
        <f>Criteria!$A$3</f>
        <v>IMAGES</v>
      </c>
      <c r="E6" s="18" t="s">
        <v>141</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Criteria!$C6</f>
        <v>1.4</v>
      </c>
      <c r="AC6" s="18" t="str">
        <f>Criteria!$A$3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35">
      <c r="A7" s="13">
        <v>1</v>
      </c>
      <c r="B7" s="18" t="str">
        <f>Criteria!$B7</f>
        <v>RGAA</v>
      </c>
      <c r="C7" s="18" t="str">
        <f>Criteria!$C7</f>
        <v>1.5</v>
      </c>
      <c r="D7" s="18" t="str">
        <f>Criteria!$A$3</f>
        <v>IMAGES</v>
      </c>
      <c r="E7" s="18" t="s">
        <v>141</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Criteria!$C7</f>
        <v>1.5</v>
      </c>
      <c r="AC7" s="18" t="str">
        <f>Criteria!$A$3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35">
      <c r="A8" s="13">
        <v>1</v>
      </c>
      <c r="B8" s="18" t="str">
        <f>Criteria!$B8</f>
        <v>RGAA</v>
      </c>
      <c r="C8" s="18" t="str">
        <f>Criteria!$C8</f>
        <v>1.6</v>
      </c>
      <c r="D8" s="18" t="str">
        <f>Criteria!$A$3</f>
        <v>IMAGES</v>
      </c>
      <c r="E8" s="18" t="s">
        <v>141</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Criteria!$C8</f>
        <v>1.6</v>
      </c>
      <c r="AC8" s="18" t="str">
        <f>Criteria!$A$3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35">
      <c r="A9" s="13">
        <v>1</v>
      </c>
      <c r="B9" s="18" t="str">
        <f>Criteria!$B9</f>
        <v>RGAA</v>
      </c>
      <c r="C9" s="18" t="str">
        <f>Criteria!$C9</f>
        <v>1.7</v>
      </c>
      <c r="D9" s="18" t="str">
        <f>Criteria!$A$3</f>
        <v>IMAGES</v>
      </c>
      <c r="E9" s="18" t="s">
        <v>141</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Criteria!$C9</f>
        <v>1.7</v>
      </c>
      <c r="AC9" s="18" t="str">
        <f>Criteria!$A$3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35">
      <c r="A10" s="13">
        <v>1</v>
      </c>
      <c r="B10" s="18" t="str">
        <f>Criteria!$B10</f>
        <v>RGAA</v>
      </c>
      <c r="C10" s="18" t="str">
        <f>Criteria!$C10</f>
        <v>1.8</v>
      </c>
      <c r="D10" s="18" t="str">
        <f>Criteria!$A$3</f>
        <v>IMAGES</v>
      </c>
      <c r="E10" s="18" t="s">
        <v>142</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Criteria!$C10</f>
        <v>1.8</v>
      </c>
      <c r="AC10" s="18" t="str">
        <f>Criteria!$A$3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35">
      <c r="A11" s="13">
        <v>1</v>
      </c>
      <c r="B11" s="18" t="str">
        <f>Criteria!$B11</f>
        <v>RGAA</v>
      </c>
      <c r="C11" s="18" t="str">
        <f>Criteria!$C11</f>
        <v>1.9</v>
      </c>
      <c r="D11" s="18" t="str">
        <f>Criteria!$A$3</f>
        <v>IMAGES</v>
      </c>
      <c r="E11" s="18" t="s">
        <v>141</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Criteria!$C11</f>
        <v>1.9</v>
      </c>
      <c r="AC11" s="18" t="str">
        <f>Criteria!$A$3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35">
      <c r="A12" s="57"/>
      <c r="B12" s="58"/>
      <c r="C12" s="58"/>
      <c r="D12" s="58"/>
      <c r="E12" s="58"/>
      <c r="F12" s="58"/>
      <c r="G12" s="58"/>
      <c r="H12" s="58"/>
      <c r="I12" s="58"/>
      <c r="J12" s="58"/>
      <c r="K12" s="58"/>
      <c r="L12" s="58"/>
      <c r="M12" s="58"/>
      <c r="N12" s="58"/>
      <c r="O12" s="58"/>
      <c r="P12" s="58"/>
      <c r="Q12" s="58"/>
      <c r="R12" s="58"/>
      <c r="S12" s="58"/>
      <c r="T12" s="58"/>
      <c r="U12" s="59">
        <f>SUM(U3:U11)</f>
        <v>0</v>
      </c>
      <c r="V12" s="59">
        <f t="shared" ref="V12:X12" si="12">SUM(V3:V11)</f>
        <v>0</v>
      </c>
      <c r="W12" s="59">
        <f t="shared" si="12"/>
        <v>0</v>
      </c>
      <c r="X12" s="59">
        <f t="shared" si="12"/>
        <v>135</v>
      </c>
      <c r="Y12" s="13"/>
      <c r="Z12" s="13"/>
      <c r="AA12" s="55"/>
      <c r="AB12" s="56"/>
      <c r="AC12" s="56"/>
      <c r="AD12" s="56"/>
      <c r="AE12" s="56"/>
      <c r="AF12" s="56"/>
      <c r="AG12" s="56"/>
      <c r="AH12" s="56"/>
      <c r="AI12" s="56"/>
      <c r="AJ12" s="56"/>
      <c r="AK12" s="56"/>
      <c r="AL12" s="56"/>
      <c r="AM12" s="56"/>
      <c r="AN12" s="56"/>
      <c r="AO12" s="56"/>
      <c r="AP12" s="56"/>
      <c r="AQ12" s="56"/>
      <c r="AR12" s="56"/>
      <c r="AS12" s="59">
        <f t="shared" ref="AS12:AT12" si="13">SUM(AS3:AS11)</f>
        <v>0</v>
      </c>
      <c r="AT12" s="59">
        <f t="shared" si="13"/>
        <v>0</v>
      </c>
    </row>
    <row r="13" spans="1:46" x14ac:dyDescent="0.35">
      <c r="A13" s="13">
        <v>2</v>
      </c>
      <c r="B13" s="18" t="str">
        <f>Criteria!$B12</f>
        <v>RGAA</v>
      </c>
      <c r="C13" s="18" t="str">
        <f>Criteria!$C12</f>
        <v>2.1</v>
      </c>
      <c r="D13" s="18" t="str">
        <f>Criteria!$A$12</f>
        <v>FRAMES</v>
      </c>
      <c r="E13" s="18" t="s">
        <v>141</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Criteria!$C12</f>
        <v>2.1</v>
      </c>
      <c r="AC13" s="18" t="str">
        <f>Criteria!$A$12</f>
        <v>FRAMES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35">
      <c r="A14" s="13">
        <v>2</v>
      </c>
      <c r="B14" s="18" t="str">
        <f>Criteria!$B13</f>
        <v>RGAA</v>
      </c>
      <c r="C14" s="18" t="str">
        <f>Criteria!$C13</f>
        <v>2.2</v>
      </c>
      <c r="D14" s="18" t="str">
        <f>Criteria!$A$12</f>
        <v>FRAMES</v>
      </c>
      <c r="E14" s="18" t="s">
        <v>141</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Criteria!$C13</f>
        <v>2.2</v>
      </c>
      <c r="AC14" s="18" t="str">
        <f>Criteria!$A$12</f>
        <v>FRAMES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35">
      <c r="A15" s="57"/>
      <c r="B15" s="58"/>
      <c r="C15" s="58"/>
      <c r="D15" s="58"/>
      <c r="E15" s="58"/>
      <c r="F15" s="58"/>
      <c r="G15" s="58"/>
      <c r="H15" s="58"/>
      <c r="I15" s="58"/>
      <c r="J15" s="58"/>
      <c r="K15" s="58"/>
      <c r="L15" s="58"/>
      <c r="M15" s="58"/>
      <c r="N15" s="58"/>
      <c r="O15" s="58"/>
      <c r="P15" s="58"/>
      <c r="Q15" s="58"/>
      <c r="R15" s="58"/>
      <c r="S15" s="58"/>
      <c r="T15" s="58"/>
      <c r="U15" s="59">
        <f>SUM(U13:U14)</f>
        <v>0</v>
      </c>
      <c r="V15" s="59">
        <f t="shared" ref="V15:X15" si="14">SUM(V13:V14)</f>
        <v>0</v>
      </c>
      <c r="W15" s="59">
        <f t="shared" si="14"/>
        <v>0</v>
      </c>
      <c r="X15" s="59">
        <f t="shared" si="14"/>
        <v>30</v>
      </c>
      <c r="Y15" s="13"/>
      <c r="Z15" s="13"/>
      <c r="AA15" s="55"/>
      <c r="AB15" s="56"/>
      <c r="AC15" s="56"/>
      <c r="AD15" s="56"/>
      <c r="AE15" s="56"/>
      <c r="AF15" s="56"/>
      <c r="AG15" s="56"/>
      <c r="AH15" s="56"/>
      <c r="AI15" s="56"/>
      <c r="AJ15" s="56"/>
      <c r="AK15" s="56"/>
      <c r="AL15" s="56"/>
      <c r="AM15" s="56"/>
      <c r="AN15" s="56"/>
      <c r="AO15" s="56"/>
      <c r="AP15" s="56"/>
      <c r="AQ15" s="56"/>
      <c r="AR15" s="56"/>
      <c r="AS15" s="59">
        <f>SUM(AS13:AS14)</f>
        <v>0</v>
      </c>
      <c r="AT15" s="59">
        <f t="shared" ref="AT15" si="15">SUM(AT13:AT14)</f>
        <v>0</v>
      </c>
    </row>
    <row r="16" spans="1:46" x14ac:dyDescent="0.35">
      <c r="A16" s="13">
        <v>3</v>
      </c>
      <c r="B16" s="18" t="str">
        <f>Criteria!$B14</f>
        <v>RGAA</v>
      </c>
      <c r="C16" s="18" t="str">
        <f>Criteria!$C14</f>
        <v>3.1</v>
      </c>
      <c r="D16" s="18" t="str">
        <f>Criteria!$A$14</f>
        <v>COLOURS</v>
      </c>
      <c r="E16" s="18" t="s">
        <v>141</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Criteria!$C14</f>
        <v>3.1</v>
      </c>
      <c r="AC16" s="18" t="str">
        <f>Criteria!$A$14</f>
        <v>COLOURS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35">
      <c r="A17" s="13">
        <v>3</v>
      </c>
      <c r="B17" s="18" t="str">
        <f>Criteria!$B15</f>
        <v>RGAA</v>
      </c>
      <c r="C17" s="18" t="str">
        <f>Criteria!$C15</f>
        <v>3.2</v>
      </c>
      <c r="D17" s="18" t="str">
        <f>Criteria!$A$14</f>
        <v>COLOURS</v>
      </c>
      <c r="E17" s="18" t="s">
        <v>142</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Criteria!$C15</f>
        <v>3.2</v>
      </c>
      <c r="AC17" s="18" t="str">
        <f>Criteria!$A$14</f>
        <v>COLOURS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35">
      <c r="A18" s="13">
        <v>3</v>
      </c>
      <c r="B18" s="18" t="str">
        <f>Criteria!$B16</f>
        <v>RGAA</v>
      </c>
      <c r="C18" s="18" t="str">
        <f>Criteria!$C16</f>
        <v>3.3</v>
      </c>
      <c r="D18" s="18" t="str">
        <f>Criteria!$A$14</f>
        <v>COLOURS</v>
      </c>
      <c r="E18" s="18" t="s">
        <v>141</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Criteria!$C16</f>
        <v>3.3</v>
      </c>
      <c r="AC18" s="18" t="str">
        <f>Criteria!$A$14</f>
        <v>COLOURS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35">
      <c r="A19" s="55"/>
      <c r="B19" s="56"/>
      <c r="C19" s="56"/>
      <c r="D19" s="56"/>
      <c r="E19" s="56"/>
      <c r="F19" s="56"/>
      <c r="G19" s="56"/>
      <c r="H19" s="56"/>
      <c r="I19" s="56"/>
      <c r="J19" s="56"/>
      <c r="K19" s="56"/>
      <c r="L19" s="56"/>
      <c r="M19" s="56"/>
      <c r="N19" s="56"/>
      <c r="O19" s="56"/>
      <c r="P19" s="56"/>
      <c r="Q19" s="56"/>
      <c r="R19" s="56"/>
      <c r="S19" s="56"/>
      <c r="T19" s="56"/>
      <c r="U19" s="59">
        <f>SUM(U16:U18)</f>
        <v>0</v>
      </c>
      <c r="V19" s="59">
        <f t="shared" ref="V19:X19" si="16">SUM(V16:V18)</f>
        <v>0</v>
      </c>
      <c r="W19" s="59">
        <f t="shared" si="16"/>
        <v>0</v>
      </c>
      <c r="X19" s="59">
        <f t="shared" si="16"/>
        <v>45</v>
      </c>
      <c r="Y19" s="13"/>
      <c r="Z19" s="13"/>
      <c r="AA19" s="55"/>
      <c r="AB19" s="56"/>
      <c r="AC19" s="56"/>
      <c r="AD19" s="56"/>
      <c r="AE19" s="56"/>
      <c r="AF19" s="56"/>
      <c r="AG19" s="56"/>
      <c r="AH19" s="56"/>
      <c r="AI19" s="56"/>
      <c r="AJ19" s="56"/>
      <c r="AK19" s="56"/>
      <c r="AL19" s="56"/>
      <c r="AM19" s="56"/>
      <c r="AN19" s="56"/>
      <c r="AO19" s="56"/>
      <c r="AP19" s="56"/>
      <c r="AQ19" s="56"/>
      <c r="AR19" s="56"/>
      <c r="AS19" s="59">
        <f>SUM(AS16:AS18)</f>
        <v>0</v>
      </c>
      <c r="AT19" s="59">
        <f t="shared" ref="AT19" si="17">SUM(AT16:AT18)</f>
        <v>0</v>
      </c>
    </row>
    <row r="20" spans="1:46" x14ac:dyDescent="0.35">
      <c r="A20" s="13">
        <v>4</v>
      </c>
      <c r="B20" s="18" t="str">
        <f>Criteria!$B17</f>
        <v>RGAA</v>
      </c>
      <c r="C20" s="18" t="str">
        <f>Criteria!$C17</f>
        <v>4.1</v>
      </c>
      <c r="D20" s="18" t="str">
        <f>Criteria!$A$17</f>
        <v>MULTIMEDIA</v>
      </c>
      <c r="E20" s="18" t="s">
        <v>141</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Criteria!$C17</f>
        <v>4.1</v>
      </c>
      <c r="AC20" s="18" t="str">
        <f>Criteria!$A$17</f>
        <v>MULTIMEDIA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35">
      <c r="A21" s="13">
        <v>4</v>
      </c>
      <c r="B21" s="18" t="str">
        <f>Criteria!$B18</f>
        <v>RGAA</v>
      </c>
      <c r="C21" s="18" t="str">
        <f>Criteria!$C18</f>
        <v>4.2</v>
      </c>
      <c r="D21" s="18" t="str">
        <f>Criteria!$A$17</f>
        <v>MULTIMEDIA</v>
      </c>
      <c r="E21" s="18" t="s">
        <v>141</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Criteria!$C18</f>
        <v>4.2</v>
      </c>
      <c r="AC21" s="18" t="str">
        <f>Criteria!$A$17</f>
        <v>MULTIMEDIA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35">
      <c r="A22" s="13">
        <v>4</v>
      </c>
      <c r="B22" s="18" t="str">
        <f>Criteria!$B19</f>
        <v>RGAA</v>
      </c>
      <c r="C22" s="18" t="str">
        <f>Criteria!$C19</f>
        <v>4.3</v>
      </c>
      <c r="D22" s="18" t="str">
        <f>Criteria!$A$17</f>
        <v>MULTIMEDIA</v>
      </c>
      <c r="E22" s="18" t="s">
        <v>141</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Criteria!$C19</f>
        <v>4.3</v>
      </c>
      <c r="AC22" s="18" t="str">
        <f>Criteria!$A$17</f>
        <v>MULTIMEDIA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35">
      <c r="A23" s="13">
        <v>4</v>
      </c>
      <c r="B23" s="18" t="str">
        <f>Criteria!$B20</f>
        <v>RGAA</v>
      </c>
      <c r="C23" s="18" t="str">
        <f>Criteria!$C20</f>
        <v>4.4</v>
      </c>
      <c r="D23" s="18" t="str">
        <f>Criteria!$A$17</f>
        <v>MULTIMEDIA</v>
      </c>
      <c r="E23" s="18" t="s">
        <v>141</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Criteria!$C20</f>
        <v>4.4</v>
      </c>
      <c r="AC23" s="18" t="str">
        <f>Criteria!$A$17</f>
        <v>MULTIMEDIA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35">
      <c r="A24" s="13">
        <v>4</v>
      </c>
      <c r="B24" s="18" t="str">
        <f>Criteria!$B21</f>
        <v>RGAA</v>
      </c>
      <c r="C24" s="18" t="str">
        <f>Criteria!$C21</f>
        <v>4.5</v>
      </c>
      <c r="D24" s="18" t="str">
        <f>Criteria!$A$17</f>
        <v>MULTIMEDIA</v>
      </c>
      <c r="E24" s="18" t="s">
        <v>142</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Criteria!$C21</f>
        <v>4.5</v>
      </c>
      <c r="AC24" s="18" t="str">
        <f>Criteria!$A$17</f>
        <v>MULTIMEDIA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35">
      <c r="A25" s="13">
        <v>4</v>
      </c>
      <c r="B25" s="18" t="str">
        <f>Criteria!$B22</f>
        <v>RGAA</v>
      </c>
      <c r="C25" s="18" t="str">
        <f>Criteria!$C22</f>
        <v>4.6</v>
      </c>
      <c r="D25" s="18" t="str">
        <f>Criteria!$A$17</f>
        <v>MULTIMEDIA</v>
      </c>
      <c r="E25" s="18" t="s">
        <v>142</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Criteria!$C22</f>
        <v>4.6</v>
      </c>
      <c r="AC25" s="18" t="str">
        <f>Criteria!$A$17</f>
        <v>MULTIMEDIA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35">
      <c r="A26" s="13">
        <v>4</v>
      </c>
      <c r="B26" s="18" t="str">
        <f>Criteria!$B23</f>
        <v>RGAA</v>
      </c>
      <c r="C26" s="18" t="str">
        <f>Criteria!$C23</f>
        <v>4.7</v>
      </c>
      <c r="D26" s="18" t="str">
        <f>Criteria!$A$17</f>
        <v>MULTIMEDIA</v>
      </c>
      <c r="E26" s="18" t="s">
        <v>141</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Criteria!$C23</f>
        <v>4.7</v>
      </c>
      <c r="AC26" s="18" t="str">
        <f>Criteria!$A$17</f>
        <v>MULTIMEDIA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35">
      <c r="A27" s="13">
        <v>4</v>
      </c>
      <c r="B27" s="18" t="str">
        <f>Criteria!$B24</f>
        <v>RGAA</v>
      </c>
      <c r="C27" s="18" t="str">
        <f>Criteria!$C24</f>
        <v>4.8</v>
      </c>
      <c r="D27" s="18" t="str">
        <f>Criteria!$A$17</f>
        <v>MULTIMEDIA</v>
      </c>
      <c r="E27" s="18" t="s">
        <v>141</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Criteria!$C24</f>
        <v>4.8</v>
      </c>
      <c r="AC27" s="18" t="str">
        <f>Criteria!$A$17</f>
        <v>MULTIMEDIA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35">
      <c r="A28" s="13">
        <v>4</v>
      </c>
      <c r="B28" s="18" t="str">
        <f>Criteria!$B25</f>
        <v>RGAA</v>
      </c>
      <c r="C28" s="18" t="str">
        <f>Criteria!$C25</f>
        <v>4.9</v>
      </c>
      <c r="D28" s="18" t="str">
        <f>Criteria!$A$17</f>
        <v>MULTIMEDIA</v>
      </c>
      <c r="E28" s="18" t="s">
        <v>141</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Criteria!$C25</f>
        <v>4.9</v>
      </c>
      <c r="AC28" s="18" t="str">
        <f>Criteria!$A$17</f>
        <v>MULTIMEDIA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35">
      <c r="A29" s="13">
        <v>4</v>
      </c>
      <c r="B29" s="18" t="str">
        <f>Criteria!$B26</f>
        <v>RGAA</v>
      </c>
      <c r="C29" s="18" t="str">
        <f>Criteria!$C26</f>
        <v>4.10</v>
      </c>
      <c r="D29" s="18" t="str">
        <f>Criteria!$A$17</f>
        <v>MULTIMEDIA</v>
      </c>
      <c r="E29" s="18" t="s">
        <v>141</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Criteria!$C26</f>
        <v>4.10</v>
      </c>
      <c r="AC29" s="18" t="str">
        <f>Criteria!$A$17</f>
        <v>MULTIMEDIA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35">
      <c r="A30" s="13">
        <v>4</v>
      </c>
      <c r="B30" s="18" t="str">
        <f>Criteria!$B27</f>
        <v>RGAA</v>
      </c>
      <c r="C30" s="18" t="str">
        <f>Criteria!$C27</f>
        <v>4.11</v>
      </c>
      <c r="D30" s="18" t="str">
        <f>Criteria!$A$17</f>
        <v>MULTIMEDIA</v>
      </c>
      <c r="E30" s="18" t="s">
        <v>141</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Criteria!$C27</f>
        <v>4.11</v>
      </c>
      <c r="AC30" s="18" t="str">
        <f>Criteria!$A$17</f>
        <v>MULTIMEDIA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35">
      <c r="A31" s="13">
        <v>4</v>
      </c>
      <c r="B31" s="18" t="str">
        <f>Criteria!$B28</f>
        <v>RGAA</v>
      </c>
      <c r="C31" s="18" t="str">
        <f>Criteria!$C28</f>
        <v>4.12</v>
      </c>
      <c r="D31" s="18" t="str">
        <f>Criteria!$A$17</f>
        <v>MULTIMEDIA</v>
      </c>
      <c r="E31" s="18" t="s">
        <v>141</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Criteria!$C28</f>
        <v>4.12</v>
      </c>
      <c r="AC31" s="18" t="str">
        <f>Criteria!$A$17</f>
        <v>MULTIMEDIA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35">
      <c r="A32" s="13">
        <v>4</v>
      </c>
      <c r="B32" s="18" t="str">
        <f>Criteria!$B29</f>
        <v>RGAA</v>
      </c>
      <c r="C32" s="18" t="str">
        <f>Criteria!$C29</f>
        <v>4.13</v>
      </c>
      <c r="D32" s="18" t="str">
        <f>Criteria!$A$17</f>
        <v>MULTIMEDIA</v>
      </c>
      <c r="E32" s="18" t="s">
        <v>141</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Criteria!$C29</f>
        <v>4.13</v>
      </c>
      <c r="AC32" s="18" t="str">
        <f>Criteria!$A$17</f>
        <v>MULTIMEDIA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35">
      <c r="A33" s="13">
        <v>4</v>
      </c>
      <c r="B33" s="18" t="str">
        <f>Criteria!$B30</f>
        <v>-</v>
      </c>
      <c r="C33" s="18" t="str">
        <f>Criteria!$C30</f>
        <v>4.14</v>
      </c>
      <c r="D33" s="18" t="str">
        <f>Criteria!$A$17</f>
        <v>MULTIMEDIA</v>
      </c>
      <c r="E33" s="18" t="s">
        <v>142</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Criteria!$C30</f>
        <v>4.14</v>
      </c>
      <c r="AC33" s="18" t="str">
        <f>Criteria!$A$17</f>
        <v>MULTIMEDIA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35">
      <c r="A34" s="13">
        <v>4</v>
      </c>
      <c r="B34" s="18" t="str">
        <f>Criteria!$B31</f>
        <v>-</v>
      </c>
      <c r="C34" s="18" t="str">
        <f>Criteria!$C31</f>
        <v>4.15</v>
      </c>
      <c r="D34" s="18" t="str">
        <f>Criteria!$A$17</f>
        <v>MULTIMEDIA</v>
      </c>
      <c r="E34" s="18" t="s">
        <v>142</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Criteria!$C31</f>
        <v>4.15</v>
      </c>
      <c r="AC34" s="18" t="str">
        <f>Criteria!$A$17</f>
        <v>MULTIMEDIA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35">
      <c r="A35" s="13">
        <v>4</v>
      </c>
      <c r="B35" s="18" t="str">
        <f>Criteria!$B32</f>
        <v>-</v>
      </c>
      <c r="C35" s="18" t="str">
        <f>Criteria!$C32</f>
        <v>4.16</v>
      </c>
      <c r="D35" s="18" t="str">
        <f>Criteria!$A$17</f>
        <v>MULTIMEDIA</v>
      </c>
      <c r="E35" s="18" t="s">
        <v>142</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Criteria!$C32</f>
        <v>4.16</v>
      </c>
      <c r="AC35" s="18" t="str">
        <f>Criteria!$A$17</f>
        <v>MULTIMEDIA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35">
      <c r="A36" s="13">
        <v>4</v>
      </c>
      <c r="B36" s="18" t="str">
        <f>Criteria!$B33</f>
        <v>-</v>
      </c>
      <c r="C36" s="18" t="str">
        <f>Criteria!$C33</f>
        <v>4.17</v>
      </c>
      <c r="D36" s="18" t="str">
        <f>Criteria!$A$17</f>
        <v>MULTIMEDIA</v>
      </c>
      <c r="E36" s="18" t="s">
        <v>142</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Criteria!$C33</f>
        <v>4.17</v>
      </c>
      <c r="AC36" s="18" t="str">
        <f>Criteria!$A$17</f>
        <v>MULTIMEDIA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35">
      <c r="A37" s="13">
        <v>4</v>
      </c>
      <c r="B37" s="18" t="str">
        <f>Criteria!$B34</f>
        <v>-</v>
      </c>
      <c r="C37" s="18" t="str">
        <f>Criteria!$C34</f>
        <v>4.18</v>
      </c>
      <c r="D37" s="18" t="str">
        <f>Criteria!$A$17</f>
        <v>MULTIMEDIA</v>
      </c>
      <c r="E37" s="18" t="s">
        <v>142</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Criteria!$C34</f>
        <v>4.18</v>
      </c>
      <c r="AC37" s="18" t="str">
        <f>Criteria!$A$17</f>
        <v>MULTIMEDIA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35">
      <c r="A38" s="55"/>
      <c r="B38" s="56"/>
      <c r="C38" s="56"/>
      <c r="D38" s="56"/>
      <c r="E38" s="56"/>
      <c r="F38" s="56"/>
      <c r="G38" s="56"/>
      <c r="H38" s="56"/>
      <c r="I38" s="56"/>
      <c r="J38" s="56"/>
      <c r="K38" s="56"/>
      <c r="L38" s="56"/>
      <c r="M38" s="56"/>
      <c r="N38" s="56"/>
      <c r="O38" s="56"/>
      <c r="P38" s="56"/>
      <c r="Q38" s="56"/>
      <c r="R38" s="56"/>
      <c r="S38" s="56"/>
      <c r="T38" s="56"/>
      <c r="U38" s="60">
        <f>SUM(U20:U37)</f>
        <v>0</v>
      </c>
      <c r="V38" s="60">
        <f t="shared" ref="V38:X38" si="18">SUM(V20:V37)</f>
        <v>0</v>
      </c>
      <c r="W38" s="60">
        <f t="shared" si="18"/>
        <v>0</v>
      </c>
      <c r="X38" s="60">
        <f t="shared" si="18"/>
        <v>270</v>
      </c>
      <c r="Y38" s="13"/>
      <c r="Z38" s="13"/>
      <c r="AA38" s="55"/>
      <c r="AB38" s="56"/>
      <c r="AC38" s="56"/>
      <c r="AD38" s="56"/>
      <c r="AE38" s="56"/>
      <c r="AF38" s="56"/>
      <c r="AG38" s="56"/>
      <c r="AH38" s="56"/>
      <c r="AI38" s="56"/>
      <c r="AJ38" s="56"/>
      <c r="AK38" s="56"/>
      <c r="AL38" s="56"/>
      <c r="AM38" s="56"/>
      <c r="AN38" s="56"/>
      <c r="AO38" s="56"/>
      <c r="AP38" s="56"/>
      <c r="AQ38" s="56"/>
      <c r="AR38" s="56"/>
      <c r="AS38" s="60">
        <f>SUM(AS20:AS37)</f>
        <v>0</v>
      </c>
      <c r="AT38" s="60">
        <f t="shared" ref="AT38" si="19">SUM(AT20:AT37)</f>
        <v>0</v>
      </c>
    </row>
    <row r="39" spans="1:46" x14ac:dyDescent="0.35">
      <c r="A39" s="13">
        <v>5</v>
      </c>
      <c r="B39" s="18" t="str">
        <f>Criteria!$B35</f>
        <v>RGAA</v>
      </c>
      <c r="C39" s="18" t="str">
        <f>Criteria!$C35</f>
        <v>5.1</v>
      </c>
      <c r="D39" s="18" t="str">
        <f>Criteria!$A$35</f>
        <v>TABLES</v>
      </c>
      <c r="E39" s="18" t="s">
        <v>141</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Criteria!$C35</f>
        <v>5.1</v>
      </c>
      <c r="AC39" s="18" t="str">
        <f>Criteria!$A$35</f>
        <v>TABLES</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35">
      <c r="A40" s="13">
        <v>5</v>
      </c>
      <c r="B40" s="18" t="str">
        <f>Criteria!$B36</f>
        <v>RGAA</v>
      </c>
      <c r="C40" s="18" t="str">
        <f>Criteria!$C36</f>
        <v>5.2</v>
      </c>
      <c r="D40" s="18" t="str">
        <f>Criteria!$A$35</f>
        <v>TABLES</v>
      </c>
      <c r="E40" s="18" t="s">
        <v>141</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Criteria!$C36</f>
        <v>5.2</v>
      </c>
      <c r="AC40" s="18" t="str">
        <f>Criteria!$A$35</f>
        <v>TABLES</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35">
      <c r="A41" s="13">
        <v>5</v>
      </c>
      <c r="B41" s="18" t="str">
        <f>Criteria!$B37</f>
        <v>RGAA</v>
      </c>
      <c r="C41" s="18" t="str">
        <f>Criteria!$C37</f>
        <v>5.3</v>
      </c>
      <c r="D41" s="18" t="str">
        <f>Criteria!$A$35</f>
        <v>TABLES</v>
      </c>
      <c r="E41" s="18" t="s">
        <v>141</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Criteria!$C37</f>
        <v>5.3</v>
      </c>
      <c r="AC41" s="18" t="str">
        <f>Criteria!$A$35</f>
        <v>TABLES</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35">
      <c r="A42" s="13">
        <v>5</v>
      </c>
      <c r="B42" s="18" t="str">
        <f>Criteria!$B38</f>
        <v>RGAA</v>
      </c>
      <c r="C42" s="18" t="str">
        <f>Criteria!$C38</f>
        <v>5.4</v>
      </c>
      <c r="D42" s="18" t="str">
        <f>Criteria!$A$35</f>
        <v>TABLES</v>
      </c>
      <c r="E42" s="18" t="s">
        <v>141</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Criteria!$C38</f>
        <v>5.4</v>
      </c>
      <c r="AC42" s="18" t="str">
        <f>Criteria!$A$35</f>
        <v>TABLES</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35">
      <c r="A43" s="13">
        <v>5</v>
      </c>
      <c r="B43" s="18" t="str">
        <f>Criteria!$B39</f>
        <v>RGAA</v>
      </c>
      <c r="C43" s="18" t="str">
        <f>Criteria!$C39</f>
        <v>5.5</v>
      </c>
      <c r="D43" s="18" t="str">
        <f>Criteria!$A$35</f>
        <v>TABLES</v>
      </c>
      <c r="E43" s="18" t="s">
        <v>141</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Criteria!$C39</f>
        <v>5.5</v>
      </c>
      <c r="AC43" s="18" t="str">
        <f>Criteria!$A$35</f>
        <v>TABLES</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35">
      <c r="A44" s="13">
        <v>5</v>
      </c>
      <c r="B44" s="18" t="str">
        <f>Criteria!$B40</f>
        <v>RGAA</v>
      </c>
      <c r="C44" s="18" t="str">
        <f>Criteria!$C40</f>
        <v>5.6</v>
      </c>
      <c r="D44" s="18" t="str">
        <f>Criteria!$A$35</f>
        <v>TABLES</v>
      </c>
      <c r="E44" s="18" t="s">
        <v>141</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Criteria!$C40</f>
        <v>5.6</v>
      </c>
      <c r="AC44" s="18" t="str">
        <f>Criteria!$A$35</f>
        <v>TABLES</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35">
      <c r="A45" s="13">
        <v>5</v>
      </c>
      <c r="B45" s="18" t="str">
        <f>Criteria!$B41</f>
        <v>RGAA</v>
      </c>
      <c r="C45" s="18" t="str">
        <f>Criteria!$C41</f>
        <v>5.7</v>
      </c>
      <c r="D45" s="18" t="str">
        <f>Criteria!$A$35</f>
        <v>TABLES</v>
      </c>
      <c r="E45" s="18" t="s">
        <v>141</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Criteria!$C41</f>
        <v>5.7</v>
      </c>
      <c r="AC45" s="18" t="str">
        <f>Criteria!$A$35</f>
        <v>TABLES</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35">
      <c r="A46" s="13">
        <v>5</v>
      </c>
      <c r="B46" s="18" t="str">
        <f>Criteria!$B42</f>
        <v>RGAA</v>
      </c>
      <c r="C46" s="18" t="str">
        <f>Criteria!$C42</f>
        <v>5.8</v>
      </c>
      <c r="D46" s="18" t="str">
        <f>Criteria!$A$35</f>
        <v>TABLES</v>
      </c>
      <c r="E46" s="18" t="s">
        <v>141</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Criteria!$C42</f>
        <v>5.8</v>
      </c>
      <c r="AC46" s="18" t="str">
        <f>Criteria!$A$35</f>
        <v>TABLES</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35">
      <c r="A47" s="55"/>
      <c r="B47" s="56"/>
      <c r="C47" s="56"/>
      <c r="D47" s="56"/>
      <c r="E47" s="56"/>
      <c r="F47" s="56"/>
      <c r="G47" s="56"/>
      <c r="H47" s="56"/>
      <c r="I47" s="56"/>
      <c r="J47" s="56"/>
      <c r="K47" s="56"/>
      <c r="L47" s="56"/>
      <c r="M47" s="56"/>
      <c r="N47" s="56"/>
      <c r="O47" s="56"/>
      <c r="P47" s="56"/>
      <c r="Q47" s="56"/>
      <c r="R47" s="56"/>
      <c r="S47" s="56"/>
      <c r="T47" s="56"/>
      <c r="U47" s="60">
        <f>SUM(U39:U46)</f>
        <v>0</v>
      </c>
      <c r="V47" s="60">
        <f t="shared" ref="V47:X47" si="20">SUM(V39:V46)</f>
        <v>0</v>
      </c>
      <c r="W47" s="60">
        <f t="shared" si="20"/>
        <v>0</v>
      </c>
      <c r="X47" s="60">
        <f t="shared" si="20"/>
        <v>120</v>
      </c>
      <c r="Y47" s="13"/>
      <c r="Z47" s="13"/>
      <c r="AA47" s="55"/>
      <c r="AB47" s="56"/>
      <c r="AC47" s="56"/>
      <c r="AD47" s="56"/>
      <c r="AE47" s="56"/>
      <c r="AF47" s="56"/>
      <c r="AG47" s="56"/>
      <c r="AH47" s="56"/>
      <c r="AI47" s="56"/>
      <c r="AJ47" s="56"/>
      <c r="AK47" s="56"/>
      <c r="AL47" s="56"/>
      <c r="AM47" s="56"/>
      <c r="AN47" s="56"/>
      <c r="AO47" s="56"/>
      <c r="AP47" s="56"/>
      <c r="AQ47" s="56"/>
      <c r="AR47" s="56"/>
      <c r="AS47" s="60">
        <f>SUM(AS39:AS46)</f>
        <v>0</v>
      </c>
      <c r="AT47" s="60">
        <f t="shared" ref="AT47" si="21">SUM(AT39:AT46)</f>
        <v>0</v>
      </c>
    </row>
    <row r="48" spans="1:46" x14ac:dyDescent="0.35">
      <c r="A48" s="13">
        <v>6</v>
      </c>
      <c r="B48" s="18" t="str">
        <f>Criteria!$B43</f>
        <v>RGAA</v>
      </c>
      <c r="C48" s="18" t="str">
        <f>Criteria!$C43</f>
        <v>6.1</v>
      </c>
      <c r="D48" s="18" t="str">
        <f>Criteria!$A$43</f>
        <v>LINKS</v>
      </c>
      <c r="E48" s="18" t="s">
        <v>141</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Criteria!$C43</f>
        <v>6.1</v>
      </c>
      <c r="AC48" s="18" t="str">
        <f>Criteria!$A$43</f>
        <v>LINKS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35">
      <c r="A49" s="13">
        <v>6</v>
      </c>
      <c r="B49" s="18" t="str">
        <f>Criteria!$B44</f>
        <v>RGAA</v>
      </c>
      <c r="C49" s="18" t="str">
        <f>Criteria!$C44</f>
        <v>6.2</v>
      </c>
      <c r="D49" s="18" t="str">
        <f>Criteria!$A$43</f>
        <v>LINKS</v>
      </c>
      <c r="E49" s="18" t="s">
        <v>141</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Criteria!$C44</f>
        <v>6.2</v>
      </c>
      <c r="AC49" s="18" t="str">
        <f>Criteria!$A$43</f>
        <v>LINKS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35">
      <c r="A50" s="55"/>
      <c r="B50" s="56"/>
      <c r="C50" s="56"/>
      <c r="D50" s="56"/>
      <c r="E50" s="56"/>
      <c r="F50" s="56"/>
      <c r="G50" s="56"/>
      <c r="H50" s="56"/>
      <c r="I50" s="56"/>
      <c r="J50" s="56"/>
      <c r="K50" s="56"/>
      <c r="L50" s="56"/>
      <c r="M50" s="56"/>
      <c r="N50" s="56"/>
      <c r="O50" s="56"/>
      <c r="P50" s="56"/>
      <c r="Q50" s="56"/>
      <c r="R50" s="56"/>
      <c r="S50" s="56"/>
      <c r="T50" s="56"/>
      <c r="U50" s="60">
        <f>SUM(U48:U49)</f>
        <v>0</v>
      </c>
      <c r="V50" s="60">
        <f t="shared" ref="V50:X50" si="22">SUM(V48:V49)</f>
        <v>0</v>
      </c>
      <c r="W50" s="60">
        <f t="shared" si="22"/>
        <v>0</v>
      </c>
      <c r="X50" s="60">
        <f t="shared" si="22"/>
        <v>30</v>
      </c>
      <c r="Y50" s="13"/>
      <c r="Z50" s="13"/>
      <c r="AA50" s="55"/>
      <c r="AB50" s="56"/>
      <c r="AC50" s="56"/>
      <c r="AD50" s="56"/>
      <c r="AE50" s="56"/>
      <c r="AF50" s="56"/>
      <c r="AG50" s="56"/>
      <c r="AH50" s="56"/>
      <c r="AI50" s="56"/>
      <c r="AJ50" s="56"/>
      <c r="AK50" s="56"/>
      <c r="AL50" s="56"/>
      <c r="AM50" s="56"/>
      <c r="AN50" s="56"/>
      <c r="AO50" s="56"/>
      <c r="AP50" s="56"/>
      <c r="AQ50" s="56"/>
      <c r="AR50" s="56"/>
      <c r="AS50" s="60">
        <f>SUM(AS48:AS49)</f>
        <v>0</v>
      </c>
      <c r="AT50" s="60">
        <f t="shared" ref="AT50" si="23">SUM(AT48:AT49)</f>
        <v>0</v>
      </c>
    </row>
    <row r="51" spans="1:46" x14ac:dyDescent="0.35">
      <c r="A51" s="13">
        <v>7</v>
      </c>
      <c r="B51" s="18" t="str">
        <f>Criteria!$B45</f>
        <v>RGAA</v>
      </c>
      <c r="C51" s="18" t="str">
        <f>Criteria!$C45</f>
        <v>7.1</v>
      </c>
      <c r="D51" s="18" t="str">
        <f>Criteria!$A$45</f>
        <v>SCRIPTS</v>
      </c>
      <c r="E51" s="18" t="s">
        <v>141</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Criteria!$C45</f>
        <v>7.1</v>
      </c>
      <c r="AC51" s="18" t="str">
        <f>Criteria!$A$45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35">
      <c r="A52" s="13">
        <v>7</v>
      </c>
      <c r="B52" s="18" t="str">
        <f>Criteria!$B46</f>
        <v>RGAA</v>
      </c>
      <c r="C52" s="18" t="str">
        <f>Criteria!$C46</f>
        <v>7.2</v>
      </c>
      <c r="D52" s="18" t="str">
        <f>Criteria!$A$45</f>
        <v>SCRIPTS</v>
      </c>
      <c r="E52" s="18" t="s">
        <v>141</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Criteria!$C46</f>
        <v>7.2</v>
      </c>
      <c r="AC52" s="18" t="str">
        <f>Criteria!$A$45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35">
      <c r="A53" s="13">
        <v>7</v>
      </c>
      <c r="B53" s="18" t="str">
        <f>Criteria!$B47</f>
        <v>RGAA</v>
      </c>
      <c r="C53" s="18" t="str">
        <f>Criteria!$C47</f>
        <v>7.3</v>
      </c>
      <c r="D53" s="18" t="str">
        <f>Criteria!$A$45</f>
        <v>SCRIPTS</v>
      </c>
      <c r="E53" s="18" t="s">
        <v>141</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Criteria!$C47</f>
        <v>7.3</v>
      </c>
      <c r="AC53" s="18" t="str">
        <f>Criteria!$A$45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35">
      <c r="A54" s="13">
        <v>7</v>
      </c>
      <c r="B54" s="18" t="str">
        <f>Criteria!$B48</f>
        <v>RGAA</v>
      </c>
      <c r="C54" s="18" t="str">
        <f>Criteria!$C48</f>
        <v>7.4</v>
      </c>
      <c r="D54" s="18" t="str">
        <f>Criteria!$A$45</f>
        <v>SCRIPTS</v>
      </c>
      <c r="E54" s="18" t="s">
        <v>141</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Criteria!$C48</f>
        <v>7.4</v>
      </c>
      <c r="AC54" s="18" t="str">
        <f>Criteria!$A$45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35">
      <c r="A55" s="13">
        <v>7</v>
      </c>
      <c r="B55" s="18" t="str">
        <f>Criteria!$B49</f>
        <v>RGAA</v>
      </c>
      <c r="C55" s="18" t="str">
        <f>Criteria!$C49</f>
        <v>7.5</v>
      </c>
      <c r="D55" s="18" t="str">
        <f>Criteria!$A$45</f>
        <v>SCRIPTS</v>
      </c>
      <c r="E55" s="18" t="s">
        <v>142</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Criteria!$C49</f>
        <v>7.5</v>
      </c>
      <c r="AC55" s="18" t="str">
        <f>Criteria!$A$45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35">
      <c r="A56" s="55"/>
      <c r="B56" s="56"/>
      <c r="C56" s="56"/>
      <c r="D56" s="56"/>
      <c r="E56" s="56"/>
      <c r="F56" s="56"/>
      <c r="G56" s="56"/>
      <c r="H56" s="56"/>
      <c r="I56" s="56"/>
      <c r="J56" s="56"/>
      <c r="K56" s="56"/>
      <c r="L56" s="56"/>
      <c r="M56" s="56"/>
      <c r="N56" s="56"/>
      <c r="O56" s="56"/>
      <c r="P56" s="56"/>
      <c r="Q56" s="56"/>
      <c r="R56" s="56"/>
      <c r="S56" s="56"/>
      <c r="T56" s="56"/>
      <c r="U56" s="60">
        <f>SUM(U51:U55)</f>
        <v>0</v>
      </c>
      <c r="V56" s="60">
        <f t="shared" ref="V56:X56" si="24">SUM(V51:V55)</f>
        <v>0</v>
      </c>
      <c r="W56" s="60">
        <f t="shared" si="24"/>
        <v>0</v>
      </c>
      <c r="X56" s="60">
        <f t="shared" si="24"/>
        <v>75</v>
      </c>
      <c r="Y56" s="13"/>
      <c r="Z56" s="13"/>
      <c r="AA56" s="55"/>
      <c r="AB56" s="56"/>
      <c r="AC56" s="56"/>
      <c r="AD56" s="56"/>
      <c r="AE56" s="56"/>
      <c r="AF56" s="56"/>
      <c r="AG56" s="56"/>
      <c r="AH56" s="56"/>
      <c r="AI56" s="56"/>
      <c r="AJ56" s="56"/>
      <c r="AK56" s="56"/>
      <c r="AL56" s="56"/>
      <c r="AM56" s="56"/>
      <c r="AN56" s="56"/>
      <c r="AO56" s="56"/>
      <c r="AP56" s="56"/>
      <c r="AQ56" s="56"/>
      <c r="AR56" s="56"/>
      <c r="AS56" s="60">
        <f>SUM(AS51:AS55)</f>
        <v>0</v>
      </c>
      <c r="AT56" s="60">
        <f t="shared" ref="AT56" si="25">SUM(AT51:AT55)</f>
        <v>0</v>
      </c>
    </row>
    <row r="57" spans="1:46" x14ac:dyDescent="0.35">
      <c r="A57" s="13">
        <v>8</v>
      </c>
      <c r="B57" s="18" t="str">
        <f>Criteria!$B50</f>
        <v>RGAA</v>
      </c>
      <c r="C57" s="18" t="str">
        <f>Criteria!$C50</f>
        <v>8.1</v>
      </c>
      <c r="D57" s="18" t="str">
        <f>Criteria!$A$50</f>
        <v>MANDATORY ELEMENTS</v>
      </c>
      <c r="E57" s="18" t="s">
        <v>141</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Criteria!$C50</f>
        <v>8.1</v>
      </c>
      <c r="AC57" s="18" t="str">
        <f>Criteria!$A$50</f>
        <v>MANDATORY ELEMENTS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35">
      <c r="A58" s="13">
        <v>8</v>
      </c>
      <c r="B58" s="18" t="str">
        <f>Criteria!$B51</f>
        <v>RGAA</v>
      </c>
      <c r="C58" s="18" t="str">
        <f>Criteria!$C51</f>
        <v>8.2</v>
      </c>
      <c r="D58" s="18" t="str">
        <f>Criteria!$A$50</f>
        <v>MANDATORY ELEMENTS</v>
      </c>
      <c r="E58" s="18" t="s">
        <v>141</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Criteria!$C51</f>
        <v>8.2</v>
      </c>
      <c r="AC58" s="18" t="str">
        <f>Criteria!$A$50</f>
        <v>MANDATORY ELEMENTS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35">
      <c r="A59" s="13">
        <v>8</v>
      </c>
      <c r="B59" s="18" t="str">
        <f>Criteria!$B52</f>
        <v>RGAA</v>
      </c>
      <c r="C59" s="18" t="str">
        <f>Criteria!$C52</f>
        <v>8.3</v>
      </c>
      <c r="D59" s="18" t="str">
        <f>Criteria!$A$50</f>
        <v>MANDATORY ELEMENTS</v>
      </c>
      <c r="E59" s="18" t="s">
        <v>141</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Criteria!$C52</f>
        <v>8.3</v>
      </c>
      <c r="AC59" s="18" t="str">
        <f>Criteria!$A$50</f>
        <v>MANDATORY ELEMENTS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35">
      <c r="A60" s="13">
        <v>8</v>
      </c>
      <c r="B60" s="18" t="str">
        <f>Criteria!$B53</f>
        <v>RGAA</v>
      </c>
      <c r="C60" s="18" t="str">
        <f>Criteria!$C53</f>
        <v>8.4</v>
      </c>
      <c r="D60" s="18" t="str">
        <f>Criteria!$A$50</f>
        <v>MANDATORY ELEMENTS</v>
      </c>
      <c r="E60" s="18" t="s">
        <v>141</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Criteria!$C53</f>
        <v>8.4</v>
      </c>
      <c r="AC60" s="18" t="str">
        <f>Criteria!$A$50</f>
        <v>MANDATORY ELEMENTS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35">
      <c r="A61" s="13">
        <v>8</v>
      </c>
      <c r="B61" s="18" t="str">
        <f>Criteria!$B54</f>
        <v>RGAA</v>
      </c>
      <c r="C61" s="18" t="str">
        <f>Criteria!$C54</f>
        <v>8.5</v>
      </c>
      <c r="D61" s="18" t="str">
        <f>Criteria!$A$50</f>
        <v>MANDATORY ELEMENTS</v>
      </c>
      <c r="E61" s="18" t="s">
        <v>141</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Criteria!$C54</f>
        <v>8.5</v>
      </c>
      <c r="AC61" s="18" t="str">
        <f>Criteria!$A$50</f>
        <v>MANDATORY ELEMENTS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35">
      <c r="A62" s="13">
        <v>8</v>
      </c>
      <c r="B62" s="18" t="str">
        <f>Criteria!$B55</f>
        <v>RGAA</v>
      </c>
      <c r="C62" s="18" t="str">
        <f>Criteria!$C55</f>
        <v>8.6</v>
      </c>
      <c r="D62" s="18" t="str">
        <f>Criteria!$A$50</f>
        <v>MANDATORY ELEMENTS</v>
      </c>
      <c r="E62" s="18" t="s">
        <v>141</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Criteria!$C55</f>
        <v>8.6</v>
      </c>
      <c r="AC62" s="18" t="str">
        <f>Criteria!$A$50</f>
        <v>MANDATORY ELEMENTS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35">
      <c r="A63" s="13">
        <v>8</v>
      </c>
      <c r="B63" s="18" t="str">
        <f>Criteria!$B56</f>
        <v>RGAA</v>
      </c>
      <c r="C63" s="18" t="str">
        <f>Criteria!$C56</f>
        <v>8.7</v>
      </c>
      <c r="D63" s="18" t="str">
        <f>Criteria!$A$50</f>
        <v>MANDATORY ELEMENTS</v>
      </c>
      <c r="E63" s="18" t="s">
        <v>142</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Criteria!$C56</f>
        <v>8.7</v>
      </c>
      <c r="AC63" s="18" t="str">
        <f>Criteria!$A$50</f>
        <v>MANDATORY ELEMENTS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35">
      <c r="A64" s="13">
        <v>8</v>
      </c>
      <c r="B64" s="18" t="str">
        <f>Criteria!$B57</f>
        <v>RGAA</v>
      </c>
      <c r="C64" s="18" t="str">
        <f>Criteria!$C57</f>
        <v>8.8</v>
      </c>
      <c r="D64" s="18" t="str">
        <f>Criteria!$A$50</f>
        <v>MANDATORY ELEMENTS</v>
      </c>
      <c r="E64" s="18" t="s">
        <v>142</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Criteria!$C57</f>
        <v>8.8</v>
      </c>
      <c r="AC64" s="18" t="str">
        <f>Criteria!$A$50</f>
        <v>MANDATORY ELEMENTS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35">
      <c r="A65" s="13">
        <v>8</v>
      </c>
      <c r="B65" s="18" t="str">
        <f>Criteria!$B58</f>
        <v>RGAA</v>
      </c>
      <c r="C65" s="18" t="str">
        <f>Criteria!$C58</f>
        <v>8.9</v>
      </c>
      <c r="D65" s="18" t="str">
        <f>Criteria!$A$50</f>
        <v>MANDATORY ELEMENTS</v>
      </c>
      <c r="E65" s="18" t="s">
        <v>141</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Criteria!$C58</f>
        <v>8.9</v>
      </c>
      <c r="AC65" s="18" t="str">
        <f>Criteria!$A$50</f>
        <v>MANDATORY ELEMENTS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35">
      <c r="A66" s="13">
        <v>8</v>
      </c>
      <c r="B66" s="18" t="str">
        <f>Criteria!$B59</f>
        <v>RGAA</v>
      </c>
      <c r="C66" s="18" t="str">
        <f>Criteria!$C59</f>
        <v>8.10</v>
      </c>
      <c r="D66" s="18" t="str">
        <f>Criteria!$A$50</f>
        <v>MANDATORY ELEMENTS</v>
      </c>
      <c r="E66" s="18" t="s">
        <v>141</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Criteria!$C59</f>
        <v>8.10</v>
      </c>
      <c r="AC66" s="18" t="str">
        <f>Criteria!$A$50</f>
        <v>MANDATORY ELEMENTS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35">
      <c r="A67" s="55"/>
      <c r="B67" s="56"/>
      <c r="C67" s="56"/>
      <c r="D67" s="56"/>
      <c r="E67" s="56"/>
      <c r="F67" s="56"/>
      <c r="G67" s="56"/>
      <c r="H67" s="56"/>
      <c r="I67" s="56"/>
      <c r="J67" s="56"/>
      <c r="K67" s="56"/>
      <c r="L67" s="56"/>
      <c r="M67" s="56"/>
      <c r="N67" s="56"/>
      <c r="O67" s="56"/>
      <c r="P67" s="56"/>
      <c r="Q67" s="56"/>
      <c r="R67" s="56"/>
      <c r="S67" s="56"/>
      <c r="T67" s="56"/>
      <c r="U67" s="60">
        <f>SUM(U57:U66)</f>
        <v>0</v>
      </c>
      <c r="V67" s="60">
        <f t="shared" ref="V67:X67" si="26">SUM(V57:V66)</f>
        <v>0</v>
      </c>
      <c r="W67" s="60">
        <f t="shared" si="26"/>
        <v>0</v>
      </c>
      <c r="X67" s="60">
        <f t="shared" si="26"/>
        <v>150</v>
      </c>
      <c r="Y67" s="13"/>
      <c r="Z67" s="13"/>
      <c r="AA67" s="55"/>
      <c r="AB67" s="56"/>
      <c r="AC67" s="56"/>
      <c r="AD67" s="56"/>
      <c r="AE67" s="56"/>
      <c r="AF67" s="56"/>
      <c r="AG67" s="56"/>
      <c r="AH67" s="56"/>
      <c r="AI67" s="56"/>
      <c r="AJ67" s="56"/>
      <c r="AK67" s="56"/>
      <c r="AL67" s="56"/>
      <c r="AM67" s="56"/>
      <c r="AN67" s="56"/>
      <c r="AO67" s="56"/>
      <c r="AP67" s="56"/>
      <c r="AQ67" s="56"/>
      <c r="AR67" s="56"/>
      <c r="AS67" s="60">
        <f>SUM(AS57:AS66)</f>
        <v>0</v>
      </c>
      <c r="AT67" s="60">
        <f t="shared" ref="AT67" si="27">SUM(AT57:AT66)</f>
        <v>0</v>
      </c>
    </row>
    <row r="68" spans="1:46" x14ac:dyDescent="0.35">
      <c r="A68" s="13">
        <v>9</v>
      </c>
      <c r="B68" s="18" t="str">
        <f>Criteria!$B60</f>
        <v>RGAA</v>
      </c>
      <c r="C68" s="18" t="str">
        <f>Criteria!$C60</f>
        <v>9.1</v>
      </c>
      <c r="D68" s="18" t="str">
        <f>Criteria!$A$60</f>
        <v>STRUCTURE</v>
      </c>
      <c r="E68" s="18" t="s">
        <v>141</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Criteria!$C60</f>
        <v>9.1</v>
      </c>
      <c r="AC68" s="18" t="str">
        <f>Criteria!$A$60</f>
        <v>STRUCTURE</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35">
      <c r="A69" s="13">
        <v>9</v>
      </c>
      <c r="B69" s="18" t="str">
        <f>Criteria!$B61</f>
        <v>RGAA</v>
      </c>
      <c r="C69" s="18" t="str">
        <f>Criteria!$C61</f>
        <v>9.2</v>
      </c>
      <c r="D69" s="18" t="str">
        <f>Criteria!$A$60</f>
        <v>STRUCTURE</v>
      </c>
      <c r="E69" s="18" t="s">
        <v>141</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Criteria!$C61</f>
        <v>9.2</v>
      </c>
      <c r="AC69" s="18" t="str">
        <f>Criteria!$A$60</f>
        <v>STRUCTURE</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35">
      <c r="A70" s="13">
        <v>9</v>
      </c>
      <c r="B70" s="18" t="str">
        <f>Criteria!$B62</f>
        <v>RGAA</v>
      </c>
      <c r="C70" s="18" t="str">
        <f>Criteria!$C62</f>
        <v>9.3</v>
      </c>
      <c r="D70" s="18" t="str">
        <f>Criteria!$A$60</f>
        <v>STRUCTURE</v>
      </c>
      <c r="E70" s="18" t="s">
        <v>141</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Criteria!$C62</f>
        <v>9.3</v>
      </c>
      <c r="AC70" s="18" t="str">
        <f>Criteria!$A$60</f>
        <v>STRUCTURE</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35">
      <c r="A71" s="13">
        <v>9</v>
      </c>
      <c r="B71" s="18" t="str">
        <f>Criteria!$B63</f>
        <v>RGAA</v>
      </c>
      <c r="C71" s="18" t="str">
        <f>Criteria!$C63</f>
        <v>9.4</v>
      </c>
      <c r="D71" s="18" t="str">
        <f>Criteria!$A$60</f>
        <v>STRUCTURE</v>
      </c>
      <c r="E71" s="18" t="s">
        <v>141</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Criteria!$C63</f>
        <v>9.4</v>
      </c>
      <c r="AC71" s="18" t="str">
        <f>Criteria!$A$60</f>
        <v>STRUCTURE</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35">
      <c r="A72" s="55"/>
      <c r="B72" s="56"/>
      <c r="C72" s="56"/>
      <c r="D72" s="56"/>
      <c r="E72" s="56"/>
      <c r="F72" s="56"/>
      <c r="G72" s="56"/>
      <c r="H72" s="56"/>
      <c r="I72" s="56"/>
      <c r="J72" s="56"/>
      <c r="K72" s="56"/>
      <c r="L72" s="56"/>
      <c r="M72" s="56"/>
      <c r="N72" s="56"/>
      <c r="O72" s="56"/>
      <c r="P72" s="56"/>
      <c r="Q72" s="56"/>
      <c r="R72" s="56"/>
      <c r="S72" s="56"/>
      <c r="T72" s="56"/>
      <c r="U72" s="60">
        <f>SUM(U68:U71)</f>
        <v>0</v>
      </c>
      <c r="V72" s="60">
        <f t="shared" ref="V72:X72" si="28">SUM(V68:V71)</f>
        <v>0</v>
      </c>
      <c r="W72" s="60">
        <f t="shared" si="28"/>
        <v>0</v>
      </c>
      <c r="X72" s="60">
        <f t="shared" si="28"/>
        <v>60</v>
      </c>
      <c r="Y72" s="13"/>
      <c r="Z72" s="13"/>
      <c r="AA72" s="55"/>
      <c r="AB72" s="56"/>
      <c r="AC72" s="56"/>
      <c r="AD72" s="56"/>
      <c r="AE72" s="56"/>
      <c r="AF72" s="56"/>
      <c r="AG72" s="56"/>
      <c r="AH72" s="56"/>
      <c r="AI72" s="56"/>
      <c r="AJ72" s="56"/>
      <c r="AK72" s="56"/>
      <c r="AL72" s="56"/>
      <c r="AM72" s="56"/>
      <c r="AN72" s="56"/>
      <c r="AO72" s="56"/>
      <c r="AP72" s="56"/>
      <c r="AQ72" s="56"/>
      <c r="AR72" s="56"/>
      <c r="AS72" s="60">
        <f>SUM(AS68:AS71)</f>
        <v>0</v>
      </c>
      <c r="AT72" s="60">
        <f t="shared" ref="AT72" si="29">SUM(AT68:AT71)</f>
        <v>0</v>
      </c>
    </row>
    <row r="73" spans="1:46" x14ac:dyDescent="0.35">
      <c r="A73" s="13">
        <v>10</v>
      </c>
      <c r="B73" s="18" t="str">
        <f>Criteria!$B64</f>
        <v>RGAA</v>
      </c>
      <c r="C73" s="18" t="str">
        <f>Criteria!$C64</f>
        <v>10.1</v>
      </c>
      <c r="D73" s="18" t="str">
        <f>Criteria!$A$64</f>
        <v>PRESENTATION</v>
      </c>
      <c r="E73" s="18" t="s">
        <v>141</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Criteria!$C64</f>
        <v>10.1</v>
      </c>
      <c r="AC73" s="18" t="str">
        <f>Criteria!$A$64</f>
        <v>PRESENTATION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35">
      <c r="A74" s="13">
        <v>10</v>
      </c>
      <c r="B74" s="18" t="str">
        <f>Criteria!$B65</f>
        <v>RGAA</v>
      </c>
      <c r="C74" s="18" t="str">
        <f>Criteria!$C65</f>
        <v>10.2</v>
      </c>
      <c r="D74" s="18" t="str">
        <f>Criteria!$A$64</f>
        <v>PRESENTATION</v>
      </c>
      <c r="E74" s="18" t="s">
        <v>141</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Criteria!$C65</f>
        <v>10.2</v>
      </c>
      <c r="AC74" s="18" t="str">
        <f>Criteria!$A$64</f>
        <v>PRESENTATION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35">
      <c r="A75" s="13">
        <v>10</v>
      </c>
      <c r="B75" s="18" t="str">
        <f>Criteria!$B66</f>
        <v>RGAA</v>
      </c>
      <c r="C75" s="18" t="str">
        <f>Criteria!$C66</f>
        <v>10.3</v>
      </c>
      <c r="D75" s="18" t="str">
        <f>Criteria!$A$64</f>
        <v>PRESENTATION</v>
      </c>
      <c r="E75" s="18" t="s">
        <v>141</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Criteria!$C66</f>
        <v>10.3</v>
      </c>
      <c r="AC75" s="18" t="str">
        <f>Criteria!$A$64</f>
        <v>PRESENTATION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35">
      <c r="A76" s="13">
        <v>10</v>
      </c>
      <c r="B76" s="18" t="str">
        <f>Criteria!$B67</f>
        <v>RGAA</v>
      </c>
      <c r="C76" s="18" t="str">
        <f>Criteria!$C67</f>
        <v>10.4</v>
      </c>
      <c r="D76" s="18" t="str">
        <f>Criteria!$A$64</f>
        <v>PRESENTATION</v>
      </c>
      <c r="E76" s="18" t="s">
        <v>142</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Criteria!$C67</f>
        <v>10.4</v>
      </c>
      <c r="AC76" s="18" t="str">
        <f>Criteria!$A$64</f>
        <v>PRESENTATION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35">
      <c r="A77" s="13">
        <v>10</v>
      </c>
      <c r="B77" s="18" t="str">
        <f>Criteria!$B68</f>
        <v>RGAA</v>
      </c>
      <c r="C77" s="18" t="str">
        <f>Criteria!$C68</f>
        <v>10.5</v>
      </c>
      <c r="D77" s="18" t="str">
        <f>Criteria!$A$64</f>
        <v>PRESENTATION</v>
      </c>
      <c r="E77" s="18" t="s">
        <v>142</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Criteria!$C68</f>
        <v>10.5</v>
      </c>
      <c r="AC77" s="18" t="str">
        <f>Criteria!$A$64</f>
        <v>PRESENTATION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35">
      <c r="A78" s="13">
        <v>10</v>
      </c>
      <c r="B78" s="18" t="str">
        <f>Criteria!$B69</f>
        <v>RGAA</v>
      </c>
      <c r="C78" s="18" t="str">
        <f>Criteria!$C69</f>
        <v>10.6</v>
      </c>
      <c r="D78" s="18" t="str">
        <f>Criteria!$A$64</f>
        <v>PRESENTATION</v>
      </c>
      <c r="E78" s="18" t="s">
        <v>141</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Criteria!$C69</f>
        <v>10.6</v>
      </c>
      <c r="AC78" s="18" t="str">
        <f>Criteria!$A$64</f>
        <v>PRESENTATION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35">
      <c r="A79" s="13">
        <v>10</v>
      </c>
      <c r="B79" s="18" t="str">
        <f>Criteria!$B70</f>
        <v>RGAA</v>
      </c>
      <c r="C79" s="18" t="str">
        <f>Criteria!$C70</f>
        <v>10.7</v>
      </c>
      <c r="D79" s="18" t="str">
        <f>Criteria!$A$64</f>
        <v>PRESENTATION</v>
      </c>
      <c r="E79" s="18" t="s">
        <v>141</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Criteria!$C70</f>
        <v>10.7</v>
      </c>
      <c r="AC79" s="18" t="str">
        <f>Criteria!$A$64</f>
        <v>PRESENTATION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35">
      <c r="A80" s="13">
        <v>10</v>
      </c>
      <c r="B80" s="18" t="str">
        <f>Criteria!$B71</f>
        <v>RGAA</v>
      </c>
      <c r="C80" s="18" t="str">
        <f>Criteria!$C71</f>
        <v>10.8</v>
      </c>
      <c r="D80" s="18" t="str">
        <f>Criteria!$A$64</f>
        <v>PRESENTATION</v>
      </c>
      <c r="E80" s="18" t="s">
        <v>141</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Criteria!$C71</f>
        <v>10.8</v>
      </c>
      <c r="AC80" s="18" t="str">
        <f>Criteria!$A$64</f>
        <v>PRESENTATION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35">
      <c r="A81" s="13">
        <v>10</v>
      </c>
      <c r="B81" s="18" t="str">
        <f>Criteria!$B72</f>
        <v>RGAA</v>
      </c>
      <c r="C81" s="18" t="str">
        <f>Criteria!$C72</f>
        <v>10.9</v>
      </c>
      <c r="D81" s="18" t="str">
        <f>Criteria!$A$64</f>
        <v>PRESENTATION</v>
      </c>
      <c r="E81" s="18" t="s">
        <v>141</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Criteria!$C72</f>
        <v>10.9</v>
      </c>
      <c r="AC81" s="18" t="str">
        <f>Criteria!$A$64</f>
        <v>PRESENTATION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35">
      <c r="A82" s="13">
        <v>10</v>
      </c>
      <c r="B82" s="18" t="str">
        <f>Criteria!$B73</f>
        <v>RGAA</v>
      </c>
      <c r="C82" s="18" t="str">
        <f>Criteria!$C73</f>
        <v>10.10</v>
      </c>
      <c r="D82" s="18" t="str">
        <f>Criteria!$A$64</f>
        <v>PRESENTATION</v>
      </c>
      <c r="E82" s="18" t="s">
        <v>141</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Criteria!$C73</f>
        <v>10.10</v>
      </c>
      <c r="AC82" s="18" t="str">
        <f>Criteria!$A$64</f>
        <v>PRESENTATION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35">
      <c r="A83" s="13">
        <v>10</v>
      </c>
      <c r="B83" s="18" t="str">
        <f>Criteria!$B74</f>
        <v>RGAA</v>
      </c>
      <c r="C83" s="18" t="str">
        <f>Criteria!$C74</f>
        <v>10.11</v>
      </c>
      <c r="D83" s="18" t="str">
        <f>Criteria!$A$64</f>
        <v>PRESENTATION</v>
      </c>
      <c r="E83" s="18" t="s">
        <v>142</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Criteria!$C74</f>
        <v>10.11</v>
      </c>
      <c r="AC83" s="18" t="str">
        <f>Criteria!$A$64</f>
        <v>PRESENTATION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35">
      <c r="A84" s="13">
        <v>10</v>
      </c>
      <c r="B84" s="18" t="str">
        <f>Criteria!$B75</f>
        <v>RGAA</v>
      </c>
      <c r="C84" s="18" t="str">
        <f>Criteria!$C75</f>
        <v>10.12</v>
      </c>
      <c r="D84" s="18" t="str">
        <f>Criteria!$A$64</f>
        <v>PRESENTATION</v>
      </c>
      <c r="E84" s="18" t="s">
        <v>142</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Criteria!$C75</f>
        <v>10.12</v>
      </c>
      <c r="AC84" s="18" t="str">
        <f>Criteria!$A$64</f>
        <v>PRESENTATION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35">
      <c r="A85" s="13">
        <v>10</v>
      </c>
      <c r="B85" s="18" t="str">
        <f>Criteria!$B76</f>
        <v>RGAA</v>
      </c>
      <c r="C85" s="18" t="str">
        <f>Criteria!$C76</f>
        <v>10.13</v>
      </c>
      <c r="D85" s="18" t="str">
        <f>Criteria!$A$64</f>
        <v>PRESENTATION</v>
      </c>
      <c r="E85" s="18" t="s">
        <v>142</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Criteria!$C76</f>
        <v>10.13</v>
      </c>
      <c r="AC85" s="18" t="str">
        <f>Criteria!$A$64</f>
        <v>PRESENTATION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35">
      <c r="A86" s="13">
        <v>10</v>
      </c>
      <c r="B86" s="18" t="str">
        <f>Criteria!$B77</f>
        <v>RGAA</v>
      </c>
      <c r="C86" s="18" t="str">
        <f>Criteria!$C77</f>
        <v>10.14</v>
      </c>
      <c r="D86" s="18" t="str">
        <f>Criteria!$A$64</f>
        <v>PRESENTATION</v>
      </c>
      <c r="E86" s="18" t="s">
        <v>141</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Criteria!$C77</f>
        <v>10.14</v>
      </c>
      <c r="AC86" s="18" t="str">
        <f>Criteria!$A$64</f>
        <v>PRESENTATION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35">
      <c r="A87" s="55"/>
      <c r="B87" s="56"/>
      <c r="C87" s="56"/>
      <c r="D87" s="56"/>
      <c r="E87" s="56"/>
      <c r="F87" s="56"/>
      <c r="G87" s="56"/>
      <c r="H87" s="56"/>
      <c r="I87" s="56"/>
      <c r="J87" s="56"/>
      <c r="K87" s="56"/>
      <c r="L87" s="56"/>
      <c r="M87" s="56"/>
      <c r="N87" s="56"/>
      <c r="O87" s="56"/>
      <c r="P87" s="56"/>
      <c r="Q87" s="56"/>
      <c r="R87" s="56"/>
      <c r="S87" s="56"/>
      <c r="T87" s="56"/>
      <c r="U87" s="60">
        <f>SUM(U73:U86)</f>
        <v>0</v>
      </c>
      <c r="V87" s="60">
        <f t="shared" ref="V87:X87" si="37">SUM(V73:V86)</f>
        <v>0</v>
      </c>
      <c r="W87" s="60">
        <f t="shared" si="37"/>
        <v>0</v>
      </c>
      <c r="X87" s="60">
        <f t="shared" si="37"/>
        <v>210</v>
      </c>
      <c r="Y87" s="13"/>
      <c r="Z87" s="13"/>
      <c r="AA87" s="55"/>
      <c r="AB87" s="56"/>
      <c r="AC87" s="56"/>
      <c r="AD87" s="56"/>
      <c r="AE87" s="56"/>
      <c r="AF87" s="56"/>
      <c r="AG87" s="56"/>
      <c r="AH87" s="56"/>
      <c r="AI87" s="56"/>
      <c r="AJ87" s="56"/>
      <c r="AK87" s="56"/>
      <c r="AL87" s="56"/>
      <c r="AM87" s="56"/>
      <c r="AN87" s="56"/>
      <c r="AO87" s="56"/>
      <c r="AP87" s="56"/>
      <c r="AQ87" s="56"/>
      <c r="AR87" s="56"/>
      <c r="AS87" s="60">
        <f>SUM(AS73:AS86)</f>
        <v>0</v>
      </c>
      <c r="AT87" s="60">
        <f t="shared" ref="AT87" si="38">SUM(AT73:AT86)</f>
        <v>0</v>
      </c>
    </row>
    <row r="88" spans="1:46" x14ac:dyDescent="0.35">
      <c r="A88" s="13">
        <v>11</v>
      </c>
      <c r="B88" s="18" t="str">
        <f>Criteria!$B78</f>
        <v>RGAA</v>
      </c>
      <c r="C88" s="18" t="str">
        <f>Criteria!$C78</f>
        <v>11.1</v>
      </c>
      <c r="D88" s="18" t="str">
        <f>Criteria!$A$78</f>
        <v>FORMS</v>
      </c>
      <c r="E88" s="18" t="s">
        <v>141</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Criteria!$C78</f>
        <v>11.1</v>
      </c>
      <c r="AC88" s="18" t="str">
        <f>Criteria!$A$78</f>
        <v>FORMS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35">
      <c r="A89" s="13">
        <v>11</v>
      </c>
      <c r="B89" s="18" t="str">
        <f>Criteria!$B79</f>
        <v>RGAA</v>
      </c>
      <c r="C89" s="18" t="str">
        <f>Criteria!$C79</f>
        <v>11.2</v>
      </c>
      <c r="D89" s="18" t="str">
        <f>Criteria!$A$78</f>
        <v>FORMS</v>
      </c>
      <c r="E89" s="18" t="s">
        <v>141</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Criteria!$C79</f>
        <v>11.2</v>
      </c>
      <c r="AC89" s="18" t="str">
        <f>Criteria!$A$78</f>
        <v>FORMS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35">
      <c r="A90" s="13">
        <v>11</v>
      </c>
      <c r="B90" s="18" t="str">
        <f>Criteria!$B80</f>
        <v>RGAA</v>
      </c>
      <c r="C90" s="18" t="str">
        <f>Criteria!$C80</f>
        <v>11.3</v>
      </c>
      <c r="D90" s="18" t="str">
        <f>Criteria!$A$78</f>
        <v>FORMS</v>
      </c>
      <c r="E90" s="18" t="s">
        <v>142</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Criteria!$C80</f>
        <v>11.3</v>
      </c>
      <c r="AC90" s="18" t="str">
        <f>Criteria!$A$78</f>
        <v>FORMS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35">
      <c r="A91" s="13">
        <v>11</v>
      </c>
      <c r="B91" s="18" t="str">
        <f>Criteria!$B81</f>
        <v>RGAA</v>
      </c>
      <c r="C91" s="18" t="str">
        <f>Criteria!$C81</f>
        <v>11.4</v>
      </c>
      <c r="D91" s="18" t="str">
        <f>Criteria!$A$78</f>
        <v>FORMS</v>
      </c>
      <c r="E91" s="18" t="s">
        <v>141</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Criteria!$C81</f>
        <v>11.4</v>
      </c>
      <c r="AC91" s="18" t="str">
        <f>Criteria!$A$78</f>
        <v>FORMS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35">
      <c r="A92" s="13">
        <v>11</v>
      </c>
      <c r="B92" s="18" t="str">
        <f>Criteria!$B82</f>
        <v>RGAA</v>
      </c>
      <c r="C92" s="18" t="str">
        <f>Criteria!$C82</f>
        <v>11.5</v>
      </c>
      <c r="D92" s="18" t="str">
        <f>Criteria!$A$78</f>
        <v>FORMS</v>
      </c>
      <c r="E92" s="18" t="s">
        <v>141</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Criteria!$C82</f>
        <v>11.5</v>
      </c>
      <c r="AC92" s="18" t="str">
        <f>Criteria!$A$78</f>
        <v>FORMS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35">
      <c r="A93" s="13">
        <v>11</v>
      </c>
      <c r="B93" s="18" t="str">
        <f>Criteria!$B83</f>
        <v>RGAA</v>
      </c>
      <c r="C93" s="18" t="str">
        <f>Criteria!$C83</f>
        <v>11.6</v>
      </c>
      <c r="D93" s="18" t="str">
        <f>Criteria!$A$78</f>
        <v>FORMS</v>
      </c>
      <c r="E93" s="18" t="s">
        <v>141</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Criteria!$C83</f>
        <v>11.6</v>
      </c>
      <c r="AC93" s="18" t="str">
        <f>Criteria!$A$78</f>
        <v>FORMS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35">
      <c r="A94" s="13">
        <v>11</v>
      </c>
      <c r="B94" s="18" t="str">
        <f>Criteria!$B84</f>
        <v>RGAA</v>
      </c>
      <c r="C94" s="18" t="str">
        <f>Criteria!$C84</f>
        <v>11.7</v>
      </c>
      <c r="D94" s="18" t="str">
        <f>Criteria!$A$78</f>
        <v>FORMS</v>
      </c>
      <c r="E94" s="18" t="s">
        <v>141</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Criteria!$C84</f>
        <v>11.7</v>
      </c>
      <c r="AC94" s="18" t="str">
        <f>Criteria!$A$78</f>
        <v>FORMS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35">
      <c r="A95" s="13">
        <v>11</v>
      </c>
      <c r="B95" s="18" t="str">
        <f>Criteria!$B85</f>
        <v>RGAA</v>
      </c>
      <c r="C95" s="18" t="str">
        <f>Criteria!$C85</f>
        <v>11.8</v>
      </c>
      <c r="D95" s="18" t="str">
        <f>Criteria!$A$78</f>
        <v>FORMS</v>
      </c>
      <c r="E95" s="18" t="s">
        <v>141</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Criteria!$C85</f>
        <v>11.8</v>
      </c>
      <c r="AC95" s="18" t="str">
        <f>Criteria!$A$78</f>
        <v>FORMS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35">
      <c r="A96" s="13">
        <v>11</v>
      </c>
      <c r="B96" s="18" t="str">
        <f>Criteria!$B86</f>
        <v>RGAA</v>
      </c>
      <c r="C96" s="18" t="str">
        <f>Criteria!$C86</f>
        <v>11.9</v>
      </c>
      <c r="D96" s="18" t="str">
        <f>Criteria!$A$78</f>
        <v>FORMS</v>
      </c>
      <c r="E96" s="18" t="s">
        <v>141</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Criteria!$C86</f>
        <v>11.9</v>
      </c>
      <c r="AC96" s="18" t="str">
        <f>Criteria!$A$78</f>
        <v>FORMS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35">
      <c r="A97" s="13">
        <v>11</v>
      </c>
      <c r="B97" s="18" t="str">
        <f>Criteria!$B87</f>
        <v>RGAA</v>
      </c>
      <c r="C97" s="18" t="str">
        <f>Criteria!$C87</f>
        <v>11.10</v>
      </c>
      <c r="D97" s="18" t="str">
        <f>Criteria!$A$78</f>
        <v>FORMS</v>
      </c>
      <c r="E97" s="18" t="s">
        <v>141</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Criteria!$C87</f>
        <v>11.10</v>
      </c>
      <c r="AC97" s="18" t="str">
        <f>Criteria!$A$78</f>
        <v>FORMS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35">
      <c r="A98" s="13">
        <v>11</v>
      </c>
      <c r="B98" s="18" t="str">
        <f>Criteria!$B88</f>
        <v>RGAA</v>
      </c>
      <c r="C98" s="18" t="str">
        <f>Criteria!$C88</f>
        <v>11.11</v>
      </c>
      <c r="D98" s="18" t="str">
        <f>Criteria!$A$78</f>
        <v>FORMS</v>
      </c>
      <c r="E98" s="18" t="s">
        <v>142</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Criteria!$C88</f>
        <v>11.11</v>
      </c>
      <c r="AC98" s="18" t="str">
        <f>Criteria!$A$78</f>
        <v>FORMS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35">
      <c r="A99" s="13">
        <v>11</v>
      </c>
      <c r="B99" s="18" t="str">
        <f>Criteria!$B89</f>
        <v>RGAA</v>
      </c>
      <c r="C99" s="18" t="str">
        <f>Criteria!$C89</f>
        <v>11.12</v>
      </c>
      <c r="D99" s="18" t="str">
        <f>Criteria!$A$78</f>
        <v>FORMS</v>
      </c>
      <c r="E99" s="18" t="s">
        <v>142</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Criteria!$C89</f>
        <v>11.12</v>
      </c>
      <c r="AC99" s="18" t="str">
        <f>Criteria!$A$78</f>
        <v>FORMS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35">
      <c r="A100" s="13">
        <v>11</v>
      </c>
      <c r="B100" s="18" t="str">
        <f>Criteria!$B90</f>
        <v>RGAA</v>
      </c>
      <c r="C100" s="18" t="str">
        <f>Criteria!$C90</f>
        <v>11.13</v>
      </c>
      <c r="D100" s="18" t="str">
        <f>Criteria!$A$78</f>
        <v>FORMS</v>
      </c>
      <c r="E100" s="18" t="s">
        <v>142</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Criteria!$C90</f>
        <v>11.13</v>
      </c>
      <c r="AC100" s="18" t="str">
        <f>Criteria!$A$78</f>
        <v>FORMS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35">
      <c r="A101" s="55"/>
      <c r="B101" s="56"/>
      <c r="C101" s="56"/>
      <c r="D101" s="56"/>
      <c r="E101" s="56"/>
      <c r="F101" s="56"/>
      <c r="G101" s="56"/>
      <c r="H101" s="56"/>
      <c r="I101" s="56"/>
      <c r="J101" s="56"/>
      <c r="K101" s="56"/>
      <c r="L101" s="56"/>
      <c r="M101" s="56"/>
      <c r="N101" s="56"/>
      <c r="O101" s="56"/>
      <c r="P101" s="56"/>
      <c r="Q101" s="56"/>
      <c r="R101" s="56"/>
      <c r="S101" s="56"/>
      <c r="T101" s="56"/>
      <c r="U101" s="60">
        <f>SUM(U88:U100)</f>
        <v>0</v>
      </c>
      <c r="V101" s="60">
        <f t="shared" ref="V101:X101" si="39">SUM(V88:V100)</f>
        <v>0</v>
      </c>
      <c r="W101" s="60">
        <f t="shared" si="39"/>
        <v>0</v>
      </c>
      <c r="X101" s="60">
        <f t="shared" si="39"/>
        <v>195</v>
      </c>
      <c r="Y101" s="13"/>
      <c r="Z101" s="13"/>
      <c r="AA101" s="55"/>
      <c r="AB101" s="56"/>
      <c r="AC101" s="56"/>
      <c r="AD101" s="56"/>
      <c r="AE101" s="56"/>
      <c r="AF101" s="56"/>
      <c r="AG101" s="56"/>
      <c r="AH101" s="56"/>
      <c r="AI101" s="56"/>
      <c r="AJ101" s="56"/>
      <c r="AK101" s="56"/>
      <c r="AL101" s="56"/>
      <c r="AM101" s="56"/>
      <c r="AN101" s="56"/>
      <c r="AO101" s="56"/>
      <c r="AP101" s="56"/>
      <c r="AQ101" s="56"/>
      <c r="AR101" s="56"/>
      <c r="AS101" s="60">
        <f>SUM(AS88:AS100)</f>
        <v>0</v>
      </c>
      <c r="AT101" s="60">
        <f t="shared" ref="AT101" si="40">SUM(AT88:AT100)</f>
        <v>0</v>
      </c>
    </row>
    <row r="102" spans="1:46" x14ac:dyDescent="0.35">
      <c r="A102" s="13">
        <v>12</v>
      </c>
      <c r="B102" s="18" t="str">
        <f>Criteria!$B91</f>
        <v>RGAA</v>
      </c>
      <c r="C102" s="18" t="str">
        <f>Criteria!$C91</f>
        <v>12.1</v>
      </c>
      <c r="D102" s="18" t="str">
        <f>Criteria!$A$91</f>
        <v>NAVIGATION</v>
      </c>
      <c r="E102" s="18" t="s">
        <v>142</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Criteria!$C91</f>
        <v>12.1</v>
      </c>
      <c r="AC102" s="18" t="str">
        <f>Criteria!$A$91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35">
      <c r="A103" s="13">
        <v>12</v>
      </c>
      <c r="B103" s="18" t="str">
        <f>Criteria!$B92</f>
        <v>RGAA</v>
      </c>
      <c r="C103" s="18" t="str">
        <f>Criteria!$C92</f>
        <v>12.2</v>
      </c>
      <c r="D103" s="18" t="str">
        <f>Criteria!$A$91</f>
        <v>NAVIGATION</v>
      </c>
      <c r="E103" s="18" t="s">
        <v>142</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Criteria!$C92</f>
        <v>12.2</v>
      </c>
      <c r="AC103" s="18" t="str">
        <f>Criteria!$A$91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35">
      <c r="A104" s="13">
        <v>12</v>
      </c>
      <c r="B104" s="18" t="str">
        <f>Criteria!$B93</f>
        <v>RGAA</v>
      </c>
      <c r="C104" s="18" t="str">
        <f>Criteria!$C93</f>
        <v>12.3</v>
      </c>
      <c r="D104" s="18" t="str">
        <f>Criteria!$A$91</f>
        <v>NAVIGATION</v>
      </c>
      <c r="E104" s="18" t="s">
        <v>142</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Criteria!$C93</f>
        <v>12.3</v>
      </c>
      <c r="AC104" s="18" t="str">
        <f>Criteria!$A$91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35">
      <c r="A105" s="13">
        <v>12</v>
      </c>
      <c r="B105" s="18" t="str">
        <f>Criteria!$B94</f>
        <v>RGAA</v>
      </c>
      <c r="C105" s="18" t="str">
        <f>Criteria!$C94</f>
        <v>12.4</v>
      </c>
      <c r="D105" s="18" t="str">
        <f>Criteria!$A$91</f>
        <v>NAVIGATION</v>
      </c>
      <c r="E105" s="18" t="s">
        <v>142</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Criteria!$C94</f>
        <v>12.4</v>
      </c>
      <c r="AC105" s="18" t="str">
        <f>Criteria!$A$91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35">
      <c r="A106" s="13">
        <v>12</v>
      </c>
      <c r="B106" s="18" t="str">
        <f>Criteria!$B95</f>
        <v>RGAA</v>
      </c>
      <c r="C106" s="18" t="str">
        <f>Criteria!$C95</f>
        <v>12.5</v>
      </c>
      <c r="D106" s="18" t="str">
        <f>Criteria!$A$91</f>
        <v>NAVIGATION</v>
      </c>
      <c r="E106" s="18" t="s">
        <v>142</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Criteria!$C95</f>
        <v>12.5</v>
      </c>
      <c r="AC106" s="18" t="str">
        <f>Criteria!$A$91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35">
      <c r="A107" s="13">
        <v>12</v>
      </c>
      <c r="B107" s="18" t="str">
        <f>Criteria!$B96</f>
        <v>RGAA</v>
      </c>
      <c r="C107" s="18" t="str">
        <f>Criteria!$C96</f>
        <v>12.6</v>
      </c>
      <c r="D107" s="18" t="str">
        <f>Criteria!$A$91</f>
        <v>NAVIGATION</v>
      </c>
      <c r="E107" s="18" t="s">
        <v>141</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Criteria!$C96</f>
        <v>12.6</v>
      </c>
      <c r="AC107" s="18" t="str">
        <f>Criteria!$A$91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35">
      <c r="A108" s="13">
        <v>12</v>
      </c>
      <c r="B108" s="18" t="str">
        <f>Criteria!$B97</f>
        <v>RGAA</v>
      </c>
      <c r="C108" s="18" t="str">
        <f>Criteria!$C97</f>
        <v>12.7</v>
      </c>
      <c r="D108" s="18" t="str">
        <f>Criteria!$A$91</f>
        <v>NAVIGATION</v>
      </c>
      <c r="E108" s="18" t="s">
        <v>141</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Criteria!$C97</f>
        <v>12.7</v>
      </c>
      <c r="AC108" s="18" t="str">
        <f>Criteria!$A$91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35">
      <c r="A109" s="13">
        <v>12</v>
      </c>
      <c r="B109" s="18" t="str">
        <f>Criteria!$B98</f>
        <v>RGAA</v>
      </c>
      <c r="C109" s="18" t="str">
        <f>Criteria!$C98</f>
        <v>12.8</v>
      </c>
      <c r="D109" s="18" t="str">
        <f>Criteria!$A$91</f>
        <v>NAVIGATION</v>
      </c>
      <c r="E109" s="18" t="s">
        <v>141</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Criteria!$C98</f>
        <v>12.8</v>
      </c>
      <c r="AC109" s="18" t="str">
        <f>Criteria!$A$91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35">
      <c r="A110" s="13">
        <v>12</v>
      </c>
      <c r="B110" s="18" t="str">
        <f>Criteria!$B99</f>
        <v>RGAA</v>
      </c>
      <c r="C110" s="18" t="str">
        <f>Criteria!$C99</f>
        <v>12.9</v>
      </c>
      <c r="D110" s="18" t="str">
        <f>Criteria!$A$91</f>
        <v>NAVIGATION</v>
      </c>
      <c r="E110" s="18" t="s">
        <v>141</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Criteria!$C99</f>
        <v>12.9</v>
      </c>
      <c r="AC110" s="18" t="str">
        <f>Criteria!$A$91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35">
      <c r="A111" s="13">
        <v>12</v>
      </c>
      <c r="B111" s="18" t="str">
        <f>Criteria!$B100</f>
        <v>RGAA</v>
      </c>
      <c r="C111" s="18" t="str">
        <f>Criteria!$C100</f>
        <v>12.10</v>
      </c>
      <c r="D111" s="18" t="str">
        <f>Criteria!$A$91</f>
        <v>NAVIGATION</v>
      </c>
      <c r="E111" s="18" t="s">
        <v>141</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Criteria!$C100</f>
        <v>12.10</v>
      </c>
      <c r="AC111" s="18" t="str">
        <f>Criteria!$A$91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35">
      <c r="A112" s="13">
        <v>12</v>
      </c>
      <c r="B112" s="18" t="str">
        <f>Criteria!$B101</f>
        <v>RGAA</v>
      </c>
      <c r="C112" s="18" t="str">
        <f>Criteria!$C101</f>
        <v>12.11</v>
      </c>
      <c r="D112" s="18" t="str">
        <f>Criteria!$A$91</f>
        <v>NAVIGATION</v>
      </c>
      <c r="E112" s="18" t="s">
        <v>142</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Criteria!$C101</f>
        <v>12.11</v>
      </c>
      <c r="AC112" s="18" t="str">
        <f>Criteria!$A$91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35">
      <c r="A113" s="55"/>
      <c r="B113" s="56"/>
      <c r="C113" s="56"/>
      <c r="D113" s="56"/>
      <c r="E113" s="56"/>
      <c r="F113" s="56"/>
      <c r="G113" s="56"/>
      <c r="H113" s="56"/>
      <c r="I113" s="56"/>
      <c r="J113" s="56"/>
      <c r="K113" s="56"/>
      <c r="L113" s="56"/>
      <c r="M113" s="56"/>
      <c r="N113" s="56"/>
      <c r="O113" s="56"/>
      <c r="P113" s="56"/>
      <c r="Q113" s="56"/>
      <c r="R113" s="56"/>
      <c r="S113" s="56"/>
      <c r="T113" s="56"/>
      <c r="U113" s="60">
        <f>SUM(U102:U112)</f>
        <v>0</v>
      </c>
      <c r="V113" s="60">
        <f t="shared" ref="V113:X113" si="41">SUM(V102:V112)</f>
        <v>0</v>
      </c>
      <c r="W113" s="60">
        <f t="shared" si="41"/>
        <v>0</v>
      </c>
      <c r="X113" s="60">
        <f t="shared" si="41"/>
        <v>165</v>
      </c>
      <c r="Y113" s="13"/>
      <c r="Z113" s="13"/>
      <c r="AA113" s="55"/>
      <c r="AB113" s="56"/>
      <c r="AC113" s="56"/>
      <c r="AD113" s="56"/>
      <c r="AE113" s="56"/>
      <c r="AF113" s="56"/>
      <c r="AG113" s="56"/>
      <c r="AH113" s="56"/>
      <c r="AI113" s="56"/>
      <c r="AJ113" s="56"/>
      <c r="AK113" s="56"/>
      <c r="AL113" s="56"/>
      <c r="AM113" s="56"/>
      <c r="AN113" s="56"/>
      <c r="AO113" s="56"/>
      <c r="AP113" s="56"/>
      <c r="AQ113" s="56"/>
      <c r="AR113" s="56"/>
      <c r="AS113" s="60">
        <f>SUM(AS102:AS112)</f>
        <v>0</v>
      </c>
      <c r="AT113" s="60">
        <f t="shared" ref="AT113" si="42">SUM(AT102:AT112)</f>
        <v>0</v>
      </c>
    </row>
    <row r="114" spans="1:46" x14ac:dyDescent="0.35">
      <c r="A114" s="13">
        <v>13</v>
      </c>
      <c r="B114" s="18" t="str">
        <f>Criteria!$B102</f>
        <v>RGAA</v>
      </c>
      <c r="C114" s="18" t="str">
        <f>Criteria!$C102</f>
        <v>13.1</v>
      </c>
      <c r="D114" s="18" t="str">
        <f>Criteria!$A$102</f>
        <v>CONSULTATION</v>
      </c>
      <c r="E114" s="18" t="s">
        <v>141</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Criteria!$C102</f>
        <v>13.1</v>
      </c>
      <c r="AC114" s="18" t="str">
        <f>Criteria!$A$102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35">
      <c r="A115" s="13">
        <v>13</v>
      </c>
      <c r="B115" s="18" t="str">
        <f>Criteria!$B103</f>
        <v>RGAA</v>
      </c>
      <c r="C115" s="18" t="str">
        <f>Criteria!$C103</f>
        <v>13.2</v>
      </c>
      <c r="D115" s="18" t="str">
        <f>Criteria!$A$102</f>
        <v>CONSULTATION</v>
      </c>
      <c r="E115" s="18" t="s">
        <v>141</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Criteria!$C103</f>
        <v>13.2</v>
      </c>
      <c r="AC115" s="18" t="str">
        <f>Criteria!$A$102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35">
      <c r="A116" s="13">
        <v>13</v>
      </c>
      <c r="B116" s="18" t="str">
        <f>Criteria!$B104</f>
        <v>RGAA</v>
      </c>
      <c r="C116" s="18" t="str">
        <f>Criteria!$C104</f>
        <v>13.3</v>
      </c>
      <c r="D116" s="18" t="str">
        <f>Criteria!$A$102</f>
        <v>CONSULTATION</v>
      </c>
      <c r="E116" s="18" t="s">
        <v>141</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Criteria!$C104</f>
        <v>13.3</v>
      </c>
      <c r="AC116" s="18" t="str">
        <f>Criteria!$A$102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35">
      <c r="A117" s="13">
        <v>13</v>
      </c>
      <c r="B117" s="18" t="str">
        <f>Criteria!$B105</f>
        <v>RGAA</v>
      </c>
      <c r="C117" s="18" t="str">
        <f>Criteria!$C105</f>
        <v>13.4</v>
      </c>
      <c r="D117" s="18" t="str">
        <f>Criteria!$A$102</f>
        <v>CONSULTATION</v>
      </c>
      <c r="E117" s="18" t="s">
        <v>141</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Criteria!$C105</f>
        <v>13.4</v>
      </c>
      <c r="AC117" s="18" t="str">
        <f>Criteria!$A$102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35">
      <c r="A118" s="13">
        <v>13</v>
      </c>
      <c r="B118" s="18" t="str">
        <f>Criteria!$B106</f>
        <v>RGAA</v>
      </c>
      <c r="C118" s="18" t="str">
        <f>Criteria!$C106</f>
        <v>13.5</v>
      </c>
      <c r="D118" s="18" t="str">
        <f>Criteria!$A$102</f>
        <v>CONSULTATION</v>
      </c>
      <c r="E118" s="18" t="s">
        <v>141</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Criteria!$C106</f>
        <v>13.5</v>
      </c>
      <c r="AC118" s="18" t="str">
        <f>Criteria!$A$102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35">
      <c r="A119" s="13">
        <v>13</v>
      </c>
      <c r="B119" s="18" t="str">
        <f>Criteria!$B107</f>
        <v>RGAA</v>
      </c>
      <c r="C119" s="18" t="str">
        <f>Criteria!$C107</f>
        <v>13.6</v>
      </c>
      <c r="D119" s="18" t="str">
        <f>Criteria!$A$102</f>
        <v>CONSULTATION</v>
      </c>
      <c r="E119" s="18" t="s">
        <v>141</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Criteria!$C107</f>
        <v>13.6</v>
      </c>
      <c r="AC119" s="18" t="str">
        <f>Criteria!$A$102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35">
      <c r="A120" s="13">
        <v>13</v>
      </c>
      <c r="B120" s="18" t="str">
        <f>Criteria!$B108</f>
        <v>RGAA</v>
      </c>
      <c r="C120" s="18" t="str">
        <f>Criteria!$C108</f>
        <v>13.7</v>
      </c>
      <c r="D120" s="18" t="str">
        <f>Criteria!$A$102</f>
        <v>CONSULTATION</v>
      </c>
      <c r="E120" s="18" t="s">
        <v>141</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Criteria!$C108</f>
        <v>13.7</v>
      </c>
      <c r="AC120" s="18" t="str">
        <f>Criteria!$A$102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35">
      <c r="A121" s="13">
        <v>13</v>
      </c>
      <c r="B121" s="18" t="str">
        <f>Criteria!$B109</f>
        <v>RGAA</v>
      </c>
      <c r="C121" s="18" t="str">
        <f>Criteria!$C109</f>
        <v>13.8</v>
      </c>
      <c r="D121" s="18" t="str">
        <f>Criteria!$A$102</f>
        <v>CONSULTATION</v>
      </c>
      <c r="E121" s="18" t="s">
        <v>141</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Criteria!$C109</f>
        <v>13.8</v>
      </c>
      <c r="AC121" s="18" t="str">
        <f>Criteria!$A$102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35">
      <c r="A122" s="13">
        <v>13</v>
      </c>
      <c r="B122" s="18" t="str">
        <f>Criteria!$B110</f>
        <v>RGAA</v>
      </c>
      <c r="C122" s="18" t="str">
        <f>Criteria!$C110</f>
        <v>13.9</v>
      </c>
      <c r="D122" s="18" t="str">
        <f>Criteria!$A$102</f>
        <v>CONSULTATION</v>
      </c>
      <c r="E122" s="18" t="s">
        <v>142</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Criteria!$C110</f>
        <v>13.9</v>
      </c>
      <c r="AC122" s="18" t="str">
        <f>Criteria!$A$102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35">
      <c r="A123" s="13">
        <v>13</v>
      </c>
      <c r="B123" s="18" t="str">
        <f>Criteria!$B111</f>
        <v>RGAA</v>
      </c>
      <c r="C123" s="18" t="str">
        <f>Criteria!$C111</f>
        <v>13.10</v>
      </c>
      <c r="D123" s="18" t="str">
        <f>Criteria!$A$102</f>
        <v>CONSULTATION</v>
      </c>
      <c r="E123" s="18" t="s">
        <v>141</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Criteria!$C111</f>
        <v>13.10</v>
      </c>
      <c r="AC123" s="18" t="str">
        <f>Criteria!$A$102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35">
      <c r="A124" s="13">
        <v>13</v>
      </c>
      <c r="B124" s="18" t="str">
        <f>Criteria!$B112</f>
        <v>RGAA</v>
      </c>
      <c r="C124" s="18" t="str">
        <f>Criteria!$C112</f>
        <v>13.11</v>
      </c>
      <c r="D124" s="18" t="str">
        <f>Criteria!$A$102</f>
        <v>CONSULTATION</v>
      </c>
      <c r="E124" s="18" t="s">
        <v>141</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Criteria!$C112</f>
        <v>13.11</v>
      </c>
      <c r="AC124" s="18" t="str">
        <f>Criteria!$A$102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35">
      <c r="A125" s="13">
        <v>13</v>
      </c>
      <c r="B125" s="18" t="str">
        <f>Criteria!$B113</f>
        <v>RGAA</v>
      </c>
      <c r="C125" s="18" t="str">
        <f>Criteria!$C113</f>
        <v>13.12</v>
      </c>
      <c r="D125" s="18" t="str">
        <f>Criteria!$A$102</f>
        <v>CONSULTATION</v>
      </c>
      <c r="E125" s="18" t="s">
        <v>141</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Criteria!$C113</f>
        <v>13.12</v>
      </c>
      <c r="AC125" s="18" t="str">
        <f>Criteria!$A$102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35">
      <c r="A126" s="13">
        <v>13</v>
      </c>
      <c r="B126" s="18" t="str">
        <f>Criteria!$B114</f>
        <v>-</v>
      </c>
      <c r="C126" s="18" t="str">
        <f>Criteria!$C114</f>
        <v>13.13</v>
      </c>
      <c r="D126" s="18" t="str">
        <f>Criteria!$A$102</f>
        <v>CONSULTATION</v>
      </c>
      <c r="E126" s="18" t="s">
        <v>142</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Criteria!$C114</f>
        <v>13.13</v>
      </c>
      <c r="AC126" s="18" t="str">
        <f>Criteria!$A$102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35">
      <c r="A127" s="13">
        <v>13</v>
      </c>
      <c r="B127" s="18" t="str">
        <f>Criteria!$B115</f>
        <v>-</v>
      </c>
      <c r="C127" s="18" t="str">
        <f>Criteria!$C115</f>
        <v>13.14</v>
      </c>
      <c r="D127" s="18" t="str">
        <f>Criteria!$A$102</f>
        <v>CONSULTATION</v>
      </c>
      <c r="E127" s="18" t="s">
        <v>141</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Criteria!$C115</f>
        <v>13.14</v>
      </c>
      <c r="AC127" s="18" t="str">
        <f>Criteria!$A$102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35">
      <c r="A128" s="55"/>
      <c r="B128" s="56"/>
      <c r="C128" s="56"/>
      <c r="D128" s="56"/>
      <c r="E128" s="56"/>
      <c r="F128" s="56"/>
      <c r="G128" s="56"/>
      <c r="H128" s="56"/>
      <c r="I128" s="56"/>
      <c r="J128" s="56"/>
      <c r="K128" s="56"/>
      <c r="L128" s="56"/>
      <c r="M128" s="56"/>
      <c r="N128" s="56"/>
      <c r="O128" s="56"/>
      <c r="P128" s="56"/>
      <c r="Q128" s="56"/>
      <c r="R128" s="56"/>
      <c r="S128" s="56"/>
      <c r="T128" s="56"/>
      <c r="U128" s="60">
        <f>SUM(U114:U127)</f>
        <v>0</v>
      </c>
      <c r="V128" s="60">
        <f t="shared" ref="V128:X128" si="43">SUM(V114:V127)</f>
        <v>0</v>
      </c>
      <c r="W128" s="60">
        <f t="shared" si="43"/>
        <v>0</v>
      </c>
      <c r="X128" s="60">
        <f t="shared" si="43"/>
        <v>210</v>
      </c>
      <c r="Y128" s="13"/>
      <c r="Z128" s="13"/>
      <c r="AA128" s="55"/>
      <c r="AB128" s="56"/>
      <c r="AC128" s="56"/>
      <c r="AD128" s="56"/>
      <c r="AE128" s="56"/>
      <c r="AF128" s="56"/>
      <c r="AG128" s="56"/>
      <c r="AH128" s="56"/>
      <c r="AI128" s="56"/>
      <c r="AJ128" s="56"/>
      <c r="AK128" s="56"/>
      <c r="AL128" s="56"/>
      <c r="AM128" s="56"/>
      <c r="AN128" s="56"/>
      <c r="AO128" s="56"/>
      <c r="AP128" s="56"/>
      <c r="AQ128" s="56"/>
      <c r="AR128" s="56"/>
      <c r="AS128" s="60">
        <f>SUM(AS114:AS127)</f>
        <v>0</v>
      </c>
      <c r="AT128" s="60">
        <f t="shared" ref="AT128" si="44">SUM(AT114:AT127)</f>
        <v>0</v>
      </c>
    </row>
    <row r="129" spans="1:46" x14ac:dyDescent="0.35">
      <c r="A129" s="13">
        <v>14</v>
      </c>
      <c r="B129" s="18" t="str">
        <f>Criteria!$B116</f>
        <v>-</v>
      </c>
      <c r="C129" s="18" t="str">
        <f>Criteria!$C116</f>
        <v>14.1</v>
      </c>
      <c r="D129" s="18" t="str">
        <f>Criteria!$A$116</f>
        <v>DOC &amp; ACCESSIBILITY FEATURES</v>
      </c>
      <c r="E129" s="18" t="s">
        <v>142</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Criteria!$C116</f>
        <v>14.1</v>
      </c>
      <c r="AC129" s="18" t="str">
        <f>Criteria!$A$116</f>
        <v>DOC &amp; ACCESSIBILITY FEATURES</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35">
      <c r="A130" s="13">
        <v>14</v>
      </c>
      <c r="B130" s="18" t="str">
        <f>Criteria!$B117</f>
        <v>-</v>
      </c>
      <c r="C130" s="18" t="str">
        <f>Criteria!$C117</f>
        <v>14.2</v>
      </c>
      <c r="D130" s="18" t="str">
        <f>Criteria!$A$116</f>
        <v>DOC &amp; ACCESSIBILITY FEATURES</v>
      </c>
      <c r="E130" s="18" t="s">
        <v>141</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Criteria!$C117</f>
        <v>14.2</v>
      </c>
      <c r="AC130" s="18" t="str">
        <f>Criteria!$A$116</f>
        <v>DOC &amp; ACCESSIBILITY FEATURES</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35">
      <c r="A131" s="13">
        <v>14</v>
      </c>
      <c r="B131" s="18" t="str">
        <f>Criteria!$B118</f>
        <v>-</v>
      </c>
      <c r="C131" s="18" t="str">
        <f>Criteria!$C118</f>
        <v>14.3</v>
      </c>
      <c r="D131" s="18" t="str">
        <f>Criteria!$A$116</f>
        <v>DOC &amp; ACCESSIBILITY FEATURES</v>
      </c>
      <c r="E131" s="18" t="s">
        <v>142</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Criteria!$C118</f>
        <v>14.3</v>
      </c>
      <c r="AC131" s="18" t="str">
        <f>Criteria!$A$116</f>
        <v>DOC &amp; ACCESSIBILITY FEATURES</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35">
      <c r="A132" s="55"/>
      <c r="B132" s="56"/>
      <c r="C132" s="56"/>
      <c r="D132" s="56"/>
      <c r="E132" s="56"/>
      <c r="F132" s="56"/>
      <c r="G132" s="56"/>
      <c r="H132" s="56"/>
      <c r="I132" s="56"/>
      <c r="J132" s="56"/>
      <c r="K132" s="56"/>
      <c r="L132" s="56"/>
      <c r="M132" s="56"/>
      <c r="N132" s="56"/>
      <c r="O132" s="56"/>
      <c r="P132" s="56"/>
      <c r="Q132" s="56"/>
      <c r="R132" s="56"/>
      <c r="S132" s="56"/>
      <c r="T132" s="56"/>
      <c r="U132" s="60">
        <f>SUM(U129:U131)</f>
        <v>0</v>
      </c>
      <c r="V132" s="60">
        <f t="shared" ref="V132:X132" si="45">SUM(V129:V131)</f>
        <v>0</v>
      </c>
      <c r="W132" s="60">
        <f t="shared" si="45"/>
        <v>0</v>
      </c>
      <c r="X132" s="60">
        <f t="shared" si="45"/>
        <v>45</v>
      </c>
      <c r="Y132" s="13"/>
      <c r="Z132" s="13"/>
      <c r="AA132" s="55"/>
      <c r="AB132" s="56"/>
      <c r="AC132" s="56"/>
      <c r="AD132" s="56"/>
      <c r="AE132" s="56"/>
      <c r="AF132" s="56"/>
      <c r="AG132" s="56"/>
      <c r="AH132" s="56"/>
      <c r="AI132" s="56"/>
      <c r="AJ132" s="56"/>
      <c r="AK132" s="56"/>
      <c r="AL132" s="56"/>
      <c r="AM132" s="56"/>
      <c r="AN132" s="56"/>
      <c r="AO132" s="56"/>
      <c r="AP132" s="56"/>
      <c r="AQ132" s="56"/>
      <c r="AR132" s="56"/>
      <c r="AS132" s="60">
        <f>SUM(AS129:AS131)</f>
        <v>0</v>
      </c>
      <c r="AT132" s="60">
        <f t="shared" ref="AT132" si="46">SUM(AT129:AT131)</f>
        <v>0</v>
      </c>
    </row>
    <row r="133" spans="1:46" x14ac:dyDescent="0.35">
      <c r="A133" s="13">
        <v>15</v>
      </c>
      <c r="B133" s="18" t="str">
        <f>Criteria!$B119</f>
        <v>-</v>
      </c>
      <c r="C133" s="18" t="str">
        <f>Criteria!$C119</f>
        <v>15.1</v>
      </c>
      <c r="D133" s="18" t="str">
        <f>Criteria!$A$119</f>
        <v>EDITING TOOLS</v>
      </c>
      <c r="E133" s="18" t="s">
        <v>142</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Criteria!$C119</f>
        <v>15.1</v>
      </c>
      <c r="AC133" s="18" t="str">
        <f>Criteria!$A$119</f>
        <v>EDITING TOOLS</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35">
      <c r="A134" s="13">
        <v>15</v>
      </c>
      <c r="B134" s="18" t="str">
        <f>Criteria!$B120</f>
        <v>-</v>
      </c>
      <c r="C134" s="18" t="str">
        <f>Criteria!$C120</f>
        <v>15.2</v>
      </c>
      <c r="D134" s="18" t="str">
        <f>Criteria!$A$119</f>
        <v>EDITING TOOLS</v>
      </c>
      <c r="E134" s="18" t="s">
        <v>141</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Criteria!$C120</f>
        <v>15.2</v>
      </c>
      <c r="AC134" s="18" t="str">
        <f>Criteria!$A$119</f>
        <v>EDITING TOOLS</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35">
      <c r="A135" s="13">
        <v>15</v>
      </c>
      <c r="B135" s="18" t="str">
        <f>Criteria!$B121</f>
        <v>-</v>
      </c>
      <c r="C135" s="18" t="str">
        <f>Criteria!$C121</f>
        <v>15.3</v>
      </c>
      <c r="D135" s="18" t="str">
        <f>Criteria!$A$119</f>
        <v>EDITING TOOLS</v>
      </c>
      <c r="E135" s="18" t="s">
        <v>142</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Criteria!$C121</f>
        <v>15.3</v>
      </c>
      <c r="AC135" s="18" t="str">
        <f>Criteria!$A$119</f>
        <v>EDITING TOOLS</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35">
      <c r="A136" s="13">
        <v>15</v>
      </c>
      <c r="B136" s="18" t="str">
        <f>Criteria!$B122</f>
        <v>-</v>
      </c>
      <c r="C136" s="18" t="str">
        <f>Criteria!$C122</f>
        <v>15.4</v>
      </c>
      <c r="D136" s="18" t="str">
        <f>Criteria!$A$119</f>
        <v>EDITING TOOLS</v>
      </c>
      <c r="E136" s="18" t="s">
        <v>142</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Criteria!$C122</f>
        <v>15.4</v>
      </c>
      <c r="AC136" s="18" t="str">
        <f>Criteria!$A$119</f>
        <v>EDITING TOOLS</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35">
      <c r="A137" s="13">
        <v>15</v>
      </c>
      <c r="B137" s="18" t="str">
        <f>Criteria!$B123</f>
        <v>-</v>
      </c>
      <c r="C137" s="18" t="str">
        <f>Criteria!$C123</f>
        <v>15.5</v>
      </c>
      <c r="D137" s="18" t="str">
        <f>Criteria!$A$119</f>
        <v>EDITING TOOLS</v>
      </c>
      <c r="E137" s="18" t="s">
        <v>141</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Criteria!$C123</f>
        <v>15.5</v>
      </c>
      <c r="AC137" s="18" t="str">
        <f>Criteria!$A$119</f>
        <v>EDITING TOOLS</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35">
      <c r="A138" s="13">
        <v>15</v>
      </c>
      <c r="B138" s="18" t="str">
        <f>Criteria!$B124</f>
        <v>-</v>
      </c>
      <c r="C138" s="18" t="str">
        <f>Criteria!$C124</f>
        <v>15.6</v>
      </c>
      <c r="D138" s="18" t="str">
        <f>Criteria!$A$119</f>
        <v>EDITING TOOLS</v>
      </c>
      <c r="E138" s="18" t="s">
        <v>141</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Criteria!$C124</f>
        <v>15.6</v>
      </c>
      <c r="AC138" s="18" t="str">
        <f>Criteria!$A$119</f>
        <v>EDITING TOOLS</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35">
      <c r="A139" s="55"/>
      <c r="B139" s="56"/>
      <c r="C139" s="56"/>
      <c r="D139" s="56"/>
      <c r="E139" s="56"/>
      <c r="F139" s="56"/>
      <c r="G139" s="56"/>
      <c r="H139" s="56"/>
      <c r="I139" s="56"/>
      <c r="J139" s="56"/>
      <c r="K139" s="56"/>
      <c r="L139" s="56"/>
      <c r="M139" s="56"/>
      <c r="N139" s="56"/>
      <c r="O139" s="56"/>
      <c r="P139" s="56"/>
      <c r="Q139" s="56"/>
      <c r="R139" s="56"/>
      <c r="S139" s="56"/>
      <c r="T139" s="56"/>
      <c r="U139" s="60">
        <f>SUM(U133:U138)</f>
        <v>0</v>
      </c>
      <c r="V139" s="60">
        <f t="shared" ref="V139:X139" si="47">SUM(V133:V138)</f>
        <v>0</v>
      </c>
      <c r="W139" s="60">
        <f t="shared" si="47"/>
        <v>0</v>
      </c>
      <c r="X139" s="60">
        <f t="shared" si="47"/>
        <v>90</v>
      </c>
      <c r="Y139" s="13"/>
      <c r="Z139" s="13"/>
      <c r="AA139" s="55"/>
      <c r="AB139" s="56"/>
      <c r="AC139" s="56"/>
      <c r="AD139" s="56"/>
      <c r="AE139" s="56"/>
      <c r="AF139" s="56"/>
      <c r="AG139" s="56"/>
      <c r="AH139" s="56"/>
      <c r="AI139" s="56"/>
      <c r="AJ139" s="56"/>
      <c r="AK139" s="56"/>
      <c r="AL139" s="56"/>
      <c r="AM139" s="56"/>
      <c r="AN139" s="56"/>
      <c r="AO139" s="56"/>
      <c r="AP139" s="56"/>
      <c r="AQ139" s="56"/>
      <c r="AR139" s="56"/>
      <c r="AS139" s="60">
        <f>SUM(AS133:AS138)</f>
        <v>0</v>
      </c>
      <c r="AT139" s="60">
        <f t="shared" ref="AT139" si="48">SUM(AT133:AT138)</f>
        <v>0</v>
      </c>
    </row>
    <row r="140" spans="1:46" x14ac:dyDescent="0.35">
      <c r="A140" s="13">
        <v>16</v>
      </c>
      <c r="B140" s="18" t="str">
        <f>Criteria!$B125</f>
        <v>-</v>
      </c>
      <c r="C140" s="18" t="str">
        <f>Criteria!$C125</f>
        <v>16.1</v>
      </c>
      <c r="D140" s="18" t="str">
        <f>Criteria!$A$125</f>
        <v>SUPPORT SERVICES</v>
      </c>
      <c r="E140" s="18" t="s">
        <v>142</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Criteria!$C125</f>
        <v>16.1</v>
      </c>
      <c r="AC140" s="18" t="str">
        <f>Criteria!$A$125</f>
        <v>SUPPORT SERVICES</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35">
      <c r="A141" s="13">
        <v>16</v>
      </c>
      <c r="B141" s="18" t="str">
        <f>Criteria!$B126</f>
        <v>-</v>
      </c>
      <c r="C141" s="18" t="str">
        <f>Criteria!$C126</f>
        <v>16.2</v>
      </c>
      <c r="D141" s="18" t="str">
        <f>Criteria!$A$125</f>
        <v>SUPPORT SERVICES</v>
      </c>
      <c r="E141" s="18" t="s">
        <v>141</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Criteria!$C126</f>
        <v>16.2</v>
      </c>
      <c r="AC141" s="18" t="str">
        <f>Criteria!$A$125</f>
        <v>SUPPORT SERVICES</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35">
      <c r="A142" s="13">
        <v>16</v>
      </c>
      <c r="B142" s="18" t="str">
        <f>Criteria!$B127</f>
        <v>-</v>
      </c>
      <c r="C142" s="18" t="str">
        <f>Criteria!$C127</f>
        <v>16.3</v>
      </c>
      <c r="D142" s="18" t="str">
        <f>Criteria!$A$125</f>
        <v>SUPPORT SERVICES</v>
      </c>
      <c r="E142" s="18" t="s">
        <v>142</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Criteria!$C127</f>
        <v>16.3</v>
      </c>
      <c r="AC142" s="18" t="str">
        <f>Criteria!$A$125</f>
        <v>SUPPORT SERVICES</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35">
      <c r="A143" s="55"/>
      <c r="B143" s="56"/>
      <c r="C143" s="56"/>
      <c r="D143" s="56"/>
      <c r="E143" s="56"/>
      <c r="F143" s="56"/>
      <c r="G143" s="56"/>
      <c r="H143" s="56"/>
      <c r="I143" s="56"/>
      <c r="J143" s="56"/>
      <c r="K143" s="56"/>
      <c r="L143" s="56"/>
      <c r="M143" s="56"/>
      <c r="N143" s="56"/>
      <c r="O143" s="56"/>
      <c r="P143" s="56"/>
      <c r="Q143" s="56"/>
      <c r="R143" s="56"/>
      <c r="S143" s="56"/>
      <c r="T143" s="56"/>
      <c r="U143" s="60">
        <f>SUM(U140:U142)</f>
        <v>0</v>
      </c>
      <c r="V143" s="60">
        <f t="shared" ref="V143:X143" si="49">SUM(V140:V142)</f>
        <v>0</v>
      </c>
      <c r="W143" s="60">
        <f t="shared" si="49"/>
        <v>0</v>
      </c>
      <c r="X143" s="60">
        <f t="shared" si="49"/>
        <v>45</v>
      </c>
      <c r="Y143" s="13"/>
      <c r="Z143" s="13"/>
      <c r="AA143" s="55"/>
      <c r="AB143" s="56"/>
      <c r="AC143" s="56"/>
      <c r="AD143" s="56"/>
      <c r="AE143" s="56"/>
      <c r="AF143" s="56"/>
      <c r="AG143" s="56"/>
      <c r="AH143" s="56"/>
      <c r="AI143" s="56"/>
      <c r="AJ143" s="56"/>
      <c r="AK143" s="56"/>
      <c r="AL143" s="56"/>
      <c r="AM143" s="56"/>
      <c r="AN143" s="56"/>
      <c r="AO143" s="56"/>
      <c r="AP143" s="56"/>
      <c r="AQ143" s="56"/>
      <c r="AR143" s="56"/>
      <c r="AS143" s="60">
        <f>SUM(AS140:AS142)</f>
        <v>0</v>
      </c>
      <c r="AT143" s="60">
        <f t="shared" ref="AT143" si="50">SUM(AT140:AT142)</f>
        <v>0</v>
      </c>
    </row>
    <row r="144" spans="1:46" x14ac:dyDescent="0.35">
      <c r="A144" s="13">
        <v>17</v>
      </c>
      <c r="B144" s="18" t="str">
        <f>Criteria!$B128</f>
        <v>-</v>
      </c>
      <c r="C144" s="18" t="str">
        <f>Criteria!$C128</f>
        <v>17.1</v>
      </c>
      <c r="D144" s="18" t="str">
        <f>Criteria!$A$128</f>
        <v>REAL-TIME COMMUNICATION</v>
      </c>
      <c r="E144" s="18" t="s">
        <v>141</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Criteria!$C128</f>
        <v>17.1</v>
      </c>
      <c r="AC144" s="18" t="str">
        <f>Criteria!$A$128</f>
        <v>REAL-TIME COMMUNICATION</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35">
      <c r="A145" s="13">
        <v>17</v>
      </c>
      <c r="B145" s="18" t="str">
        <f>Criteria!$B129</f>
        <v>-</v>
      </c>
      <c r="C145" s="18" t="str">
        <f>Criteria!$C129</f>
        <v>17.2</v>
      </c>
      <c r="D145" s="18" t="str">
        <f>Criteria!$A$128</f>
        <v>REAL-TIME COMMUNICATION</v>
      </c>
      <c r="E145" s="18" t="s">
        <v>141</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Criteria!$C129</f>
        <v>17.2</v>
      </c>
      <c r="AC145" s="18" t="str">
        <f>Criteria!$A$128</f>
        <v>REAL-TIME COMMUNICATION</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35">
      <c r="A146" s="13">
        <v>17</v>
      </c>
      <c r="B146" s="18" t="str">
        <f>Criteria!$B130</f>
        <v>-</v>
      </c>
      <c r="C146" s="18" t="str">
        <f>Criteria!$C130</f>
        <v>17.3</v>
      </c>
      <c r="D146" s="18" t="str">
        <f>Criteria!$A$128</f>
        <v>REAL-TIME COMMUNICATION</v>
      </c>
      <c r="E146" s="18" t="s">
        <v>141</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Criteria!$C130</f>
        <v>17.3</v>
      </c>
      <c r="AC146" s="18" t="str">
        <f>Criteria!$A$128</f>
        <v>REAL-TIME COMMUNICATION</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35">
      <c r="A147" s="13">
        <v>17</v>
      </c>
      <c r="B147" s="18" t="str">
        <f>Criteria!$B131</f>
        <v>-</v>
      </c>
      <c r="C147" s="18" t="str">
        <f>Criteria!$C131</f>
        <v>17.4</v>
      </c>
      <c r="D147" s="18" t="str">
        <f>Criteria!$A$128</f>
        <v>REAL-TIME COMMUNICATION</v>
      </c>
      <c r="E147" s="18" t="s">
        <v>141</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Criteria!$C131</f>
        <v>17.4</v>
      </c>
      <c r="AC147" s="18" t="str">
        <f>Criteria!$A$128</f>
        <v>REAL-TIME COMMUNICATION</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35">
      <c r="A148" s="13">
        <v>17</v>
      </c>
      <c r="B148" s="18" t="str">
        <f>Criteria!$B132</f>
        <v>-</v>
      </c>
      <c r="C148" s="18" t="str">
        <f>Criteria!$C132</f>
        <v>17.5</v>
      </c>
      <c r="D148" s="18" t="str">
        <f>Criteria!$A$128</f>
        <v>REAL-TIME COMMUNICATION</v>
      </c>
      <c r="E148" s="18" t="s">
        <v>141</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Criteria!$C132</f>
        <v>17.5</v>
      </c>
      <c r="AC148" s="18" t="str">
        <f>Criteria!$A$128</f>
        <v>REAL-TIME COMMUNICATION</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35">
      <c r="A149" s="13">
        <v>17</v>
      </c>
      <c r="B149" s="18" t="str">
        <f>Criteria!$B133</f>
        <v>-</v>
      </c>
      <c r="C149" s="18" t="str">
        <f>Criteria!$C133</f>
        <v>17.6</v>
      </c>
      <c r="D149" s="18" t="str">
        <f>Criteria!$A$128</f>
        <v>REAL-TIME COMMUNICATION</v>
      </c>
      <c r="E149" s="18" t="s">
        <v>141</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Criteria!$C133</f>
        <v>17.6</v>
      </c>
      <c r="AC149" s="18" t="str">
        <f>Criteria!$A$128</f>
        <v>REAL-TIME COMMUNICATION</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35">
      <c r="A150" s="13">
        <v>17</v>
      </c>
      <c r="B150" s="18" t="str">
        <f>Criteria!$B134</f>
        <v>-</v>
      </c>
      <c r="C150" s="18" t="str">
        <f>Criteria!$C134</f>
        <v>17.7</v>
      </c>
      <c r="D150" s="18" t="str">
        <f>Criteria!$A$128</f>
        <v>REAL-TIME COMMUNICATION</v>
      </c>
      <c r="E150" s="18" t="s">
        <v>142</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Criteria!$C134</f>
        <v>17.7</v>
      </c>
      <c r="AC150" s="18" t="str">
        <f>Criteria!$A$128</f>
        <v>REAL-TIME COMMUNICATION</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35">
      <c r="A151" s="13">
        <v>17</v>
      </c>
      <c r="B151" s="18" t="str">
        <f>Criteria!$B135</f>
        <v>-</v>
      </c>
      <c r="C151" s="18" t="str">
        <f>Criteria!$C135</f>
        <v>17.8</v>
      </c>
      <c r="D151" s="18" t="str">
        <f>Criteria!$A$128</f>
        <v>REAL-TIME COMMUNICATION</v>
      </c>
      <c r="E151" s="18" t="s">
        <v>141</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Criteria!$C135</f>
        <v>17.8</v>
      </c>
      <c r="AC151" s="18" t="str">
        <f>Criteria!$A$128</f>
        <v>REAL-TIME COMMUNICATION</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35">
      <c r="A152" s="13">
        <v>17</v>
      </c>
      <c r="B152" s="18" t="str">
        <f>Criteria!$B136</f>
        <v>-</v>
      </c>
      <c r="C152" s="18" t="str">
        <f>Criteria!$C136</f>
        <v>17.9</v>
      </c>
      <c r="D152" s="18" t="str">
        <f>Criteria!$A$128</f>
        <v>REAL-TIME COMMUNICATION</v>
      </c>
      <c r="E152" s="18" t="s">
        <v>141</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Criteria!$C136</f>
        <v>17.9</v>
      </c>
      <c r="AC152" s="18" t="str">
        <f>Criteria!$A$128</f>
        <v>REAL-TIME COMMUNICATION</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35">
      <c r="A153" s="13">
        <v>17</v>
      </c>
      <c r="B153" s="18" t="str">
        <f>Criteria!$B137</f>
        <v>-</v>
      </c>
      <c r="C153" s="18" t="str">
        <f>Criteria!$C137</f>
        <v>17.10</v>
      </c>
      <c r="D153" s="18" t="str">
        <f>Criteria!$A$128</f>
        <v>REAL-TIME COMMUNICATION</v>
      </c>
      <c r="E153" s="18" t="s">
        <v>141</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Criteria!$C137</f>
        <v>17.10</v>
      </c>
      <c r="AC153" s="18" t="str">
        <f>Criteria!$A$128</f>
        <v>REAL-TIME COMMUNICATION</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35">
      <c r="A154" s="13">
        <v>17</v>
      </c>
      <c r="B154" s="18" t="str">
        <f>Criteria!$B138</f>
        <v>-</v>
      </c>
      <c r="C154" s="18" t="str">
        <f>Criteria!$C138</f>
        <v>17.11</v>
      </c>
      <c r="D154" s="18" t="str">
        <f>Criteria!$A$128</f>
        <v>REAL-TIME COMMUNICATION</v>
      </c>
      <c r="E154" s="18" t="s">
        <v>142</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Criteria!$C138</f>
        <v>17.11</v>
      </c>
      <c r="AC154" s="18" t="str">
        <f>Criteria!$A$128</f>
        <v>REAL-TIME COMMUNICATION</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35">
      <c r="A155" s="55"/>
      <c r="B155" s="56"/>
      <c r="C155" s="56"/>
      <c r="D155" s="56"/>
      <c r="E155" s="56"/>
      <c r="F155" s="56"/>
      <c r="G155" s="56"/>
      <c r="H155" s="56"/>
      <c r="I155" s="56"/>
      <c r="J155" s="56"/>
      <c r="K155" s="56"/>
      <c r="L155" s="56"/>
      <c r="M155" s="56"/>
      <c r="N155" s="56"/>
      <c r="O155" s="56"/>
      <c r="P155" s="56"/>
      <c r="Q155" s="56"/>
      <c r="R155" s="56"/>
      <c r="S155" s="56"/>
      <c r="T155" s="56"/>
      <c r="U155" s="61">
        <f>SUM(U144:U154)</f>
        <v>0</v>
      </c>
      <c r="V155" s="61">
        <f t="shared" ref="V155:X155" si="58">SUM(V144:V154)</f>
        <v>0</v>
      </c>
      <c r="W155" s="61">
        <f t="shared" si="58"/>
        <v>0</v>
      </c>
      <c r="X155" s="61">
        <f t="shared" si="58"/>
        <v>165</v>
      </c>
      <c r="Y155" s="13"/>
      <c r="Z155" s="13"/>
      <c r="AA155" s="55"/>
      <c r="AB155" s="56"/>
      <c r="AC155" s="56"/>
      <c r="AD155" s="56"/>
      <c r="AE155" s="56"/>
      <c r="AF155" s="56"/>
      <c r="AG155" s="56"/>
      <c r="AH155" s="56"/>
      <c r="AI155" s="56"/>
      <c r="AJ155" s="56"/>
      <c r="AK155" s="56"/>
      <c r="AL155" s="56"/>
      <c r="AM155" s="56"/>
      <c r="AN155" s="56"/>
      <c r="AO155" s="56"/>
      <c r="AP155" s="56"/>
      <c r="AQ155" s="56"/>
      <c r="AR155" s="56"/>
      <c r="AS155" s="61">
        <f>SUM(AS144:AS154)</f>
        <v>0</v>
      </c>
      <c r="AT155" s="61">
        <f t="shared" ref="AT155" si="59">SUM(AT144:AT154)</f>
        <v>0</v>
      </c>
    </row>
    <row r="156" spans="1:46" x14ac:dyDescent="0.35">
      <c r="A156" s="13"/>
      <c r="B156" s="13"/>
      <c r="C156" s="18"/>
      <c r="D156" s="51" t="s">
        <v>135</v>
      </c>
      <c r="E156" s="51"/>
      <c r="F156" s="51">
        <f>SUM(COUNTIF(F3:F154,"C"))</f>
        <v>0</v>
      </c>
      <c r="G156" s="51">
        <f t="shared" ref="G156:T156" si="60">SUM(COUNTIF(G3:G154,"C"))</f>
        <v>0</v>
      </c>
      <c r="H156" s="51">
        <f t="shared" si="60"/>
        <v>0</v>
      </c>
      <c r="I156" s="51">
        <f t="shared" si="60"/>
        <v>0</v>
      </c>
      <c r="J156" s="51">
        <f t="shared" si="60"/>
        <v>0</v>
      </c>
      <c r="K156" s="51">
        <f t="shared" si="60"/>
        <v>0</v>
      </c>
      <c r="L156" s="51">
        <f t="shared" si="60"/>
        <v>0</v>
      </c>
      <c r="M156" s="51">
        <f t="shared" si="60"/>
        <v>0</v>
      </c>
      <c r="N156" s="51">
        <f t="shared" si="60"/>
        <v>0</v>
      </c>
      <c r="O156" s="51">
        <f t="shared" si="60"/>
        <v>0</v>
      </c>
      <c r="P156" s="51">
        <f t="shared" si="60"/>
        <v>0</v>
      </c>
      <c r="Q156" s="51">
        <f t="shared" si="60"/>
        <v>0</v>
      </c>
      <c r="R156" s="51">
        <f t="shared" si="60"/>
        <v>0</v>
      </c>
      <c r="S156" s="51">
        <f t="shared" si="60"/>
        <v>0</v>
      </c>
      <c r="T156" s="51">
        <f t="shared" si="60"/>
        <v>0</v>
      </c>
      <c r="U156" s="50"/>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35">
      <c r="A157" s="13"/>
      <c r="B157" s="13"/>
      <c r="C157" s="18"/>
      <c r="D157" s="51" t="s">
        <v>136</v>
      </c>
      <c r="E157" s="51"/>
      <c r="F157" s="51">
        <f>SUM(COUNTIF(F3:F154,"NC"))</f>
        <v>0</v>
      </c>
      <c r="G157" s="51">
        <f t="shared" ref="G157:T157" si="61">SUM(COUNTIF(G3:G154,"NC"))</f>
        <v>0</v>
      </c>
      <c r="H157" s="51">
        <f t="shared" si="61"/>
        <v>0</v>
      </c>
      <c r="I157" s="51">
        <f t="shared" si="61"/>
        <v>0</v>
      </c>
      <c r="J157" s="51">
        <f t="shared" si="61"/>
        <v>0</v>
      </c>
      <c r="K157" s="51">
        <f t="shared" si="61"/>
        <v>0</v>
      </c>
      <c r="L157" s="51">
        <f t="shared" si="61"/>
        <v>0</v>
      </c>
      <c r="M157" s="51">
        <f t="shared" si="61"/>
        <v>0</v>
      </c>
      <c r="N157" s="51">
        <f t="shared" si="61"/>
        <v>0</v>
      </c>
      <c r="O157" s="51">
        <f t="shared" si="61"/>
        <v>0</v>
      </c>
      <c r="P157" s="51">
        <f t="shared" si="61"/>
        <v>0</v>
      </c>
      <c r="Q157" s="51">
        <f t="shared" si="61"/>
        <v>0</v>
      </c>
      <c r="R157" s="51">
        <f t="shared" si="61"/>
        <v>0</v>
      </c>
      <c r="S157" s="51">
        <f t="shared" si="61"/>
        <v>0</v>
      </c>
      <c r="T157" s="51">
        <f t="shared" si="61"/>
        <v>0</v>
      </c>
      <c r="U157" s="50"/>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35">
      <c r="A158" s="13"/>
      <c r="B158" s="13"/>
      <c r="C158" s="18"/>
      <c r="D158" s="51" t="s">
        <v>137</v>
      </c>
      <c r="E158" s="51"/>
      <c r="F158" s="51">
        <f>SUM(COUNTIF(F3:F154,"NA"))</f>
        <v>0</v>
      </c>
      <c r="G158" s="51">
        <f t="shared" ref="G158:T158" si="62">SUM(COUNTIF(G3:G154,"NA"))</f>
        <v>0</v>
      </c>
      <c r="H158" s="51">
        <f t="shared" si="62"/>
        <v>0</v>
      </c>
      <c r="I158" s="51">
        <f t="shared" si="62"/>
        <v>0</v>
      </c>
      <c r="J158" s="51">
        <f t="shared" si="62"/>
        <v>0</v>
      </c>
      <c r="K158" s="51">
        <f t="shared" si="62"/>
        <v>0</v>
      </c>
      <c r="L158" s="51">
        <f t="shared" si="62"/>
        <v>0</v>
      </c>
      <c r="M158" s="51">
        <f t="shared" si="62"/>
        <v>0</v>
      </c>
      <c r="N158" s="51">
        <f t="shared" si="62"/>
        <v>0</v>
      </c>
      <c r="O158" s="51">
        <f t="shared" si="62"/>
        <v>0</v>
      </c>
      <c r="P158" s="51">
        <f t="shared" si="62"/>
        <v>0</v>
      </c>
      <c r="Q158" s="51">
        <f t="shared" si="62"/>
        <v>0</v>
      </c>
      <c r="R158" s="51">
        <f t="shared" si="62"/>
        <v>0</v>
      </c>
      <c r="S158" s="51">
        <f t="shared" si="62"/>
        <v>0</v>
      </c>
      <c r="T158" s="51">
        <f t="shared" si="62"/>
        <v>0</v>
      </c>
      <c r="U158" s="50"/>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35">
      <c r="A159" s="13"/>
      <c r="B159" s="13"/>
      <c r="C159" s="18"/>
      <c r="D159" s="51" t="s">
        <v>138</v>
      </c>
      <c r="E159" s="51"/>
      <c r="F159" s="52" t="str">
        <f t="shared" ref="F159:T159" si="63">IF(AND(F156=0,F157=0),"NA",F156/(F156+F157))</f>
        <v>NA</v>
      </c>
      <c r="G159" s="52" t="str">
        <f t="shared" si="63"/>
        <v>NA</v>
      </c>
      <c r="H159" s="52" t="str">
        <f t="shared" si="63"/>
        <v>NA</v>
      </c>
      <c r="I159" s="52" t="str">
        <f t="shared" si="63"/>
        <v>NA</v>
      </c>
      <c r="J159" s="52" t="str">
        <f t="shared" si="63"/>
        <v>NA</v>
      </c>
      <c r="K159" s="52" t="str">
        <f t="shared" si="63"/>
        <v>NA</v>
      </c>
      <c r="L159" s="52" t="str">
        <f t="shared" si="63"/>
        <v>NA</v>
      </c>
      <c r="M159" s="52" t="str">
        <f t="shared" si="63"/>
        <v>NA</v>
      </c>
      <c r="N159" s="52" t="str">
        <f t="shared" si="63"/>
        <v>NA</v>
      </c>
      <c r="O159" s="52" t="str">
        <f t="shared" si="63"/>
        <v>NA</v>
      </c>
      <c r="P159" s="52" t="str">
        <f t="shared" si="63"/>
        <v>NA</v>
      </c>
      <c r="Q159" s="52" t="str">
        <f t="shared" si="63"/>
        <v>NA</v>
      </c>
      <c r="R159" s="52" t="str">
        <f t="shared" si="63"/>
        <v>NA</v>
      </c>
      <c r="S159" s="52" t="str">
        <f t="shared" si="63"/>
        <v>NA</v>
      </c>
      <c r="T159" s="52" t="str">
        <f t="shared" si="63"/>
        <v>NA</v>
      </c>
      <c r="U159" s="50"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244</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20:A125"/>
    <mergeCell ref="A126:A128"/>
    <mergeCell ref="A129:A139"/>
    <mergeCell ref="A51:A60"/>
    <mergeCell ref="A61:A64"/>
    <mergeCell ref="A65:A78"/>
    <mergeCell ref="A79:A91"/>
    <mergeCell ref="A92:A102"/>
    <mergeCell ref="A103:A116"/>
    <mergeCell ref="A46:A50"/>
    <mergeCell ref="A4:A12"/>
    <mergeCell ref="A13:A14"/>
    <mergeCell ref="A15:A17"/>
    <mergeCell ref="A117:A119"/>
    <mergeCell ref="A1:H1"/>
    <mergeCell ref="A2:H2"/>
    <mergeCell ref="A18:A35"/>
    <mergeCell ref="A36:A43"/>
    <mergeCell ref="A44:A45"/>
  </mergeCells>
  <conditionalFormatting sqref="E4:E139">
    <cfRule type="cellIs" dxfId="106" priority="5" operator="equal">
      <formula>"NA"</formula>
    </cfRule>
    <cfRule type="cellIs" dxfId="105" priority="3" operator="equal">
      <formula>"C"</formula>
    </cfRule>
    <cfRule type="cellIs" dxfId="104" priority="4" operator="equal">
      <formula>"NC"</formula>
    </cfRule>
    <cfRule type="cellIs" dxfId="103" priority="6" operator="equal">
      <formula>"NT"</formula>
    </cfRule>
  </conditionalFormatting>
  <conditionalFormatting sqref="F4:F139">
    <cfRule type="cellIs" dxfId="102" priority="1" operator="equal">
      <formula>"D"</formula>
    </cfRule>
    <cfRule type="cellIs" dxfId="101" priority="7" operator="equal">
      <formula>"E"</formula>
    </cfRule>
    <cfRule type="cellIs" dxfId="100"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249</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9" priority="1" operator="equal">
      <formula>"C"</formula>
    </cfRule>
    <cfRule type="cellIs" dxfId="98" priority="2" operator="equal">
      <formula>"NC"</formula>
    </cfRule>
    <cfRule type="cellIs" dxfId="97" priority="3" operator="equal">
      <formula>"NA"</formula>
    </cfRule>
    <cfRule type="cellIs" dxfId="96" priority="4" operator="equal">
      <formula>"NT"</formula>
    </cfRule>
  </conditionalFormatting>
  <conditionalFormatting sqref="F4:F139">
    <cfRule type="cellIs" dxfId="95" priority="5" operator="equal">
      <formula>"D"</formula>
    </cfRule>
    <cfRule type="cellIs" dxfId="94" priority="6" operator="equal">
      <formula>"E"</formula>
    </cfRule>
    <cfRule type="cellIs" dxfId="93"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189</v>
      </c>
      <c r="B1" s="93"/>
      <c r="C1" s="93"/>
      <c r="D1" s="93"/>
      <c r="E1" s="93"/>
      <c r="F1" s="93"/>
      <c r="G1" s="93"/>
      <c r="H1" s="93"/>
    </row>
    <row r="2" spans="1:1024" x14ac:dyDescent="0.35">
      <c r="A2" s="117" t="s">
        <v>250</v>
      </c>
      <c r="B2" s="117"/>
      <c r="C2" s="117"/>
      <c r="D2" s="117"/>
      <c r="E2" s="117"/>
      <c r="F2" s="117"/>
      <c r="G2" s="117"/>
      <c r="H2" s="117"/>
    </row>
    <row r="3" spans="1:1024" ht="118" x14ac:dyDescent="0.35">
      <c r="A3" s="88" t="s">
        <v>223</v>
      </c>
      <c r="B3" s="88" t="s">
        <v>160</v>
      </c>
      <c r="C3" s="88" t="s">
        <v>240</v>
      </c>
      <c r="D3" s="47" t="s">
        <v>241</v>
      </c>
      <c r="E3" s="88" t="s">
        <v>245</v>
      </c>
      <c r="F3" s="88" t="s">
        <v>246</v>
      </c>
      <c r="G3" s="47" t="s">
        <v>247</v>
      </c>
      <c r="H3" s="47" t="s">
        <v>248</v>
      </c>
    </row>
    <row r="4" spans="1:1024" ht="29" x14ac:dyDescent="0.35">
      <c r="A4" s="106" t="str">
        <f>Criteria!$A$3</f>
        <v>IMAGES</v>
      </c>
      <c r="B4" s="28" t="str">
        <f>Criteria!B3</f>
        <v>RGAA</v>
      </c>
      <c r="C4" s="28" t="str">
        <f>Criteria!C3</f>
        <v>1.1</v>
      </c>
      <c r="D4" s="23" t="str">
        <f>Criteria!D3</f>
        <v>Does each image conveying information have a text alternative?</v>
      </c>
      <c r="E4" s="23" t="s">
        <v>133</v>
      </c>
      <c r="F4" s="29" t="s">
        <v>139</v>
      </c>
      <c r="G4" s="23"/>
      <c r="H4" s="23"/>
      <c r="I4"/>
    </row>
    <row r="5" spans="1:1024" ht="29" x14ac:dyDescent="0.35">
      <c r="A5" s="107"/>
      <c r="B5" s="28" t="str">
        <f>Criteria!B4</f>
        <v>RGAA</v>
      </c>
      <c r="C5" s="28" t="str">
        <f>Criteria!C4</f>
        <v>1.2</v>
      </c>
      <c r="D5" s="23" t="str">
        <f>Criteria!D4</f>
        <v>Is every decorative image correctly ignored by assistive technologies?</v>
      </c>
      <c r="E5" s="23" t="s">
        <v>133</v>
      </c>
      <c r="F5" s="29" t="s">
        <v>139</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133</v>
      </c>
      <c r="F6" s="29" t="s">
        <v>139</v>
      </c>
      <c r="G6" s="23"/>
      <c r="H6" s="23"/>
    </row>
    <row r="7" spans="1:1024" ht="58"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133</v>
      </c>
      <c r="F7" s="29" t="s">
        <v>139</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133</v>
      </c>
      <c r="F8" s="29" t="s">
        <v>139</v>
      </c>
      <c r="G8" s="42"/>
      <c r="H8" s="23"/>
    </row>
    <row r="9" spans="1:1024" ht="29" x14ac:dyDescent="0.35">
      <c r="A9" s="107"/>
      <c r="B9" s="28" t="str">
        <f>Criteria!B8</f>
        <v>RGAA</v>
      </c>
      <c r="C9" s="28" t="str">
        <f>Criteria!C8</f>
        <v>1.6</v>
      </c>
      <c r="D9" s="23" t="str">
        <f>Criteria!D8</f>
        <v>Does each image conveying information have, if necessary, a detailed description?</v>
      </c>
      <c r="E9" s="23" t="s">
        <v>133</v>
      </c>
      <c r="F9" s="29" t="s">
        <v>139</v>
      </c>
      <c r="G9" s="23"/>
      <c r="H9" s="23"/>
    </row>
    <row r="10" spans="1:1024" ht="43.5" x14ac:dyDescent="0.35">
      <c r="A10" s="107"/>
      <c r="B10" s="28" t="str">
        <f>Criteria!B9</f>
        <v>RGAA</v>
      </c>
      <c r="C10" s="28" t="str">
        <f>Criteria!C9</f>
        <v>1.7</v>
      </c>
      <c r="D10" s="23" t="str">
        <f>Criteria!D9</f>
        <v>For each image conveying information with a detailed description, is this description relevant?</v>
      </c>
      <c r="E10" s="23" t="s">
        <v>133</v>
      </c>
      <c r="F10" s="29" t="s">
        <v>139</v>
      </c>
      <c r="G10" s="23"/>
      <c r="H10" s="23"/>
    </row>
    <row r="11" spans="1:1024" ht="58" x14ac:dyDescent="0.35">
      <c r="A11" s="107"/>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133</v>
      </c>
      <c r="F11" s="29" t="s">
        <v>139</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133</v>
      </c>
      <c r="F12" s="29" t="s">
        <v>139</v>
      </c>
      <c r="G12" s="23"/>
      <c r="H12" s="23"/>
    </row>
    <row r="13" spans="1:1024" ht="29" x14ac:dyDescent="0.35">
      <c r="A13" s="106" t="str">
        <f>Criteria!$A$12</f>
        <v>FRAMES</v>
      </c>
      <c r="B13" s="28" t="str">
        <f>Criteria!B12</f>
        <v>RGAA</v>
      </c>
      <c r="C13" s="28" t="str">
        <f>Criteria!C12</f>
        <v>2.1</v>
      </c>
      <c r="D13" s="23" t="str">
        <f>Criteria!D12</f>
        <v>Does each frame have a frame title?</v>
      </c>
      <c r="E13" s="23" t="s">
        <v>133</v>
      </c>
      <c r="F13" s="29" t="s">
        <v>139</v>
      </c>
      <c r="G13" s="30"/>
      <c r="H13" s="23"/>
    </row>
    <row r="14" spans="1:1024" ht="29" x14ac:dyDescent="0.35">
      <c r="A14" s="108"/>
      <c r="B14" s="28" t="str">
        <f>Criteria!B13</f>
        <v>RGAA</v>
      </c>
      <c r="C14" s="28" t="str">
        <f>Criteria!C13</f>
        <v>2.2</v>
      </c>
      <c r="D14" s="23" t="str">
        <f>Criteria!D13</f>
        <v>For each frame with a frame title, is this frame title relevant?</v>
      </c>
      <c r="E14" s="23" t="s">
        <v>133</v>
      </c>
      <c r="F14" s="29" t="s">
        <v>139</v>
      </c>
      <c r="G14" s="23"/>
      <c r="H14" s="23"/>
    </row>
    <row r="15" spans="1:1024" ht="43.5" x14ac:dyDescent="0.35">
      <c r="A15" s="106" t="str">
        <f>Criteria!$A$14</f>
        <v>COLOURS</v>
      </c>
      <c r="B15" s="28" t="str">
        <f>Criteria!B14</f>
        <v>RGAA</v>
      </c>
      <c r="C15" s="28" t="str">
        <f>Criteria!C14</f>
        <v>3.1</v>
      </c>
      <c r="D15" s="23" t="str">
        <f>Criteria!D14</f>
        <v>In every web page, the information must not be provided by colour alone. Is this rule respected?</v>
      </c>
      <c r="E15" s="23" t="s">
        <v>133</v>
      </c>
      <c r="F15" s="29" t="s">
        <v>139</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133</v>
      </c>
      <c r="F16" s="29" t="s">
        <v>139</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133</v>
      </c>
      <c r="F17" s="29" t="s">
        <v>139</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133</v>
      </c>
      <c r="F18" s="29" t="s">
        <v>139</v>
      </c>
      <c r="G18" s="23"/>
      <c r="H18" s="23"/>
    </row>
    <row r="19" spans="1:8" ht="58"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133</v>
      </c>
      <c r="F19" s="29" t="s">
        <v>139</v>
      </c>
      <c r="G19" s="23"/>
      <c r="H19" s="23"/>
    </row>
    <row r="20" spans="1:8" ht="43.5" x14ac:dyDescent="0.35">
      <c r="A20" s="107"/>
      <c r="B20" s="28" t="str">
        <f>Criteria!B19</f>
        <v>RGAA</v>
      </c>
      <c r="C20" s="28" t="str">
        <f>Criteria!C19</f>
        <v>4.3</v>
      </c>
      <c r="D20" s="23" t="str">
        <f>Criteria!D19</f>
        <v>Does each pre-recorded synchronised time-based media have, if necessary, synchronised subtitles (excluding special cases)?</v>
      </c>
      <c r="E20" s="23" t="s">
        <v>133</v>
      </c>
      <c r="F20" s="29" t="s">
        <v>139</v>
      </c>
      <c r="G20" s="23"/>
      <c r="H20" s="23"/>
    </row>
    <row r="21" spans="1:8" ht="43.5" x14ac:dyDescent="0.35">
      <c r="A21" s="107"/>
      <c r="B21" s="28" t="str">
        <f>Criteria!B20</f>
        <v>RGAA</v>
      </c>
      <c r="C21" s="28" t="str">
        <f>Criteria!C20</f>
        <v>4.4</v>
      </c>
      <c r="D21" s="23" t="str">
        <f>Criteria!D20</f>
        <v>For each pre-recorded synchronised time-based media with synchronised subtitles, are these subtitles relevant?</v>
      </c>
      <c r="E21" s="23" t="s">
        <v>133</v>
      </c>
      <c r="F21" s="29" t="s">
        <v>139</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133</v>
      </c>
      <c r="F22" s="29" t="s">
        <v>139</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133</v>
      </c>
      <c r="F23" s="29" t="s">
        <v>139</v>
      </c>
      <c r="G23" s="23"/>
      <c r="H23" s="23"/>
    </row>
    <row r="24" spans="1:8" ht="29" x14ac:dyDescent="0.35">
      <c r="A24" s="107"/>
      <c r="B24" s="28" t="str">
        <f>Criteria!B23</f>
        <v>RGAA</v>
      </c>
      <c r="C24" s="28" t="str">
        <f>Criteria!C23</f>
        <v>4.7</v>
      </c>
      <c r="D24" s="23" t="str">
        <f>Criteria!D23</f>
        <v>Is each time-based media clearly identifiable (excluding special cases)?</v>
      </c>
      <c r="E24" s="23" t="s">
        <v>133</v>
      </c>
      <c r="F24" s="29" t="s">
        <v>139</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133</v>
      </c>
      <c r="F25" s="29" t="s">
        <v>139</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133</v>
      </c>
      <c r="F26" s="29" t="s">
        <v>139</v>
      </c>
      <c r="G26" s="23"/>
      <c r="H26" s="23"/>
    </row>
    <row r="27" spans="1:8" ht="29" x14ac:dyDescent="0.35">
      <c r="A27" s="107"/>
      <c r="B27" s="28" t="str">
        <f>Criteria!B26</f>
        <v>RGAA</v>
      </c>
      <c r="C27" s="28" t="str">
        <f>Criteria!C26</f>
        <v>4.10</v>
      </c>
      <c r="D27" s="23" t="str">
        <f>Criteria!D26</f>
        <v>Is each automatically triggered sound controllable by the user?</v>
      </c>
      <c r="E27" s="23" t="s">
        <v>133</v>
      </c>
      <c r="F27" s="29" t="s">
        <v>139</v>
      </c>
      <c r="G27" s="23"/>
      <c r="H27" s="23"/>
    </row>
    <row r="28" spans="1:8" ht="43.5" x14ac:dyDescent="0.35">
      <c r="A28" s="107"/>
      <c r="B28" s="28" t="str">
        <f>Criteria!B27</f>
        <v>RGAA</v>
      </c>
      <c r="C28" s="28" t="str">
        <f>Criteria!C27</f>
        <v>4.11</v>
      </c>
      <c r="D28" s="23" t="str">
        <f>Criteria!D27</f>
        <v>Is the viewing of each time-based media, if required, controllable by keyboard and any pointing device?</v>
      </c>
      <c r="E28" s="23" t="s">
        <v>133</v>
      </c>
      <c r="F28" s="29" t="s">
        <v>139</v>
      </c>
      <c r="G28" s="23"/>
      <c r="H28" s="23"/>
    </row>
    <row r="29" spans="1:8" ht="43.5" x14ac:dyDescent="0.35">
      <c r="A29" s="107"/>
      <c r="B29" s="28" t="str">
        <f>Criteria!B28</f>
        <v>RGAA</v>
      </c>
      <c r="C29" s="28" t="str">
        <f>Criteria!C28</f>
        <v>4.12</v>
      </c>
      <c r="D29" s="23" t="str">
        <f>Criteria!D28</f>
        <v>Is the viewing of each non-time-based media controllable by keyboard and any pointing device?</v>
      </c>
      <c r="E29" s="23" t="s">
        <v>133</v>
      </c>
      <c r="F29" s="29" t="s">
        <v>139</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133</v>
      </c>
      <c r="F30" s="29" t="s">
        <v>139</v>
      </c>
      <c r="G30" s="23"/>
      <c r="H30" s="23"/>
    </row>
    <row r="31" spans="1:8" ht="72.5"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133</v>
      </c>
      <c r="F31" s="29" t="s">
        <v>139</v>
      </c>
      <c r="G31" s="23"/>
      <c r="H31" s="23"/>
    </row>
    <row r="32" spans="1:8" ht="72.5"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133</v>
      </c>
      <c r="F32" s="29" t="s">
        <v>139</v>
      </c>
      <c r="G32" s="23"/>
      <c r="H32" s="23"/>
    </row>
    <row r="33" spans="1:9" ht="58" x14ac:dyDescent="0.35">
      <c r="A33" s="107"/>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133</v>
      </c>
      <c r="F33" s="29" t="s">
        <v>139</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133</v>
      </c>
      <c r="F34" s="29" t="s">
        <v>139</v>
      </c>
      <c r="G34" s="23"/>
      <c r="H34" s="23"/>
    </row>
    <row r="35" spans="1:9" ht="58" x14ac:dyDescent="0.35">
      <c r="A35" s="108"/>
      <c r="B35" s="28" t="str">
        <f>Criteria!B34</f>
        <v>-</v>
      </c>
      <c r="C35" s="28" t="str">
        <f>Criteria!C34</f>
        <v>4.18</v>
      </c>
      <c r="D35" s="23" t="str">
        <f>Criteria!D34</f>
        <v>For each pre-recorded synchronised time-based media that has synchronised translation subtitles, can these be vocalised (excluding special cases)?</v>
      </c>
      <c r="E35" s="23" t="s">
        <v>133</v>
      </c>
      <c r="F35" s="29" t="s">
        <v>139</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133</v>
      </c>
      <c r="F36" s="29" t="s">
        <v>139</v>
      </c>
      <c r="G36" s="23"/>
      <c r="H36" s="23"/>
    </row>
    <row r="37" spans="1:9" ht="29" x14ac:dyDescent="0.35">
      <c r="A37" s="107"/>
      <c r="B37" s="28" t="str">
        <f>Criteria!B36</f>
        <v>RGAA</v>
      </c>
      <c r="C37" s="28" t="str">
        <f>Criteria!C36</f>
        <v>5.2</v>
      </c>
      <c r="D37" s="23" t="str">
        <f>Criteria!D36</f>
        <v>For each complex data table with a summary, is the summary relevant?</v>
      </c>
      <c r="E37" s="23" t="s">
        <v>133</v>
      </c>
      <c r="F37" s="29" t="s">
        <v>139</v>
      </c>
      <c r="G37" s="23"/>
      <c r="H37" s="23"/>
    </row>
    <row r="38" spans="1:9" ht="29" x14ac:dyDescent="0.35">
      <c r="A38" s="107"/>
      <c r="B38" s="28" t="str">
        <f>Criteria!B37</f>
        <v>RGAA</v>
      </c>
      <c r="C38" s="28" t="str">
        <f>Criteria!C37</f>
        <v>5.3</v>
      </c>
      <c r="D38" s="23" t="str">
        <f>Criteria!D37</f>
        <v>For each layout table, is the linearized content still comprehensible?</v>
      </c>
      <c r="E38" s="23" t="s">
        <v>133</v>
      </c>
      <c r="F38" s="29" t="s">
        <v>139</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133</v>
      </c>
      <c r="F39" s="29" t="s">
        <v>139</v>
      </c>
      <c r="G39" s="23"/>
      <c r="H39" s="23"/>
    </row>
    <row r="40" spans="1:9" ht="29" x14ac:dyDescent="0.35">
      <c r="A40" s="107"/>
      <c r="B40" s="28" t="str">
        <f>Criteria!B39</f>
        <v>RGAA</v>
      </c>
      <c r="C40" s="28" t="str">
        <f>Criteria!C39</f>
        <v>5.5</v>
      </c>
      <c r="D40" s="23" t="str">
        <f>Criteria!D39</f>
        <v>For each data table with a title, is the title relevant?</v>
      </c>
      <c r="E40" s="23" t="s">
        <v>133</v>
      </c>
      <c r="F40" s="29" t="s">
        <v>139</v>
      </c>
      <c r="G40" s="31"/>
      <c r="H40" s="23"/>
    </row>
    <row r="41" spans="1:9" ht="43.5" x14ac:dyDescent="0.35">
      <c r="A41" s="107"/>
      <c r="B41" s="28" t="str">
        <f>Criteria!B40</f>
        <v>RGAA</v>
      </c>
      <c r="C41" s="28" t="str">
        <f>Criteria!C40</f>
        <v>5.6</v>
      </c>
      <c r="D41" s="23" t="str">
        <f>Criteria!D40</f>
        <v>For each data table, are each column header and each row header correctly declared?</v>
      </c>
      <c r="E41" s="23" t="s">
        <v>133</v>
      </c>
      <c r="F41" s="29" t="s">
        <v>139</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133</v>
      </c>
      <c r="F42" s="29" t="s">
        <v>139</v>
      </c>
      <c r="G42" s="23"/>
      <c r="H42" s="23"/>
    </row>
    <row r="43" spans="1:9" ht="43.5" x14ac:dyDescent="0.35">
      <c r="A43" s="108"/>
      <c r="B43" s="28" t="str">
        <f>Criteria!B42</f>
        <v>RGAA</v>
      </c>
      <c r="C43" s="28" t="str">
        <f>Criteria!C42</f>
        <v>5.8</v>
      </c>
      <c r="D43" s="23" t="str">
        <f>Criteria!D42</f>
        <v>Each layout table must not use elements specific to data tables. Is this rule respected?</v>
      </c>
      <c r="E43" s="23" t="s">
        <v>133</v>
      </c>
      <c r="F43" s="29" t="s">
        <v>139</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133</v>
      </c>
      <c r="F44" s="29" t="s">
        <v>139</v>
      </c>
      <c r="G44" s="23"/>
      <c r="H44" s="23"/>
    </row>
    <row r="45" spans="1:9" ht="29" x14ac:dyDescent="0.35">
      <c r="A45" s="108"/>
      <c r="B45" s="28" t="str">
        <f>Criteria!B44</f>
        <v>RGAA</v>
      </c>
      <c r="C45" s="28" t="str">
        <f>Criteria!C44</f>
        <v>6.2</v>
      </c>
      <c r="D45" s="23" t="str">
        <f>Criteria!D44</f>
        <v>On each web page, does each link have a title?</v>
      </c>
      <c r="E45" s="23" t="s">
        <v>133</v>
      </c>
      <c r="F45" s="29" t="s">
        <v>139</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133</v>
      </c>
      <c r="F46" s="29" t="s">
        <v>139</v>
      </c>
      <c r="G46" s="23"/>
      <c r="H46" s="23"/>
    </row>
    <row r="47" spans="1:9" ht="29" x14ac:dyDescent="0.35">
      <c r="A47" s="107"/>
      <c r="B47" s="28" t="str">
        <f>Criteria!B46</f>
        <v>RGAA</v>
      </c>
      <c r="C47" s="28" t="str">
        <f>Criteria!C46</f>
        <v>7.2</v>
      </c>
      <c r="D47" s="23" t="str">
        <f>Criteria!D46</f>
        <v>For each script with an alternative, is this alternative relevant?</v>
      </c>
      <c r="E47" s="23" t="s">
        <v>133</v>
      </c>
      <c r="F47" s="29" t="s">
        <v>139</v>
      </c>
      <c r="G47" s="23"/>
      <c r="H47" s="23"/>
      <c r="I47" s="37"/>
    </row>
    <row r="48" spans="1:9" ht="29" x14ac:dyDescent="0.35">
      <c r="A48" s="107"/>
      <c r="B48" s="28" t="str">
        <f>Criteria!B47</f>
        <v>RGAA</v>
      </c>
      <c r="C48" s="28" t="str">
        <f>Criteria!C47</f>
        <v>7.3</v>
      </c>
      <c r="D48" s="23" t="str">
        <f>Criteria!D47</f>
        <v>Is each script controllable by keyboard and any pointing device (excluding special cases)?</v>
      </c>
      <c r="E48" s="23" t="s">
        <v>133</v>
      </c>
      <c r="F48" s="29" t="s">
        <v>139</v>
      </c>
      <c r="G48" s="23"/>
      <c r="H48" s="23"/>
    </row>
    <row r="49" spans="1:8" ht="43.5" x14ac:dyDescent="0.35">
      <c r="A49" s="107"/>
      <c r="B49" s="28" t="str">
        <f>Criteria!B48</f>
        <v>RGAA</v>
      </c>
      <c r="C49" s="28" t="str">
        <f>Criteria!C48</f>
        <v>7.4</v>
      </c>
      <c r="D49" s="23" t="str">
        <f>Criteria!D48</f>
        <v>For each script that initiates a context change, is the user warned or does the user have control?</v>
      </c>
      <c r="E49" s="23" t="s">
        <v>133</v>
      </c>
      <c r="F49" s="29" t="s">
        <v>139</v>
      </c>
      <c r="G49" s="23"/>
      <c r="H49" s="23"/>
    </row>
    <row r="50" spans="1:8" ht="43.5" x14ac:dyDescent="0.35">
      <c r="A50" s="108"/>
      <c r="B50" s="28" t="str">
        <f>Criteria!B49</f>
        <v>RGAA</v>
      </c>
      <c r="C50" s="28" t="str">
        <f>Criteria!C49</f>
        <v>7.5</v>
      </c>
      <c r="D50" s="23" t="str">
        <f>Criteria!D49</f>
        <v>On each web page, are status messages correctly rendered (by assistive technologies)?</v>
      </c>
      <c r="E50" s="23" t="s">
        <v>133</v>
      </c>
      <c r="F50" s="29" t="s">
        <v>139</v>
      </c>
      <c r="G50" s="23"/>
      <c r="H50" s="23"/>
    </row>
    <row r="51" spans="1:8" ht="29" x14ac:dyDescent="0.35">
      <c r="A51" s="106" t="str">
        <f>Criteria!$A$50</f>
        <v>MANDATORY ELEMENTS</v>
      </c>
      <c r="B51" s="28" t="str">
        <f>Criteria!B50</f>
        <v>RGAA</v>
      </c>
      <c r="C51" s="28" t="str">
        <f>Criteria!C50</f>
        <v>8.1</v>
      </c>
      <c r="D51" s="23" t="str">
        <f>Criteria!D50</f>
        <v>Is each web page defined by a document type?</v>
      </c>
      <c r="E51" s="23" t="s">
        <v>133</v>
      </c>
      <c r="F51" s="29" t="s">
        <v>139</v>
      </c>
      <c r="G51" s="23"/>
      <c r="H51" s="23"/>
    </row>
    <row r="52" spans="1:8" ht="43.5" x14ac:dyDescent="0.35">
      <c r="A52" s="107"/>
      <c r="B52" s="28" t="str">
        <f>Criteria!B51</f>
        <v>RGAA</v>
      </c>
      <c r="C52" s="28" t="str">
        <f>Criteria!C51</f>
        <v>8.2</v>
      </c>
      <c r="D52" s="23" t="str">
        <f>Criteria!D51</f>
        <v>For each web page, is the generated source code valid for the specified document type?</v>
      </c>
      <c r="E52" s="23" t="s">
        <v>133</v>
      </c>
      <c r="F52" s="29" t="s">
        <v>139</v>
      </c>
      <c r="G52" s="23"/>
      <c r="H52" s="23"/>
    </row>
    <row r="53" spans="1:8" ht="29" x14ac:dyDescent="0.35">
      <c r="A53" s="107"/>
      <c r="B53" s="28" t="str">
        <f>Criteria!B52</f>
        <v>RGAA</v>
      </c>
      <c r="C53" s="28" t="str">
        <f>Criteria!C52</f>
        <v>8.3</v>
      </c>
      <c r="D53" s="23" t="str">
        <f>Criteria!D52</f>
        <v>On each web page, is the default language present?</v>
      </c>
      <c r="E53" s="23" t="s">
        <v>133</v>
      </c>
      <c r="F53" s="29" t="s">
        <v>139</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133</v>
      </c>
      <c r="F54" s="29" t="s">
        <v>139</v>
      </c>
      <c r="G54" s="23"/>
      <c r="H54" s="23"/>
    </row>
    <row r="55" spans="1:8" ht="29" x14ac:dyDescent="0.35">
      <c r="A55" s="107"/>
      <c r="B55" s="28" t="str">
        <f>Criteria!B54</f>
        <v>RGAA</v>
      </c>
      <c r="C55" s="28" t="str">
        <f>Criteria!C54</f>
        <v>8.5</v>
      </c>
      <c r="D55" s="23" t="str">
        <f>Criteria!D54</f>
        <v>Does every web page have a page title?</v>
      </c>
      <c r="E55" s="23" t="s">
        <v>133</v>
      </c>
      <c r="F55" s="29" t="s">
        <v>139</v>
      </c>
      <c r="G55" s="23"/>
      <c r="H55" s="23"/>
    </row>
    <row r="56" spans="1:8" ht="29" x14ac:dyDescent="0.35">
      <c r="A56" s="107"/>
      <c r="B56" s="28" t="str">
        <f>Criteria!B55</f>
        <v>RGAA</v>
      </c>
      <c r="C56" s="28" t="str">
        <f>Criteria!C55</f>
        <v>8.6</v>
      </c>
      <c r="D56" s="23" t="str">
        <f>Criteria!D55</f>
        <v>For each web page with a page title, is this title relevant?</v>
      </c>
      <c r="E56" s="23" t="s">
        <v>133</v>
      </c>
      <c r="F56" s="29" t="s">
        <v>139</v>
      </c>
      <c r="G56" s="23"/>
      <c r="H56" s="23"/>
    </row>
    <row r="57" spans="1:8" ht="43.5" x14ac:dyDescent="0.35">
      <c r="A57" s="107"/>
      <c r="B57" s="28" t="str">
        <f>Criteria!B56</f>
        <v>RGAA</v>
      </c>
      <c r="C57" s="28" t="str">
        <f>Criteria!C56</f>
        <v>8.7</v>
      </c>
      <c r="D57" s="23" t="str">
        <f>Criteria!D56</f>
        <v>On each web page, is each language change indicated in the source code (excluding special cases)?</v>
      </c>
      <c r="E57" s="23" t="s">
        <v>133</v>
      </c>
      <c r="F57" s="29" t="s">
        <v>139</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133</v>
      </c>
      <c r="F58" s="29" t="s">
        <v>139</v>
      </c>
      <c r="G58" s="23"/>
      <c r="H58" s="23"/>
    </row>
    <row r="59" spans="1:8" ht="43.5" x14ac:dyDescent="0.35">
      <c r="A59" s="107"/>
      <c r="B59" s="28" t="str">
        <f>Criteria!B58</f>
        <v>RGAA</v>
      </c>
      <c r="C59" s="28" t="str">
        <f>Criteria!C58</f>
        <v>8.9</v>
      </c>
      <c r="D59" s="23" t="str">
        <f>Criteria!D58</f>
        <v>On each web page, tags must not be used only for layout purposes. Is this rule respected?</v>
      </c>
      <c r="E59" s="23" t="s">
        <v>133</v>
      </c>
      <c r="F59" s="29" t="s">
        <v>139</v>
      </c>
      <c r="G59" s="23"/>
      <c r="H59" s="23"/>
    </row>
    <row r="60" spans="1:8" ht="29" x14ac:dyDescent="0.35">
      <c r="A60" s="108"/>
      <c r="B60" s="28" t="str">
        <f>Criteria!B59</f>
        <v>RGAA</v>
      </c>
      <c r="C60" s="28" t="str">
        <f>Criteria!C59</f>
        <v>8.10</v>
      </c>
      <c r="D60" s="23" t="str">
        <f>Criteria!D59</f>
        <v>On each web page, are changes in reading direction indicated?</v>
      </c>
      <c r="E60" s="23" t="s">
        <v>133</v>
      </c>
      <c r="F60" s="29" t="s">
        <v>139</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titles?</v>
      </c>
      <c r="E61" s="23" t="s">
        <v>133</v>
      </c>
      <c r="F61" s="29" t="s">
        <v>139</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133</v>
      </c>
      <c r="F62" s="29" t="s">
        <v>139</v>
      </c>
      <c r="G62" s="23"/>
      <c r="H62" s="23"/>
    </row>
    <row r="63" spans="1:8" ht="29" x14ac:dyDescent="0.35">
      <c r="A63" s="107"/>
      <c r="B63" s="28" t="str">
        <f>Criteria!B62</f>
        <v>RGAA</v>
      </c>
      <c r="C63" s="28" t="str">
        <f>Criteria!C62</f>
        <v>9.3</v>
      </c>
      <c r="D63" s="23" t="str">
        <f>Criteria!D62</f>
        <v>On each web page, is each list correctly structured?</v>
      </c>
      <c r="E63" s="23" t="s">
        <v>133</v>
      </c>
      <c r="F63" s="29" t="s">
        <v>139</v>
      </c>
      <c r="G63" s="23"/>
      <c r="H63" s="23"/>
    </row>
    <row r="64" spans="1:8" ht="29" x14ac:dyDescent="0.35">
      <c r="A64" s="108"/>
      <c r="B64" s="28" t="str">
        <f>Criteria!B63</f>
        <v>RGAA</v>
      </c>
      <c r="C64" s="28" t="str">
        <f>Criteria!C63</f>
        <v>9.4</v>
      </c>
      <c r="D64" s="23" t="str">
        <f>Criteria!D63</f>
        <v>On each web page, is each quotation correctly indicated?</v>
      </c>
      <c r="E64" s="23" t="s">
        <v>133</v>
      </c>
      <c r="F64" s="29" t="s">
        <v>139</v>
      </c>
      <c r="G64" s="23"/>
      <c r="H64" s="23"/>
    </row>
    <row r="65" spans="1:8" ht="43.5" x14ac:dyDescent="0.35">
      <c r="A65" s="106" t="str">
        <f>Criteria!$A$64</f>
        <v>PRESENTATION</v>
      </c>
      <c r="B65" s="28" t="str">
        <f>Criteria!B64</f>
        <v>RGAA</v>
      </c>
      <c r="C65" s="28" t="str">
        <f>Criteria!C64</f>
        <v>10.1</v>
      </c>
      <c r="D65" s="23" t="str">
        <f>Criteria!D64</f>
        <v>In the website, are style sheets used to control the presentation of information?</v>
      </c>
      <c r="E65" s="23" t="s">
        <v>133</v>
      </c>
      <c r="F65" s="29" t="s">
        <v>139</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133</v>
      </c>
      <c r="F66" s="29" t="s">
        <v>139</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133</v>
      </c>
      <c r="F67" s="29" t="s">
        <v>139</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133</v>
      </c>
      <c r="F68" s="29" t="s">
        <v>139</v>
      </c>
      <c r="G68" s="23"/>
      <c r="H68" s="23"/>
    </row>
    <row r="69" spans="1:8" ht="43.5" x14ac:dyDescent="0.35">
      <c r="A69" s="107"/>
      <c r="B69" s="28" t="str">
        <f>Criteria!B68</f>
        <v>RGAA</v>
      </c>
      <c r="C69" s="28" t="str">
        <f>Criteria!C68</f>
        <v>10.5</v>
      </c>
      <c r="D69" s="23" t="str">
        <f>Criteria!D68</f>
        <v>On each web page, are the CSS declarations for element background and font colours used correctly?</v>
      </c>
      <c r="E69" s="23" t="s">
        <v>133</v>
      </c>
      <c r="F69" s="29" t="s">
        <v>139</v>
      </c>
      <c r="G69" s="23"/>
      <c r="H69" s="23"/>
    </row>
    <row r="70" spans="1:8" ht="43.5" x14ac:dyDescent="0.35">
      <c r="A70" s="107"/>
      <c r="B70" s="28" t="str">
        <f>Criteria!B69</f>
        <v>RGAA</v>
      </c>
      <c r="C70" s="28" t="str">
        <f>Criteria!C69</f>
        <v>10.6</v>
      </c>
      <c r="D70" s="23" t="str">
        <f>Criteria!D69</f>
        <v>On each web page, is each link whose nature is not obvious visible in relation to the surrounding text?</v>
      </c>
      <c r="E70" s="23" t="s">
        <v>133</v>
      </c>
      <c r="F70" s="29" t="s">
        <v>139</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133</v>
      </c>
      <c r="F71" s="29" t="s">
        <v>139</v>
      </c>
      <c r="G71" s="23"/>
      <c r="H71" s="23"/>
    </row>
    <row r="72" spans="1:8" ht="43.5" x14ac:dyDescent="0.35">
      <c r="A72" s="107"/>
      <c r="B72" s="28" t="str">
        <f>Criteria!B71</f>
        <v>RGAA</v>
      </c>
      <c r="C72" s="28" t="str">
        <f>Criteria!C71</f>
        <v>10.8</v>
      </c>
      <c r="D72" s="23" t="str">
        <f>Criteria!D71</f>
        <v>For each web page, should hidden content be ignored by assistive technologies?</v>
      </c>
      <c r="E72" s="23" t="s">
        <v>133</v>
      </c>
      <c r="F72" s="29" t="s">
        <v>139</v>
      </c>
      <c r="G72" s="23"/>
      <c r="H72" s="23"/>
    </row>
    <row r="73" spans="1:8" ht="43.5" x14ac:dyDescent="0.35">
      <c r="A73" s="107"/>
      <c r="B73" s="28" t="str">
        <f>Criteria!B72</f>
        <v>RGAA</v>
      </c>
      <c r="C73" s="28" t="str">
        <f>Criteria!C72</f>
        <v>10.9</v>
      </c>
      <c r="D73" s="23" t="str">
        <f>Criteria!D72</f>
        <v>On each web page, information must not be conveyed solely by shape, size or location. Is this rule respected?</v>
      </c>
      <c r="E73" s="23" t="s">
        <v>133</v>
      </c>
      <c r="F73" s="29" t="s">
        <v>139</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133</v>
      </c>
      <c r="F74" s="29" t="s">
        <v>139</v>
      </c>
      <c r="G74" s="23"/>
      <c r="H74" s="23"/>
    </row>
    <row r="75" spans="1:8" ht="101.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133</v>
      </c>
      <c r="F75" s="29" t="s">
        <v>139</v>
      </c>
      <c r="G75" s="23"/>
      <c r="H75" s="23"/>
    </row>
    <row r="76" spans="1:8" ht="58"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133</v>
      </c>
      <c r="F76" s="29" t="s">
        <v>139</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133</v>
      </c>
      <c r="F77" s="29" t="s">
        <v>139</v>
      </c>
      <c r="G77" s="23"/>
      <c r="H77" s="23"/>
    </row>
    <row r="78" spans="1:8" ht="58"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133</v>
      </c>
      <c r="F78" s="29" t="s">
        <v>139</v>
      </c>
      <c r="G78" s="23"/>
      <c r="H78" s="23"/>
    </row>
    <row r="79" spans="1:8" ht="29" x14ac:dyDescent="0.35">
      <c r="A79" s="106" t="str">
        <f>Criteria!$A$78</f>
        <v>FORMS</v>
      </c>
      <c r="B79" s="28" t="str">
        <f>Criteria!B78</f>
        <v>RGAA</v>
      </c>
      <c r="C79" s="28" t="str">
        <f>Criteria!C78</f>
        <v>11.1</v>
      </c>
      <c r="D79" s="23" t="str">
        <f>Criteria!D78</f>
        <v>Does each form input field have a label?</v>
      </c>
      <c r="E79" s="23" t="s">
        <v>133</v>
      </c>
      <c r="F79" s="29" t="s">
        <v>139</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133</v>
      </c>
      <c r="F80" s="29" t="s">
        <v>139</v>
      </c>
      <c r="G80" s="23"/>
      <c r="H80" s="23"/>
    </row>
    <row r="81" spans="1:8" ht="58"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133</v>
      </c>
      <c r="F81" s="29" t="s">
        <v>139</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133</v>
      </c>
      <c r="F82" s="29" t="s">
        <v>139</v>
      </c>
      <c r="G82" s="23"/>
      <c r="H82" s="23"/>
    </row>
    <row r="83" spans="1:8" ht="29" x14ac:dyDescent="0.35">
      <c r="A83" s="107"/>
      <c r="B83" s="28" t="str">
        <f>Criteria!B82</f>
        <v>RGAA</v>
      </c>
      <c r="C83" s="28" t="str">
        <f>Criteria!C82</f>
        <v>11.5</v>
      </c>
      <c r="D83" s="23" t="str">
        <f>Criteria!D82</f>
        <v>In each form, are the fields of same kind grouped together, if necessary?</v>
      </c>
      <c r="E83" s="23" t="s">
        <v>133</v>
      </c>
      <c r="F83" s="29" t="s">
        <v>139</v>
      </c>
      <c r="G83" s="23"/>
      <c r="H83" s="23"/>
    </row>
    <row r="84" spans="1:8" ht="29" x14ac:dyDescent="0.35">
      <c r="A84" s="107"/>
      <c r="B84" s="28" t="str">
        <f>Criteria!B83</f>
        <v>RGAA</v>
      </c>
      <c r="C84" s="28" t="str">
        <f>Criteria!C83</f>
        <v>11.6</v>
      </c>
      <c r="D84" s="23" t="str">
        <f>Criteria!D83</f>
        <v>In each form, does each group of fields of same kind have a legend?</v>
      </c>
      <c r="E84" s="23" t="s">
        <v>133</v>
      </c>
      <c r="F84" s="29" t="s">
        <v>139</v>
      </c>
      <c r="G84" s="23"/>
      <c r="H84" s="23"/>
    </row>
    <row r="85" spans="1:8" ht="43.5" x14ac:dyDescent="0.35">
      <c r="A85" s="107"/>
      <c r="B85" s="28" t="str">
        <f>Criteria!B84</f>
        <v>RGAA</v>
      </c>
      <c r="C85" s="28" t="str">
        <f>Criteria!C84</f>
        <v>11.7</v>
      </c>
      <c r="D85" s="23" t="str">
        <f>Criteria!D84</f>
        <v>In each form, is each legend associated with a group of fields of same kind relevant?</v>
      </c>
      <c r="E85" s="23" t="s">
        <v>133</v>
      </c>
      <c r="F85" s="29" t="s">
        <v>139</v>
      </c>
      <c r="G85" s="23"/>
      <c r="H85" s="23"/>
    </row>
    <row r="86" spans="1:8" ht="43.5" x14ac:dyDescent="0.35">
      <c r="A86" s="107"/>
      <c r="B86" s="28" t="str">
        <f>Criteria!B85</f>
        <v>RGAA</v>
      </c>
      <c r="C86" s="28" t="str">
        <f>Criteria!C85</f>
        <v>11.8</v>
      </c>
      <c r="D86" s="23" t="str">
        <f>Criteria!D85</f>
        <v>In each form, are the items of the same type in a selection list grouped together in a relevant way?</v>
      </c>
      <c r="E86" s="23" t="s">
        <v>133</v>
      </c>
      <c r="F86" s="29" t="s">
        <v>139</v>
      </c>
      <c r="G86" s="23"/>
      <c r="H86" s="23"/>
    </row>
    <row r="87" spans="1:8" ht="29" x14ac:dyDescent="0.35">
      <c r="A87" s="107"/>
      <c r="B87" s="28" t="str">
        <f>Criteria!B86</f>
        <v>RGAA</v>
      </c>
      <c r="C87" s="28" t="str">
        <f>Criteria!C86</f>
        <v>11.9</v>
      </c>
      <c r="D87" s="23" t="str">
        <f>Criteria!D86</f>
        <v>In each form, is the title of each button relevant (excluding special cases)?</v>
      </c>
      <c r="E87" s="23" t="s">
        <v>133</v>
      </c>
      <c r="F87" s="29" t="s">
        <v>139</v>
      </c>
      <c r="G87" s="23"/>
      <c r="H87" s="23"/>
    </row>
    <row r="88" spans="1:8" ht="29" x14ac:dyDescent="0.35">
      <c r="A88" s="107"/>
      <c r="B88" s="28" t="str">
        <f>Criteria!B87</f>
        <v>RGAA</v>
      </c>
      <c r="C88" s="28" t="str">
        <f>Criteria!C87</f>
        <v>11.10</v>
      </c>
      <c r="D88" s="23" t="str">
        <f>Criteria!D87</f>
        <v>In each form, is the input control used appropriately (excluding special cases)?</v>
      </c>
      <c r="E88" s="23" t="s">
        <v>133</v>
      </c>
      <c r="F88" s="29" t="s">
        <v>139</v>
      </c>
      <c r="G88" s="23"/>
      <c r="H88" s="23"/>
    </row>
    <row r="89" spans="1:8" ht="43.5" x14ac:dyDescent="0.35">
      <c r="A89" s="107"/>
      <c r="B89" s="28" t="str">
        <f>Criteria!B88</f>
        <v>RGAA</v>
      </c>
      <c r="C89" s="28" t="str">
        <f>Criteria!C88</f>
        <v>11.11</v>
      </c>
      <c r="D89" s="23" t="str">
        <f>Criteria!D88</f>
        <v>In each form, is the input control accompanied, if necessary, by suggestions to help correct input errors?</v>
      </c>
      <c r="E89" s="23" t="s">
        <v>133</v>
      </c>
      <c r="F89" s="29" t="s">
        <v>139</v>
      </c>
      <c r="G89" s="23"/>
      <c r="H89" s="23"/>
    </row>
    <row r="90" spans="1:8" ht="87"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133</v>
      </c>
      <c r="F90" s="29" t="s">
        <v>139</v>
      </c>
      <c r="G90" s="23"/>
      <c r="H90" s="23"/>
    </row>
    <row r="91" spans="1:8" ht="43.5" x14ac:dyDescent="0.35">
      <c r="A91" s="108"/>
      <c r="B91" s="28" t="str">
        <f>Criteria!B90</f>
        <v>RGAA</v>
      </c>
      <c r="C91" s="28" t="str">
        <f>Criteria!C90</f>
        <v>11.13</v>
      </c>
      <c r="D91" s="23" t="str">
        <f>Criteria!D90</f>
        <v>Can the purpose of an input field be deduced to facilitate the automatic filling of fields with user data?</v>
      </c>
      <c r="E91" s="23" t="s">
        <v>133</v>
      </c>
      <c r="F91" s="29" t="s">
        <v>139</v>
      </c>
      <c r="G91" s="23"/>
      <c r="H91" s="23"/>
    </row>
    <row r="92" spans="1:8" ht="43.5" x14ac:dyDescent="0.35">
      <c r="A92" s="106" t="str">
        <f>Criteria!$A$91</f>
        <v>NAVIGATION</v>
      </c>
      <c r="B92" s="28" t="str">
        <f>Criteria!B91</f>
        <v>RGAA</v>
      </c>
      <c r="C92" s="28" t="str">
        <f>Criteria!C91</f>
        <v>12.1</v>
      </c>
      <c r="D92" s="23" t="str">
        <f>Criteria!D91</f>
        <v>Does each set of pages have at least two different navigation systems (excluding special cases)?</v>
      </c>
      <c r="E92" s="23" t="s">
        <v>133</v>
      </c>
      <c r="F92" s="29" t="s">
        <v>139</v>
      </c>
      <c r="G92" s="23"/>
      <c r="H92" s="23"/>
    </row>
    <row r="93" spans="1:8" ht="43.5" x14ac:dyDescent="0.35">
      <c r="A93" s="107"/>
      <c r="B93" s="28" t="str">
        <f>Criteria!B92</f>
        <v>RGAA</v>
      </c>
      <c r="C93" s="28" t="str">
        <f>Criteria!C92</f>
        <v>12.2</v>
      </c>
      <c r="D93" s="23" t="str">
        <f>Criteria!D92</f>
        <v>In each set of pages, are the menu and navigation bars always in the same place (except in special cases)?</v>
      </c>
      <c r="E93" s="23" t="s">
        <v>133</v>
      </c>
      <c r="F93" s="29" t="s">
        <v>139</v>
      </c>
      <c r="G93" s="23"/>
      <c r="H93" s="23"/>
    </row>
    <row r="94" spans="1:8" ht="29" x14ac:dyDescent="0.35">
      <c r="A94" s="107"/>
      <c r="B94" s="28" t="str">
        <f>Criteria!B93</f>
        <v>RGAA</v>
      </c>
      <c r="C94" s="28" t="str">
        <f>Criteria!C93</f>
        <v>12.3</v>
      </c>
      <c r="D94" s="23" t="str">
        <f>Criteria!D93</f>
        <v>Is the site map page relevant?</v>
      </c>
      <c r="E94" s="23" t="s">
        <v>133</v>
      </c>
      <c r="F94" s="29" t="s">
        <v>139</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133</v>
      </c>
      <c r="F95" s="29" t="s">
        <v>139</v>
      </c>
      <c r="G95" s="23"/>
      <c r="H95" s="23"/>
    </row>
    <row r="96" spans="1:8" ht="29" x14ac:dyDescent="0.35">
      <c r="A96" s="107"/>
      <c r="B96" s="28" t="str">
        <f>Criteria!B95</f>
        <v>RGAA</v>
      </c>
      <c r="C96" s="28" t="str">
        <f>Criteria!C95</f>
        <v>12.5</v>
      </c>
      <c r="D96" s="23" t="str">
        <f>Criteria!D95</f>
        <v>In each set of pages, is the search engine reachable in the same way?</v>
      </c>
      <c r="E96" s="23" t="s">
        <v>133</v>
      </c>
      <c r="F96" s="29" t="s">
        <v>139</v>
      </c>
      <c r="G96" s="23"/>
      <c r="H96" s="23"/>
    </row>
    <row r="97" spans="1:8" ht="72.5" x14ac:dyDescent="0.35">
      <c r="A97" s="107"/>
      <c r="B97" s="28" t="str">
        <f>Criteria!B96</f>
        <v>RGAA</v>
      </c>
      <c r="C97" s="28" t="str">
        <f>Criteria!C96</f>
        <v>12.6</v>
      </c>
      <c r="D97" s="23" t="str">
        <f>Criteria!D96</f>
        <v>Can content grouping zones present in several web pages header, main navigation, main content, footer and search engine) be reached or avoided?</v>
      </c>
      <c r="E97" s="23" t="s">
        <v>133</v>
      </c>
      <c r="F97" s="29" t="s">
        <v>139</v>
      </c>
      <c r="G97" s="23"/>
      <c r="H97" s="23"/>
    </row>
    <row r="98" spans="1:8" ht="43.5" x14ac:dyDescent="0.35">
      <c r="A98" s="107"/>
      <c r="B98" s="28" t="str">
        <f>Criteria!B97</f>
        <v>RGAA</v>
      </c>
      <c r="C98" s="28" t="str">
        <f>Criteria!C97</f>
        <v>12.7</v>
      </c>
      <c r="D98" s="23" t="str">
        <f>Criteria!D97</f>
        <v>On each web page, is there a bypass or skip link to the main content region (excluding special cases)?</v>
      </c>
      <c r="E98" s="23" t="s">
        <v>133</v>
      </c>
      <c r="F98" s="29" t="s">
        <v>139</v>
      </c>
      <c r="G98" s="23"/>
      <c r="H98" s="23"/>
    </row>
    <row r="99" spans="1:8" ht="29" x14ac:dyDescent="0.35">
      <c r="A99" s="107"/>
      <c r="B99" s="28" t="str">
        <f>Criteria!B98</f>
        <v>RGAA</v>
      </c>
      <c r="C99" s="28" t="str">
        <f>Criteria!C98</f>
        <v>12.8</v>
      </c>
      <c r="D99" s="23" t="str">
        <f>Criteria!D98</f>
        <v>On each web page, is the tab order consistent?</v>
      </c>
      <c r="E99" s="23" t="s">
        <v>133</v>
      </c>
      <c r="F99" s="29" t="s">
        <v>139</v>
      </c>
      <c r="G99" s="23"/>
      <c r="H99" s="23"/>
    </row>
    <row r="100" spans="1:8" ht="43.5" x14ac:dyDescent="0.35">
      <c r="A100" s="107"/>
      <c r="B100" s="28" t="str">
        <f>Criteria!B99</f>
        <v>RGAA</v>
      </c>
      <c r="C100" s="28" t="str">
        <f>Criteria!C99</f>
        <v>12.9</v>
      </c>
      <c r="D100" s="23" t="str">
        <f>Criteria!D99</f>
        <v>On each web page, navigation must not contain any keyboard traps. Is this rule respected?</v>
      </c>
      <c r="E100" s="23" t="s">
        <v>133</v>
      </c>
      <c r="F100" s="29" t="s">
        <v>139</v>
      </c>
      <c r="G100" s="23"/>
      <c r="H100" s="23"/>
    </row>
    <row r="101" spans="1:8" ht="58"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133</v>
      </c>
      <c r="F101" s="29" t="s">
        <v>139</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133</v>
      </c>
      <c r="F102" s="29" t="s">
        <v>139</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133</v>
      </c>
      <c r="F103" s="29" t="s">
        <v>139</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133</v>
      </c>
      <c r="F104" s="29" t="s">
        <v>139</v>
      </c>
      <c r="G104" s="23"/>
      <c r="H104" s="23"/>
    </row>
    <row r="105" spans="1:8" ht="58" x14ac:dyDescent="0.35">
      <c r="A105" s="107"/>
      <c r="B105" s="28" t="str">
        <f>Criteria!B104</f>
        <v>RGAA</v>
      </c>
      <c r="C105" s="28" t="str">
        <f>Criteria!C104</f>
        <v>13.3</v>
      </c>
      <c r="D105" s="23" t="str">
        <f>Criteria!D104</f>
        <v>On each web page, does each downloadable office document have an accessible version (excluding special cases)?</v>
      </c>
      <c r="E105" s="23" t="s">
        <v>133</v>
      </c>
      <c r="F105" s="29" t="s">
        <v>139</v>
      </c>
      <c r="G105" s="23"/>
      <c r="H105" s="23"/>
    </row>
    <row r="106" spans="1:8" ht="43.5" x14ac:dyDescent="0.35">
      <c r="A106" s="107"/>
      <c r="B106" s="28" t="str">
        <f>Criteria!B105</f>
        <v>RGAA</v>
      </c>
      <c r="C106" s="28" t="str">
        <f>Criteria!C105</f>
        <v>13.4</v>
      </c>
      <c r="D106" s="23" t="str">
        <f>Criteria!D105</f>
        <v>For each office document with an accessible version, does this version offer the same information?</v>
      </c>
      <c r="E106" s="23" t="s">
        <v>133</v>
      </c>
      <c r="F106" s="29" t="s">
        <v>139</v>
      </c>
      <c r="G106" s="23"/>
      <c r="H106" s="23"/>
    </row>
    <row r="107" spans="1:8" ht="43.5" x14ac:dyDescent="0.35">
      <c r="A107" s="107"/>
      <c r="B107" s="28" t="str">
        <f>Criteria!B106</f>
        <v>RGAA</v>
      </c>
      <c r="C107" s="28" t="str">
        <f>Criteria!C106</f>
        <v>13.5</v>
      </c>
      <c r="D107" s="23" t="str">
        <f>Criteria!D106</f>
        <v>Is there an alternative to every cryptic content (ASCII art, emoticon, cryptic syntax) on every web page?</v>
      </c>
      <c r="E107" s="23" t="s">
        <v>133</v>
      </c>
      <c r="F107" s="29" t="s">
        <v>139</v>
      </c>
      <c r="G107" s="23"/>
      <c r="H107" s="23"/>
    </row>
    <row r="108" spans="1:8" ht="58"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133</v>
      </c>
      <c r="F108" s="29" t="s">
        <v>139</v>
      </c>
      <c r="G108" s="23"/>
      <c r="H108" s="23"/>
    </row>
    <row r="109" spans="1:8" ht="43.5" x14ac:dyDescent="0.35">
      <c r="A109" s="107"/>
      <c r="B109" s="28" t="str">
        <f>Criteria!B108</f>
        <v>RGAA</v>
      </c>
      <c r="C109" s="28" t="str">
        <f>Criteria!C108</f>
        <v>13.7</v>
      </c>
      <c r="D109" s="23" t="str">
        <f>Criteria!D108</f>
        <v>On each web page, are sudden changes in brightness or flashing effects used correctly?</v>
      </c>
      <c r="E109" s="23" t="s">
        <v>133</v>
      </c>
      <c r="F109" s="29" t="s">
        <v>139</v>
      </c>
      <c r="G109" s="23"/>
      <c r="H109" s="23"/>
    </row>
    <row r="110" spans="1:8" ht="43.5" x14ac:dyDescent="0.35">
      <c r="A110" s="107"/>
      <c r="B110" s="28" t="str">
        <f>Criteria!B109</f>
        <v>RGAA</v>
      </c>
      <c r="C110" s="28" t="str">
        <f>Criteria!C109</f>
        <v>13.8</v>
      </c>
      <c r="D110" s="23" t="str">
        <f>Criteria!D109</f>
        <v>On each web page, is every moving or flashing content controllable by the user?</v>
      </c>
      <c r="E110" s="23" t="s">
        <v>133</v>
      </c>
      <c r="F110" s="29" t="s">
        <v>139</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133</v>
      </c>
      <c r="F111" s="29" t="s">
        <v>139</v>
      </c>
    </row>
    <row r="112" spans="1:8" ht="58"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133</v>
      </c>
      <c r="F112" s="29" t="s">
        <v>139</v>
      </c>
    </row>
    <row r="113" spans="1:6" ht="58"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133</v>
      </c>
      <c r="F113" s="29" t="s">
        <v>139</v>
      </c>
    </row>
    <row r="114" spans="1:6" ht="58"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133</v>
      </c>
      <c r="F114" s="29" t="s">
        <v>139</v>
      </c>
    </row>
    <row r="115" spans="1:6" ht="72.5"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133</v>
      </c>
      <c r="F115" s="29" t="s">
        <v>139</v>
      </c>
    </row>
    <row r="116" spans="1:6" ht="58"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133</v>
      </c>
      <c r="F116" s="29" t="s">
        <v>139</v>
      </c>
    </row>
    <row r="117" spans="1:6" ht="58"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133</v>
      </c>
      <c r="F117" s="29" t="s">
        <v>139</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133</v>
      </c>
      <c r="F118" s="29" t="s">
        <v>139</v>
      </c>
    </row>
    <row r="119" spans="1:6" x14ac:dyDescent="0.35">
      <c r="A119" s="108"/>
      <c r="B119" s="28" t="str">
        <f>Criteria!B118</f>
        <v>-</v>
      </c>
      <c r="C119" s="28" t="str">
        <f>Criteria!C118</f>
        <v>14.3</v>
      </c>
      <c r="D119" s="23" t="str">
        <f>Criteria!D118</f>
        <v>Does the website documentation comply with the digital accessibility rules?</v>
      </c>
      <c r="E119" s="23" t="s">
        <v>133</v>
      </c>
      <c r="F119" s="29" t="s">
        <v>139</v>
      </c>
    </row>
    <row r="120" spans="1:6" ht="58"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133</v>
      </c>
      <c r="F120" s="29" t="s">
        <v>139</v>
      </c>
    </row>
    <row r="121" spans="1:6" ht="43.5" x14ac:dyDescent="0.35">
      <c r="A121" s="107"/>
      <c r="B121" s="28" t="str">
        <f>Criteria!B120</f>
        <v>-</v>
      </c>
      <c r="C121" s="28" t="str">
        <f>Criteria!C120</f>
        <v>15.2</v>
      </c>
      <c r="D121" s="23" t="str">
        <f>Criteria!D120</f>
        <v>Does each editing tool provide aids for creating content that complies with the digital accessibility rules?</v>
      </c>
      <c r="E121" s="23" t="s">
        <v>133</v>
      </c>
      <c r="F121" s="29" t="s">
        <v>139</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133</v>
      </c>
      <c r="F122" s="29" t="s">
        <v>139</v>
      </c>
    </row>
    <row r="123" spans="1:6" ht="58"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133</v>
      </c>
      <c r="F123" s="29" t="s">
        <v>139</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133</v>
      </c>
      <c r="F124" s="29" t="s">
        <v>139</v>
      </c>
    </row>
    <row r="125" spans="1:6" ht="43.5" x14ac:dyDescent="0.35">
      <c r="A125" s="108"/>
      <c r="B125" s="28" t="str">
        <f>Criteria!B124</f>
        <v>-</v>
      </c>
      <c r="C125" s="28" t="str">
        <f>Criteria!C124</f>
        <v>15.6</v>
      </c>
      <c r="D125" s="23" t="str">
        <f>Criteria!D124</f>
        <v>Is each template that makes it possible to comply with the digital accessibility rules clearly identifiable?</v>
      </c>
      <c r="E125" s="23" t="s">
        <v>133</v>
      </c>
      <c r="F125" s="29" t="s">
        <v>139</v>
      </c>
    </row>
    <row r="126" spans="1:6" ht="58"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133</v>
      </c>
      <c r="F126" s="29" t="s">
        <v>139</v>
      </c>
    </row>
    <row r="127" spans="1:6" ht="58"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133</v>
      </c>
      <c r="F127" s="29" t="s">
        <v>139</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133</v>
      </c>
      <c r="F128" s="29" t="s">
        <v>139</v>
      </c>
    </row>
    <row r="129" spans="1:6" ht="72.5"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133</v>
      </c>
      <c r="F129" s="29" t="s">
        <v>139</v>
      </c>
    </row>
    <row r="130" spans="1:6" ht="58" x14ac:dyDescent="0.35">
      <c r="A130" s="107"/>
      <c r="B130" s="28" t="str">
        <f>Criteria!B129</f>
        <v>-</v>
      </c>
      <c r="C130" s="28" t="str">
        <f>Criteria!C129</f>
        <v>17.2</v>
      </c>
      <c r="D130" s="23" t="str">
        <f>Criteria!D129</f>
        <v>Does every web application that enables two-way voice communication have real-time text communication functionality?</v>
      </c>
      <c r="E130" s="23" t="s">
        <v>133</v>
      </c>
      <c r="F130" s="29" t="s">
        <v>139</v>
      </c>
    </row>
    <row r="131" spans="1:6" ht="58"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133</v>
      </c>
      <c r="F131" s="29" t="s">
        <v>139</v>
      </c>
    </row>
    <row r="132" spans="1:6" ht="43.5" x14ac:dyDescent="0.35">
      <c r="A132" s="107"/>
      <c r="B132" s="28" t="str">
        <f>Criteria!B131</f>
        <v>-</v>
      </c>
      <c r="C132" s="28" t="str">
        <f>Criteria!C131</f>
        <v>17.4</v>
      </c>
      <c r="D132" s="23" t="str">
        <f>Criteria!D131</f>
        <v>For each real-time text (RTT) functionality, can the messages be identified (excluding special cases)?</v>
      </c>
      <c r="E132" s="23" t="s">
        <v>133</v>
      </c>
      <c r="F132" s="29" t="s">
        <v>139</v>
      </c>
    </row>
    <row r="133" spans="1:6" ht="43.5" x14ac:dyDescent="0.35">
      <c r="A133" s="107"/>
      <c r="B133" s="28" t="str">
        <f>Criteria!B132</f>
        <v>-</v>
      </c>
      <c r="C133" s="28" t="str">
        <f>Criteria!C132</f>
        <v>17.5</v>
      </c>
      <c r="D133" s="23" t="str">
        <f>Criteria!D132</f>
        <v>For each two-way voice communication web application, is there a visual indicator of oral activity?</v>
      </c>
      <c r="E133" s="23" t="s">
        <v>133</v>
      </c>
      <c r="F133" s="29" t="s">
        <v>139</v>
      </c>
    </row>
    <row r="134" spans="1:6" ht="72.5"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133</v>
      </c>
      <c r="F134" s="29" t="s">
        <v>139</v>
      </c>
    </row>
    <row r="135" spans="1:6" ht="58"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133</v>
      </c>
      <c r="F135" s="29" t="s">
        <v>139</v>
      </c>
    </row>
    <row r="136" spans="1:6" ht="43.5" x14ac:dyDescent="0.35">
      <c r="A136" s="107"/>
      <c r="B136" s="28" t="str">
        <f>Criteria!B135</f>
        <v>-</v>
      </c>
      <c r="C136" s="28" t="str">
        <f>Criteria!C135</f>
        <v>17.8</v>
      </c>
      <c r="D136" s="23" t="str">
        <f>Criteria!D135</f>
        <v>For each telecommunication web application, is it possible to identify the person initiating a call?</v>
      </c>
      <c r="E136" s="23" t="s">
        <v>133</v>
      </c>
      <c r="F136" s="29" t="s">
        <v>139</v>
      </c>
    </row>
    <row r="137" spans="1:6" ht="72.5"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133</v>
      </c>
      <c r="F137" s="29" t="s">
        <v>139</v>
      </c>
    </row>
    <row r="138" spans="1:6" ht="58"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133</v>
      </c>
      <c r="F138" s="29" t="s">
        <v>139</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133</v>
      </c>
      <c r="F139" s="29" t="s">
        <v>139</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2" priority="1" operator="equal">
      <formula>"C"</formula>
    </cfRule>
    <cfRule type="cellIs" dxfId="91" priority="2" operator="equal">
      <formula>"NC"</formula>
    </cfRule>
    <cfRule type="cellIs" dxfId="90" priority="3" operator="equal">
      <formula>"NA"</formula>
    </cfRule>
    <cfRule type="cellIs" dxfId="89" priority="4" operator="equal">
      <formula>"NT"</formula>
    </cfRule>
  </conditionalFormatting>
  <conditionalFormatting sqref="F4:F139">
    <cfRule type="cellIs" dxfId="88" priority="5" operator="equal">
      <formula>"D"</formula>
    </cfRule>
    <cfRule type="cellIs" dxfId="87" priority="6" operator="equal">
      <formula>"E"</formula>
    </cfRule>
    <cfRule type="cellIs" dxfId="86"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Dominique Nauroy</cp:lastModifiedBy>
  <cp:revision>530</cp:revision>
  <cp:lastPrinted>2015-03-10T10:18:37Z</cp:lastPrinted>
  <dcterms:created xsi:type="dcterms:W3CDTF">2015-03-10T09:08:51Z</dcterms:created>
  <dcterms:modified xsi:type="dcterms:W3CDTF">2024-05-24T09:26:23Z</dcterms:modified>
  <dc:language>en-US</dc:language>
</cp:coreProperties>
</file>